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8" activeTab="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7" i="6" l="1"/>
  <c r="F97" i="6" s="1"/>
  <c r="E97" i="6"/>
  <c r="G97" i="6"/>
  <c r="I97" i="6"/>
  <c r="K97" i="6" s="1"/>
  <c r="D98" i="6"/>
  <c r="F98" i="6" s="1"/>
  <c r="E98" i="6"/>
  <c r="G98" i="6" s="1"/>
  <c r="D99" i="6"/>
  <c r="E99" i="6"/>
  <c r="G99" i="6" s="1"/>
  <c r="D100" i="6"/>
  <c r="D101" i="6"/>
  <c r="D102" i="6"/>
  <c r="D103" i="6"/>
  <c r="D104" i="6"/>
  <c r="D105" i="6"/>
  <c r="D107" i="6" s="1"/>
  <c r="D109" i="6" s="1"/>
  <c r="D111" i="6" s="1"/>
  <c r="D113" i="6" s="1"/>
  <c r="D115" i="6" s="1"/>
  <c r="D117" i="6" s="1"/>
  <c r="D106" i="6"/>
  <c r="D108" i="6" s="1"/>
  <c r="D110" i="6" s="1"/>
  <c r="D112" i="6" s="1"/>
  <c r="D114" i="6" s="1"/>
  <c r="D116" i="6" s="1"/>
  <c r="C98" i="6"/>
  <c r="C100" i="6" s="1"/>
  <c r="C102" i="6" s="1"/>
  <c r="C104" i="6" s="1"/>
  <c r="C106" i="6" s="1"/>
  <c r="C108" i="6" s="1"/>
  <c r="C110" i="6" s="1"/>
  <c r="C112" i="6" s="1"/>
  <c r="C114" i="6" s="1"/>
  <c r="C116" i="6" s="1"/>
  <c r="C99" i="6"/>
  <c r="C101" i="6" s="1"/>
  <c r="C103" i="6" s="1"/>
  <c r="C105" i="6" s="1"/>
  <c r="C107" i="6" s="1"/>
  <c r="C109" i="6" s="1"/>
  <c r="C111" i="6" s="1"/>
  <c r="C113" i="6" s="1"/>
  <c r="C115" i="6" s="1"/>
  <c r="C117" i="6" s="1"/>
  <c r="C97" i="6"/>
  <c r="D90" i="6"/>
  <c r="I98" i="6" l="1"/>
  <c r="M97" i="6"/>
  <c r="K99" i="6"/>
  <c r="H98" i="6"/>
  <c r="F100" i="6"/>
  <c r="F102" i="6" s="1"/>
  <c r="F104" i="6" s="1"/>
  <c r="F106" i="6" s="1"/>
  <c r="F108" i="6" s="1"/>
  <c r="F110" i="6" s="1"/>
  <c r="F112" i="6" s="1"/>
  <c r="F114" i="6" s="1"/>
  <c r="F116" i="6" s="1"/>
  <c r="E100" i="6"/>
  <c r="E102" i="6" s="1"/>
  <c r="E104" i="6" s="1"/>
  <c r="E106" i="6" s="1"/>
  <c r="E108" i="6" s="1"/>
  <c r="E110" i="6" s="1"/>
  <c r="E112" i="6" s="1"/>
  <c r="E114" i="6" s="1"/>
  <c r="E116" i="6" s="1"/>
  <c r="E101" i="6"/>
  <c r="E103" i="6" s="1"/>
  <c r="E105" i="6" s="1"/>
  <c r="E107" i="6" s="1"/>
  <c r="E109" i="6" s="1"/>
  <c r="E111" i="6" s="1"/>
  <c r="E113" i="6" s="1"/>
  <c r="E115" i="6" s="1"/>
  <c r="E117" i="6" s="1"/>
  <c r="I99" i="6"/>
  <c r="H97" i="6"/>
  <c r="F99" i="6"/>
  <c r="F101" i="6" s="1"/>
  <c r="F103" i="6" s="1"/>
  <c r="F105" i="6" s="1"/>
  <c r="F107" i="6" s="1"/>
  <c r="F109" i="6" s="1"/>
  <c r="F111" i="6" s="1"/>
  <c r="F113" i="6" s="1"/>
  <c r="F115" i="6" s="1"/>
  <c r="F117" i="6" s="1"/>
  <c r="B30" i="6"/>
  <c r="E30" i="6" s="1"/>
  <c r="B31" i="6"/>
  <c r="E31" i="6" s="1"/>
  <c r="B32" i="6"/>
  <c r="E32" i="6" s="1"/>
  <c r="B33" i="6"/>
  <c r="E33" i="6" s="1"/>
  <c r="B34" i="6"/>
  <c r="E34" i="6" s="1"/>
  <c r="B35" i="6"/>
  <c r="E35" i="6" s="1"/>
  <c r="B36" i="6"/>
  <c r="E36" i="6" s="1"/>
  <c r="B37" i="6"/>
  <c r="E37" i="6" s="1"/>
  <c r="B38" i="6"/>
  <c r="E38" i="6" s="1"/>
  <c r="B39" i="6"/>
  <c r="E39" i="6" s="1"/>
  <c r="B40" i="6"/>
  <c r="E40" i="6" s="1"/>
  <c r="B41" i="6"/>
  <c r="E41" i="6" s="1"/>
  <c r="B42" i="6"/>
  <c r="E42" i="6" s="1"/>
  <c r="B43" i="6"/>
  <c r="E43" i="6" s="1"/>
  <c r="B44" i="6"/>
  <c r="E44" i="6" s="1"/>
  <c r="B45" i="6"/>
  <c r="E45" i="6" s="1"/>
  <c r="B46" i="6"/>
  <c r="E46" i="6" s="1"/>
  <c r="B47" i="6"/>
  <c r="E47" i="6" s="1"/>
  <c r="B48" i="6"/>
  <c r="E48" i="6" s="1"/>
  <c r="B49" i="6"/>
  <c r="E49" i="6" s="1"/>
  <c r="B50" i="6"/>
  <c r="E50" i="6" s="1"/>
  <c r="B51" i="6"/>
  <c r="E51" i="6" s="1"/>
  <c r="B52" i="6"/>
  <c r="E52" i="6" s="1"/>
  <c r="B53" i="6"/>
  <c r="E53" i="6" s="1"/>
  <c r="B54" i="6"/>
  <c r="E54" i="6" s="1"/>
  <c r="B55" i="6"/>
  <c r="E55" i="6" s="1"/>
  <c r="B56" i="6"/>
  <c r="E56" i="6" s="1"/>
  <c r="B57" i="6"/>
  <c r="E57" i="6" s="1"/>
  <c r="B58" i="6"/>
  <c r="E58" i="6" s="1"/>
  <c r="B59" i="6"/>
  <c r="E59" i="6" s="1"/>
  <c r="B60" i="6"/>
  <c r="E60" i="6" s="1"/>
  <c r="B61" i="6"/>
  <c r="E61" i="6" s="1"/>
  <c r="B62" i="6"/>
  <c r="E62" i="6" s="1"/>
  <c r="B63" i="6"/>
  <c r="E63" i="6" s="1"/>
  <c r="B64" i="6"/>
  <c r="E64" i="6" s="1"/>
  <c r="B65" i="6"/>
  <c r="E65" i="6" s="1"/>
  <c r="B66" i="6"/>
  <c r="E66" i="6" s="1"/>
  <c r="B67" i="6"/>
  <c r="E67" i="6" s="1"/>
  <c r="B68" i="6"/>
  <c r="E68" i="6" s="1"/>
  <c r="B69" i="6"/>
  <c r="E69" i="6" s="1"/>
  <c r="E14" i="6"/>
  <c r="E22" i="6"/>
  <c r="E7" i="6"/>
  <c r="B20" i="6"/>
  <c r="E20" i="6" s="1"/>
  <c r="B21" i="6"/>
  <c r="E21" i="6" s="1"/>
  <c r="B22" i="6"/>
  <c r="B23" i="6"/>
  <c r="E23" i="6" s="1"/>
  <c r="B24" i="6"/>
  <c r="E24" i="6" s="1"/>
  <c r="B25" i="6"/>
  <c r="E25" i="6" s="1"/>
  <c r="B26" i="6"/>
  <c r="E26" i="6" s="1"/>
  <c r="B27" i="6"/>
  <c r="E27" i="6" s="1"/>
  <c r="B28" i="6"/>
  <c r="E28" i="6" s="1"/>
  <c r="B29" i="6"/>
  <c r="E29" i="6" s="1"/>
  <c r="B16" i="6"/>
  <c r="E16" i="6" s="1"/>
  <c r="B17" i="6"/>
  <c r="E17" i="6" s="1"/>
  <c r="B18" i="6"/>
  <c r="E18" i="6" s="1"/>
  <c r="B19" i="6"/>
  <c r="E19" i="6" s="1"/>
  <c r="B10" i="6"/>
  <c r="E10" i="6" s="1"/>
  <c r="B11" i="6"/>
  <c r="E11" i="6" s="1"/>
  <c r="B12" i="6"/>
  <c r="E12" i="6" s="1"/>
  <c r="B13" i="6"/>
  <c r="E13" i="6" s="1"/>
  <c r="B14" i="6"/>
  <c r="B15" i="6"/>
  <c r="E15" i="6" s="1"/>
  <c r="B9" i="6"/>
  <c r="E9" i="6" s="1"/>
  <c r="F8" i="5"/>
  <c r="F9" i="5"/>
  <c r="F10" i="5"/>
  <c r="F11" i="5"/>
  <c r="F12" i="5"/>
  <c r="F13" i="5"/>
  <c r="F14" i="5"/>
  <c r="F7" i="5"/>
  <c r="G20" i="4"/>
  <c r="G19" i="4"/>
  <c r="G18" i="4"/>
  <c r="G17" i="4"/>
  <c r="G16" i="4"/>
  <c r="G15" i="4"/>
  <c r="G14" i="4"/>
  <c r="G13" i="4"/>
  <c r="G12" i="4"/>
  <c r="G11" i="4"/>
  <c r="L70" i="3"/>
  <c r="K98" i="6" l="1"/>
  <c r="H99" i="6"/>
  <c r="H101" i="6" s="1"/>
  <c r="H103" i="6" s="1"/>
  <c r="H105" i="6" s="1"/>
  <c r="H107" i="6" s="1"/>
  <c r="H109" i="6" s="1"/>
  <c r="H111" i="6" s="1"/>
  <c r="H113" i="6" s="1"/>
  <c r="H115" i="6" s="1"/>
  <c r="H117" i="6" s="1"/>
  <c r="J97" i="6"/>
  <c r="G101" i="6"/>
  <c r="G103" i="6" s="1"/>
  <c r="G105" i="6" s="1"/>
  <c r="G107" i="6" s="1"/>
  <c r="G109" i="6" s="1"/>
  <c r="G111" i="6" s="1"/>
  <c r="G113" i="6" s="1"/>
  <c r="G115" i="6" s="1"/>
  <c r="G117" i="6" s="1"/>
  <c r="K101" i="6"/>
  <c r="K103" i="6" s="1"/>
  <c r="K105" i="6" s="1"/>
  <c r="K107" i="6" s="1"/>
  <c r="K109" i="6" s="1"/>
  <c r="K111" i="6" s="1"/>
  <c r="K113" i="6" s="1"/>
  <c r="K115" i="6" s="1"/>
  <c r="K117" i="6" s="1"/>
  <c r="O97" i="6"/>
  <c r="M99" i="6"/>
  <c r="I101" i="6"/>
  <c r="I103" i="6" s="1"/>
  <c r="I105" i="6" s="1"/>
  <c r="I107" i="6" s="1"/>
  <c r="I109" i="6" s="1"/>
  <c r="I111" i="6" s="1"/>
  <c r="I113" i="6" s="1"/>
  <c r="I115" i="6" s="1"/>
  <c r="I117" i="6" s="1"/>
  <c r="H100" i="6"/>
  <c r="H102" i="6" s="1"/>
  <c r="H104" i="6" s="1"/>
  <c r="H106" i="6" s="1"/>
  <c r="H108" i="6" s="1"/>
  <c r="H110" i="6" s="1"/>
  <c r="H112" i="6" s="1"/>
  <c r="H114" i="6" s="1"/>
  <c r="H116" i="6" s="1"/>
  <c r="J98" i="6"/>
  <c r="G100" i="6"/>
  <c r="G102" i="6" s="1"/>
  <c r="G104" i="6" s="1"/>
  <c r="G106" i="6" s="1"/>
  <c r="G108" i="6" s="1"/>
  <c r="G110" i="6" s="1"/>
  <c r="G112" i="6" s="1"/>
  <c r="G114" i="6" s="1"/>
  <c r="G116" i="6" s="1"/>
  <c r="G93" i="3"/>
  <c r="G91" i="3"/>
  <c r="G89" i="3"/>
  <c r="G90" i="3"/>
  <c r="G87" i="3"/>
  <c r="G92" i="3"/>
  <c r="G88" i="3"/>
  <c r="G86" i="3"/>
  <c r="G85" i="3"/>
  <c r="G84" i="3"/>
  <c r="G83" i="3"/>
  <c r="J67" i="3"/>
  <c r="J68" i="3"/>
  <c r="J69" i="3"/>
  <c r="J70" i="3"/>
  <c r="J71" i="3"/>
  <c r="J72" i="3"/>
  <c r="J73" i="3"/>
  <c r="J74" i="3"/>
  <c r="J75" i="3"/>
  <c r="J66" i="3"/>
  <c r="H69" i="3"/>
  <c r="H70" i="3"/>
  <c r="H71" i="3" s="1"/>
  <c r="H72" i="3" s="1"/>
  <c r="H73" i="3" s="1"/>
  <c r="H74" i="3" s="1"/>
  <c r="H75" i="3" s="1"/>
  <c r="H68" i="3"/>
  <c r="H67" i="3"/>
  <c r="F69" i="3"/>
  <c r="F70" i="3"/>
  <c r="F71" i="3" s="1"/>
  <c r="F72" i="3" s="1"/>
  <c r="F73" i="3" s="1"/>
  <c r="F74" i="3" s="1"/>
  <c r="F75" i="3" s="1"/>
  <c r="F68" i="3"/>
  <c r="F67" i="3"/>
  <c r="D69" i="3"/>
  <c r="D70" i="3"/>
  <c r="D71" i="3" s="1"/>
  <c r="D72" i="3" s="1"/>
  <c r="D73" i="3" s="1"/>
  <c r="D74" i="3" s="1"/>
  <c r="D75" i="3" s="1"/>
  <c r="D68" i="3"/>
  <c r="D67" i="3"/>
  <c r="M101" i="6" l="1"/>
  <c r="M103" i="6" s="1"/>
  <c r="M105" i="6" s="1"/>
  <c r="M107" i="6" s="1"/>
  <c r="M109" i="6" s="1"/>
  <c r="M111" i="6" s="1"/>
  <c r="M113" i="6" s="1"/>
  <c r="M115" i="6" s="1"/>
  <c r="M117" i="6" s="1"/>
  <c r="L97" i="6"/>
  <c r="J99" i="6"/>
  <c r="J101" i="6" s="1"/>
  <c r="J103" i="6" s="1"/>
  <c r="J105" i="6" s="1"/>
  <c r="J107" i="6" s="1"/>
  <c r="J109" i="6" s="1"/>
  <c r="J111" i="6" s="1"/>
  <c r="J113" i="6" s="1"/>
  <c r="J115" i="6" s="1"/>
  <c r="J117" i="6" s="1"/>
  <c r="L98" i="6"/>
  <c r="J100" i="6"/>
  <c r="J102" i="6" s="1"/>
  <c r="J104" i="6" s="1"/>
  <c r="J106" i="6" s="1"/>
  <c r="J108" i="6" s="1"/>
  <c r="J110" i="6" s="1"/>
  <c r="J112" i="6" s="1"/>
  <c r="J114" i="6" s="1"/>
  <c r="J116" i="6" s="1"/>
  <c r="O99" i="6"/>
  <c r="O101" i="6" s="1"/>
  <c r="O103" i="6" s="1"/>
  <c r="O105" i="6" s="1"/>
  <c r="O107" i="6" s="1"/>
  <c r="O109" i="6" s="1"/>
  <c r="O111" i="6" s="1"/>
  <c r="O113" i="6" s="1"/>
  <c r="O115" i="6" s="1"/>
  <c r="O117" i="6" s="1"/>
  <c r="Q97" i="6"/>
  <c r="M98" i="6"/>
  <c r="I100" i="6"/>
  <c r="I102" i="6" s="1"/>
  <c r="I104" i="6" s="1"/>
  <c r="I106" i="6" s="1"/>
  <c r="I108" i="6" s="1"/>
  <c r="I110" i="6" s="1"/>
  <c r="I112" i="6" s="1"/>
  <c r="I114" i="6" s="1"/>
  <c r="I116" i="6" s="1"/>
  <c r="F37" i="3"/>
  <c r="D38" i="3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B38" i="3"/>
  <c r="H38" i="3" s="1"/>
  <c r="H37" i="3"/>
  <c r="L99" i="6" l="1"/>
  <c r="L101" i="6" s="1"/>
  <c r="L103" i="6" s="1"/>
  <c r="L105" i="6" s="1"/>
  <c r="L107" i="6" s="1"/>
  <c r="L109" i="6" s="1"/>
  <c r="L111" i="6" s="1"/>
  <c r="L113" i="6" s="1"/>
  <c r="L115" i="6" s="1"/>
  <c r="L117" i="6" s="1"/>
  <c r="N97" i="6"/>
  <c r="K100" i="6"/>
  <c r="K102" i="6" s="1"/>
  <c r="K104" i="6" s="1"/>
  <c r="K106" i="6" s="1"/>
  <c r="K108" i="6" s="1"/>
  <c r="K110" i="6" s="1"/>
  <c r="K112" i="6" s="1"/>
  <c r="K114" i="6" s="1"/>
  <c r="K116" i="6" s="1"/>
  <c r="O98" i="6"/>
  <c r="M100" i="6"/>
  <c r="M102" i="6" s="1"/>
  <c r="M104" i="6" s="1"/>
  <c r="M106" i="6" s="1"/>
  <c r="M108" i="6" s="1"/>
  <c r="M110" i="6" s="1"/>
  <c r="M112" i="6" s="1"/>
  <c r="M114" i="6" s="1"/>
  <c r="M116" i="6" s="1"/>
  <c r="L100" i="6"/>
  <c r="L102" i="6" s="1"/>
  <c r="L104" i="6" s="1"/>
  <c r="L106" i="6" s="1"/>
  <c r="L108" i="6" s="1"/>
  <c r="L110" i="6" s="1"/>
  <c r="L112" i="6" s="1"/>
  <c r="L114" i="6" s="1"/>
  <c r="L116" i="6" s="1"/>
  <c r="N98" i="6"/>
  <c r="S97" i="6"/>
  <c r="Q99" i="6"/>
  <c r="Q101" i="6" s="1"/>
  <c r="Q103" i="6" s="1"/>
  <c r="Q105" i="6" s="1"/>
  <c r="Q107" i="6" s="1"/>
  <c r="Q109" i="6" s="1"/>
  <c r="Q111" i="6" s="1"/>
  <c r="Q113" i="6" s="1"/>
  <c r="Q115" i="6" s="1"/>
  <c r="Q117" i="6" s="1"/>
  <c r="F38" i="3"/>
  <c r="B39" i="3"/>
  <c r="F39" i="3" s="1"/>
  <c r="P97" i="6" l="1"/>
  <c r="N99" i="6"/>
  <c r="N101" i="6" s="1"/>
  <c r="N103" i="6" s="1"/>
  <c r="N105" i="6" s="1"/>
  <c r="N107" i="6" s="1"/>
  <c r="N109" i="6" s="1"/>
  <c r="N111" i="6" s="1"/>
  <c r="N113" i="6" s="1"/>
  <c r="N115" i="6" s="1"/>
  <c r="N117" i="6" s="1"/>
  <c r="U97" i="6"/>
  <c r="S99" i="6"/>
  <c r="S101" i="6" s="1"/>
  <c r="S103" i="6" s="1"/>
  <c r="S105" i="6" s="1"/>
  <c r="S107" i="6" s="1"/>
  <c r="S109" i="6" s="1"/>
  <c r="S111" i="6" s="1"/>
  <c r="S113" i="6" s="1"/>
  <c r="S115" i="6" s="1"/>
  <c r="S117" i="6" s="1"/>
  <c r="Q98" i="6"/>
  <c r="O100" i="6"/>
  <c r="O102" i="6" s="1"/>
  <c r="O104" i="6" s="1"/>
  <c r="O106" i="6" s="1"/>
  <c r="O108" i="6" s="1"/>
  <c r="O110" i="6" s="1"/>
  <c r="O112" i="6" s="1"/>
  <c r="O114" i="6" s="1"/>
  <c r="O116" i="6" s="1"/>
  <c r="P98" i="6"/>
  <c r="N100" i="6"/>
  <c r="N102" i="6" s="1"/>
  <c r="N104" i="6" s="1"/>
  <c r="N106" i="6" s="1"/>
  <c r="N108" i="6" s="1"/>
  <c r="N110" i="6" s="1"/>
  <c r="N112" i="6" s="1"/>
  <c r="N114" i="6" s="1"/>
  <c r="N116" i="6" s="1"/>
  <c r="B40" i="3"/>
  <c r="F40" i="3" s="1"/>
  <c r="H39" i="3"/>
  <c r="Q100" i="6" l="1"/>
  <c r="Q102" i="6" s="1"/>
  <c r="Q104" i="6" s="1"/>
  <c r="Q106" i="6" s="1"/>
  <c r="Q108" i="6" s="1"/>
  <c r="Q110" i="6" s="1"/>
  <c r="Q112" i="6" s="1"/>
  <c r="Q114" i="6" s="1"/>
  <c r="Q116" i="6" s="1"/>
  <c r="S98" i="6"/>
  <c r="P99" i="6"/>
  <c r="P101" i="6" s="1"/>
  <c r="P103" i="6" s="1"/>
  <c r="P105" i="6" s="1"/>
  <c r="P107" i="6" s="1"/>
  <c r="P109" i="6" s="1"/>
  <c r="P111" i="6" s="1"/>
  <c r="P113" i="6" s="1"/>
  <c r="P115" i="6" s="1"/>
  <c r="P117" i="6" s="1"/>
  <c r="R97" i="6"/>
  <c r="P100" i="6"/>
  <c r="P102" i="6" s="1"/>
  <c r="P104" i="6" s="1"/>
  <c r="P106" i="6" s="1"/>
  <c r="P108" i="6" s="1"/>
  <c r="P110" i="6" s="1"/>
  <c r="P112" i="6" s="1"/>
  <c r="P114" i="6" s="1"/>
  <c r="P116" i="6" s="1"/>
  <c r="R98" i="6"/>
  <c r="W97" i="6"/>
  <c r="U99" i="6"/>
  <c r="U101" i="6" s="1"/>
  <c r="U103" i="6" s="1"/>
  <c r="U105" i="6" s="1"/>
  <c r="U107" i="6" s="1"/>
  <c r="U109" i="6" s="1"/>
  <c r="U111" i="6" s="1"/>
  <c r="U113" i="6" s="1"/>
  <c r="U115" i="6" s="1"/>
  <c r="U117" i="6" s="1"/>
  <c r="B41" i="3"/>
  <c r="F41" i="3" s="1"/>
  <c r="H40" i="3"/>
  <c r="F16" i="2"/>
  <c r="F15" i="2"/>
  <c r="F14" i="2"/>
  <c r="F13" i="2"/>
  <c r="F12" i="2"/>
  <c r="F11" i="2"/>
  <c r="F10" i="2"/>
  <c r="F9" i="2"/>
  <c r="F8" i="2"/>
  <c r="F7" i="2"/>
  <c r="C14" i="3"/>
  <c r="D14" i="3" s="1"/>
  <c r="E14" i="3" s="1"/>
  <c r="F14" i="3" s="1"/>
  <c r="C5" i="3"/>
  <c r="D5" i="3" s="1"/>
  <c r="E5" i="3" s="1"/>
  <c r="F5" i="3" s="1"/>
  <c r="G5" i="3" s="1"/>
  <c r="H5" i="3" s="1"/>
  <c r="I5" i="3" s="1"/>
  <c r="T98" i="6" l="1"/>
  <c r="R100" i="6"/>
  <c r="R102" i="6" s="1"/>
  <c r="R104" i="6" s="1"/>
  <c r="R106" i="6" s="1"/>
  <c r="R108" i="6" s="1"/>
  <c r="R110" i="6" s="1"/>
  <c r="R112" i="6" s="1"/>
  <c r="R114" i="6" s="1"/>
  <c r="R116" i="6" s="1"/>
  <c r="U98" i="6"/>
  <c r="S100" i="6"/>
  <c r="S102" i="6" s="1"/>
  <c r="S104" i="6" s="1"/>
  <c r="S106" i="6" s="1"/>
  <c r="S108" i="6" s="1"/>
  <c r="S110" i="6" s="1"/>
  <c r="S112" i="6" s="1"/>
  <c r="S114" i="6" s="1"/>
  <c r="S116" i="6" s="1"/>
  <c r="T97" i="6"/>
  <c r="R99" i="6"/>
  <c r="R101" i="6" s="1"/>
  <c r="R103" i="6" s="1"/>
  <c r="R105" i="6" s="1"/>
  <c r="R107" i="6" s="1"/>
  <c r="R109" i="6" s="1"/>
  <c r="R111" i="6" s="1"/>
  <c r="R113" i="6" s="1"/>
  <c r="R115" i="6" s="1"/>
  <c r="R117" i="6" s="1"/>
  <c r="W99" i="6"/>
  <c r="W101" i="6" s="1"/>
  <c r="W103" i="6" s="1"/>
  <c r="W105" i="6" s="1"/>
  <c r="W107" i="6" s="1"/>
  <c r="W109" i="6" s="1"/>
  <c r="W111" i="6" s="1"/>
  <c r="W113" i="6" s="1"/>
  <c r="W115" i="6" s="1"/>
  <c r="W117" i="6" s="1"/>
  <c r="B42" i="3"/>
  <c r="F42" i="3" s="1"/>
  <c r="H41" i="3"/>
  <c r="T99" i="6" l="1"/>
  <c r="T101" i="6" s="1"/>
  <c r="T103" i="6" s="1"/>
  <c r="T105" i="6" s="1"/>
  <c r="T107" i="6" s="1"/>
  <c r="T109" i="6" s="1"/>
  <c r="T111" i="6" s="1"/>
  <c r="T113" i="6" s="1"/>
  <c r="T115" i="6" s="1"/>
  <c r="T117" i="6" s="1"/>
  <c r="V97" i="6"/>
  <c r="V99" i="6" s="1"/>
  <c r="V101" i="6" s="1"/>
  <c r="V103" i="6" s="1"/>
  <c r="V105" i="6" s="1"/>
  <c r="V107" i="6" s="1"/>
  <c r="V109" i="6" s="1"/>
  <c r="V111" i="6" s="1"/>
  <c r="V113" i="6" s="1"/>
  <c r="V115" i="6" s="1"/>
  <c r="V117" i="6" s="1"/>
  <c r="W98" i="6"/>
  <c r="U100" i="6"/>
  <c r="U102" i="6" s="1"/>
  <c r="U104" i="6" s="1"/>
  <c r="U106" i="6" s="1"/>
  <c r="U108" i="6" s="1"/>
  <c r="U110" i="6" s="1"/>
  <c r="U112" i="6" s="1"/>
  <c r="U114" i="6" s="1"/>
  <c r="U116" i="6" s="1"/>
  <c r="T100" i="6"/>
  <c r="T102" i="6" s="1"/>
  <c r="T104" i="6" s="1"/>
  <c r="T106" i="6" s="1"/>
  <c r="T108" i="6" s="1"/>
  <c r="T110" i="6" s="1"/>
  <c r="T112" i="6" s="1"/>
  <c r="T114" i="6" s="1"/>
  <c r="T116" i="6" s="1"/>
  <c r="V98" i="6"/>
  <c r="V100" i="6" s="1"/>
  <c r="V102" i="6" s="1"/>
  <c r="V104" i="6" s="1"/>
  <c r="V106" i="6" s="1"/>
  <c r="V108" i="6" s="1"/>
  <c r="V110" i="6" s="1"/>
  <c r="V112" i="6" s="1"/>
  <c r="V114" i="6" s="1"/>
  <c r="V116" i="6" s="1"/>
  <c r="H42" i="3"/>
  <c r="B43" i="3"/>
  <c r="F43" i="3" s="1"/>
  <c r="W100" i="6" l="1"/>
  <c r="W102" i="6" s="1"/>
  <c r="W104" i="6" s="1"/>
  <c r="W106" i="6" s="1"/>
  <c r="W108" i="6" s="1"/>
  <c r="W110" i="6" s="1"/>
  <c r="W112" i="6" s="1"/>
  <c r="W114" i="6" s="1"/>
  <c r="W116" i="6" s="1"/>
  <c r="B44" i="3"/>
  <c r="F44" i="3" s="1"/>
  <c r="H43" i="3"/>
  <c r="B45" i="3" l="1"/>
  <c r="F45" i="3" s="1"/>
  <c r="H44" i="3"/>
  <c r="B46" i="3" l="1"/>
  <c r="F46" i="3" s="1"/>
  <c r="H45" i="3"/>
  <c r="B47" i="3" l="1"/>
  <c r="F47" i="3" s="1"/>
  <c r="H46" i="3"/>
  <c r="B48" i="3" l="1"/>
  <c r="F48" i="3" s="1"/>
  <c r="H47" i="3"/>
  <c r="B49" i="3" l="1"/>
  <c r="H48" i="3"/>
  <c r="B50" i="3" l="1"/>
  <c r="F49" i="3"/>
  <c r="H49" i="3"/>
  <c r="B51" i="3" l="1"/>
  <c r="F50" i="3"/>
  <c r="H50" i="3"/>
  <c r="B52" i="3" l="1"/>
  <c r="H51" i="3"/>
  <c r="F51" i="3"/>
  <c r="B53" i="3" l="1"/>
  <c r="F52" i="3"/>
  <c r="H52" i="3"/>
  <c r="B54" i="3" l="1"/>
  <c r="F53" i="3"/>
  <c r="H53" i="3"/>
  <c r="B55" i="3" l="1"/>
  <c r="F54" i="3"/>
  <c r="H54" i="3"/>
  <c r="B56" i="3" l="1"/>
  <c r="H55" i="3"/>
  <c r="F55" i="3"/>
  <c r="B57" i="3" l="1"/>
  <c r="F56" i="3"/>
  <c r="H56" i="3"/>
  <c r="F57" i="3" l="1"/>
  <c r="H57" i="3"/>
</calcChain>
</file>

<file path=xl/sharedStrings.xml><?xml version="1.0" encoding="utf-8"?>
<sst xmlns="http://schemas.openxmlformats.org/spreadsheetml/2006/main" count="140" uniqueCount="86">
  <si>
    <t>а1=8</t>
  </si>
  <si>
    <t>d=3</t>
  </si>
  <si>
    <t>n=8</t>
  </si>
  <si>
    <t>n</t>
  </si>
  <si>
    <t>a</t>
  </si>
  <si>
    <t>b1=5</t>
  </si>
  <si>
    <t>q=0.5</t>
  </si>
  <si>
    <t>n=5</t>
  </si>
  <si>
    <t>b</t>
  </si>
  <si>
    <t>x=</t>
  </si>
  <si>
    <t>y=</t>
  </si>
  <si>
    <t>Выражение=</t>
  </si>
  <si>
    <t>№1 найти n челн ариф. прогресси</t>
  </si>
  <si>
    <t>№2 найти n челн геом. прогресси</t>
  </si>
  <si>
    <t>№3 вычислить значения выражения</t>
  </si>
  <si>
    <t>№ п/п</t>
  </si>
  <si>
    <t>Наименование</t>
  </si>
  <si>
    <t>Цена</t>
  </si>
  <si>
    <t>Еденицы измерения</t>
  </si>
  <si>
    <t>Кол-во</t>
  </si>
  <si>
    <t>Стоймость товара</t>
  </si>
  <si>
    <t>Краска фасадная</t>
  </si>
  <si>
    <t>кг.</t>
  </si>
  <si>
    <t>Краска масляная</t>
  </si>
  <si>
    <t>Цемент М-500</t>
  </si>
  <si>
    <t>1 уп (50кг)</t>
  </si>
  <si>
    <t>Доска пола</t>
  </si>
  <si>
    <t>шт.</t>
  </si>
  <si>
    <t>Известь</t>
  </si>
  <si>
    <t>1 уп (2кг.)</t>
  </si>
  <si>
    <t>Алебастр белый</t>
  </si>
  <si>
    <t>1 уп (5кг.)</t>
  </si>
  <si>
    <t>Гипсокартон</t>
  </si>
  <si>
    <t>1 шт.</t>
  </si>
  <si>
    <t>Плитка керамическая</t>
  </si>
  <si>
    <t>м^2</t>
  </si>
  <si>
    <t>Петля Avers универс</t>
  </si>
  <si>
    <t>Ручка дверная</t>
  </si>
  <si>
    <t>№4 построить графики</t>
  </si>
  <si>
    <t>y(x)=</t>
  </si>
  <si>
    <t>4+x^2</t>
  </si>
  <si>
    <t>f(x)=</t>
  </si>
  <si>
    <t>2x</t>
  </si>
  <si>
    <t>x</t>
  </si>
  <si>
    <t>y</t>
  </si>
  <si>
    <t>f(x)</t>
  </si>
  <si>
    <t>-5&lt;=x&lt;=5</t>
  </si>
  <si>
    <t>z</t>
  </si>
  <si>
    <t>F(x,y,z)</t>
  </si>
  <si>
    <t>m=</t>
  </si>
  <si>
    <t>N</t>
  </si>
  <si>
    <t xml:space="preserve">общая стоимость </t>
  </si>
  <si>
    <t>y(x)</t>
  </si>
  <si>
    <t>№5  F(x,y,z)</t>
  </si>
  <si>
    <t>F(X,Y,Z)&lt;m</t>
  </si>
  <si>
    <t xml:space="preserve">№6 общая стоимость </t>
  </si>
  <si>
    <t>МИНИСТЕРСТВО ОБРАЗОВАНИЯ И НАУКИ</t>
  </si>
  <si>
    <t>РОССИЙСКОЙ ФЕДЕРАЦИИ</t>
  </si>
  <si>
    <t xml:space="preserve">ФЕДЕРАЛЬНОЕ ГОСУДАРСТВЕННОЕ БЮДЖЕТНОЕ ОБРАЗОВАТЕЛЬНОЕ </t>
  </si>
  <si>
    <t>УЧРЕЖДЕНИЕ</t>
  </si>
  <si>
    <t>ВЫСШЕГО ОБРАЗОВАНИЯ</t>
  </si>
  <si>
    <t xml:space="preserve">«БЕЛГОРОДСКИЙ ГОСУДАРСТВЕННЫЙ
ТЕХНОЛОГИЧЕСКИЙ УНИВЕРСИТЕТ им. В.Г.ШУХОВА»
(БГТУ им. В.Г. Шухова)
</t>
  </si>
  <si>
    <t xml:space="preserve">Кафедра программного обеспечения вычислительной техники и 
автоматизированных систем
</t>
  </si>
  <si>
    <t>Белгород 2018</t>
  </si>
  <si>
    <t xml:space="preserve">Выполнил ст. группы ВТ-12
Воскобойников Илья Сергеевия
</t>
  </si>
  <si>
    <t xml:space="preserve">Лабораторная работа №4
дисциплина: Информатика
тема: «Работа с документами в MS Office Exel»
</t>
  </si>
  <si>
    <t>Мясо</t>
  </si>
  <si>
    <t>Рыба</t>
  </si>
  <si>
    <t>Масло</t>
  </si>
  <si>
    <t>Огурцы</t>
  </si>
  <si>
    <t>Сахар</t>
  </si>
  <si>
    <t>Соль</t>
  </si>
  <si>
    <t>Бананы</t>
  </si>
  <si>
    <t>Грейфрукт</t>
  </si>
  <si>
    <t>Клубника</t>
  </si>
  <si>
    <t>Малина</t>
  </si>
  <si>
    <t>A</t>
  </si>
  <si>
    <t>B</t>
  </si>
  <si>
    <t>C</t>
  </si>
  <si>
    <t>F</t>
  </si>
  <si>
    <t>F=(((A AND B)OR C) AND (NOT B )XOR NOT  B )</t>
  </si>
  <si>
    <t>ax+by+z=0</t>
  </si>
  <si>
    <t>z=-ax-by</t>
  </si>
  <si>
    <t>r</t>
  </si>
  <si>
    <t>a=</t>
  </si>
  <si>
    <t>b=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</si>
</sst>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&quot;₽&quot;"/>
    <numFmt numFmtId="165" formatCode="#,##0.00\ &quot;₽&quot;"/>
    <numFmt numFmtId="166" formatCode="#,##0.0\ &quot;₽&quot;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Обычный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Лист3!$F$36</c:f>
              <c:strCache>
                <c:ptCount val="1"/>
                <c:pt idx="0">
                  <c:v>y(x)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Лист3!$F$37:$F$57</c:f>
              <c:numCache>
                <c:formatCode>0.00</c:formatCode>
                <c:ptCount val="21"/>
                <c:pt idx="0">
                  <c:v>29</c:v>
                </c:pt>
                <c:pt idx="1">
                  <c:v>24.25</c:v>
                </c:pt>
                <c:pt idx="2">
                  <c:v>20</c:v>
                </c:pt>
                <c:pt idx="3">
                  <c:v>16.25</c:v>
                </c:pt>
                <c:pt idx="4">
                  <c:v>13</c:v>
                </c:pt>
                <c:pt idx="5">
                  <c:v>10.25</c:v>
                </c:pt>
                <c:pt idx="6">
                  <c:v>8</c:v>
                </c:pt>
                <c:pt idx="7">
                  <c:v>6.25</c:v>
                </c:pt>
                <c:pt idx="8">
                  <c:v>5</c:v>
                </c:pt>
                <c:pt idx="9">
                  <c:v>4.25</c:v>
                </c:pt>
                <c:pt idx="10">
                  <c:v>4</c:v>
                </c:pt>
                <c:pt idx="11">
                  <c:v>4.25</c:v>
                </c:pt>
                <c:pt idx="12">
                  <c:v>5</c:v>
                </c:pt>
                <c:pt idx="13">
                  <c:v>6.25</c:v>
                </c:pt>
                <c:pt idx="14">
                  <c:v>8</c:v>
                </c:pt>
                <c:pt idx="15">
                  <c:v>10.25</c:v>
                </c:pt>
                <c:pt idx="16">
                  <c:v>13</c:v>
                </c:pt>
                <c:pt idx="17">
                  <c:v>16.25</c:v>
                </c:pt>
                <c:pt idx="18">
                  <c:v>20</c:v>
                </c:pt>
                <c:pt idx="19">
                  <c:v>24.25</c:v>
                </c:pt>
                <c:pt idx="2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3-4291-B8B9-C647E3F47CF0}"/>
            </c:ext>
          </c:extLst>
        </c:ser>
        <c:ser>
          <c:idx val="2"/>
          <c:order val="2"/>
          <c:tx>
            <c:strRef>
              <c:f>Лист3!$H$36</c:f>
              <c:strCache>
                <c:ptCount val="1"/>
                <c:pt idx="0">
                  <c:v>f(x)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Лист3!$H$37:$H$57</c:f>
              <c:numCache>
                <c:formatCode>0.00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3-4291-B8B9-C647E3F47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927631"/>
        <c:axId val="110392180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Лист3!$G$36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Лист3!$G$37:$G$57</c15:sqref>
                        </c15:formulaRef>
                      </c:ext>
                    </c:extLst>
                    <c:numCache>
                      <c:formatCode>General</c:formatCode>
                      <c:ptCount val="2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053-4291-B8B9-C647E3F47CF0}"/>
                  </c:ext>
                </c:extLst>
              </c15:ser>
            </c15:filteredLineSeries>
          </c:ext>
        </c:extLst>
      </c:lineChart>
      <c:catAx>
        <c:axId val="110392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921807"/>
        <c:crosses val="autoZero"/>
        <c:auto val="1"/>
        <c:lblAlgn val="ctr"/>
        <c:lblOffset val="100"/>
        <c:noMultiLvlLbl val="0"/>
      </c:catAx>
      <c:valAx>
        <c:axId val="110392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392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73567408"/>
        <c:axId val="273567824"/>
      </c:scatterChart>
      <c:valAx>
        <c:axId val="27356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567824"/>
        <c:crosses val="autoZero"/>
        <c:crossBetween val="midCat"/>
      </c:valAx>
      <c:valAx>
        <c:axId val="2735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356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Лист6!$C$9:$C$15</c:f>
              <c:numCache>
                <c:formatCode>General</c:formatCode>
                <c:ptCount val="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2-4142-AF2D-2558719CC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139264"/>
        <c:axId val="542132608"/>
      </c:scatterChart>
      <c:valAx>
        <c:axId val="54213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132608"/>
        <c:crosses val="autoZero"/>
        <c:crossBetween val="midCat"/>
      </c:valAx>
      <c:valAx>
        <c:axId val="5421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213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1136482939632549E-2"/>
          <c:y val="0.17171296296296298"/>
          <c:w val="0.902863517060367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Лист6!$B$9:$B$69</c:f>
              <c:numCache>
                <c:formatCode>General</c:formatCode>
                <c:ptCount val="61"/>
                <c:pt idx="0">
                  <c:v>0</c:v>
                </c:pt>
                <c:pt idx="1">
                  <c:v>0.76811457478686074</c:v>
                </c:pt>
                <c:pt idx="2">
                  <c:v>1.0770329614269012</c:v>
                </c:pt>
                <c:pt idx="3">
                  <c:v>1.3076696830622017</c:v>
                </c:pt>
                <c:pt idx="4">
                  <c:v>1.4966629547095762</c:v>
                </c:pt>
                <c:pt idx="5">
                  <c:v>1.6583123951776999</c:v>
                </c:pt>
                <c:pt idx="6">
                  <c:v>1.8</c:v>
                </c:pt>
                <c:pt idx="7">
                  <c:v>1.9261360284258224</c:v>
                </c:pt>
                <c:pt idx="8">
                  <c:v>2.0396078054371136</c:v>
                </c:pt>
                <c:pt idx="9">
                  <c:v>2.142428528562855</c:v>
                </c:pt>
                <c:pt idx="10">
                  <c:v>2.2360679774997898</c:v>
                </c:pt>
                <c:pt idx="11">
                  <c:v>2.32163735324878</c:v>
                </c:pt>
                <c:pt idx="12">
                  <c:v>2.4</c:v>
                </c:pt>
                <c:pt idx="13">
                  <c:v>2.4718414188616551</c:v>
                </c:pt>
                <c:pt idx="14">
                  <c:v>2.5377155080899039</c:v>
                </c:pt>
                <c:pt idx="15">
                  <c:v>2.598076211353316</c:v>
                </c:pt>
                <c:pt idx="16">
                  <c:v>2.6532998322843198</c:v>
                </c:pt>
                <c:pt idx="17">
                  <c:v>2.7037011669191546</c:v>
                </c:pt>
                <c:pt idx="18">
                  <c:v>2.7495454169735041</c:v>
                </c:pt>
                <c:pt idx="19">
                  <c:v>2.7910571473905725</c:v>
                </c:pt>
                <c:pt idx="20">
                  <c:v>2.8284271247461903</c:v>
                </c:pt>
                <c:pt idx="21">
                  <c:v>2.8618176042508368</c:v>
                </c:pt>
                <c:pt idx="22">
                  <c:v>2.8913664589601922</c:v>
                </c:pt>
                <c:pt idx="23">
                  <c:v>2.9171904291629644</c:v>
                </c:pt>
                <c:pt idx="24">
                  <c:v>2.9393876913398138</c:v>
                </c:pt>
                <c:pt idx="25">
                  <c:v>2.9580398915498081</c:v>
                </c:pt>
                <c:pt idx="26">
                  <c:v>2.9732137494637012</c:v>
                </c:pt>
                <c:pt idx="27">
                  <c:v>2.98496231131986</c:v>
                </c:pt>
                <c:pt idx="28">
                  <c:v>2.9933259094191533</c:v>
                </c:pt>
                <c:pt idx="29">
                  <c:v>2.9983328701129901</c:v>
                </c:pt>
                <c:pt idx="30">
                  <c:v>3</c:v>
                </c:pt>
                <c:pt idx="31">
                  <c:v>2.9983328701129901</c:v>
                </c:pt>
                <c:pt idx="32">
                  <c:v>2.9933259094191533</c:v>
                </c:pt>
                <c:pt idx="33">
                  <c:v>2.98496231131986</c:v>
                </c:pt>
                <c:pt idx="34">
                  <c:v>2.9732137494637012</c:v>
                </c:pt>
                <c:pt idx="35">
                  <c:v>2.9580398915498081</c:v>
                </c:pt>
                <c:pt idx="36">
                  <c:v>2.9393876913398138</c:v>
                </c:pt>
                <c:pt idx="37">
                  <c:v>2.9171904291629644</c:v>
                </c:pt>
                <c:pt idx="38">
                  <c:v>2.8913664589601922</c:v>
                </c:pt>
                <c:pt idx="39">
                  <c:v>2.8618176042508368</c:v>
                </c:pt>
                <c:pt idx="40">
                  <c:v>2.8284271247461903</c:v>
                </c:pt>
                <c:pt idx="41">
                  <c:v>2.7910571473905725</c:v>
                </c:pt>
                <c:pt idx="42">
                  <c:v>2.7495454169735041</c:v>
                </c:pt>
                <c:pt idx="43">
                  <c:v>2.7037011669191546</c:v>
                </c:pt>
                <c:pt idx="44">
                  <c:v>2.6532998322843198</c:v>
                </c:pt>
                <c:pt idx="45">
                  <c:v>2.598076211353316</c:v>
                </c:pt>
                <c:pt idx="46">
                  <c:v>2.5377155080899039</c:v>
                </c:pt>
                <c:pt idx="47">
                  <c:v>2.4718414188616551</c:v>
                </c:pt>
                <c:pt idx="48">
                  <c:v>2.4</c:v>
                </c:pt>
                <c:pt idx="49">
                  <c:v>2.32163735324878</c:v>
                </c:pt>
                <c:pt idx="50">
                  <c:v>2.2360679774997898</c:v>
                </c:pt>
                <c:pt idx="51">
                  <c:v>2.142428528562855</c:v>
                </c:pt>
                <c:pt idx="52">
                  <c:v>2.0396078054371136</c:v>
                </c:pt>
                <c:pt idx="53">
                  <c:v>1.9261360284258224</c:v>
                </c:pt>
                <c:pt idx="54">
                  <c:v>1.8</c:v>
                </c:pt>
                <c:pt idx="55">
                  <c:v>1.6583123951776844</c:v>
                </c:pt>
                <c:pt idx="56">
                  <c:v>1.4966629547095762</c:v>
                </c:pt>
                <c:pt idx="57">
                  <c:v>1.3076696830622017</c:v>
                </c:pt>
                <c:pt idx="58">
                  <c:v>1.077032961426875</c:v>
                </c:pt>
                <c:pt idx="59">
                  <c:v>0.76811457478682255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2-450D-B644-EB8C3FBD8BB2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Лист6!$E$9:$E$69</c:f>
              <c:numCache>
                <c:formatCode>General</c:formatCode>
                <c:ptCount val="61"/>
                <c:pt idx="0">
                  <c:v>0</c:v>
                </c:pt>
                <c:pt idx="1">
                  <c:v>-0.76811457478686074</c:v>
                </c:pt>
                <c:pt idx="2">
                  <c:v>-1.0770329614269012</c:v>
                </c:pt>
                <c:pt idx="3">
                  <c:v>-1.3076696830622017</c:v>
                </c:pt>
                <c:pt idx="4">
                  <c:v>-1.4966629547095762</c:v>
                </c:pt>
                <c:pt idx="5">
                  <c:v>-1.6583123951776999</c:v>
                </c:pt>
                <c:pt idx="6">
                  <c:v>-1.8</c:v>
                </c:pt>
                <c:pt idx="7">
                  <c:v>-1.9261360284258224</c:v>
                </c:pt>
                <c:pt idx="8">
                  <c:v>-2.0396078054371136</c:v>
                </c:pt>
                <c:pt idx="9">
                  <c:v>-2.142428528562855</c:v>
                </c:pt>
                <c:pt idx="10">
                  <c:v>-2.2360679774997898</c:v>
                </c:pt>
                <c:pt idx="11">
                  <c:v>-2.32163735324878</c:v>
                </c:pt>
                <c:pt idx="12">
                  <c:v>-2.4</c:v>
                </c:pt>
                <c:pt idx="13">
                  <c:v>-2.4718414188616551</c:v>
                </c:pt>
                <c:pt idx="14">
                  <c:v>-2.5377155080899039</c:v>
                </c:pt>
                <c:pt idx="15">
                  <c:v>-2.598076211353316</c:v>
                </c:pt>
                <c:pt idx="16">
                  <c:v>-2.6532998322843198</c:v>
                </c:pt>
                <c:pt idx="17">
                  <c:v>-2.7037011669191546</c:v>
                </c:pt>
                <c:pt idx="18">
                  <c:v>-2.7495454169735041</c:v>
                </c:pt>
                <c:pt idx="19">
                  <c:v>-2.7910571473905725</c:v>
                </c:pt>
                <c:pt idx="20">
                  <c:v>-2.8284271247461903</c:v>
                </c:pt>
                <c:pt idx="21">
                  <c:v>-2.8618176042508368</c:v>
                </c:pt>
                <c:pt idx="22">
                  <c:v>-2.8913664589601922</c:v>
                </c:pt>
                <c:pt idx="23">
                  <c:v>-2.9171904291629644</c:v>
                </c:pt>
                <c:pt idx="24">
                  <c:v>-2.9393876913398138</c:v>
                </c:pt>
                <c:pt idx="25">
                  <c:v>-2.9580398915498081</c:v>
                </c:pt>
                <c:pt idx="26">
                  <c:v>-2.9732137494637012</c:v>
                </c:pt>
                <c:pt idx="27">
                  <c:v>-2.98496231131986</c:v>
                </c:pt>
                <c:pt idx="28">
                  <c:v>-2.9933259094191533</c:v>
                </c:pt>
                <c:pt idx="29">
                  <c:v>-2.9983328701129901</c:v>
                </c:pt>
                <c:pt idx="30">
                  <c:v>-3</c:v>
                </c:pt>
                <c:pt idx="31">
                  <c:v>-2.9983328701129901</c:v>
                </c:pt>
                <c:pt idx="32">
                  <c:v>-2.9933259094191533</c:v>
                </c:pt>
                <c:pt idx="33">
                  <c:v>-2.98496231131986</c:v>
                </c:pt>
                <c:pt idx="34">
                  <c:v>-2.9732137494637012</c:v>
                </c:pt>
                <c:pt idx="35">
                  <c:v>-2.9580398915498081</c:v>
                </c:pt>
                <c:pt idx="36">
                  <c:v>-2.9393876913398138</c:v>
                </c:pt>
                <c:pt idx="37">
                  <c:v>-2.9171904291629644</c:v>
                </c:pt>
                <c:pt idx="38">
                  <c:v>-2.8913664589601922</c:v>
                </c:pt>
                <c:pt idx="39">
                  <c:v>-2.8618176042508368</c:v>
                </c:pt>
                <c:pt idx="40">
                  <c:v>-2.8284271247461903</c:v>
                </c:pt>
                <c:pt idx="41">
                  <c:v>-2.7910571473905725</c:v>
                </c:pt>
                <c:pt idx="42">
                  <c:v>-2.7495454169735041</c:v>
                </c:pt>
                <c:pt idx="43">
                  <c:v>-2.7037011669191546</c:v>
                </c:pt>
                <c:pt idx="44">
                  <c:v>-2.6532998322843198</c:v>
                </c:pt>
                <c:pt idx="45">
                  <c:v>-2.598076211353316</c:v>
                </c:pt>
                <c:pt idx="46">
                  <c:v>-2.5377155080899039</c:v>
                </c:pt>
                <c:pt idx="47">
                  <c:v>-2.4718414188616551</c:v>
                </c:pt>
                <c:pt idx="48">
                  <c:v>-2.4</c:v>
                </c:pt>
                <c:pt idx="49">
                  <c:v>-2.32163735324878</c:v>
                </c:pt>
                <c:pt idx="50">
                  <c:v>-2.2360679774997898</c:v>
                </c:pt>
                <c:pt idx="51">
                  <c:v>-2.142428528562855</c:v>
                </c:pt>
                <c:pt idx="52">
                  <c:v>-2.0396078054371136</c:v>
                </c:pt>
                <c:pt idx="53">
                  <c:v>-1.9261360284258224</c:v>
                </c:pt>
                <c:pt idx="54">
                  <c:v>-1.8</c:v>
                </c:pt>
                <c:pt idx="55">
                  <c:v>-1.6583123951776844</c:v>
                </c:pt>
                <c:pt idx="56">
                  <c:v>-1.4966629547095762</c:v>
                </c:pt>
                <c:pt idx="57">
                  <c:v>-1.3076696830622017</c:v>
                </c:pt>
                <c:pt idx="58">
                  <c:v>-1.077032961426875</c:v>
                </c:pt>
                <c:pt idx="59">
                  <c:v>-0.76811457478682255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52-450D-B644-EB8C3FBD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0224"/>
        <c:axId val="418614880"/>
      </c:scatterChart>
      <c:valAx>
        <c:axId val="2132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614880"/>
        <c:crosses val="autoZero"/>
        <c:crossBetween val="midCat"/>
      </c:valAx>
      <c:valAx>
        <c:axId val="41861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9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Лист6!$A$96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Лист6!$B$96:$W$96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E2C3-414B-AECD-C13B9BC6E28D}"/>
            </c:ext>
          </c:extLst>
        </c:ser>
        <c:ser>
          <c:idx val="1"/>
          <c:order val="1"/>
          <c:tx>
            <c:strRef>
              <c:f>Лист6!$A$97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Лист6!$B$97:$W$97</c:f>
              <c:numCache>
                <c:formatCode>General</c:formatCode>
                <c:ptCount val="22"/>
                <c:pt idx="1">
                  <c:v>-7</c:v>
                </c:pt>
                <c:pt idx="2">
                  <c:v>-5.5</c:v>
                </c:pt>
                <c:pt idx="3">
                  <c:v>8</c:v>
                </c:pt>
                <c:pt idx="4">
                  <c:v>4.5</c:v>
                </c:pt>
                <c:pt idx="5">
                  <c:v>-23</c:v>
                </c:pt>
                <c:pt idx="6">
                  <c:v>-16.5</c:v>
                </c:pt>
                <c:pt idx="7">
                  <c:v>38</c:v>
                </c:pt>
                <c:pt idx="8">
                  <c:v>24.5</c:v>
                </c:pt>
                <c:pt idx="9">
                  <c:v>-85</c:v>
                </c:pt>
                <c:pt idx="10">
                  <c:v>-58.5</c:v>
                </c:pt>
                <c:pt idx="11">
                  <c:v>160</c:v>
                </c:pt>
                <c:pt idx="12">
                  <c:v>106.5</c:v>
                </c:pt>
                <c:pt idx="13">
                  <c:v>-331</c:v>
                </c:pt>
                <c:pt idx="14">
                  <c:v>-224.5</c:v>
                </c:pt>
                <c:pt idx="15">
                  <c:v>650</c:v>
                </c:pt>
                <c:pt idx="16">
                  <c:v>436.5</c:v>
                </c:pt>
                <c:pt idx="17">
                  <c:v>-1313</c:v>
                </c:pt>
                <c:pt idx="18">
                  <c:v>-886.5</c:v>
                </c:pt>
                <c:pt idx="19">
                  <c:v>2612</c:v>
                </c:pt>
                <c:pt idx="20">
                  <c:v>1758.5</c:v>
                </c:pt>
                <c:pt idx="21">
                  <c:v>-5239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3-414B-AECD-C13B9BC6E28D}"/>
            </c:ext>
          </c:extLst>
        </c:ser>
        <c:ser>
          <c:idx val="2"/>
          <c:order val="2"/>
          <c:tx>
            <c:strRef>
              <c:f>Лист6!$A$98</c:f>
              <c:strCache>
                <c:ptCount val="1"/>
                <c:pt idx="0">
                  <c:v>1,1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Лист6!$B$98:$W$98</c:f>
              <c:numCache>
                <c:formatCode>General</c:formatCode>
                <c:ptCount val="22"/>
                <c:pt idx="1">
                  <c:v>-2.2000000000000002</c:v>
                </c:pt>
                <c:pt idx="2">
                  <c:v>0</c:v>
                </c:pt>
                <c:pt idx="3">
                  <c:v>4.4000000000000004</c:v>
                </c:pt>
                <c:pt idx="4">
                  <c:v>0</c:v>
                </c:pt>
                <c:pt idx="5">
                  <c:v>-8.8000000000000007</c:v>
                </c:pt>
                <c:pt idx="6">
                  <c:v>0</c:v>
                </c:pt>
                <c:pt idx="7">
                  <c:v>17.600000000000001</c:v>
                </c:pt>
                <c:pt idx="8">
                  <c:v>0</c:v>
                </c:pt>
                <c:pt idx="9">
                  <c:v>-35.200000000000003</c:v>
                </c:pt>
                <c:pt idx="10">
                  <c:v>0</c:v>
                </c:pt>
                <c:pt idx="11">
                  <c:v>70.400000000000006</c:v>
                </c:pt>
                <c:pt idx="12">
                  <c:v>0</c:v>
                </c:pt>
                <c:pt idx="13">
                  <c:v>-140.80000000000001</c:v>
                </c:pt>
                <c:pt idx="14">
                  <c:v>0</c:v>
                </c:pt>
                <c:pt idx="15">
                  <c:v>281.60000000000002</c:v>
                </c:pt>
                <c:pt idx="16">
                  <c:v>0</c:v>
                </c:pt>
                <c:pt idx="17">
                  <c:v>-563.20000000000005</c:v>
                </c:pt>
                <c:pt idx="18">
                  <c:v>0</c:v>
                </c:pt>
                <c:pt idx="19">
                  <c:v>1126.4000000000001</c:v>
                </c:pt>
                <c:pt idx="20">
                  <c:v>0</c:v>
                </c:pt>
                <c:pt idx="21">
                  <c:v>-2252.8000000000002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3-414B-AECD-C13B9BC6E28D}"/>
            </c:ext>
          </c:extLst>
        </c:ser>
        <c:ser>
          <c:idx val="3"/>
          <c:order val="3"/>
          <c:tx>
            <c:strRef>
              <c:f>Лист6!$A$99</c:f>
              <c:strCache>
                <c:ptCount val="1"/>
                <c:pt idx="0">
                  <c:v>1,2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Лист6!$B$99:$W$99</c:f>
              <c:numCache>
                <c:formatCode>General</c:formatCode>
                <c:ptCount val="22"/>
                <c:pt idx="1">
                  <c:v>32.6</c:v>
                </c:pt>
                <c:pt idx="2">
                  <c:v>27.5</c:v>
                </c:pt>
                <c:pt idx="3">
                  <c:v>-105.2</c:v>
                </c:pt>
                <c:pt idx="4">
                  <c:v>-77.5</c:v>
                </c:pt>
                <c:pt idx="5">
                  <c:v>325.39999999999998</c:v>
                </c:pt>
                <c:pt idx="6">
                  <c:v>237.5</c:v>
                </c:pt>
                <c:pt idx="7">
                  <c:v>-840.8</c:v>
                </c:pt>
                <c:pt idx="8">
                  <c:v>-597.5</c:v>
                </c:pt>
                <c:pt idx="9">
                  <c:v>2106.6</c:v>
                </c:pt>
                <c:pt idx="10">
                  <c:v>1487.5</c:v>
                </c:pt>
                <c:pt idx="11">
                  <c:v>-5013.2</c:v>
                </c:pt>
                <c:pt idx="12">
                  <c:v>-3507.5</c:v>
                </c:pt>
                <c:pt idx="13">
                  <c:v>11681.4</c:v>
                </c:pt>
                <c:pt idx="14">
                  <c:v>8137.5</c:v>
                </c:pt>
                <c:pt idx="15">
                  <c:v>-26612.799999999999</c:v>
                </c:pt>
                <c:pt idx="16">
                  <c:v>-18457.5</c:v>
                </c:pt>
                <c:pt idx="17">
                  <c:v>59790.6</c:v>
                </c:pt>
                <c:pt idx="18">
                  <c:v>41347.5</c:v>
                </c:pt>
                <c:pt idx="19">
                  <c:v>-132641.20000000001</c:v>
                </c:pt>
                <c:pt idx="20">
                  <c:v>-91487.5</c:v>
                </c:pt>
                <c:pt idx="21">
                  <c:v>291477.40000000002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3-414B-AECD-C13B9BC6E28D}"/>
            </c:ext>
          </c:extLst>
        </c:ser>
        <c:ser>
          <c:idx val="4"/>
          <c:order val="4"/>
          <c:tx>
            <c:strRef>
              <c:f>Лист6!$A$100</c:f>
              <c:strCache>
                <c:ptCount val="1"/>
                <c:pt idx="0">
                  <c:v>1,3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Лист6!$B$100:$W$100</c:f>
              <c:numCache>
                <c:formatCode>General</c:formatCode>
                <c:ptCount val="22"/>
                <c:pt idx="1">
                  <c:v>8.4</c:v>
                </c:pt>
                <c:pt idx="2">
                  <c:v>0</c:v>
                </c:pt>
                <c:pt idx="3">
                  <c:v>-38.799999999999997</c:v>
                </c:pt>
                <c:pt idx="4">
                  <c:v>0</c:v>
                </c:pt>
                <c:pt idx="5">
                  <c:v>121.6</c:v>
                </c:pt>
                <c:pt idx="6">
                  <c:v>0</c:v>
                </c:pt>
                <c:pt idx="7">
                  <c:v>-331.2</c:v>
                </c:pt>
                <c:pt idx="8">
                  <c:v>0</c:v>
                </c:pt>
                <c:pt idx="9">
                  <c:v>838.4</c:v>
                </c:pt>
                <c:pt idx="10">
                  <c:v>0</c:v>
                </c:pt>
                <c:pt idx="11">
                  <c:v>-2028.8</c:v>
                </c:pt>
                <c:pt idx="12">
                  <c:v>0</c:v>
                </c:pt>
                <c:pt idx="13">
                  <c:v>4761.6000000000004</c:v>
                </c:pt>
                <c:pt idx="14">
                  <c:v>0</c:v>
                </c:pt>
                <c:pt idx="15">
                  <c:v>-10931.2</c:v>
                </c:pt>
                <c:pt idx="16">
                  <c:v>0</c:v>
                </c:pt>
                <c:pt idx="17">
                  <c:v>24678.400000000001</c:v>
                </c:pt>
                <c:pt idx="18">
                  <c:v>0</c:v>
                </c:pt>
                <c:pt idx="19">
                  <c:v>-54988.800000000003</c:v>
                </c:pt>
                <c:pt idx="20">
                  <c:v>0</c:v>
                </c:pt>
                <c:pt idx="21">
                  <c:v>121241.60000000001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C3-414B-AECD-C13B9BC6E28D}"/>
            </c:ext>
          </c:extLst>
        </c:ser>
        <c:ser>
          <c:idx val="5"/>
          <c:order val="5"/>
          <c:tx>
            <c:strRef>
              <c:f>Лист6!$A$101</c:f>
              <c:strCache>
                <c:ptCount val="1"/>
                <c:pt idx="0">
                  <c:v>1,4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Лист6!$B$101:$W$101</c:f>
              <c:numCache>
                <c:formatCode>General</c:formatCode>
                <c:ptCount val="22"/>
                <c:pt idx="1">
                  <c:v>-165.8</c:v>
                </c:pt>
                <c:pt idx="2">
                  <c:v>-137.5</c:v>
                </c:pt>
                <c:pt idx="3">
                  <c:v>857.6</c:v>
                </c:pt>
                <c:pt idx="4">
                  <c:v>662.5</c:v>
                </c:pt>
                <c:pt idx="5">
                  <c:v>-3342.2</c:v>
                </c:pt>
                <c:pt idx="6">
                  <c:v>-2512.5</c:v>
                </c:pt>
                <c:pt idx="7">
                  <c:v>10888.4</c:v>
                </c:pt>
                <c:pt idx="8">
                  <c:v>8012.5</c:v>
                </c:pt>
                <c:pt idx="9">
                  <c:v>-32309.8</c:v>
                </c:pt>
                <c:pt idx="10">
                  <c:v>-23462.5</c:v>
                </c:pt>
                <c:pt idx="11">
                  <c:v>89685.6</c:v>
                </c:pt>
                <c:pt idx="12">
                  <c:v>64462.5</c:v>
                </c:pt>
                <c:pt idx="13">
                  <c:v>-237778.2</c:v>
                </c:pt>
                <c:pt idx="14">
                  <c:v>-169612.5</c:v>
                </c:pt>
                <c:pt idx="15">
                  <c:v>608620.4</c:v>
                </c:pt>
                <c:pt idx="16">
                  <c:v>431512.5</c:v>
                </c:pt>
                <c:pt idx="17">
                  <c:v>-1516193.8</c:v>
                </c:pt>
                <c:pt idx="18">
                  <c:v>-1069762.5</c:v>
                </c:pt>
                <c:pt idx="19">
                  <c:v>3695593.6</c:v>
                </c:pt>
                <c:pt idx="20">
                  <c:v>2596962.5</c:v>
                </c:pt>
                <c:pt idx="21">
                  <c:v>-8848574.1999999993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C3-414B-AECD-C13B9BC6E28D}"/>
            </c:ext>
          </c:extLst>
        </c:ser>
        <c:ser>
          <c:idx val="6"/>
          <c:order val="6"/>
          <c:tx>
            <c:strRef>
              <c:f>Лист6!$A$102</c:f>
              <c:strCache>
                <c:ptCount val="1"/>
                <c:pt idx="0">
                  <c:v>1,5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Лист6!$B$102:$W$102</c:f>
              <c:numCache>
                <c:formatCode>General</c:formatCode>
                <c:ptCount val="22"/>
                <c:pt idx="1">
                  <c:v>-45</c:v>
                </c:pt>
                <c:pt idx="2">
                  <c:v>0</c:v>
                </c:pt>
                <c:pt idx="3">
                  <c:v>284</c:v>
                </c:pt>
                <c:pt idx="4">
                  <c:v>0</c:v>
                </c:pt>
                <c:pt idx="5">
                  <c:v>-1176</c:v>
                </c:pt>
                <c:pt idx="6">
                  <c:v>0</c:v>
                </c:pt>
                <c:pt idx="7">
                  <c:v>4008</c:v>
                </c:pt>
                <c:pt idx="8">
                  <c:v>0</c:v>
                </c:pt>
                <c:pt idx="9">
                  <c:v>-12208</c:v>
                </c:pt>
                <c:pt idx="10">
                  <c:v>0</c:v>
                </c:pt>
                <c:pt idx="11">
                  <c:v>34560</c:v>
                </c:pt>
                <c:pt idx="12">
                  <c:v>0</c:v>
                </c:pt>
                <c:pt idx="13">
                  <c:v>-92928</c:v>
                </c:pt>
                <c:pt idx="14">
                  <c:v>0</c:v>
                </c:pt>
                <c:pt idx="15">
                  <c:v>240512</c:v>
                </c:pt>
                <c:pt idx="16">
                  <c:v>0</c:v>
                </c:pt>
                <c:pt idx="17">
                  <c:v>-604416</c:v>
                </c:pt>
                <c:pt idx="18">
                  <c:v>0</c:v>
                </c:pt>
                <c:pt idx="19">
                  <c:v>1483776</c:v>
                </c:pt>
                <c:pt idx="20">
                  <c:v>0</c:v>
                </c:pt>
                <c:pt idx="21">
                  <c:v>-3573760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C3-414B-AECD-C13B9BC6E28D}"/>
            </c:ext>
          </c:extLst>
        </c:ser>
        <c:ser>
          <c:idx val="7"/>
          <c:order val="7"/>
          <c:tx>
            <c:strRef>
              <c:f>Лист6!$A$103</c:f>
              <c:strCache>
                <c:ptCount val="1"/>
                <c:pt idx="0">
                  <c:v>1,6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Лист6!$B$103:$W$103</c:f>
              <c:numCache>
                <c:formatCode>General</c:formatCode>
                <c:ptCount val="22"/>
                <c:pt idx="1">
                  <c:v>825.8</c:v>
                </c:pt>
                <c:pt idx="2">
                  <c:v>687.5</c:v>
                </c:pt>
                <c:pt idx="3">
                  <c:v>-5939.6</c:v>
                </c:pt>
                <c:pt idx="4">
                  <c:v>-4687.5</c:v>
                </c:pt>
                <c:pt idx="5">
                  <c:v>28590.2</c:v>
                </c:pt>
                <c:pt idx="6">
                  <c:v>21937.5</c:v>
                </c:pt>
                <c:pt idx="7">
                  <c:v>-111622.39999999999</c:v>
                </c:pt>
                <c:pt idx="8">
                  <c:v>-83937.5</c:v>
                </c:pt>
                <c:pt idx="9">
                  <c:v>384793.8</c:v>
                </c:pt>
                <c:pt idx="10">
                  <c:v>285187.5</c:v>
                </c:pt>
                <c:pt idx="11">
                  <c:v>-1218015.6000000001</c:v>
                </c:pt>
                <c:pt idx="12">
                  <c:v>-892687.5</c:v>
                </c:pt>
                <c:pt idx="13">
                  <c:v>3624922.2</c:v>
                </c:pt>
                <c:pt idx="14">
                  <c:v>2633437.5</c:v>
                </c:pt>
                <c:pt idx="15">
                  <c:v>-10292946.4</c:v>
                </c:pt>
                <c:pt idx="16">
                  <c:v>-7424437.5</c:v>
                </c:pt>
                <c:pt idx="17">
                  <c:v>28166861.800000001</c:v>
                </c:pt>
                <c:pt idx="18">
                  <c:v>20197687.5</c:v>
                </c:pt>
                <c:pt idx="19">
                  <c:v>-74811691.599999994</c:v>
                </c:pt>
                <c:pt idx="20">
                  <c:v>-53380187.5</c:v>
                </c:pt>
                <c:pt idx="21">
                  <c:v>193866254.19999999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C3-414B-AECD-C13B9BC6E28D}"/>
            </c:ext>
          </c:extLst>
        </c:ser>
        <c:ser>
          <c:idx val="8"/>
          <c:order val="8"/>
          <c:tx>
            <c:strRef>
              <c:f>Лист6!$A$104</c:f>
              <c:strCache>
                <c:ptCount val="1"/>
                <c:pt idx="0">
                  <c:v>1,7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Лист6!$B$104:$W$104</c:f>
              <c:numCache>
                <c:formatCode>General</c:formatCode>
                <c:ptCount val="22"/>
                <c:pt idx="1">
                  <c:v>221.6</c:v>
                </c:pt>
                <c:pt idx="2">
                  <c:v>0</c:v>
                </c:pt>
                <c:pt idx="3">
                  <c:v>-1863.2</c:v>
                </c:pt>
                <c:pt idx="4">
                  <c:v>0</c:v>
                </c:pt>
                <c:pt idx="5">
                  <c:v>9606.4</c:v>
                </c:pt>
                <c:pt idx="6">
                  <c:v>0</c:v>
                </c:pt>
                <c:pt idx="7">
                  <c:v>-39252.800000000003</c:v>
                </c:pt>
                <c:pt idx="8">
                  <c:v>0</c:v>
                </c:pt>
                <c:pt idx="9">
                  <c:v>139545.60000000001</c:v>
                </c:pt>
                <c:pt idx="10">
                  <c:v>0</c:v>
                </c:pt>
                <c:pt idx="11">
                  <c:v>-451891.20000000001</c:v>
                </c:pt>
                <c:pt idx="12">
                  <c:v>0</c:v>
                </c:pt>
                <c:pt idx="13">
                  <c:v>1368422.3999999999</c:v>
                </c:pt>
                <c:pt idx="14">
                  <c:v>0</c:v>
                </c:pt>
                <c:pt idx="15">
                  <c:v>-3939404.8</c:v>
                </c:pt>
                <c:pt idx="16">
                  <c:v>0</c:v>
                </c:pt>
                <c:pt idx="17">
                  <c:v>10900889.6</c:v>
                </c:pt>
                <c:pt idx="18">
                  <c:v>0</c:v>
                </c:pt>
                <c:pt idx="19">
                  <c:v>-29220659.199999999</c:v>
                </c:pt>
                <c:pt idx="20">
                  <c:v>0</c:v>
                </c:pt>
                <c:pt idx="21">
                  <c:v>76310118.400000006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C3-414B-AECD-C13B9BC6E28D}"/>
            </c:ext>
          </c:extLst>
        </c:ser>
        <c:ser>
          <c:idx val="9"/>
          <c:order val="9"/>
          <c:tx>
            <c:strRef>
              <c:f>Лист6!$A$105</c:f>
              <c:strCache>
                <c:ptCount val="1"/>
                <c:pt idx="0">
                  <c:v>1,8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Лист6!$B$105:$W$105</c:f>
              <c:numCache>
                <c:formatCode>General</c:formatCode>
                <c:ptCount val="22"/>
                <c:pt idx="1">
                  <c:v>-4132.6000000000004</c:v>
                </c:pt>
                <c:pt idx="2">
                  <c:v>-3437.5</c:v>
                </c:pt>
                <c:pt idx="3">
                  <c:v>37963.199999999997</c:v>
                </c:pt>
                <c:pt idx="4">
                  <c:v>30312.5</c:v>
                </c:pt>
                <c:pt idx="5">
                  <c:v>-218877.4</c:v>
                </c:pt>
                <c:pt idx="6">
                  <c:v>-170312.5</c:v>
                </c:pt>
                <c:pt idx="7">
                  <c:v>995866.8</c:v>
                </c:pt>
                <c:pt idx="8">
                  <c:v>760312.5</c:v>
                </c:pt>
                <c:pt idx="9">
                  <c:v>-3915702.6</c:v>
                </c:pt>
                <c:pt idx="10">
                  <c:v>-2946562.5</c:v>
                </c:pt>
                <c:pt idx="11">
                  <c:v>13921483.199999999</c:v>
                </c:pt>
                <c:pt idx="12">
                  <c:v>10356562.5</c:v>
                </c:pt>
                <c:pt idx="13">
                  <c:v>-45967577.399999999</c:v>
                </c:pt>
                <c:pt idx="14">
                  <c:v>-33880312.5</c:v>
                </c:pt>
                <c:pt idx="15">
                  <c:v>143399886.80000001</c:v>
                </c:pt>
                <c:pt idx="16">
                  <c:v>104882812.5</c:v>
                </c:pt>
                <c:pt idx="17">
                  <c:v>-427634082.60000002</c:v>
                </c:pt>
                <c:pt idx="18">
                  <c:v>-310754062.5</c:v>
                </c:pt>
                <c:pt idx="19">
                  <c:v>1229326623.2</c:v>
                </c:pt>
                <c:pt idx="20">
                  <c:v>888409062.5</c:v>
                </c:pt>
                <c:pt idx="21">
                  <c:v>-3427984517.4000001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C3-414B-AECD-C13B9BC6E28D}"/>
            </c:ext>
          </c:extLst>
        </c:ser>
        <c:ser>
          <c:idx val="10"/>
          <c:order val="10"/>
          <c:tx>
            <c:strRef>
              <c:f>Лист6!$A$106</c:f>
              <c:strCache>
                <c:ptCount val="1"/>
                <c:pt idx="0">
                  <c:v>1,9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Лист6!$B$106:$W$106</c:f>
              <c:numCache>
                <c:formatCode>General</c:formatCode>
                <c:ptCount val="22"/>
                <c:pt idx="1">
                  <c:v>-1111.8</c:v>
                </c:pt>
                <c:pt idx="2">
                  <c:v>0</c:v>
                </c:pt>
                <c:pt idx="3">
                  <c:v>11539.6</c:v>
                </c:pt>
                <c:pt idx="4">
                  <c:v>0</c:v>
                </c:pt>
                <c:pt idx="5">
                  <c:v>-71111.199999999997</c:v>
                </c:pt>
                <c:pt idx="6">
                  <c:v>0</c:v>
                </c:pt>
                <c:pt idx="7">
                  <c:v>338486.4</c:v>
                </c:pt>
                <c:pt idx="8">
                  <c:v>0</c:v>
                </c:pt>
                <c:pt idx="9">
                  <c:v>-1374700.8</c:v>
                </c:pt>
                <c:pt idx="10">
                  <c:v>0</c:v>
                </c:pt>
                <c:pt idx="11">
                  <c:v>5008857.5999999996</c:v>
                </c:pt>
                <c:pt idx="12">
                  <c:v>0</c:v>
                </c:pt>
                <c:pt idx="13">
                  <c:v>-16859827.199999999</c:v>
                </c:pt>
                <c:pt idx="14">
                  <c:v>0</c:v>
                </c:pt>
                <c:pt idx="15">
                  <c:v>53416678.399999999</c:v>
                </c:pt>
                <c:pt idx="16">
                  <c:v>0</c:v>
                </c:pt>
                <c:pt idx="17">
                  <c:v>-161337804.80000001</c:v>
                </c:pt>
                <c:pt idx="18">
                  <c:v>0</c:v>
                </c:pt>
                <c:pt idx="19">
                  <c:v>468778905.60000002</c:v>
                </c:pt>
                <c:pt idx="20">
                  <c:v>0</c:v>
                </c:pt>
                <c:pt idx="21">
                  <c:v>-1319108403.2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C3-414B-AECD-C13B9BC6E28D}"/>
            </c:ext>
          </c:extLst>
        </c:ser>
        <c:ser>
          <c:idx val="11"/>
          <c:order val="11"/>
          <c:tx>
            <c:strRef>
              <c:f>Лист6!$A$107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Лист6!$B$107:$W$107</c:f>
              <c:numCache>
                <c:formatCode>General</c:formatCode>
                <c:ptCount val="22"/>
                <c:pt idx="1">
                  <c:v>20659</c:v>
                </c:pt>
                <c:pt idx="2">
                  <c:v>17187.5</c:v>
                </c:pt>
                <c:pt idx="3">
                  <c:v>-231134</c:v>
                </c:pt>
                <c:pt idx="4">
                  <c:v>-185937.5</c:v>
                </c:pt>
                <c:pt idx="5">
                  <c:v>1556655</c:v>
                </c:pt>
                <c:pt idx="6">
                  <c:v>1223437.5</c:v>
                </c:pt>
                <c:pt idx="7">
                  <c:v>-8092644</c:v>
                </c:pt>
                <c:pt idx="8">
                  <c:v>-6248437.5</c:v>
                </c:pt>
                <c:pt idx="9">
                  <c:v>35763801</c:v>
                </c:pt>
                <c:pt idx="10">
                  <c:v>27229687.5</c:v>
                </c:pt>
                <c:pt idx="11">
                  <c:v>-141135018</c:v>
                </c:pt>
                <c:pt idx="12">
                  <c:v>-106242187.5</c:v>
                </c:pt>
                <c:pt idx="13">
                  <c:v>512107923</c:v>
                </c:pt>
                <c:pt idx="14">
                  <c:v>381885937.5</c:v>
                </c:pt>
                <c:pt idx="15">
                  <c:v>-1741215280</c:v>
                </c:pt>
                <c:pt idx="16">
                  <c:v>-1288185937.5</c:v>
                </c:pt>
                <c:pt idx="17">
                  <c:v>5620600973</c:v>
                </c:pt>
                <c:pt idx="18">
                  <c:v>4130142187.5</c:v>
                </c:pt>
                <c:pt idx="19">
                  <c:v>-17387835062</c:v>
                </c:pt>
                <c:pt idx="20">
                  <c:v>-12702329687.5</c:v>
                </c:pt>
                <c:pt idx="21">
                  <c:v>51915592711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C3-414B-AECD-C13B9BC6E28D}"/>
            </c:ext>
          </c:extLst>
        </c:ser>
        <c:ser>
          <c:idx val="12"/>
          <c:order val="12"/>
          <c:tx>
            <c:strRef>
              <c:f>Лист6!$A$108</c:f>
              <c:strCache>
                <c:ptCount val="1"/>
                <c:pt idx="0">
                  <c:v>2,1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Лист6!$B$108:$W$108</c:f>
              <c:numCache>
                <c:formatCode>General</c:formatCode>
                <c:ptCount val="22"/>
                <c:pt idx="1">
                  <c:v>5554.8</c:v>
                </c:pt>
                <c:pt idx="2">
                  <c:v>0</c:v>
                </c:pt>
                <c:pt idx="3">
                  <c:v>-68807.600000000006</c:v>
                </c:pt>
                <c:pt idx="4">
                  <c:v>0</c:v>
                </c:pt>
                <c:pt idx="5">
                  <c:v>493171.20000000001</c:v>
                </c:pt>
                <c:pt idx="6">
                  <c:v>0</c:v>
                </c:pt>
                <c:pt idx="7">
                  <c:v>-2678774.4</c:v>
                </c:pt>
                <c:pt idx="8">
                  <c:v>0</c:v>
                </c:pt>
                <c:pt idx="9">
                  <c:v>12231052.800000001</c:v>
                </c:pt>
                <c:pt idx="10">
                  <c:v>0</c:v>
                </c:pt>
                <c:pt idx="11">
                  <c:v>-49506393.600000001</c:v>
                </c:pt>
                <c:pt idx="12">
                  <c:v>0</c:v>
                </c:pt>
                <c:pt idx="13">
                  <c:v>183311923.19999999</c:v>
                </c:pt>
                <c:pt idx="14">
                  <c:v>0</c:v>
                </c:pt>
                <c:pt idx="15">
                  <c:v>-633707238.39999998</c:v>
                </c:pt>
                <c:pt idx="16">
                  <c:v>0</c:v>
                </c:pt>
                <c:pt idx="17">
                  <c:v>2074103500.8</c:v>
                </c:pt>
                <c:pt idx="18">
                  <c:v>0</c:v>
                </c:pt>
                <c:pt idx="19">
                  <c:v>-6492101529.6000004</c:v>
                </c:pt>
                <c:pt idx="20">
                  <c:v>0</c:v>
                </c:pt>
                <c:pt idx="21">
                  <c:v>19579745075.200001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C3-414B-AECD-C13B9BC6E28D}"/>
            </c:ext>
          </c:extLst>
        </c:ser>
        <c:ser>
          <c:idx val="13"/>
          <c:order val="13"/>
          <c:tx>
            <c:strRef>
              <c:f>Лист6!$A$109</c:f>
              <c:strCache>
                <c:ptCount val="1"/>
                <c:pt idx="0">
                  <c:v>2,2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Лист6!$B$109:$W$109</c:f>
              <c:numCache>
                <c:formatCode>General</c:formatCode>
                <c:ptCount val="22"/>
                <c:pt idx="1">
                  <c:v>-103299.4</c:v>
                </c:pt>
                <c:pt idx="2">
                  <c:v>-85937.5</c:v>
                </c:pt>
                <c:pt idx="3">
                  <c:v>1362268.8</c:v>
                </c:pt>
                <c:pt idx="4">
                  <c:v>1101562.5</c:v>
                </c:pt>
                <c:pt idx="5">
                  <c:v>-10507812.6</c:v>
                </c:pt>
                <c:pt idx="6">
                  <c:v>-8320312.5</c:v>
                </c:pt>
                <c:pt idx="7">
                  <c:v>61478845.200000003</c:v>
                </c:pt>
                <c:pt idx="8">
                  <c:v>47882812.5</c:v>
                </c:pt>
                <c:pt idx="9">
                  <c:v>-301776695.39999998</c:v>
                </c:pt>
                <c:pt idx="10">
                  <c:v>-231914062.5</c:v>
                </c:pt>
                <c:pt idx="11">
                  <c:v>1309228480.8</c:v>
                </c:pt>
                <c:pt idx="12">
                  <c:v>995039062.5</c:v>
                </c:pt>
                <c:pt idx="13">
                  <c:v>-5178996576.6000004</c:v>
                </c:pt>
                <c:pt idx="14">
                  <c:v>-3899507812.5</c:v>
                </c:pt>
                <c:pt idx="15">
                  <c:v>19064069553.200001</c:v>
                </c:pt>
                <c:pt idx="16">
                  <c:v>14239945312.5</c:v>
                </c:pt>
                <c:pt idx="17">
                  <c:v>-66231143971.400002</c:v>
                </c:pt>
                <c:pt idx="18">
                  <c:v>-49130601562.5</c:v>
                </c:pt>
                <c:pt idx="19">
                  <c:v>219401463252.79999</c:v>
                </c:pt>
                <c:pt idx="20">
                  <c:v>161772851562.5</c:v>
                </c:pt>
                <c:pt idx="21">
                  <c:v>-698380890060.59998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C3-414B-AECD-C13B9BC6E28D}"/>
            </c:ext>
          </c:extLst>
        </c:ser>
        <c:ser>
          <c:idx val="14"/>
          <c:order val="14"/>
          <c:tx>
            <c:strRef>
              <c:f>Лист6!$A$110</c:f>
              <c:strCache>
                <c:ptCount val="1"/>
                <c:pt idx="0">
                  <c:v>2,3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Лист6!$B$110:$W$110</c:f>
              <c:numCache>
                <c:formatCode>General</c:formatCode>
                <c:ptCount val="22"/>
                <c:pt idx="1">
                  <c:v>-27778.6</c:v>
                </c:pt>
                <c:pt idx="2">
                  <c:v>0</c:v>
                </c:pt>
                <c:pt idx="3">
                  <c:v>399595.2</c:v>
                </c:pt>
                <c:pt idx="4">
                  <c:v>0</c:v>
                </c:pt>
                <c:pt idx="5">
                  <c:v>-3265046.4</c:v>
                </c:pt>
                <c:pt idx="6">
                  <c:v>0</c:v>
                </c:pt>
                <c:pt idx="7">
                  <c:v>19923964.800000001</c:v>
                </c:pt>
                <c:pt idx="8">
                  <c:v>0</c:v>
                </c:pt>
                <c:pt idx="9">
                  <c:v>-101003193.59999999</c:v>
                </c:pt>
                <c:pt idx="10">
                  <c:v>0</c:v>
                </c:pt>
                <c:pt idx="11">
                  <c:v>449538355.19999999</c:v>
                </c:pt>
                <c:pt idx="12">
                  <c:v>0</c:v>
                </c:pt>
                <c:pt idx="13">
                  <c:v>-1815636326.4000001</c:v>
                </c:pt>
                <c:pt idx="14">
                  <c:v>0</c:v>
                </c:pt>
                <c:pt idx="15">
                  <c:v>6799808844.8000002</c:v>
                </c:pt>
                <c:pt idx="16">
                  <c:v>0</c:v>
                </c:pt>
                <c:pt idx="17">
                  <c:v>-23970135193.599998</c:v>
                </c:pt>
                <c:pt idx="18">
                  <c:v>0</c:v>
                </c:pt>
                <c:pt idx="19">
                  <c:v>80400778035.199997</c:v>
                </c:pt>
                <c:pt idx="20">
                  <c:v>0</c:v>
                </c:pt>
                <c:pt idx="21">
                  <c:v>-258700281446.39999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C3-414B-AECD-C13B9BC6E28D}"/>
            </c:ext>
          </c:extLst>
        </c:ser>
        <c:ser>
          <c:idx val="15"/>
          <c:order val="15"/>
          <c:tx>
            <c:strRef>
              <c:f>Лист6!$A$111</c:f>
              <c:strCache>
                <c:ptCount val="1"/>
                <c:pt idx="0">
                  <c:v>2,4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Лист6!$B$111:$W$111</c:f>
              <c:numCache>
                <c:formatCode>General</c:formatCode>
                <c:ptCount val="22"/>
                <c:pt idx="1">
                  <c:v>516492.2</c:v>
                </c:pt>
                <c:pt idx="2">
                  <c:v>429687.5</c:v>
                </c:pt>
                <c:pt idx="3">
                  <c:v>-7844328.4000000004</c:v>
                </c:pt>
                <c:pt idx="4">
                  <c:v>-6367187.5</c:v>
                </c:pt>
                <c:pt idx="5">
                  <c:v>68227719.799999997</c:v>
                </c:pt>
                <c:pt idx="6">
                  <c:v>54335937.5</c:v>
                </c:pt>
                <c:pt idx="7">
                  <c:v>-443849665.60000002</c:v>
                </c:pt>
                <c:pt idx="8">
                  <c:v>-348085937.5</c:v>
                </c:pt>
                <c:pt idx="9">
                  <c:v>2396582808.1999998</c:v>
                </c:pt>
                <c:pt idx="10">
                  <c:v>1855742187.5</c:v>
                </c:pt>
                <c:pt idx="11">
                  <c:v>-11339308020.4</c:v>
                </c:pt>
                <c:pt idx="12">
                  <c:v>-8686679687.5</c:v>
                </c:pt>
                <c:pt idx="13">
                  <c:v>48573598923.800003</c:v>
                </c:pt>
                <c:pt idx="14">
                  <c:v>36870898437.5</c:v>
                </c:pt>
                <c:pt idx="15">
                  <c:v>-192467545613.60001</c:v>
                </c:pt>
                <c:pt idx="16">
                  <c:v>-144941523437.5</c:v>
                </c:pt>
                <c:pt idx="17">
                  <c:v>716090811084.19995</c:v>
                </c:pt>
                <c:pt idx="18">
                  <c:v>535536054687.5</c:v>
                </c:pt>
                <c:pt idx="19">
                  <c:v>-2529188938432.3999</c:v>
                </c:pt>
                <c:pt idx="20">
                  <c:v>-1879936367187.5</c:v>
                </c:pt>
                <c:pt idx="21">
                  <c:v>8550282327167.7998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2C3-414B-AECD-C13B9BC6E28D}"/>
            </c:ext>
          </c:extLst>
        </c:ser>
        <c:ser>
          <c:idx val="16"/>
          <c:order val="16"/>
          <c:tx>
            <c:strRef>
              <c:f>Лист6!$A$112</c:f>
              <c:strCache>
                <c:ptCount val="1"/>
                <c:pt idx="0">
                  <c:v>2,5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Лист6!$B$112:$W$112</c:f>
              <c:numCache>
                <c:formatCode>General</c:formatCode>
                <c:ptCount val="22"/>
                <c:pt idx="1">
                  <c:v>138888</c:v>
                </c:pt>
                <c:pt idx="2">
                  <c:v>0</c:v>
                </c:pt>
                <c:pt idx="3">
                  <c:v>-2275752</c:v>
                </c:pt>
                <c:pt idx="4">
                  <c:v>0</c:v>
                </c:pt>
                <c:pt idx="5">
                  <c:v>20876736</c:v>
                </c:pt>
                <c:pt idx="6">
                  <c:v>0</c:v>
                </c:pt>
                <c:pt idx="7">
                  <c:v>-141373296</c:v>
                </c:pt>
                <c:pt idx="8">
                  <c:v>0</c:v>
                </c:pt>
                <c:pt idx="9">
                  <c:v>787762560</c:v>
                </c:pt>
                <c:pt idx="10">
                  <c:v>0</c:v>
                </c:pt>
                <c:pt idx="11">
                  <c:v>-3823216896</c:v>
                </c:pt>
                <c:pt idx="12">
                  <c:v>0</c:v>
                </c:pt>
                <c:pt idx="13">
                  <c:v>16724615424</c:v>
                </c:pt>
                <c:pt idx="14">
                  <c:v>0</c:v>
                </c:pt>
                <c:pt idx="15">
                  <c:v>-67448275072</c:v>
                </c:pt>
                <c:pt idx="16">
                  <c:v>0</c:v>
                </c:pt>
                <c:pt idx="17">
                  <c:v>254747226112</c:v>
                </c:pt>
                <c:pt idx="18">
                  <c:v>0</c:v>
                </c:pt>
                <c:pt idx="19">
                  <c:v>-911498342400</c:v>
                </c:pt>
                <c:pt idx="20">
                  <c:v>0</c:v>
                </c:pt>
                <c:pt idx="21">
                  <c:v>3116498092032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2C3-414B-AECD-C13B9BC6E28D}"/>
            </c:ext>
          </c:extLst>
        </c:ser>
        <c:ser>
          <c:idx val="17"/>
          <c:order val="17"/>
          <c:tx>
            <c:strRef>
              <c:f>Лист6!$A$113</c:f>
              <c:strCache>
                <c:ptCount val="1"/>
                <c:pt idx="0">
                  <c:v>2,6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Лист6!$B$113:$W$113</c:f>
              <c:numCache>
                <c:formatCode>General</c:formatCode>
                <c:ptCount val="22"/>
                <c:pt idx="1">
                  <c:v>-2582466.2000000002</c:v>
                </c:pt>
                <c:pt idx="2">
                  <c:v>-2148437.5</c:v>
                </c:pt>
                <c:pt idx="3">
                  <c:v>44386574.399999999</c:v>
                </c:pt>
                <c:pt idx="4">
                  <c:v>36132812.5</c:v>
                </c:pt>
                <c:pt idx="5">
                  <c:v>-429911747.80000001</c:v>
                </c:pt>
                <c:pt idx="6">
                  <c:v>-343945312.5</c:v>
                </c:pt>
                <c:pt idx="7">
                  <c:v>3079071823.5999999</c:v>
                </c:pt>
                <c:pt idx="8">
                  <c:v>2428320312.5</c:v>
                </c:pt>
                <c:pt idx="9">
                  <c:v>-18141057688.200001</c:v>
                </c:pt>
                <c:pt idx="10">
                  <c:v>-14135351562.5</c:v>
                </c:pt>
                <c:pt idx="11">
                  <c:v>92978655478.399994</c:v>
                </c:pt>
                <c:pt idx="12">
                  <c:v>71704101562.5</c:v>
                </c:pt>
                <c:pt idx="13">
                  <c:v>-428825305575.79999</c:v>
                </c:pt>
                <c:pt idx="14">
                  <c:v>-327762695312.5</c:v>
                </c:pt>
                <c:pt idx="15">
                  <c:v>1819988339219.6001</c:v>
                </c:pt>
                <c:pt idx="16">
                  <c:v>1380233007812.5</c:v>
                </c:pt>
                <c:pt idx="17">
                  <c:v>-7220430733860.2002</c:v>
                </c:pt>
                <c:pt idx="18">
                  <c:v>-5438146289062.5</c:v>
                </c:pt>
                <c:pt idx="19">
                  <c:v>27086806159882.398</c:v>
                </c:pt>
                <c:pt idx="20">
                  <c:v>20275974414062.5</c:v>
                </c:pt>
                <c:pt idx="21">
                  <c:v>-96925023955603.797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2C3-414B-AECD-C13B9BC6E28D}"/>
            </c:ext>
          </c:extLst>
        </c:ser>
        <c:ser>
          <c:idx val="18"/>
          <c:order val="18"/>
          <c:tx>
            <c:strRef>
              <c:f>Лист6!$A$114</c:f>
              <c:strCache>
                <c:ptCount val="1"/>
                <c:pt idx="0">
                  <c:v>2,7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Лист6!$B$114:$W$114</c:f>
              <c:numCache>
                <c:formatCode>General</c:formatCode>
                <c:ptCount val="22"/>
                <c:pt idx="1">
                  <c:v>-694445.4</c:v>
                </c:pt>
                <c:pt idx="2">
                  <c:v>0</c:v>
                </c:pt>
                <c:pt idx="3">
                  <c:v>12767650.800000001</c:v>
                </c:pt>
                <c:pt idx="4">
                  <c:v>0</c:v>
                </c:pt>
                <c:pt idx="5">
                  <c:v>-129918981.59999999</c:v>
                </c:pt>
                <c:pt idx="6">
                  <c:v>0</c:v>
                </c:pt>
                <c:pt idx="7">
                  <c:v>966704443.20000005</c:v>
                </c:pt>
                <c:pt idx="8">
                  <c:v>0</c:v>
                </c:pt>
                <c:pt idx="9">
                  <c:v>-5872221686.3999996</c:v>
                </c:pt>
                <c:pt idx="10">
                  <c:v>0</c:v>
                </c:pt>
                <c:pt idx="11">
                  <c:v>30860527852.799999</c:v>
                </c:pt>
                <c:pt idx="12">
                  <c:v>0</c:v>
                </c:pt>
                <c:pt idx="13">
                  <c:v>-145344132825.60001</c:v>
                </c:pt>
                <c:pt idx="14">
                  <c:v>0</c:v>
                </c:pt>
                <c:pt idx="15">
                  <c:v>627929641011.19995</c:v>
                </c:pt>
                <c:pt idx="16">
                  <c:v>0</c:v>
                </c:pt>
                <c:pt idx="17">
                  <c:v>-2529595412582.3999</c:v>
                </c:pt>
                <c:pt idx="18">
                  <c:v>0</c:v>
                </c:pt>
                <c:pt idx="19">
                  <c:v>9616682537164.8008</c:v>
                </c:pt>
                <c:pt idx="20">
                  <c:v>0</c:v>
                </c:pt>
                <c:pt idx="21">
                  <c:v>-34815855534489.602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2C3-414B-AECD-C13B9BC6E28D}"/>
            </c:ext>
          </c:extLst>
        </c:ser>
        <c:ser>
          <c:idx val="19"/>
          <c:order val="19"/>
          <c:tx>
            <c:strRef>
              <c:f>Лист6!$A$115</c:f>
              <c:strCache>
                <c:ptCount val="1"/>
                <c:pt idx="0">
                  <c:v>2,8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Лист6!$B$115:$W$115</c:f>
              <c:numCache>
                <c:formatCode>General</c:formatCode>
                <c:ptCount val="22"/>
                <c:pt idx="1">
                  <c:v>12912325.4</c:v>
                </c:pt>
                <c:pt idx="2">
                  <c:v>10742187.5</c:v>
                </c:pt>
                <c:pt idx="3">
                  <c:v>-247757522.80000001</c:v>
                </c:pt>
                <c:pt idx="4">
                  <c:v>-202148437.5</c:v>
                </c:pt>
                <c:pt idx="5">
                  <c:v>2645073784.5999999</c:v>
                </c:pt>
                <c:pt idx="6">
                  <c:v>2124023437.5</c:v>
                </c:pt>
                <c:pt idx="7">
                  <c:v>-20685506687.200001</c:v>
                </c:pt>
                <c:pt idx="8">
                  <c:v>-16389648437.5</c:v>
                </c:pt>
                <c:pt idx="9">
                  <c:v>132076301815.39999</c:v>
                </c:pt>
                <c:pt idx="10">
                  <c:v>103456054687.5</c:v>
                </c:pt>
                <c:pt idx="11">
                  <c:v>-729045881022.80005</c:v>
                </c:pt>
                <c:pt idx="12">
                  <c:v>-565432617187.5</c:v>
                </c:pt>
                <c:pt idx="13">
                  <c:v>3602218289924.6001</c:v>
                </c:pt>
                <c:pt idx="14">
                  <c:v>2769678710937.5</c:v>
                </c:pt>
                <c:pt idx="15">
                  <c:v>-16304378275947.199</c:v>
                </c:pt>
                <c:pt idx="16">
                  <c:v>-12440522460937.5</c:v>
                </c:pt>
                <c:pt idx="17">
                  <c:v>68710910221195.398</c:v>
                </c:pt>
                <c:pt idx="18">
                  <c:v>52071776367187.5</c:v>
                </c:pt>
                <c:pt idx="19">
                  <c:v>-272855851241802.81</c:v>
                </c:pt>
                <c:pt idx="20">
                  <c:v>-205523424804687.5</c:v>
                </c:pt>
                <c:pt idx="21">
                  <c:v>1030336822261624.6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2C3-414B-AECD-C13B9BC6E28D}"/>
            </c:ext>
          </c:extLst>
        </c:ser>
        <c:ser>
          <c:idx val="20"/>
          <c:order val="20"/>
          <c:tx>
            <c:strRef>
              <c:f>Лист6!$A$116</c:f>
              <c:strCache>
                <c:ptCount val="1"/>
                <c:pt idx="0">
                  <c:v>2,9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Лист6!$B$116:$W$116</c:f>
              <c:numCache>
                <c:formatCode>General</c:formatCode>
                <c:ptCount val="22"/>
                <c:pt idx="1">
                  <c:v>3472221.2</c:v>
                </c:pt>
                <c:pt idx="2">
                  <c:v>0</c:v>
                </c:pt>
                <c:pt idx="3">
                  <c:v>-70782696.400000006</c:v>
                </c:pt>
                <c:pt idx="4">
                  <c:v>0</c:v>
                </c:pt>
                <c:pt idx="5">
                  <c:v>791160300.79999995</c:v>
                </c:pt>
                <c:pt idx="6">
                  <c:v>0</c:v>
                </c:pt>
                <c:pt idx="7">
                  <c:v>-6415842817.6000004</c:v>
                </c:pt>
                <c:pt idx="8">
                  <c:v>0</c:v>
                </c:pt>
                <c:pt idx="9">
                  <c:v>42192794067.199997</c:v>
                </c:pt>
                <c:pt idx="10">
                  <c:v>0</c:v>
                </c:pt>
                <c:pt idx="11">
                  <c:v>-238688227398.39999</c:v>
                </c:pt>
                <c:pt idx="12">
                  <c:v>0</c:v>
                </c:pt>
                <c:pt idx="13">
                  <c:v>1204097118924.8</c:v>
                </c:pt>
                <c:pt idx="14">
                  <c:v>0</c:v>
                </c:pt>
                <c:pt idx="15">
                  <c:v>-5547842442905.5996</c:v>
                </c:pt>
                <c:pt idx="16">
                  <c:v>0</c:v>
                </c:pt>
                <c:pt idx="17">
                  <c:v>23743661948723.199</c:v>
                </c:pt>
                <c:pt idx="18">
                  <c:v>0</c:v>
                </c:pt>
                <c:pt idx="19">
                  <c:v>-95570736583270.406</c:v>
                </c:pt>
                <c:pt idx="20">
                  <c:v>0</c:v>
                </c:pt>
                <c:pt idx="21">
                  <c:v>365220750838988.81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2C3-414B-AECD-C13B9BC6E28D}"/>
            </c:ext>
          </c:extLst>
        </c:ser>
        <c:ser>
          <c:idx val="21"/>
          <c:order val="21"/>
          <c:tx>
            <c:strRef>
              <c:f>Лист6!$A$117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Лист6!$B$95:$W$95</c:f>
              <c:strCache>
                <c:ptCount val="22"/>
                <c:pt idx="0">
                  <c:v>x</c:v>
                </c:pt>
                <c:pt idx="1">
                  <c:v>1</c:v>
                </c:pt>
                <c:pt idx="2">
                  <c:v>1,1</c:v>
                </c:pt>
                <c:pt idx="3">
                  <c:v>1,2</c:v>
                </c:pt>
                <c:pt idx="4">
                  <c:v>1,3</c:v>
                </c:pt>
                <c:pt idx="5">
                  <c:v>1,4</c:v>
                </c:pt>
                <c:pt idx="6">
                  <c:v>1,5</c:v>
                </c:pt>
                <c:pt idx="7">
                  <c:v>1,6</c:v>
                </c:pt>
                <c:pt idx="8">
                  <c:v>1,7</c:v>
                </c:pt>
                <c:pt idx="9">
                  <c:v>1,8</c:v>
                </c:pt>
                <c:pt idx="10">
                  <c:v>1,9</c:v>
                </c:pt>
                <c:pt idx="11">
                  <c:v>2</c:v>
                </c:pt>
                <c:pt idx="12">
                  <c:v>2,1</c:v>
                </c:pt>
                <c:pt idx="13">
                  <c:v>2,2</c:v>
                </c:pt>
                <c:pt idx="14">
                  <c:v>2,3</c:v>
                </c:pt>
                <c:pt idx="15">
                  <c:v>2,4</c:v>
                </c:pt>
                <c:pt idx="16">
                  <c:v>2,5</c:v>
                </c:pt>
                <c:pt idx="17">
                  <c:v>2,6</c:v>
                </c:pt>
                <c:pt idx="18">
                  <c:v>2,7</c:v>
                </c:pt>
                <c:pt idx="19">
                  <c:v>2,8</c:v>
                </c:pt>
                <c:pt idx="20">
                  <c:v>2,9</c:v>
                </c:pt>
                <c:pt idx="21">
                  <c:v>3</c:v>
                </c:pt>
              </c:strCache>
            </c:strRef>
          </c:cat>
          <c:val>
            <c:numRef>
              <c:f>Лист6!$B$117:$W$117</c:f>
              <c:numCache>
                <c:formatCode>General</c:formatCode>
                <c:ptCount val="22"/>
                <c:pt idx="1">
                  <c:v>-64561633</c:v>
                </c:pt>
                <c:pt idx="2">
                  <c:v>-53710937.5</c:v>
                </c:pt>
                <c:pt idx="3">
                  <c:v>1367910880</c:v>
                </c:pt>
                <c:pt idx="4">
                  <c:v>1118164062.5</c:v>
                </c:pt>
                <c:pt idx="5">
                  <c:v>-15961190683</c:v>
                </c:pt>
                <c:pt idx="6">
                  <c:v>-12856445312.5</c:v>
                </c:pt>
                <c:pt idx="7">
                  <c:v>135349914802</c:v>
                </c:pt>
                <c:pt idx="8">
                  <c:v>107661132812.5</c:v>
                </c:pt>
                <c:pt idx="9">
                  <c:v>-931081338681</c:v>
                </c:pt>
                <c:pt idx="10">
                  <c:v>-732602539062.5</c:v>
                </c:pt>
                <c:pt idx="11">
                  <c:v>5507392082476</c:v>
                </c:pt>
                <c:pt idx="12">
                  <c:v>4292368164062.5</c:v>
                </c:pt>
                <c:pt idx="13">
                  <c:v>-29025875614575</c:v>
                </c:pt>
                <c:pt idx="14">
                  <c:v>-22433129882812.5</c:v>
                </c:pt>
                <c:pt idx="15">
                  <c:v>139573642608886</c:v>
                </c:pt>
                <c:pt idx="16">
                  <c:v>107068872070312.5</c:v>
                </c:pt>
                <c:pt idx="17">
                  <c:v>-622701836323749</c:v>
                </c:pt>
                <c:pt idx="18">
                  <c:v>-474496625976562.5</c:v>
                </c:pt>
                <c:pt idx="19">
                  <c:v>2609682928856512</c:v>
                </c:pt>
                <c:pt idx="20">
                  <c:v>1976610375976562.5</c:v>
                </c:pt>
                <c:pt idx="21">
                  <c:v>-1.0371049969021148E+16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2C3-414B-AECD-C13B9BC6E28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129409984"/>
        <c:axId val="1129410400"/>
        <c:axId val="1462736816"/>
      </c:surface3DChart>
      <c:catAx>
        <c:axId val="11294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410400"/>
        <c:crosses val="autoZero"/>
        <c:auto val="1"/>
        <c:lblAlgn val="ctr"/>
        <c:lblOffset val="100"/>
        <c:noMultiLvlLbl val="0"/>
      </c:catAx>
      <c:valAx>
        <c:axId val="11294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409984"/>
        <c:crosses val="autoZero"/>
        <c:crossBetween val="midCat"/>
      </c:valAx>
      <c:serAx>
        <c:axId val="1462736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941040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38</xdr:row>
      <xdr:rowOff>72390</xdr:rowOff>
    </xdr:from>
    <xdr:to>
      <xdr:col>16</xdr:col>
      <xdr:colOff>525780</xdr:colOff>
      <xdr:row>53</xdr:row>
      <xdr:rowOff>72390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91440</xdr:colOff>
      <xdr:row>7</xdr:row>
      <xdr:rowOff>156210</xdr:rowOff>
    </xdr:from>
    <xdr:to>
      <xdr:col>15</xdr:col>
      <xdr:colOff>396240</xdr:colOff>
      <xdr:row>22</xdr:row>
      <xdr:rowOff>156210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190500</xdr:colOff>
      <xdr:row>95</xdr:row>
      <xdr:rowOff>95250</xdr:rowOff>
    </xdr:from>
    <xdr:to>
      <xdr:col>33</xdr:col>
      <xdr:colOff>381000</xdr:colOff>
      <xdr:row>115</xdr:row>
      <xdr:rowOff>53340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opLeftCell="A4" zoomScale="85" zoomScaleNormal="85" workbookViewId="0">
      <selection activeCell="G1" sqref="G1:W38"/>
    </sheetView>
  </sheetViews>
  <sheetFormatPr defaultRowHeight="14.4" x14ac:dyDescent="0.3"/>
  <sheetData>
    <row r="1" spans="1:14" ht="21" x14ac:dyDescent="0.4">
      <c r="A1" s="20"/>
      <c r="B1" s="20"/>
      <c r="C1" s="20"/>
      <c r="D1" s="20"/>
      <c r="E1" s="20"/>
      <c r="F1" s="20"/>
      <c r="G1" s="20"/>
      <c r="H1" s="27"/>
      <c r="I1" s="29" t="s">
        <v>56</v>
      </c>
      <c r="J1" s="29"/>
      <c r="K1" s="29"/>
      <c r="L1" s="29"/>
      <c r="M1" s="29"/>
      <c r="N1" s="23"/>
    </row>
    <row r="2" spans="1:14" x14ac:dyDescent="0.3">
      <c r="A2" s="9"/>
      <c r="B2" s="9"/>
      <c r="C2" s="9"/>
      <c r="D2" s="9"/>
      <c r="E2" s="9"/>
      <c r="F2" s="9"/>
      <c r="G2" s="9"/>
      <c r="H2" s="23"/>
      <c r="I2" s="29" t="s">
        <v>57</v>
      </c>
      <c r="J2" s="29"/>
      <c r="K2" s="29"/>
      <c r="L2" s="29"/>
      <c r="M2" s="29"/>
      <c r="N2" s="23"/>
    </row>
    <row r="3" spans="1:14" x14ac:dyDescent="0.3">
      <c r="A3" s="9"/>
      <c r="B3" s="9"/>
      <c r="C3" s="9"/>
      <c r="D3" s="9"/>
      <c r="E3" s="9"/>
      <c r="F3" s="9"/>
      <c r="G3" s="9"/>
      <c r="H3" s="29" t="s">
        <v>58</v>
      </c>
      <c r="I3" s="29"/>
      <c r="J3" s="29"/>
      <c r="K3" s="29"/>
      <c r="L3" s="29"/>
      <c r="M3" s="29"/>
      <c r="N3" s="29"/>
    </row>
    <row r="4" spans="1:14" x14ac:dyDescent="0.3">
      <c r="A4" s="9"/>
      <c r="B4" s="9"/>
      <c r="C4" s="9"/>
      <c r="D4" s="9"/>
      <c r="E4" s="9"/>
      <c r="F4" s="9"/>
      <c r="G4" s="9"/>
      <c r="H4" s="23"/>
      <c r="I4" s="23"/>
      <c r="J4" s="29" t="s">
        <v>59</v>
      </c>
      <c r="K4" s="29"/>
      <c r="L4" s="29"/>
      <c r="M4" s="23"/>
      <c r="N4" s="23"/>
    </row>
    <row r="5" spans="1:14" x14ac:dyDescent="0.3">
      <c r="A5" s="9"/>
      <c r="B5" s="9"/>
      <c r="C5" s="9"/>
      <c r="D5" s="9"/>
      <c r="E5" s="9"/>
      <c r="F5" s="9"/>
      <c r="G5" s="9"/>
      <c r="H5" s="23"/>
      <c r="I5" s="23"/>
      <c r="J5" s="29" t="s">
        <v>60</v>
      </c>
      <c r="K5" s="29"/>
      <c r="L5" s="29"/>
      <c r="M5" s="23"/>
      <c r="N5" s="23"/>
    </row>
    <row r="6" spans="1:14" x14ac:dyDescent="0.3">
      <c r="A6" s="9"/>
      <c r="B6" s="9"/>
      <c r="C6" s="9"/>
      <c r="D6" s="9"/>
      <c r="E6" s="9"/>
      <c r="F6" s="9"/>
      <c r="G6" s="9"/>
      <c r="H6" s="30" t="s">
        <v>61</v>
      </c>
      <c r="I6" s="28"/>
      <c r="J6" s="28"/>
      <c r="K6" s="28"/>
      <c r="L6" s="28"/>
      <c r="M6" s="28"/>
      <c r="N6" s="28"/>
    </row>
    <row r="7" spans="1:14" x14ac:dyDescent="0.3">
      <c r="A7" s="9"/>
      <c r="B7" s="9"/>
      <c r="C7" s="9"/>
      <c r="D7" s="9"/>
      <c r="E7" s="9"/>
      <c r="F7" s="9"/>
      <c r="G7" s="9"/>
      <c r="H7" s="28"/>
      <c r="I7" s="28"/>
      <c r="J7" s="28"/>
      <c r="K7" s="28"/>
      <c r="L7" s="28"/>
      <c r="M7" s="28"/>
      <c r="N7" s="28"/>
    </row>
    <row r="8" spans="1:14" x14ac:dyDescent="0.3">
      <c r="A8" s="9"/>
      <c r="B8" s="9"/>
      <c r="C8" s="9"/>
      <c r="D8" s="9"/>
      <c r="E8" s="9"/>
      <c r="F8" s="9"/>
      <c r="G8" s="9"/>
      <c r="H8" s="28"/>
      <c r="I8" s="28"/>
      <c r="J8" s="28"/>
      <c r="K8" s="28"/>
      <c r="L8" s="28"/>
      <c r="M8" s="28"/>
      <c r="N8" s="28"/>
    </row>
    <row r="9" spans="1:14" x14ac:dyDescent="0.3">
      <c r="A9" s="9"/>
      <c r="B9" s="9"/>
      <c r="C9" s="9"/>
      <c r="D9" s="9"/>
      <c r="E9" s="9"/>
      <c r="F9" s="9"/>
      <c r="G9" s="9"/>
      <c r="H9" s="9"/>
      <c r="I9" s="9"/>
    </row>
    <row r="10" spans="1:14" ht="21" x14ac:dyDescent="0.4">
      <c r="A10" s="20"/>
      <c r="B10" s="20"/>
      <c r="C10" s="20"/>
      <c r="D10" s="20"/>
      <c r="E10" s="20"/>
      <c r="F10" s="20"/>
      <c r="G10" s="20"/>
      <c r="H10" s="20"/>
      <c r="I10" s="20"/>
    </row>
    <row r="11" spans="1:14" x14ac:dyDescent="0.3">
      <c r="A11" s="9"/>
      <c r="B11" s="9"/>
      <c r="C11" s="9"/>
      <c r="D11" s="9"/>
      <c r="E11" s="9"/>
      <c r="F11" s="9"/>
      <c r="G11" s="9"/>
      <c r="H11" s="9"/>
      <c r="I11" s="9"/>
    </row>
    <row r="12" spans="1:14" x14ac:dyDescent="0.3">
      <c r="A12" s="9"/>
      <c r="B12" s="9"/>
      <c r="C12" s="9"/>
      <c r="D12" s="9"/>
      <c r="E12" s="9"/>
      <c r="F12" s="9"/>
      <c r="G12" s="9"/>
      <c r="H12" s="30" t="s">
        <v>62</v>
      </c>
      <c r="I12" s="28"/>
      <c r="J12" s="28"/>
      <c r="K12" s="28"/>
      <c r="L12" s="28"/>
      <c r="M12" s="28"/>
      <c r="N12" s="28"/>
    </row>
    <row r="13" spans="1:14" x14ac:dyDescent="0.3">
      <c r="A13" s="9"/>
      <c r="B13" s="9"/>
      <c r="C13" s="9"/>
      <c r="D13" s="9"/>
      <c r="E13" s="9"/>
      <c r="F13" s="9"/>
      <c r="G13" s="9"/>
      <c r="H13" s="28"/>
      <c r="I13" s="28"/>
      <c r="J13" s="28"/>
      <c r="K13" s="28"/>
      <c r="L13" s="28"/>
      <c r="M13" s="28"/>
      <c r="N13" s="28"/>
    </row>
    <row r="14" spans="1:14" x14ac:dyDescent="0.3">
      <c r="A14" s="9"/>
      <c r="B14" s="9"/>
      <c r="C14" s="9"/>
      <c r="D14" s="9"/>
      <c r="E14" s="9"/>
      <c r="F14" s="9"/>
      <c r="G14" s="9"/>
      <c r="H14" s="9"/>
      <c r="I14" s="9"/>
    </row>
    <row r="15" spans="1:14" x14ac:dyDescent="0.3">
      <c r="A15" s="9"/>
      <c r="B15" s="9"/>
      <c r="C15" s="9"/>
      <c r="D15" s="9"/>
      <c r="E15" s="9"/>
      <c r="F15" s="9"/>
      <c r="G15" s="9"/>
      <c r="H15" s="9"/>
      <c r="I15" s="9"/>
    </row>
    <row r="16" spans="1:14" x14ac:dyDescent="0.3">
      <c r="A16" s="9"/>
      <c r="B16" s="9"/>
      <c r="C16" s="9"/>
      <c r="D16" s="9"/>
      <c r="E16" s="9"/>
      <c r="F16" s="9"/>
      <c r="G16" s="9"/>
      <c r="H16" s="9"/>
      <c r="I16" s="9"/>
    </row>
    <row r="17" spans="1:21" x14ac:dyDescent="0.3">
      <c r="A17" s="9"/>
      <c r="B17" s="9"/>
      <c r="C17" s="9"/>
      <c r="D17" s="9"/>
      <c r="E17" s="9"/>
      <c r="F17" s="9"/>
      <c r="G17" s="9"/>
      <c r="H17" s="9"/>
      <c r="I17" s="9"/>
    </row>
    <row r="18" spans="1:21" x14ac:dyDescent="0.3">
      <c r="A18" s="9"/>
      <c r="B18" s="9"/>
      <c r="C18" s="9"/>
      <c r="D18" s="9"/>
      <c r="E18" s="9"/>
      <c r="F18" s="9"/>
      <c r="G18" s="9"/>
      <c r="H18" s="30" t="s">
        <v>65</v>
      </c>
      <c r="I18" s="28"/>
      <c r="J18" s="28"/>
      <c r="K18" s="28"/>
      <c r="L18" s="28"/>
      <c r="M18" s="28"/>
      <c r="N18" s="28"/>
      <c r="O18" s="23"/>
      <c r="P18" s="23"/>
      <c r="Q18" s="23"/>
      <c r="R18" s="23"/>
      <c r="S18" s="23"/>
      <c r="T18" s="23"/>
      <c r="U18" s="23"/>
    </row>
    <row r="19" spans="1:21" x14ac:dyDescent="0.3">
      <c r="A19" s="9"/>
      <c r="B19" s="9"/>
      <c r="C19" s="9"/>
      <c r="D19" s="9"/>
      <c r="E19" s="9"/>
      <c r="F19" s="9"/>
      <c r="G19" s="9"/>
      <c r="H19" s="28"/>
      <c r="I19" s="28"/>
      <c r="J19" s="28"/>
      <c r="K19" s="28"/>
      <c r="L19" s="28"/>
      <c r="M19" s="28"/>
      <c r="N19" s="28"/>
      <c r="O19" s="23"/>
      <c r="P19" s="23"/>
      <c r="Q19" s="23"/>
      <c r="R19" s="23"/>
      <c r="S19" s="23"/>
      <c r="T19" s="23"/>
      <c r="U19" s="23"/>
    </row>
    <row r="20" spans="1:21" ht="21" x14ac:dyDescent="0.4">
      <c r="A20" s="21"/>
      <c r="B20" s="22"/>
      <c r="C20" s="22"/>
      <c r="D20" s="22"/>
      <c r="E20" s="22"/>
      <c r="F20" s="22"/>
      <c r="G20" s="22"/>
      <c r="H20" s="28"/>
      <c r="I20" s="28"/>
      <c r="J20" s="28"/>
      <c r="K20" s="28"/>
      <c r="L20" s="28"/>
      <c r="M20" s="28"/>
      <c r="N20" s="28"/>
      <c r="O20" s="23"/>
      <c r="P20" s="23"/>
      <c r="Q20" s="23"/>
      <c r="R20" s="23"/>
      <c r="S20" s="23"/>
      <c r="T20" s="23"/>
      <c r="U20" s="23"/>
    </row>
    <row r="21" spans="1:21" x14ac:dyDescent="0.3">
      <c r="A21" s="9"/>
      <c r="B21" s="9"/>
      <c r="C21" s="9"/>
      <c r="D21" s="9"/>
      <c r="E21" s="9"/>
      <c r="F21" s="9"/>
      <c r="G21" s="9"/>
      <c r="H21" s="9"/>
      <c r="I21" s="9"/>
    </row>
    <row r="22" spans="1:21" x14ac:dyDescent="0.3">
      <c r="A22" s="3"/>
      <c r="B22" s="4"/>
      <c r="C22" s="9"/>
      <c r="D22" s="3"/>
      <c r="E22" s="4"/>
      <c r="F22" s="9"/>
      <c r="G22" s="9"/>
      <c r="H22" s="9"/>
      <c r="I22" s="9"/>
    </row>
    <row r="23" spans="1:21" x14ac:dyDescent="0.3">
      <c r="A23" s="9"/>
      <c r="B23" s="9"/>
      <c r="C23" s="9"/>
      <c r="D23" s="9"/>
      <c r="E23" s="9"/>
      <c r="F23" s="9"/>
      <c r="G23" s="9"/>
      <c r="H23" s="9"/>
      <c r="I23" s="9"/>
    </row>
    <row r="24" spans="1:21" x14ac:dyDescent="0.3">
      <c r="A24" s="22"/>
      <c r="B24" s="22"/>
      <c r="C24" s="9"/>
      <c r="D24" s="9"/>
      <c r="E24" s="9"/>
      <c r="F24" s="9"/>
      <c r="G24" s="9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30" t="s">
        <v>64</v>
      </c>
      <c r="S24" s="28"/>
      <c r="T24" s="28"/>
      <c r="U24" s="28"/>
    </row>
    <row r="25" spans="1:21" x14ac:dyDescent="0.3">
      <c r="A25" s="9"/>
      <c r="B25" s="9"/>
      <c r="C25" s="9"/>
      <c r="D25" s="9"/>
      <c r="E25" s="9"/>
      <c r="F25" s="9"/>
      <c r="G25" s="9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8"/>
      <c r="S25" s="28"/>
      <c r="T25" s="28"/>
      <c r="U25" s="28"/>
    </row>
    <row r="26" spans="1:21" x14ac:dyDescent="0.3"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8"/>
      <c r="S26" s="28"/>
      <c r="T26" s="28"/>
      <c r="U26" s="28"/>
    </row>
    <row r="31" spans="1:21" x14ac:dyDescent="0.3">
      <c r="H31" s="23"/>
      <c r="I31" s="23"/>
      <c r="J31" s="28" t="s">
        <v>63</v>
      </c>
      <c r="K31" s="28"/>
      <c r="L31" s="28"/>
      <c r="M31" s="23"/>
      <c r="N31" s="23"/>
      <c r="O31" s="23"/>
      <c r="P31" s="23"/>
      <c r="Q31" s="23"/>
      <c r="R31" s="23"/>
      <c r="S31" s="23"/>
      <c r="T31" s="23"/>
      <c r="U31" s="23"/>
    </row>
  </sheetData>
  <mergeCells count="10">
    <mergeCell ref="R24:U26"/>
    <mergeCell ref="I1:M1"/>
    <mergeCell ref="I2:M2"/>
    <mergeCell ref="H3:N3"/>
    <mergeCell ref="J4:L4"/>
    <mergeCell ref="J31:L31"/>
    <mergeCell ref="J5:L5"/>
    <mergeCell ref="H6:N8"/>
    <mergeCell ref="H12:N13"/>
    <mergeCell ref="H18:N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6"/>
  <sheetViews>
    <sheetView workbookViewId="0">
      <selection activeCell="A5" sqref="A5:G16"/>
    </sheetView>
  </sheetViews>
  <sheetFormatPr defaultRowHeight="14.4" x14ac:dyDescent="0.3"/>
  <cols>
    <col min="1" max="1" width="11.33203125" customWidth="1"/>
    <col min="2" max="2" width="16.77734375" customWidth="1"/>
    <col min="3" max="3" width="13.21875" customWidth="1"/>
    <col min="4" max="4" width="19.33203125" customWidth="1"/>
    <col min="5" max="5" width="10.33203125" customWidth="1"/>
    <col min="6" max="6" width="16.6640625" customWidth="1"/>
  </cols>
  <sheetData>
    <row r="6" spans="1:6" x14ac:dyDescent="0.3">
      <c r="A6" s="10" t="s">
        <v>15</v>
      </c>
      <c r="B6" s="10" t="s">
        <v>16</v>
      </c>
      <c r="C6" s="10" t="s">
        <v>17</v>
      </c>
      <c r="D6" s="10" t="s">
        <v>18</v>
      </c>
      <c r="E6" s="10" t="s">
        <v>19</v>
      </c>
      <c r="F6" s="10" t="s">
        <v>20</v>
      </c>
    </row>
    <row r="7" spans="1:6" x14ac:dyDescent="0.3">
      <c r="A7" s="11">
        <v>1</v>
      </c>
      <c r="B7" s="2" t="s">
        <v>21</v>
      </c>
      <c r="C7" s="12">
        <v>525</v>
      </c>
      <c r="D7" s="11" t="s">
        <v>22</v>
      </c>
      <c r="E7" s="11">
        <v>100</v>
      </c>
      <c r="F7" s="12">
        <f>E7*C7</f>
        <v>52500</v>
      </c>
    </row>
    <row r="8" spans="1:6" x14ac:dyDescent="0.3">
      <c r="A8" s="11">
        <v>2</v>
      </c>
      <c r="B8" s="2" t="s">
        <v>23</v>
      </c>
      <c r="C8" s="13">
        <v>48.59</v>
      </c>
      <c r="D8" s="11" t="s">
        <v>22</v>
      </c>
      <c r="E8" s="11">
        <v>160</v>
      </c>
      <c r="F8" s="12">
        <f t="shared" ref="F8:F16" si="0">E8*C8</f>
        <v>7774.4000000000005</v>
      </c>
    </row>
    <row r="9" spans="1:6" x14ac:dyDescent="0.3">
      <c r="A9" s="11">
        <v>3</v>
      </c>
      <c r="B9" s="2" t="s">
        <v>24</v>
      </c>
      <c r="C9" s="12">
        <v>240</v>
      </c>
      <c r="D9" s="11" t="s">
        <v>25</v>
      </c>
      <c r="E9" s="11">
        <v>350</v>
      </c>
      <c r="F9" s="12">
        <f t="shared" si="0"/>
        <v>84000</v>
      </c>
    </row>
    <row r="10" spans="1:6" x14ac:dyDescent="0.3">
      <c r="A10" s="11">
        <v>4</v>
      </c>
      <c r="B10" s="2" t="s">
        <v>26</v>
      </c>
      <c r="C10" s="12">
        <v>357</v>
      </c>
      <c r="D10" s="11" t="s">
        <v>27</v>
      </c>
      <c r="E10" s="11">
        <v>1050</v>
      </c>
      <c r="F10" s="12">
        <f t="shared" si="0"/>
        <v>374850</v>
      </c>
    </row>
    <row r="11" spans="1:6" x14ac:dyDescent="0.3">
      <c r="A11" s="11">
        <v>5</v>
      </c>
      <c r="B11" s="2" t="s">
        <v>28</v>
      </c>
      <c r="C11" s="12">
        <v>25</v>
      </c>
      <c r="D11" s="11" t="s">
        <v>29</v>
      </c>
      <c r="E11" s="11">
        <v>85</v>
      </c>
      <c r="F11" s="12">
        <f t="shared" si="0"/>
        <v>2125</v>
      </c>
    </row>
    <row r="12" spans="1:6" x14ac:dyDescent="0.3">
      <c r="A12" s="11">
        <v>6</v>
      </c>
      <c r="B12" s="2" t="s">
        <v>30</v>
      </c>
      <c r="C12" s="12">
        <v>48</v>
      </c>
      <c r="D12" s="11" t="s">
        <v>31</v>
      </c>
      <c r="E12" s="11">
        <v>95</v>
      </c>
      <c r="F12" s="12">
        <f t="shared" si="0"/>
        <v>4560</v>
      </c>
    </row>
    <row r="13" spans="1:6" x14ac:dyDescent="0.3">
      <c r="A13" s="11">
        <v>7</v>
      </c>
      <c r="B13" s="2" t="s">
        <v>32</v>
      </c>
      <c r="C13" s="12">
        <v>195</v>
      </c>
      <c r="D13" s="11" t="s">
        <v>33</v>
      </c>
      <c r="E13" s="11">
        <v>130</v>
      </c>
      <c r="F13" s="12">
        <f t="shared" si="0"/>
        <v>25350</v>
      </c>
    </row>
    <row r="14" spans="1:6" x14ac:dyDescent="0.3">
      <c r="A14" s="11">
        <v>8</v>
      </c>
      <c r="B14" s="2" t="s">
        <v>34</v>
      </c>
      <c r="C14" s="12">
        <v>679</v>
      </c>
      <c r="D14" s="11" t="s">
        <v>35</v>
      </c>
      <c r="E14" s="11">
        <v>250</v>
      </c>
      <c r="F14" s="12">
        <f t="shared" si="0"/>
        <v>169750</v>
      </c>
    </row>
    <row r="15" spans="1:6" x14ac:dyDescent="0.3">
      <c r="A15" s="11">
        <v>9</v>
      </c>
      <c r="B15" s="2" t="s">
        <v>36</v>
      </c>
      <c r="C15" s="14">
        <v>103.2</v>
      </c>
      <c r="D15" s="11" t="s">
        <v>27</v>
      </c>
      <c r="E15" s="11">
        <v>30</v>
      </c>
      <c r="F15" s="12">
        <f t="shared" si="0"/>
        <v>3096</v>
      </c>
    </row>
    <row r="16" spans="1:6" x14ac:dyDescent="0.3">
      <c r="A16" s="11">
        <v>10</v>
      </c>
      <c r="B16" s="2" t="s">
        <v>37</v>
      </c>
      <c r="C16" s="12">
        <v>286</v>
      </c>
      <c r="D16" s="11" t="s">
        <v>27</v>
      </c>
      <c r="E16" s="11">
        <v>30</v>
      </c>
      <c r="F16" s="12">
        <f t="shared" si="0"/>
        <v>8580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A19" zoomScale="85" zoomScaleNormal="85" workbookViewId="0">
      <selection activeCell="C24" sqref="C24"/>
    </sheetView>
  </sheetViews>
  <sheetFormatPr defaultRowHeight="14.4" x14ac:dyDescent="0.3"/>
  <cols>
    <col min="7" max="7" width="18.88671875" customWidth="1"/>
  </cols>
  <sheetData>
    <row r="1" spans="1:9" ht="21" x14ac:dyDescent="0.4">
      <c r="A1" s="32" t="s">
        <v>12</v>
      </c>
      <c r="B1" s="33"/>
      <c r="C1" s="33"/>
      <c r="D1" s="33"/>
      <c r="E1" s="33"/>
      <c r="F1" s="33"/>
      <c r="G1" s="33"/>
      <c r="H1" s="33"/>
      <c r="I1" s="34"/>
    </row>
    <row r="2" spans="1:9" x14ac:dyDescent="0.3">
      <c r="A2" s="8" t="s">
        <v>0</v>
      </c>
      <c r="C2" s="8" t="s">
        <v>1</v>
      </c>
      <c r="E2" s="8" t="s">
        <v>2</v>
      </c>
    </row>
    <row r="4" spans="1:9" x14ac:dyDescent="0.3">
      <c r="A4" s="1" t="s">
        <v>3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</row>
    <row r="5" spans="1:9" x14ac:dyDescent="0.3">
      <c r="A5" s="1" t="s">
        <v>4</v>
      </c>
      <c r="B5" s="1">
        <v>10</v>
      </c>
      <c r="C5" s="1">
        <f>B5+3</f>
        <v>13</v>
      </c>
      <c r="D5" s="1">
        <f t="shared" ref="D5:I5" si="0">C5+3</f>
        <v>16</v>
      </c>
      <c r="E5" s="1">
        <f t="shared" si="0"/>
        <v>19</v>
      </c>
      <c r="F5" s="1">
        <f t="shared" si="0"/>
        <v>22</v>
      </c>
      <c r="G5" s="1">
        <f>F5+3</f>
        <v>25</v>
      </c>
      <c r="H5" s="1">
        <f t="shared" si="0"/>
        <v>28</v>
      </c>
      <c r="I5" s="1">
        <f t="shared" si="0"/>
        <v>31</v>
      </c>
    </row>
    <row r="10" spans="1:9" ht="21" x14ac:dyDescent="0.4">
      <c r="A10" s="32" t="s">
        <v>13</v>
      </c>
      <c r="B10" s="33"/>
      <c r="C10" s="33"/>
      <c r="D10" s="33"/>
      <c r="E10" s="33"/>
      <c r="F10" s="33"/>
      <c r="G10" s="33"/>
      <c r="H10" s="33"/>
      <c r="I10" s="34"/>
    </row>
    <row r="11" spans="1:9" x14ac:dyDescent="0.3">
      <c r="A11" s="8" t="s">
        <v>5</v>
      </c>
      <c r="C11" s="8" t="s">
        <v>6</v>
      </c>
      <c r="E11" s="8" t="s">
        <v>7</v>
      </c>
    </row>
    <row r="13" spans="1:9" x14ac:dyDescent="0.3">
      <c r="A13" s="1" t="s">
        <v>3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</row>
    <row r="14" spans="1:9" x14ac:dyDescent="0.3">
      <c r="A14" s="1" t="s">
        <v>8</v>
      </c>
      <c r="B14" s="1">
        <v>5</v>
      </c>
      <c r="C14" s="1">
        <f>B14*0.5</f>
        <v>2.5</v>
      </c>
      <c r="D14" s="1">
        <f>C14*0.5</f>
        <v>1.25</v>
      </c>
      <c r="E14" s="1">
        <f>D14*0.5</f>
        <v>0.625</v>
      </c>
      <c r="F14" s="1">
        <f>E14*0.5</f>
        <v>0.3125</v>
      </c>
    </row>
    <row r="20" spans="1:9" ht="21" x14ac:dyDescent="0.4">
      <c r="A20" s="39" t="s">
        <v>14</v>
      </c>
      <c r="B20" s="40"/>
      <c r="C20" s="40"/>
      <c r="D20" s="40"/>
      <c r="E20" s="40"/>
      <c r="F20" s="40"/>
      <c r="G20" s="40"/>
      <c r="H20" s="40"/>
      <c r="I20" s="38"/>
    </row>
    <row r="22" spans="1:9" x14ac:dyDescent="0.3">
      <c r="A22" s="5" t="s">
        <v>9</v>
      </c>
      <c r="B22" s="6">
        <v>0</v>
      </c>
      <c r="D22" s="5" t="s">
        <v>10</v>
      </c>
      <c r="E22" s="6">
        <v>5</v>
      </c>
    </row>
    <row r="24" spans="1:9" x14ac:dyDescent="0.3">
      <c r="A24" s="41" t="s">
        <v>11</v>
      </c>
      <c r="B24" s="42"/>
      <c r="C24" s="7"/>
    </row>
    <row r="30" spans="1:9" ht="21" x14ac:dyDescent="0.4">
      <c r="A30" s="35" t="s">
        <v>38</v>
      </c>
      <c r="B30" s="36"/>
      <c r="C30" s="36"/>
      <c r="D30" s="36"/>
      <c r="E30" s="36"/>
      <c r="F30" s="36"/>
      <c r="G30" s="36"/>
      <c r="H30" s="36"/>
      <c r="I30" s="36"/>
    </row>
    <row r="32" spans="1:9" x14ac:dyDescent="0.3">
      <c r="A32" s="16" t="s">
        <v>39</v>
      </c>
      <c r="B32" s="7" t="s">
        <v>40</v>
      </c>
      <c r="D32" s="16" t="s">
        <v>41</v>
      </c>
      <c r="E32" s="7" t="s">
        <v>42</v>
      </c>
      <c r="G32" s="37" t="s">
        <v>46</v>
      </c>
      <c r="H32" s="38"/>
    </row>
    <row r="36" spans="2:8" x14ac:dyDescent="0.3">
      <c r="B36" s="18" t="s">
        <v>43</v>
      </c>
      <c r="C36" s="1"/>
      <c r="D36" s="18" t="s">
        <v>44</v>
      </c>
      <c r="E36" s="1"/>
      <c r="F36" s="18" t="s">
        <v>52</v>
      </c>
      <c r="G36" s="1"/>
      <c r="H36" s="18" t="s">
        <v>45</v>
      </c>
    </row>
    <row r="37" spans="2:8" x14ac:dyDescent="0.3">
      <c r="B37" s="19">
        <v>-5</v>
      </c>
      <c r="C37" s="1"/>
      <c r="D37" s="1">
        <v>1</v>
      </c>
      <c r="E37" s="1"/>
      <c r="F37" s="19">
        <f>4+B37*B37</f>
        <v>29</v>
      </c>
      <c r="G37" s="1"/>
      <c r="H37" s="19">
        <f>B37</f>
        <v>-5</v>
      </c>
    </row>
    <row r="38" spans="2:8" x14ac:dyDescent="0.3">
      <c r="B38" s="19">
        <f>B37+0.5</f>
        <v>-4.5</v>
      </c>
      <c r="C38" s="1"/>
      <c r="D38" s="1">
        <f>D37+0.2</f>
        <v>1.2</v>
      </c>
      <c r="E38" s="1"/>
      <c r="F38" s="19">
        <f t="shared" ref="F38:F57" si="1">4+B38*B38</f>
        <v>24.25</v>
      </c>
      <c r="G38" s="1"/>
      <c r="H38" s="19">
        <f>B38</f>
        <v>-4.5</v>
      </c>
    </row>
    <row r="39" spans="2:8" x14ac:dyDescent="0.3">
      <c r="B39" s="19">
        <f t="shared" ref="B39:B49" si="2">B38+0.5</f>
        <v>-4</v>
      </c>
      <c r="C39" s="1"/>
      <c r="D39" s="1">
        <f t="shared" ref="D39:D57" si="3">D38+0.2</f>
        <v>1.4</v>
      </c>
      <c r="E39" s="1"/>
      <c r="F39" s="19">
        <f t="shared" si="1"/>
        <v>20</v>
      </c>
      <c r="G39" s="1"/>
      <c r="H39" s="19">
        <f t="shared" ref="H39:H57" si="4">B39</f>
        <v>-4</v>
      </c>
    </row>
    <row r="40" spans="2:8" x14ac:dyDescent="0.3">
      <c r="B40" s="19">
        <f t="shared" si="2"/>
        <v>-3.5</v>
      </c>
      <c r="C40" s="1"/>
      <c r="D40" s="1">
        <f t="shared" si="3"/>
        <v>1.5999999999999999</v>
      </c>
      <c r="E40" s="1"/>
      <c r="F40" s="19">
        <f t="shared" si="1"/>
        <v>16.25</v>
      </c>
      <c r="G40" s="1"/>
      <c r="H40" s="19">
        <f t="shared" si="4"/>
        <v>-3.5</v>
      </c>
    </row>
    <row r="41" spans="2:8" x14ac:dyDescent="0.3">
      <c r="B41" s="19">
        <f t="shared" si="2"/>
        <v>-3</v>
      </c>
      <c r="C41" s="1"/>
      <c r="D41" s="1">
        <f t="shared" si="3"/>
        <v>1.7999999999999998</v>
      </c>
      <c r="E41" s="1"/>
      <c r="F41" s="19">
        <f t="shared" si="1"/>
        <v>13</v>
      </c>
      <c r="G41" s="1"/>
      <c r="H41" s="19">
        <f t="shared" si="4"/>
        <v>-3</v>
      </c>
    </row>
    <row r="42" spans="2:8" x14ac:dyDescent="0.3">
      <c r="B42" s="19">
        <f t="shared" si="2"/>
        <v>-2.5</v>
      </c>
      <c r="C42" s="1"/>
      <c r="D42" s="1">
        <f t="shared" si="3"/>
        <v>1.9999999999999998</v>
      </c>
      <c r="E42" s="1"/>
      <c r="F42" s="19">
        <f t="shared" si="1"/>
        <v>10.25</v>
      </c>
      <c r="G42" s="1"/>
      <c r="H42" s="19">
        <f t="shared" si="4"/>
        <v>-2.5</v>
      </c>
    </row>
    <row r="43" spans="2:8" x14ac:dyDescent="0.3">
      <c r="B43" s="19">
        <f t="shared" si="2"/>
        <v>-2</v>
      </c>
      <c r="C43" s="1"/>
      <c r="D43" s="1">
        <f t="shared" si="3"/>
        <v>2.1999999999999997</v>
      </c>
      <c r="E43" s="1"/>
      <c r="F43" s="19">
        <f t="shared" si="1"/>
        <v>8</v>
      </c>
      <c r="G43" s="1"/>
      <c r="H43" s="19">
        <f t="shared" si="4"/>
        <v>-2</v>
      </c>
    </row>
    <row r="44" spans="2:8" x14ac:dyDescent="0.3">
      <c r="B44" s="19">
        <f t="shared" si="2"/>
        <v>-1.5</v>
      </c>
      <c r="C44" s="1"/>
      <c r="D44" s="1">
        <f t="shared" si="3"/>
        <v>2.4</v>
      </c>
      <c r="E44" s="1"/>
      <c r="F44" s="19">
        <f t="shared" si="1"/>
        <v>6.25</v>
      </c>
      <c r="G44" s="1"/>
      <c r="H44" s="19">
        <f t="shared" si="4"/>
        <v>-1.5</v>
      </c>
    </row>
    <row r="45" spans="2:8" x14ac:dyDescent="0.3">
      <c r="B45" s="19">
        <f t="shared" si="2"/>
        <v>-1</v>
      </c>
      <c r="C45" s="1"/>
      <c r="D45" s="1">
        <f t="shared" si="3"/>
        <v>2.6</v>
      </c>
      <c r="E45" s="1"/>
      <c r="F45" s="19">
        <f t="shared" si="1"/>
        <v>5</v>
      </c>
      <c r="G45" s="1"/>
      <c r="H45" s="19">
        <f t="shared" si="4"/>
        <v>-1</v>
      </c>
    </row>
    <row r="46" spans="2:8" x14ac:dyDescent="0.3">
      <c r="B46" s="19">
        <f t="shared" si="2"/>
        <v>-0.5</v>
      </c>
      <c r="C46" s="1"/>
      <c r="D46" s="1">
        <f t="shared" si="3"/>
        <v>2.8000000000000003</v>
      </c>
      <c r="E46" s="1"/>
      <c r="F46" s="19">
        <f t="shared" si="1"/>
        <v>4.25</v>
      </c>
      <c r="G46" s="1"/>
      <c r="H46" s="19">
        <f t="shared" si="4"/>
        <v>-0.5</v>
      </c>
    </row>
    <row r="47" spans="2:8" x14ac:dyDescent="0.3">
      <c r="B47" s="19">
        <f t="shared" si="2"/>
        <v>0</v>
      </c>
      <c r="C47" s="1"/>
      <c r="D47" s="1">
        <f t="shared" si="3"/>
        <v>3.0000000000000004</v>
      </c>
      <c r="E47" s="1"/>
      <c r="F47" s="19">
        <f t="shared" si="1"/>
        <v>4</v>
      </c>
      <c r="G47" s="1"/>
      <c r="H47" s="19">
        <f t="shared" si="4"/>
        <v>0</v>
      </c>
    </row>
    <row r="48" spans="2:8" x14ac:dyDescent="0.3">
      <c r="B48" s="19">
        <f>B47+0.5</f>
        <v>0.5</v>
      </c>
      <c r="C48" s="1"/>
      <c r="D48" s="1">
        <f t="shared" si="3"/>
        <v>3.2000000000000006</v>
      </c>
      <c r="E48" s="1"/>
      <c r="F48" s="19">
        <f t="shared" si="1"/>
        <v>4.25</v>
      </c>
      <c r="G48" s="1"/>
      <c r="H48" s="19">
        <f t="shared" si="4"/>
        <v>0.5</v>
      </c>
    </row>
    <row r="49" spans="1:9" x14ac:dyDescent="0.3">
      <c r="B49" s="19">
        <f t="shared" si="2"/>
        <v>1</v>
      </c>
      <c r="C49" s="1"/>
      <c r="D49" s="1">
        <f t="shared" si="3"/>
        <v>3.4000000000000008</v>
      </c>
      <c r="E49" s="1"/>
      <c r="F49" s="19">
        <f t="shared" si="1"/>
        <v>5</v>
      </c>
      <c r="G49" s="1"/>
      <c r="H49" s="19">
        <f t="shared" si="4"/>
        <v>1</v>
      </c>
    </row>
    <row r="50" spans="1:9" x14ac:dyDescent="0.3">
      <c r="B50" s="19">
        <f>B49+0.5</f>
        <v>1.5</v>
      </c>
      <c r="C50" s="1"/>
      <c r="D50" s="1">
        <f t="shared" si="3"/>
        <v>3.600000000000001</v>
      </c>
      <c r="E50" s="1"/>
      <c r="F50" s="19">
        <f t="shared" si="1"/>
        <v>6.25</v>
      </c>
      <c r="G50" s="1"/>
      <c r="H50" s="19">
        <f t="shared" si="4"/>
        <v>1.5</v>
      </c>
    </row>
    <row r="51" spans="1:9" x14ac:dyDescent="0.3">
      <c r="B51" s="19">
        <f t="shared" ref="B51:B57" si="5">B50+0.5</f>
        <v>2</v>
      </c>
      <c r="C51" s="1"/>
      <c r="D51" s="1">
        <f t="shared" si="3"/>
        <v>3.8000000000000012</v>
      </c>
      <c r="E51" s="1"/>
      <c r="F51" s="19">
        <f>4+B51*B51</f>
        <v>8</v>
      </c>
      <c r="G51" s="1"/>
      <c r="H51" s="19">
        <f t="shared" si="4"/>
        <v>2</v>
      </c>
    </row>
    <row r="52" spans="1:9" x14ac:dyDescent="0.3">
      <c r="B52" s="19">
        <f t="shared" si="5"/>
        <v>2.5</v>
      </c>
      <c r="C52" s="1"/>
      <c r="D52" s="1">
        <f t="shared" si="3"/>
        <v>4.0000000000000009</v>
      </c>
      <c r="E52" s="1"/>
      <c r="F52" s="19">
        <f t="shared" si="1"/>
        <v>10.25</v>
      </c>
      <c r="G52" s="1"/>
      <c r="H52" s="19">
        <f t="shared" si="4"/>
        <v>2.5</v>
      </c>
    </row>
    <row r="53" spans="1:9" x14ac:dyDescent="0.3">
      <c r="B53" s="19">
        <f t="shared" si="5"/>
        <v>3</v>
      </c>
      <c r="C53" s="1"/>
      <c r="D53" s="1">
        <f t="shared" si="3"/>
        <v>4.2000000000000011</v>
      </c>
      <c r="E53" s="1"/>
      <c r="F53" s="19">
        <f t="shared" si="1"/>
        <v>13</v>
      </c>
      <c r="G53" s="1"/>
      <c r="H53" s="19">
        <f t="shared" si="4"/>
        <v>3</v>
      </c>
    </row>
    <row r="54" spans="1:9" x14ac:dyDescent="0.3">
      <c r="B54" s="19">
        <f t="shared" si="5"/>
        <v>3.5</v>
      </c>
      <c r="C54" s="1"/>
      <c r="D54" s="1">
        <f t="shared" si="3"/>
        <v>4.4000000000000012</v>
      </c>
      <c r="E54" s="1"/>
      <c r="F54" s="19">
        <f t="shared" si="1"/>
        <v>16.25</v>
      </c>
      <c r="G54" s="1"/>
      <c r="H54" s="19">
        <f t="shared" si="4"/>
        <v>3.5</v>
      </c>
    </row>
    <row r="55" spans="1:9" x14ac:dyDescent="0.3">
      <c r="B55" s="19">
        <f t="shared" si="5"/>
        <v>4</v>
      </c>
      <c r="C55" s="1"/>
      <c r="D55" s="1">
        <f t="shared" si="3"/>
        <v>4.6000000000000014</v>
      </c>
      <c r="E55" s="1"/>
      <c r="F55" s="19">
        <f t="shared" si="1"/>
        <v>20</v>
      </c>
      <c r="G55" s="1"/>
      <c r="H55" s="19">
        <f t="shared" si="4"/>
        <v>4</v>
      </c>
    </row>
    <row r="56" spans="1:9" x14ac:dyDescent="0.3">
      <c r="B56" s="19">
        <f t="shared" si="5"/>
        <v>4.5</v>
      </c>
      <c r="C56" s="1"/>
      <c r="D56" s="1">
        <f t="shared" si="3"/>
        <v>4.8000000000000016</v>
      </c>
      <c r="E56" s="1"/>
      <c r="F56" s="19">
        <f t="shared" si="1"/>
        <v>24.25</v>
      </c>
      <c r="G56" s="1"/>
      <c r="H56" s="19">
        <f t="shared" si="4"/>
        <v>4.5</v>
      </c>
    </row>
    <row r="57" spans="1:9" x14ac:dyDescent="0.3">
      <c r="B57" s="19">
        <f t="shared" si="5"/>
        <v>5</v>
      </c>
      <c r="C57" s="1"/>
      <c r="D57" s="1">
        <f t="shared" si="3"/>
        <v>5.0000000000000018</v>
      </c>
      <c r="E57" s="1"/>
      <c r="F57" s="19">
        <f t="shared" si="1"/>
        <v>29</v>
      </c>
      <c r="G57" s="1"/>
      <c r="H57" s="19">
        <f t="shared" si="4"/>
        <v>5</v>
      </c>
    </row>
    <row r="62" spans="1:9" ht="21" x14ac:dyDescent="0.4">
      <c r="A62" s="35" t="s">
        <v>53</v>
      </c>
      <c r="B62" s="36"/>
      <c r="C62" s="36"/>
      <c r="D62" s="36"/>
      <c r="E62" s="36"/>
      <c r="F62" s="36"/>
      <c r="G62" s="36"/>
      <c r="H62" s="36"/>
      <c r="I62" s="36"/>
    </row>
    <row r="65" spans="1:13" x14ac:dyDescent="0.3">
      <c r="B65" s="1" t="s">
        <v>50</v>
      </c>
      <c r="C65" s="1"/>
      <c r="D65" s="1" t="s">
        <v>43</v>
      </c>
      <c r="E65" s="1"/>
      <c r="F65" s="1" t="s">
        <v>44</v>
      </c>
      <c r="G65" s="1"/>
      <c r="H65" s="1" t="s">
        <v>47</v>
      </c>
      <c r="I65" s="1"/>
      <c r="J65" s="1" t="s">
        <v>48</v>
      </c>
      <c r="L65" s="18" t="s">
        <v>49</v>
      </c>
      <c r="M65" s="2">
        <v>9</v>
      </c>
    </row>
    <row r="66" spans="1:13" x14ac:dyDescent="0.3">
      <c r="B66" s="1">
        <v>1</v>
      </c>
      <c r="C66" s="1"/>
      <c r="D66" s="1">
        <v>3</v>
      </c>
      <c r="E66" s="1"/>
      <c r="F66" s="1">
        <v>1</v>
      </c>
      <c r="G66" s="1"/>
      <c r="H66" s="1">
        <v>1</v>
      </c>
      <c r="I66" s="1"/>
      <c r="J66" s="1">
        <f>F66*D66*D66+SQRT(H66)+F66</f>
        <v>11</v>
      </c>
    </row>
    <row r="67" spans="1:13" x14ac:dyDescent="0.3">
      <c r="B67" s="1">
        <v>2</v>
      </c>
      <c r="C67" s="1"/>
      <c r="D67" s="1">
        <f>D66+0.11</f>
        <v>3.11</v>
      </c>
      <c r="E67" s="1"/>
      <c r="F67" s="1">
        <f>F66+0.11</f>
        <v>1.1100000000000001</v>
      </c>
      <c r="G67" s="1"/>
      <c r="H67" s="1">
        <f>H66+0.33</f>
        <v>1.33</v>
      </c>
      <c r="I67" s="1"/>
      <c r="J67" s="1">
        <f t="shared" ref="J67:J75" si="6">F67*D67*D67+SQRT(H67)+F67</f>
        <v>12.99928725946708</v>
      </c>
    </row>
    <row r="68" spans="1:13" x14ac:dyDescent="0.3">
      <c r="B68" s="1">
        <v>3</v>
      </c>
      <c r="C68" s="1"/>
      <c r="D68" s="1">
        <f>D67+0.11</f>
        <v>3.2199999999999998</v>
      </c>
      <c r="E68" s="1"/>
      <c r="F68" s="1">
        <f>F67+0.11</f>
        <v>1.2200000000000002</v>
      </c>
      <c r="G68" s="1"/>
      <c r="H68" s="1">
        <f>H67+0.33</f>
        <v>1.6600000000000001</v>
      </c>
      <c r="I68" s="1"/>
      <c r="J68" s="1">
        <f t="shared" si="6"/>
        <v>15.157857872672514</v>
      </c>
    </row>
    <row r="69" spans="1:13" x14ac:dyDescent="0.3">
      <c r="B69" s="1">
        <v>4</v>
      </c>
      <c r="C69" s="1"/>
      <c r="D69" s="1">
        <f t="shared" ref="D69:D75" si="7">D68+0.11</f>
        <v>3.3299999999999996</v>
      </c>
      <c r="E69" s="1"/>
      <c r="F69" s="1">
        <f t="shared" ref="F69:F75" si="8">F68+0.11</f>
        <v>1.3300000000000003</v>
      </c>
      <c r="G69" s="1"/>
      <c r="H69" s="1">
        <f t="shared" ref="H69:H75" si="9">H68+0.33</f>
        <v>1.9900000000000002</v>
      </c>
      <c r="I69" s="1"/>
      <c r="J69" s="1">
        <f t="shared" si="6"/>
        <v>17.488910597966591</v>
      </c>
      <c r="L69" t="s">
        <v>54</v>
      </c>
    </row>
    <row r="70" spans="1:13" x14ac:dyDescent="0.3">
      <c r="B70" s="1">
        <v>5</v>
      </c>
      <c r="C70" s="1"/>
      <c r="D70" s="1">
        <f t="shared" si="7"/>
        <v>3.4399999999999995</v>
      </c>
      <c r="E70" s="1"/>
      <c r="F70" s="1">
        <f t="shared" si="8"/>
        <v>1.4400000000000004</v>
      </c>
      <c r="G70" s="1"/>
      <c r="H70" s="1">
        <f t="shared" si="9"/>
        <v>2.3200000000000003</v>
      </c>
      <c r="I70" s="1"/>
      <c r="J70" s="1">
        <f t="shared" si="6"/>
        <v>20.003538621172783</v>
      </c>
      <c r="L70">
        <f>COUNTIF(J66:J75,"&gt;9")</f>
        <v>10</v>
      </c>
    </row>
    <row r="71" spans="1:13" x14ac:dyDescent="0.3">
      <c r="B71" s="1">
        <v>6</v>
      </c>
      <c r="C71" s="1"/>
      <c r="D71" s="1">
        <f t="shared" si="7"/>
        <v>3.5499999999999994</v>
      </c>
      <c r="E71" s="1"/>
      <c r="F71" s="1">
        <f t="shared" si="8"/>
        <v>1.5500000000000005</v>
      </c>
      <c r="G71" s="1"/>
      <c r="H71" s="1">
        <f t="shared" si="9"/>
        <v>2.6500000000000004</v>
      </c>
      <c r="I71" s="1"/>
      <c r="J71" s="1">
        <f t="shared" si="6"/>
        <v>22.711757059609969</v>
      </c>
    </row>
    <row r="72" spans="1:13" x14ac:dyDescent="0.3">
      <c r="B72" s="1">
        <v>7</v>
      </c>
      <c r="C72" s="1"/>
      <c r="D72" s="1">
        <f t="shared" si="7"/>
        <v>3.6599999999999993</v>
      </c>
      <c r="E72" s="1"/>
      <c r="F72" s="1">
        <f t="shared" si="8"/>
        <v>1.6600000000000006</v>
      </c>
      <c r="G72" s="1"/>
      <c r="H72" s="1">
        <f t="shared" si="9"/>
        <v>2.9800000000000004</v>
      </c>
      <c r="I72" s="1"/>
      <c r="J72" s="1">
        <f t="shared" si="6"/>
        <v>25.622963650163207</v>
      </c>
    </row>
    <row r="73" spans="1:13" x14ac:dyDescent="0.3">
      <c r="B73" s="1">
        <v>8</v>
      </c>
      <c r="C73" s="1"/>
      <c r="D73" s="1">
        <f t="shared" si="7"/>
        <v>3.7699999999999991</v>
      </c>
      <c r="E73" s="1"/>
      <c r="F73" s="1">
        <f t="shared" si="8"/>
        <v>1.7700000000000007</v>
      </c>
      <c r="G73" s="1"/>
      <c r="H73" s="1">
        <f t="shared" si="9"/>
        <v>3.3100000000000005</v>
      </c>
      <c r="I73" s="1"/>
      <c r="J73" s="1">
        <f t="shared" si="6"/>
        <v>28.746173539866025</v>
      </c>
    </row>
    <row r="74" spans="1:13" x14ac:dyDescent="0.3">
      <c r="B74" s="1">
        <v>9</v>
      </c>
      <c r="C74" s="1"/>
      <c r="D74" s="1">
        <f t="shared" si="7"/>
        <v>3.879999999999999</v>
      </c>
      <c r="E74" s="1"/>
      <c r="F74" s="1">
        <f t="shared" si="8"/>
        <v>1.8800000000000008</v>
      </c>
      <c r="G74" s="1"/>
      <c r="H74" s="1">
        <f t="shared" si="9"/>
        <v>3.6400000000000006</v>
      </c>
      <c r="I74" s="1"/>
      <c r="J74" s="1">
        <f t="shared" si="6"/>
        <v>32.090150402833892</v>
      </c>
    </row>
    <row r="75" spans="1:13" x14ac:dyDescent="0.3">
      <c r="B75" s="1">
        <v>10</v>
      </c>
      <c r="C75" s="1"/>
      <c r="D75" s="1">
        <f t="shared" si="7"/>
        <v>3.9899999999999989</v>
      </c>
      <c r="E75" s="1"/>
      <c r="F75" s="1">
        <f t="shared" si="8"/>
        <v>1.9900000000000009</v>
      </c>
      <c r="G75" s="1"/>
      <c r="H75" s="1">
        <f t="shared" si="9"/>
        <v>3.9700000000000006</v>
      </c>
      <c r="I75" s="1"/>
      <c r="J75" s="1">
        <f t="shared" si="6"/>
        <v>35.663484884517125</v>
      </c>
    </row>
    <row r="79" spans="1:13" ht="21" x14ac:dyDescent="0.4">
      <c r="A79" s="31" t="s">
        <v>55</v>
      </c>
      <c r="B79" s="29"/>
      <c r="C79" s="29"/>
      <c r="D79" s="29"/>
      <c r="E79" s="29"/>
      <c r="F79" s="29"/>
      <c r="G79" s="29"/>
      <c r="H79" s="29"/>
      <c r="I79" s="29"/>
      <c r="J79" s="29"/>
      <c r="K79" s="29"/>
    </row>
    <row r="82" spans="2:7" x14ac:dyDescent="0.3">
      <c r="B82" s="10" t="s">
        <v>15</v>
      </c>
      <c r="C82" s="10" t="s">
        <v>16</v>
      </c>
      <c r="D82" s="10" t="s">
        <v>17</v>
      </c>
      <c r="E82" s="10" t="s">
        <v>18</v>
      </c>
      <c r="F82" s="10" t="s">
        <v>19</v>
      </c>
      <c r="G82" s="10" t="s">
        <v>20</v>
      </c>
    </row>
    <row r="83" spans="2:7" x14ac:dyDescent="0.3">
      <c r="B83" s="15">
        <v>1</v>
      </c>
      <c r="C83" s="2" t="s">
        <v>21</v>
      </c>
      <c r="D83" s="12">
        <v>525</v>
      </c>
      <c r="E83" s="15" t="s">
        <v>22</v>
      </c>
      <c r="F83" s="15">
        <v>100</v>
      </c>
      <c r="G83" s="12">
        <f>F83*D83</f>
        <v>52500</v>
      </c>
    </row>
    <row r="84" spans="2:7" x14ac:dyDescent="0.3">
      <c r="B84" s="15">
        <v>2</v>
      </c>
      <c r="C84" s="2" t="s">
        <v>23</v>
      </c>
      <c r="D84" s="13">
        <v>48.59</v>
      </c>
      <c r="E84" s="15" t="s">
        <v>22</v>
      </c>
      <c r="F84" s="15">
        <v>160</v>
      </c>
      <c r="G84" s="12">
        <f t="shared" ref="G84:G92" si="10">F84*D84</f>
        <v>7774.4000000000005</v>
      </c>
    </row>
    <row r="85" spans="2:7" x14ac:dyDescent="0.3">
      <c r="B85" s="15">
        <v>3</v>
      </c>
      <c r="C85" s="2" t="s">
        <v>24</v>
      </c>
      <c r="D85" s="12">
        <v>240</v>
      </c>
      <c r="E85" s="15" t="s">
        <v>25</v>
      </c>
      <c r="F85" s="15">
        <v>350</v>
      </c>
      <c r="G85" s="12">
        <f t="shared" si="10"/>
        <v>84000</v>
      </c>
    </row>
    <row r="86" spans="2:7" x14ac:dyDescent="0.3">
      <c r="B86" s="15">
        <v>4</v>
      </c>
      <c r="C86" s="2" t="s">
        <v>26</v>
      </c>
      <c r="D86" s="12">
        <v>357</v>
      </c>
      <c r="E86" s="15" t="s">
        <v>27</v>
      </c>
      <c r="F86" s="15">
        <v>1050</v>
      </c>
      <c r="G86" s="12">
        <f t="shared" si="10"/>
        <v>374850</v>
      </c>
    </row>
    <row r="87" spans="2:7" x14ac:dyDescent="0.3">
      <c r="B87" s="15">
        <v>5</v>
      </c>
      <c r="C87" s="2" t="s">
        <v>28</v>
      </c>
      <c r="D87" s="12">
        <v>25</v>
      </c>
      <c r="E87" s="15" t="s">
        <v>29</v>
      </c>
      <c r="F87" s="15">
        <v>85</v>
      </c>
      <c r="G87" s="12">
        <f>F87*1.07*D87</f>
        <v>2273.75</v>
      </c>
    </row>
    <row r="88" spans="2:7" x14ac:dyDescent="0.3">
      <c r="B88" s="15">
        <v>6</v>
      </c>
      <c r="C88" s="2" t="s">
        <v>30</v>
      </c>
      <c r="D88" s="12">
        <v>48</v>
      </c>
      <c r="E88" s="15" t="s">
        <v>31</v>
      </c>
      <c r="F88" s="15">
        <v>95</v>
      </c>
      <c r="G88" s="12">
        <f t="shared" si="10"/>
        <v>4560</v>
      </c>
    </row>
    <row r="89" spans="2:7" x14ac:dyDescent="0.3">
      <c r="B89" s="15">
        <v>7</v>
      </c>
      <c r="C89" s="2" t="s">
        <v>32</v>
      </c>
      <c r="D89" s="12">
        <v>195</v>
      </c>
      <c r="E89" s="15" t="s">
        <v>33</v>
      </c>
      <c r="F89" s="15">
        <v>130</v>
      </c>
      <c r="G89" s="12">
        <f>F89*0.85*D89</f>
        <v>21547.5</v>
      </c>
    </row>
    <row r="90" spans="2:7" x14ac:dyDescent="0.3">
      <c r="B90" s="15">
        <v>8</v>
      </c>
      <c r="C90" s="2" t="s">
        <v>34</v>
      </c>
      <c r="D90" s="12">
        <v>679</v>
      </c>
      <c r="E90" s="15" t="s">
        <v>35</v>
      </c>
      <c r="F90" s="15">
        <v>250</v>
      </c>
      <c r="G90" s="12">
        <f>F90*1.07*D90</f>
        <v>181632.5</v>
      </c>
    </row>
    <row r="91" spans="2:7" x14ac:dyDescent="0.3">
      <c r="B91" s="15">
        <v>9</v>
      </c>
      <c r="C91" s="2" t="s">
        <v>36</v>
      </c>
      <c r="D91" s="14">
        <v>103.2</v>
      </c>
      <c r="E91" s="15" t="s">
        <v>27</v>
      </c>
      <c r="F91" s="15">
        <v>30</v>
      </c>
      <c r="G91" s="12">
        <f>F91*0.85*D91</f>
        <v>2631.6</v>
      </c>
    </row>
    <row r="92" spans="2:7" x14ac:dyDescent="0.3">
      <c r="B92" s="15">
        <v>10</v>
      </c>
      <c r="C92" s="2" t="s">
        <v>37</v>
      </c>
      <c r="D92" s="12">
        <v>286</v>
      </c>
      <c r="E92" s="15" t="s">
        <v>27</v>
      </c>
      <c r="F92" s="15">
        <v>30</v>
      </c>
      <c r="G92" s="12">
        <f t="shared" si="10"/>
        <v>8580</v>
      </c>
    </row>
    <row r="93" spans="2:7" x14ac:dyDescent="0.3">
      <c r="F93" s="1" t="s">
        <v>51</v>
      </c>
      <c r="G93" s="17">
        <f>SUM(G83:G92)</f>
        <v>740349.75</v>
      </c>
    </row>
  </sheetData>
  <mergeCells count="8">
    <mergeCell ref="A79:K79"/>
    <mergeCell ref="A1:I1"/>
    <mergeCell ref="A62:I62"/>
    <mergeCell ref="G32:H32"/>
    <mergeCell ref="A30:I30"/>
    <mergeCell ref="A10:I10"/>
    <mergeCell ref="A20:I20"/>
    <mergeCell ref="A24:B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H20"/>
  <sheetViews>
    <sheetView workbookViewId="0">
      <selection activeCell="F20" sqref="F20"/>
    </sheetView>
  </sheetViews>
  <sheetFormatPr defaultRowHeight="14.4" x14ac:dyDescent="0.3"/>
  <cols>
    <col min="3" max="3" width="15.88671875" customWidth="1"/>
    <col min="6" max="6" width="17.109375" customWidth="1"/>
  </cols>
  <sheetData>
    <row r="9" spans="2:8" x14ac:dyDescent="0.3">
      <c r="B9" s="23"/>
      <c r="C9" s="23"/>
      <c r="D9" s="23"/>
      <c r="E9" s="23"/>
      <c r="F9" s="23"/>
      <c r="G9" s="23"/>
      <c r="H9" s="23"/>
    </row>
    <row r="10" spans="2:8" x14ac:dyDescent="0.3">
      <c r="B10" s="26" t="s">
        <v>15</v>
      </c>
      <c r="C10" s="26" t="s">
        <v>16</v>
      </c>
      <c r="D10" s="26" t="s">
        <v>17</v>
      </c>
      <c r="E10" s="26" t="s">
        <v>18</v>
      </c>
      <c r="F10" s="26" t="s">
        <v>19</v>
      </c>
      <c r="G10" s="26" t="s">
        <v>20</v>
      </c>
      <c r="H10" s="23"/>
    </row>
    <row r="11" spans="2:8" x14ac:dyDescent="0.3">
      <c r="B11" s="24">
        <v>1</v>
      </c>
      <c r="C11" s="2" t="s">
        <v>66</v>
      </c>
      <c r="D11" s="12">
        <v>525</v>
      </c>
      <c r="E11" s="24" t="s">
        <v>22</v>
      </c>
      <c r="F11" s="24">
        <v>100</v>
      </c>
      <c r="G11" s="12">
        <f>F11*D11</f>
        <v>52500</v>
      </c>
      <c r="H11" s="23"/>
    </row>
    <row r="12" spans="2:8" x14ac:dyDescent="0.3">
      <c r="B12" s="24">
        <v>2</v>
      </c>
      <c r="C12" s="2" t="s">
        <v>67</v>
      </c>
      <c r="D12" s="25">
        <v>602</v>
      </c>
      <c r="E12" s="24" t="s">
        <v>22</v>
      </c>
      <c r="F12" s="24">
        <v>160</v>
      </c>
      <c r="G12" s="12">
        <f t="shared" ref="G12:G20" si="0">F12*D12</f>
        <v>96320</v>
      </c>
      <c r="H12" s="23"/>
    </row>
    <row r="13" spans="2:8" x14ac:dyDescent="0.3">
      <c r="B13" s="24">
        <v>3</v>
      </c>
      <c r="C13" s="2" t="s">
        <v>68</v>
      </c>
      <c r="D13" s="12">
        <v>70</v>
      </c>
      <c r="E13" s="24" t="s">
        <v>22</v>
      </c>
      <c r="F13" s="24">
        <v>99</v>
      </c>
      <c r="G13" s="12">
        <f t="shared" si="0"/>
        <v>6930</v>
      </c>
      <c r="H13" s="23"/>
    </row>
    <row r="14" spans="2:8" x14ac:dyDescent="0.3">
      <c r="B14" s="24">
        <v>4</v>
      </c>
      <c r="C14" s="2" t="s">
        <v>69</v>
      </c>
      <c r="D14" s="12">
        <v>50</v>
      </c>
      <c r="E14" s="24" t="s">
        <v>22</v>
      </c>
      <c r="F14" s="24">
        <v>1050</v>
      </c>
      <c r="G14" s="12">
        <f t="shared" si="0"/>
        <v>52500</v>
      </c>
      <c r="H14" s="23"/>
    </row>
    <row r="15" spans="2:8" x14ac:dyDescent="0.3">
      <c r="B15" s="24">
        <v>5</v>
      </c>
      <c r="C15" s="2" t="s">
        <v>70</v>
      </c>
      <c r="D15" s="12">
        <v>40</v>
      </c>
      <c r="E15" s="24" t="s">
        <v>22</v>
      </c>
      <c r="F15" s="24">
        <v>85</v>
      </c>
      <c r="G15" s="12">
        <f t="shared" si="0"/>
        <v>3400</v>
      </c>
      <c r="H15" s="23"/>
    </row>
    <row r="16" spans="2:8" x14ac:dyDescent="0.3">
      <c r="B16" s="24">
        <v>6</v>
      </c>
      <c r="C16" s="2" t="s">
        <v>71</v>
      </c>
      <c r="D16" s="12">
        <v>48</v>
      </c>
      <c r="E16" s="24" t="s">
        <v>22</v>
      </c>
      <c r="F16" s="24">
        <v>99</v>
      </c>
      <c r="G16" s="12">
        <f t="shared" si="0"/>
        <v>4752</v>
      </c>
      <c r="H16" s="23"/>
    </row>
    <row r="17" spans="2:8" x14ac:dyDescent="0.3">
      <c r="B17" s="24">
        <v>7</v>
      </c>
      <c r="C17" s="2" t="s">
        <v>72</v>
      </c>
      <c r="D17" s="12">
        <v>80</v>
      </c>
      <c r="E17" s="24" t="s">
        <v>22</v>
      </c>
      <c r="F17" s="24">
        <v>130</v>
      </c>
      <c r="G17" s="12">
        <f t="shared" si="0"/>
        <v>10400</v>
      </c>
      <c r="H17" s="23"/>
    </row>
    <row r="18" spans="2:8" x14ac:dyDescent="0.3">
      <c r="B18" s="24">
        <v>8</v>
      </c>
      <c r="C18" s="2" t="s">
        <v>73</v>
      </c>
      <c r="D18" s="12">
        <v>123</v>
      </c>
      <c r="E18" s="24" t="s">
        <v>22</v>
      </c>
      <c r="F18" s="24">
        <v>250</v>
      </c>
      <c r="G18" s="12">
        <f t="shared" si="0"/>
        <v>30750</v>
      </c>
      <c r="H18" s="23"/>
    </row>
    <row r="19" spans="2:8" x14ac:dyDescent="0.3">
      <c r="B19" s="24">
        <v>9</v>
      </c>
      <c r="C19" s="2" t="s">
        <v>74</v>
      </c>
      <c r="D19" s="14">
        <v>155</v>
      </c>
      <c r="E19" s="24" t="s">
        <v>22</v>
      </c>
      <c r="F19" s="24">
        <v>30</v>
      </c>
      <c r="G19" s="12">
        <f t="shared" si="0"/>
        <v>4650</v>
      </c>
      <c r="H19" s="23"/>
    </row>
    <row r="20" spans="2:8" x14ac:dyDescent="0.3">
      <c r="B20" s="24">
        <v>10</v>
      </c>
      <c r="C20" s="2" t="s">
        <v>75</v>
      </c>
      <c r="D20" s="12">
        <v>140</v>
      </c>
      <c r="E20" s="24" t="s">
        <v>22</v>
      </c>
      <c r="F20" s="24">
        <v>80</v>
      </c>
      <c r="G20" s="12">
        <f t="shared" si="0"/>
        <v>11200</v>
      </c>
      <c r="H20" s="23"/>
    </row>
  </sheetData>
  <conditionalFormatting sqref="F11:F20">
    <cfRule type="cellIs" dxfId="4" priority="5" operator="greaterThan">
      <formula>100</formula>
    </cfRule>
    <cfRule type="cellIs" dxfId="3" priority="4" operator="lessThan">
      <formula>100</formula>
    </cfRule>
  </conditionalFormatting>
  <conditionalFormatting sqref="F11">
    <cfRule type="cellIs" dxfId="2" priority="3" operator="equal">
      <formula>150</formula>
    </cfRule>
    <cfRule type="cellIs" dxfId="1" priority="2" operator="equal">
      <formula>100</formula>
    </cfRule>
  </conditionalFormatting>
  <conditionalFormatting sqref="F16">
    <cfRule type="cellIs" dxfId="0" priority="1" operator="equal">
      <formula>99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F7" sqref="F7"/>
    </sheetView>
  </sheetViews>
  <sheetFormatPr defaultRowHeight="14.4" x14ac:dyDescent="0.3"/>
  <sheetData>
    <row r="3" spans="1:6" x14ac:dyDescent="0.3">
      <c r="A3" t="s">
        <v>80</v>
      </c>
    </row>
    <row r="6" spans="1:6" x14ac:dyDescent="0.3">
      <c r="B6" t="s">
        <v>76</v>
      </c>
      <c r="C6" t="s">
        <v>77</v>
      </c>
      <c r="D6" t="s">
        <v>78</v>
      </c>
      <c r="F6" t="s">
        <v>79</v>
      </c>
    </row>
    <row r="7" spans="1:6" x14ac:dyDescent="0.3">
      <c r="B7">
        <v>0</v>
      </c>
      <c r="C7">
        <v>0</v>
      </c>
      <c r="D7">
        <v>0</v>
      </c>
      <c r="F7">
        <f>IF(_xlfn.XOR(NOT(B7),AND(NOT(C7),OR(D7,AND(B7,C7)))),1,0)</f>
        <v>1</v>
      </c>
    </row>
    <row r="8" spans="1:6" x14ac:dyDescent="0.3">
      <c r="B8">
        <v>0</v>
      </c>
      <c r="C8">
        <v>0</v>
      </c>
      <c r="D8">
        <v>1</v>
      </c>
      <c r="F8" s="23">
        <f t="shared" ref="F8:F14" si="0">IF(_xlfn.XOR(NOT(B8),AND(NOT(C8),OR(D8,AND(B8,C8)))),1,0)</f>
        <v>0</v>
      </c>
    </row>
    <row r="9" spans="1:6" x14ac:dyDescent="0.3">
      <c r="B9">
        <v>0</v>
      </c>
      <c r="C9">
        <v>1</v>
      </c>
      <c r="D9">
        <v>0</v>
      </c>
      <c r="F9" s="23">
        <f t="shared" si="0"/>
        <v>1</v>
      </c>
    </row>
    <row r="10" spans="1:6" x14ac:dyDescent="0.3">
      <c r="B10">
        <v>0</v>
      </c>
      <c r="C10">
        <v>1</v>
      </c>
      <c r="D10">
        <v>1</v>
      </c>
      <c r="F10" s="23">
        <f t="shared" si="0"/>
        <v>1</v>
      </c>
    </row>
    <row r="11" spans="1:6" x14ac:dyDescent="0.3">
      <c r="B11">
        <v>1</v>
      </c>
      <c r="C11">
        <v>0</v>
      </c>
      <c r="D11">
        <v>0</v>
      </c>
      <c r="F11" s="23">
        <f t="shared" si="0"/>
        <v>0</v>
      </c>
    </row>
    <row r="12" spans="1:6" x14ac:dyDescent="0.3">
      <c r="B12">
        <v>1</v>
      </c>
      <c r="C12">
        <v>0</v>
      </c>
      <c r="D12">
        <v>1</v>
      </c>
      <c r="F12" s="23">
        <f t="shared" si="0"/>
        <v>1</v>
      </c>
    </row>
    <row r="13" spans="1:6" x14ac:dyDescent="0.3">
      <c r="B13">
        <v>1</v>
      </c>
      <c r="C13">
        <v>1</v>
      </c>
      <c r="D13">
        <v>0</v>
      </c>
      <c r="F13" s="23">
        <f t="shared" si="0"/>
        <v>0</v>
      </c>
    </row>
    <row r="14" spans="1:6" x14ac:dyDescent="0.3">
      <c r="B14">
        <v>1</v>
      </c>
      <c r="C14">
        <v>1</v>
      </c>
      <c r="D14">
        <v>1</v>
      </c>
      <c r="F14" s="23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24"/>
  <sheetViews>
    <sheetView tabSelected="1" topLeftCell="N90" zoomScaleNormal="100" workbookViewId="0">
      <selection activeCell="AE118" sqref="AE118"/>
    </sheetView>
  </sheetViews>
  <sheetFormatPr defaultRowHeight="14.4" x14ac:dyDescent="0.3"/>
  <sheetData>
    <row r="3" spans="1:5" x14ac:dyDescent="0.3">
      <c r="A3" t="s">
        <v>81</v>
      </c>
    </row>
    <row r="4" spans="1:5" x14ac:dyDescent="0.3">
      <c r="A4" t="s">
        <v>82</v>
      </c>
    </row>
    <row r="7" spans="1:5" x14ac:dyDescent="0.3">
      <c r="A7" t="s">
        <v>43</v>
      </c>
      <c r="B7" t="s">
        <v>44</v>
      </c>
      <c r="C7" t="s">
        <v>83</v>
      </c>
      <c r="E7" t="e">
        <f>-y</f>
        <v>#NAME?</v>
      </c>
    </row>
    <row r="9" spans="1:5" x14ac:dyDescent="0.3">
      <c r="A9">
        <v>-3</v>
      </c>
      <c r="B9" s="23">
        <f>SQRT(C9*C9-A9*A9)</f>
        <v>0</v>
      </c>
      <c r="C9">
        <v>3</v>
      </c>
      <c r="E9">
        <f>B9*(-1)</f>
        <v>0</v>
      </c>
    </row>
    <row r="10" spans="1:5" x14ac:dyDescent="0.3">
      <c r="A10">
        <v>-2.9</v>
      </c>
      <c r="B10" s="23">
        <f t="shared" ref="B10:B69" si="0">SQRT(C10*C10-A10*A10)</f>
        <v>0.76811457478686074</v>
      </c>
      <c r="C10" s="23">
        <v>3</v>
      </c>
      <c r="E10" s="23">
        <f t="shared" ref="E10:E69" si="1">B10*(-1)</f>
        <v>-0.76811457478686074</v>
      </c>
    </row>
    <row r="11" spans="1:5" x14ac:dyDescent="0.3">
      <c r="A11" s="23">
        <v>-2.8</v>
      </c>
      <c r="B11" s="23">
        <f t="shared" si="0"/>
        <v>1.0770329614269012</v>
      </c>
      <c r="C11" s="23">
        <v>3</v>
      </c>
      <c r="E11" s="23">
        <f t="shared" si="1"/>
        <v>-1.0770329614269012</v>
      </c>
    </row>
    <row r="12" spans="1:5" x14ac:dyDescent="0.3">
      <c r="A12" s="23">
        <v>-2.7</v>
      </c>
      <c r="B12" s="23">
        <f t="shared" si="0"/>
        <v>1.3076696830622017</v>
      </c>
      <c r="C12" s="23">
        <v>3</v>
      </c>
      <c r="E12" s="23">
        <f t="shared" si="1"/>
        <v>-1.3076696830622017</v>
      </c>
    </row>
    <row r="13" spans="1:5" x14ac:dyDescent="0.3">
      <c r="A13" s="23">
        <v>-2.6</v>
      </c>
      <c r="B13" s="23">
        <f t="shared" si="0"/>
        <v>1.4966629547095762</v>
      </c>
      <c r="C13" s="23">
        <v>3</v>
      </c>
      <c r="E13" s="23">
        <f t="shared" si="1"/>
        <v>-1.4966629547095762</v>
      </c>
    </row>
    <row r="14" spans="1:5" x14ac:dyDescent="0.3">
      <c r="A14" s="23">
        <v>-2.5</v>
      </c>
      <c r="B14" s="23">
        <f t="shared" si="0"/>
        <v>1.6583123951776999</v>
      </c>
      <c r="C14" s="23">
        <v>3</v>
      </c>
      <c r="E14" s="23">
        <f t="shared" si="1"/>
        <v>-1.6583123951776999</v>
      </c>
    </row>
    <row r="15" spans="1:5" x14ac:dyDescent="0.3">
      <c r="A15" s="23">
        <v>-2.4</v>
      </c>
      <c r="B15" s="23">
        <f t="shared" si="0"/>
        <v>1.8</v>
      </c>
      <c r="C15" s="23">
        <v>3</v>
      </c>
      <c r="E15" s="23">
        <f t="shared" si="1"/>
        <v>-1.8</v>
      </c>
    </row>
    <row r="16" spans="1:5" x14ac:dyDescent="0.3">
      <c r="A16" s="23">
        <v>-2.2999999999999998</v>
      </c>
      <c r="B16" s="23">
        <f t="shared" si="0"/>
        <v>1.9261360284258224</v>
      </c>
      <c r="C16" s="23">
        <v>3</v>
      </c>
      <c r="E16" s="23">
        <f t="shared" si="1"/>
        <v>-1.9261360284258224</v>
      </c>
    </row>
    <row r="17" spans="1:5" x14ac:dyDescent="0.3">
      <c r="A17" s="23">
        <v>-2.2000000000000002</v>
      </c>
      <c r="B17" s="23">
        <f t="shared" si="0"/>
        <v>2.0396078054371136</v>
      </c>
      <c r="C17" s="23">
        <v>3</v>
      </c>
      <c r="E17" s="23">
        <f t="shared" si="1"/>
        <v>-2.0396078054371136</v>
      </c>
    </row>
    <row r="18" spans="1:5" x14ac:dyDescent="0.3">
      <c r="A18" s="23">
        <v>-2.1</v>
      </c>
      <c r="B18" s="23">
        <f t="shared" si="0"/>
        <v>2.142428528562855</v>
      </c>
      <c r="C18" s="23">
        <v>3</v>
      </c>
      <c r="E18" s="23">
        <f t="shared" si="1"/>
        <v>-2.142428528562855</v>
      </c>
    </row>
    <row r="19" spans="1:5" x14ac:dyDescent="0.3">
      <c r="A19" s="23">
        <v>-2</v>
      </c>
      <c r="B19" s="23">
        <f t="shared" si="0"/>
        <v>2.2360679774997898</v>
      </c>
      <c r="C19" s="23">
        <v>3</v>
      </c>
      <c r="E19" s="23">
        <f t="shared" si="1"/>
        <v>-2.2360679774997898</v>
      </c>
    </row>
    <row r="20" spans="1:5" x14ac:dyDescent="0.3">
      <c r="A20" s="23">
        <v>-1.9</v>
      </c>
      <c r="B20" s="23">
        <f t="shared" si="0"/>
        <v>2.32163735324878</v>
      </c>
      <c r="C20" s="23">
        <v>3</v>
      </c>
      <c r="E20" s="23">
        <f t="shared" si="1"/>
        <v>-2.32163735324878</v>
      </c>
    </row>
    <row r="21" spans="1:5" x14ac:dyDescent="0.3">
      <c r="A21" s="23">
        <v>-1.8</v>
      </c>
      <c r="B21" s="23">
        <f t="shared" si="0"/>
        <v>2.4</v>
      </c>
      <c r="C21" s="23">
        <v>3</v>
      </c>
      <c r="E21" s="23">
        <f t="shared" si="1"/>
        <v>-2.4</v>
      </c>
    </row>
    <row r="22" spans="1:5" x14ac:dyDescent="0.3">
      <c r="A22" s="23">
        <v>-1.7</v>
      </c>
      <c r="B22" s="23">
        <f t="shared" si="0"/>
        <v>2.4718414188616551</v>
      </c>
      <c r="C22" s="23">
        <v>3</v>
      </c>
      <c r="E22" s="23">
        <f t="shared" si="1"/>
        <v>-2.4718414188616551</v>
      </c>
    </row>
    <row r="23" spans="1:5" x14ac:dyDescent="0.3">
      <c r="A23" s="23">
        <v>-1.6</v>
      </c>
      <c r="B23" s="23">
        <f t="shared" si="0"/>
        <v>2.5377155080899039</v>
      </c>
      <c r="C23" s="23">
        <v>3</v>
      </c>
      <c r="E23" s="23">
        <f t="shared" si="1"/>
        <v>-2.5377155080899039</v>
      </c>
    </row>
    <row r="24" spans="1:5" x14ac:dyDescent="0.3">
      <c r="A24" s="23">
        <v>-1.5</v>
      </c>
      <c r="B24" s="23">
        <f t="shared" si="0"/>
        <v>2.598076211353316</v>
      </c>
      <c r="C24" s="23">
        <v>3</v>
      </c>
      <c r="E24" s="23">
        <f t="shared" si="1"/>
        <v>-2.598076211353316</v>
      </c>
    </row>
    <row r="25" spans="1:5" x14ac:dyDescent="0.3">
      <c r="A25" s="23">
        <v>-1.4</v>
      </c>
      <c r="B25" s="23">
        <f t="shared" si="0"/>
        <v>2.6532998322843198</v>
      </c>
      <c r="C25" s="23">
        <v>3</v>
      </c>
      <c r="E25" s="23">
        <f t="shared" si="1"/>
        <v>-2.6532998322843198</v>
      </c>
    </row>
    <row r="26" spans="1:5" x14ac:dyDescent="0.3">
      <c r="A26" s="23">
        <v>-1.3</v>
      </c>
      <c r="B26" s="23">
        <f t="shared" si="0"/>
        <v>2.7037011669191546</v>
      </c>
      <c r="C26" s="23">
        <v>3</v>
      </c>
      <c r="E26" s="23">
        <f t="shared" si="1"/>
        <v>-2.7037011669191546</v>
      </c>
    </row>
    <row r="27" spans="1:5" x14ac:dyDescent="0.3">
      <c r="A27" s="23">
        <v>-1.2</v>
      </c>
      <c r="B27" s="23">
        <f t="shared" si="0"/>
        <v>2.7495454169735041</v>
      </c>
      <c r="C27" s="23">
        <v>3</v>
      </c>
      <c r="E27" s="23">
        <f t="shared" si="1"/>
        <v>-2.7495454169735041</v>
      </c>
    </row>
    <row r="28" spans="1:5" x14ac:dyDescent="0.3">
      <c r="A28" s="23">
        <v>-1.1000000000000001</v>
      </c>
      <c r="B28" s="23">
        <f t="shared" si="0"/>
        <v>2.7910571473905725</v>
      </c>
      <c r="C28" s="23">
        <v>3</v>
      </c>
      <c r="E28" s="23">
        <f t="shared" si="1"/>
        <v>-2.7910571473905725</v>
      </c>
    </row>
    <row r="29" spans="1:5" x14ac:dyDescent="0.3">
      <c r="A29" s="23">
        <v>-1</v>
      </c>
      <c r="B29" s="23">
        <f t="shared" si="0"/>
        <v>2.8284271247461903</v>
      </c>
      <c r="C29" s="23">
        <v>3</v>
      </c>
      <c r="E29" s="23">
        <f t="shared" si="1"/>
        <v>-2.8284271247461903</v>
      </c>
    </row>
    <row r="30" spans="1:5" x14ac:dyDescent="0.3">
      <c r="A30" s="23">
        <v>-0.9</v>
      </c>
      <c r="B30" s="23">
        <f t="shared" si="0"/>
        <v>2.8618176042508368</v>
      </c>
      <c r="C30" s="23">
        <v>3</v>
      </c>
      <c r="E30" s="23">
        <f t="shared" si="1"/>
        <v>-2.8618176042508368</v>
      </c>
    </row>
    <row r="31" spans="1:5" x14ac:dyDescent="0.3">
      <c r="A31" s="23">
        <v>-0.8</v>
      </c>
      <c r="B31" s="23">
        <f t="shared" si="0"/>
        <v>2.8913664589601922</v>
      </c>
      <c r="C31" s="23">
        <v>3</v>
      </c>
      <c r="E31" s="23">
        <f t="shared" si="1"/>
        <v>-2.8913664589601922</v>
      </c>
    </row>
    <row r="32" spans="1:5" x14ac:dyDescent="0.3">
      <c r="A32" s="23">
        <v>-0.7</v>
      </c>
      <c r="B32" s="23">
        <f t="shared" si="0"/>
        <v>2.9171904291629644</v>
      </c>
      <c r="C32" s="23">
        <v>3</v>
      </c>
      <c r="E32" s="23">
        <f t="shared" si="1"/>
        <v>-2.9171904291629644</v>
      </c>
    </row>
    <row r="33" spans="1:5" x14ac:dyDescent="0.3">
      <c r="A33" s="23">
        <v>-0.6</v>
      </c>
      <c r="B33" s="23">
        <f t="shared" si="0"/>
        <v>2.9393876913398138</v>
      </c>
      <c r="C33" s="23">
        <v>3</v>
      </c>
      <c r="E33" s="23">
        <f t="shared" si="1"/>
        <v>-2.9393876913398138</v>
      </c>
    </row>
    <row r="34" spans="1:5" x14ac:dyDescent="0.3">
      <c r="A34" s="23">
        <v>-0.5</v>
      </c>
      <c r="B34" s="23">
        <f t="shared" si="0"/>
        <v>2.9580398915498081</v>
      </c>
      <c r="C34" s="23">
        <v>3</v>
      </c>
      <c r="E34" s="23">
        <f t="shared" si="1"/>
        <v>-2.9580398915498081</v>
      </c>
    </row>
    <row r="35" spans="1:5" x14ac:dyDescent="0.3">
      <c r="A35" s="23">
        <v>-0.4</v>
      </c>
      <c r="B35" s="23">
        <f t="shared" si="0"/>
        <v>2.9732137494637012</v>
      </c>
      <c r="C35" s="23">
        <v>3</v>
      </c>
      <c r="E35" s="23">
        <f t="shared" si="1"/>
        <v>-2.9732137494637012</v>
      </c>
    </row>
    <row r="36" spans="1:5" x14ac:dyDescent="0.3">
      <c r="A36" s="23">
        <v>-0.3</v>
      </c>
      <c r="B36" s="23">
        <f t="shared" si="0"/>
        <v>2.98496231131986</v>
      </c>
      <c r="C36" s="23">
        <v>3</v>
      </c>
      <c r="E36" s="23">
        <f t="shared" si="1"/>
        <v>-2.98496231131986</v>
      </c>
    </row>
    <row r="37" spans="1:5" x14ac:dyDescent="0.3">
      <c r="A37" s="23">
        <v>-0.2</v>
      </c>
      <c r="B37" s="23">
        <f t="shared" si="0"/>
        <v>2.9933259094191533</v>
      </c>
      <c r="C37" s="23">
        <v>3</v>
      </c>
      <c r="E37" s="23">
        <f t="shared" si="1"/>
        <v>-2.9933259094191533</v>
      </c>
    </row>
    <row r="38" spans="1:5" x14ac:dyDescent="0.3">
      <c r="A38" s="23">
        <v>-0.1</v>
      </c>
      <c r="B38" s="23">
        <f t="shared" si="0"/>
        <v>2.9983328701129901</v>
      </c>
      <c r="C38" s="23">
        <v>3</v>
      </c>
      <c r="E38" s="23">
        <f t="shared" si="1"/>
        <v>-2.9983328701129901</v>
      </c>
    </row>
    <row r="39" spans="1:5" x14ac:dyDescent="0.3">
      <c r="A39" s="23">
        <v>0</v>
      </c>
      <c r="B39" s="23">
        <f t="shared" si="0"/>
        <v>3</v>
      </c>
      <c r="C39" s="23">
        <v>3</v>
      </c>
      <c r="E39" s="23">
        <f t="shared" si="1"/>
        <v>-3</v>
      </c>
    </row>
    <row r="40" spans="1:5" x14ac:dyDescent="0.3">
      <c r="A40" s="23">
        <v>0.1</v>
      </c>
      <c r="B40" s="23">
        <f t="shared" si="0"/>
        <v>2.9983328701129901</v>
      </c>
      <c r="C40" s="23">
        <v>3</v>
      </c>
      <c r="E40" s="23">
        <f t="shared" si="1"/>
        <v>-2.9983328701129901</v>
      </c>
    </row>
    <row r="41" spans="1:5" x14ac:dyDescent="0.3">
      <c r="A41" s="23">
        <v>0.2</v>
      </c>
      <c r="B41" s="23">
        <f t="shared" si="0"/>
        <v>2.9933259094191533</v>
      </c>
      <c r="C41" s="23">
        <v>3</v>
      </c>
      <c r="E41" s="23">
        <f t="shared" si="1"/>
        <v>-2.9933259094191533</v>
      </c>
    </row>
    <row r="42" spans="1:5" x14ac:dyDescent="0.3">
      <c r="A42" s="23">
        <v>0.3</v>
      </c>
      <c r="B42" s="23">
        <f t="shared" si="0"/>
        <v>2.98496231131986</v>
      </c>
      <c r="C42" s="23">
        <v>3</v>
      </c>
      <c r="E42" s="23">
        <f t="shared" si="1"/>
        <v>-2.98496231131986</v>
      </c>
    </row>
    <row r="43" spans="1:5" x14ac:dyDescent="0.3">
      <c r="A43" s="23">
        <v>0.4</v>
      </c>
      <c r="B43" s="23">
        <f t="shared" si="0"/>
        <v>2.9732137494637012</v>
      </c>
      <c r="C43" s="23">
        <v>3</v>
      </c>
      <c r="E43" s="23">
        <f t="shared" si="1"/>
        <v>-2.9732137494637012</v>
      </c>
    </row>
    <row r="44" spans="1:5" x14ac:dyDescent="0.3">
      <c r="A44" s="23">
        <v>0.5</v>
      </c>
      <c r="B44" s="23">
        <f t="shared" si="0"/>
        <v>2.9580398915498081</v>
      </c>
      <c r="C44" s="23">
        <v>3</v>
      </c>
      <c r="E44" s="23">
        <f t="shared" si="1"/>
        <v>-2.9580398915498081</v>
      </c>
    </row>
    <row r="45" spans="1:5" x14ac:dyDescent="0.3">
      <c r="A45" s="23">
        <v>0.6</v>
      </c>
      <c r="B45" s="23">
        <f t="shared" si="0"/>
        <v>2.9393876913398138</v>
      </c>
      <c r="C45" s="23">
        <v>3</v>
      </c>
      <c r="E45" s="23">
        <f t="shared" si="1"/>
        <v>-2.9393876913398138</v>
      </c>
    </row>
    <row r="46" spans="1:5" x14ac:dyDescent="0.3">
      <c r="A46" s="23">
        <v>0.7</v>
      </c>
      <c r="B46" s="23">
        <f t="shared" si="0"/>
        <v>2.9171904291629644</v>
      </c>
      <c r="C46" s="23">
        <v>3</v>
      </c>
      <c r="E46" s="23">
        <f t="shared" si="1"/>
        <v>-2.9171904291629644</v>
      </c>
    </row>
    <row r="47" spans="1:5" x14ac:dyDescent="0.3">
      <c r="A47" s="23">
        <v>0.8</v>
      </c>
      <c r="B47" s="23">
        <f t="shared" si="0"/>
        <v>2.8913664589601922</v>
      </c>
      <c r="C47" s="23">
        <v>3</v>
      </c>
      <c r="E47" s="23">
        <f t="shared" si="1"/>
        <v>-2.8913664589601922</v>
      </c>
    </row>
    <row r="48" spans="1:5" x14ac:dyDescent="0.3">
      <c r="A48" s="23">
        <v>0.9</v>
      </c>
      <c r="B48" s="23">
        <f t="shared" si="0"/>
        <v>2.8618176042508368</v>
      </c>
      <c r="C48" s="23">
        <v>3</v>
      </c>
      <c r="E48" s="23">
        <f t="shared" si="1"/>
        <v>-2.8618176042508368</v>
      </c>
    </row>
    <row r="49" spans="1:5" x14ac:dyDescent="0.3">
      <c r="A49" s="23">
        <v>1</v>
      </c>
      <c r="B49" s="23">
        <f t="shared" si="0"/>
        <v>2.8284271247461903</v>
      </c>
      <c r="C49" s="23">
        <v>3</v>
      </c>
      <c r="E49" s="23">
        <f t="shared" si="1"/>
        <v>-2.8284271247461903</v>
      </c>
    </row>
    <row r="50" spans="1:5" x14ac:dyDescent="0.3">
      <c r="A50" s="23">
        <v>1.1000000000000001</v>
      </c>
      <c r="B50" s="23">
        <f t="shared" si="0"/>
        <v>2.7910571473905725</v>
      </c>
      <c r="C50" s="23">
        <v>3</v>
      </c>
      <c r="E50" s="23">
        <f t="shared" si="1"/>
        <v>-2.7910571473905725</v>
      </c>
    </row>
    <row r="51" spans="1:5" x14ac:dyDescent="0.3">
      <c r="A51" s="23">
        <v>1.2</v>
      </c>
      <c r="B51" s="23">
        <f t="shared" si="0"/>
        <v>2.7495454169735041</v>
      </c>
      <c r="C51" s="23">
        <v>3</v>
      </c>
      <c r="E51" s="23">
        <f t="shared" si="1"/>
        <v>-2.7495454169735041</v>
      </c>
    </row>
    <row r="52" spans="1:5" x14ac:dyDescent="0.3">
      <c r="A52" s="23">
        <v>1.3</v>
      </c>
      <c r="B52" s="23">
        <f t="shared" si="0"/>
        <v>2.7037011669191546</v>
      </c>
      <c r="C52" s="23">
        <v>3</v>
      </c>
      <c r="E52" s="23">
        <f t="shared" si="1"/>
        <v>-2.7037011669191546</v>
      </c>
    </row>
    <row r="53" spans="1:5" x14ac:dyDescent="0.3">
      <c r="A53" s="23">
        <v>1.4</v>
      </c>
      <c r="B53" s="23">
        <f t="shared" si="0"/>
        <v>2.6532998322843198</v>
      </c>
      <c r="C53" s="23">
        <v>3</v>
      </c>
      <c r="E53" s="23">
        <f t="shared" si="1"/>
        <v>-2.6532998322843198</v>
      </c>
    </row>
    <row r="54" spans="1:5" x14ac:dyDescent="0.3">
      <c r="A54" s="23">
        <v>1.5</v>
      </c>
      <c r="B54" s="23">
        <f t="shared" si="0"/>
        <v>2.598076211353316</v>
      </c>
      <c r="C54" s="23">
        <v>3</v>
      </c>
      <c r="E54" s="23">
        <f t="shared" si="1"/>
        <v>-2.598076211353316</v>
      </c>
    </row>
    <row r="55" spans="1:5" x14ac:dyDescent="0.3">
      <c r="A55" s="23">
        <v>1.6</v>
      </c>
      <c r="B55" s="23">
        <f t="shared" si="0"/>
        <v>2.5377155080899039</v>
      </c>
      <c r="C55" s="23">
        <v>3</v>
      </c>
      <c r="E55" s="23">
        <f t="shared" si="1"/>
        <v>-2.5377155080899039</v>
      </c>
    </row>
    <row r="56" spans="1:5" x14ac:dyDescent="0.3">
      <c r="A56" s="23">
        <v>1.7</v>
      </c>
      <c r="B56" s="23">
        <f t="shared" si="0"/>
        <v>2.4718414188616551</v>
      </c>
      <c r="C56" s="23">
        <v>3</v>
      </c>
      <c r="E56" s="23">
        <f t="shared" si="1"/>
        <v>-2.4718414188616551</v>
      </c>
    </row>
    <row r="57" spans="1:5" x14ac:dyDescent="0.3">
      <c r="A57" s="23">
        <v>1.8</v>
      </c>
      <c r="B57" s="23">
        <f t="shared" si="0"/>
        <v>2.4</v>
      </c>
      <c r="C57" s="23">
        <v>3</v>
      </c>
      <c r="E57" s="23">
        <f t="shared" si="1"/>
        <v>-2.4</v>
      </c>
    </row>
    <row r="58" spans="1:5" x14ac:dyDescent="0.3">
      <c r="A58" s="23">
        <v>1.9</v>
      </c>
      <c r="B58" s="23">
        <f t="shared" si="0"/>
        <v>2.32163735324878</v>
      </c>
      <c r="C58" s="23">
        <v>3</v>
      </c>
      <c r="E58" s="23">
        <f t="shared" si="1"/>
        <v>-2.32163735324878</v>
      </c>
    </row>
    <row r="59" spans="1:5" x14ac:dyDescent="0.3">
      <c r="A59" s="23">
        <v>2</v>
      </c>
      <c r="B59" s="23">
        <f t="shared" si="0"/>
        <v>2.2360679774997898</v>
      </c>
      <c r="C59" s="23">
        <v>3</v>
      </c>
      <c r="E59" s="23">
        <f t="shared" si="1"/>
        <v>-2.2360679774997898</v>
      </c>
    </row>
    <row r="60" spans="1:5" x14ac:dyDescent="0.3">
      <c r="A60" s="23">
        <v>2.1</v>
      </c>
      <c r="B60" s="23">
        <f t="shared" si="0"/>
        <v>2.142428528562855</v>
      </c>
      <c r="C60" s="23">
        <v>3</v>
      </c>
      <c r="E60" s="23">
        <f t="shared" si="1"/>
        <v>-2.142428528562855</v>
      </c>
    </row>
    <row r="61" spans="1:5" x14ac:dyDescent="0.3">
      <c r="A61" s="23">
        <v>2.2000000000000002</v>
      </c>
      <c r="B61" s="23">
        <f t="shared" si="0"/>
        <v>2.0396078054371136</v>
      </c>
      <c r="C61" s="23">
        <v>3</v>
      </c>
      <c r="E61" s="23">
        <f t="shared" si="1"/>
        <v>-2.0396078054371136</v>
      </c>
    </row>
    <row r="62" spans="1:5" x14ac:dyDescent="0.3">
      <c r="A62" s="23">
        <v>2.2999999999999998</v>
      </c>
      <c r="B62" s="23">
        <f t="shared" si="0"/>
        <v>1.9261360284258224</v>
      </c>
      <c r="C62" s="23">
        <v>3</v>
      </c>
      <c r="E62" s="23">
        <f t="shared" si="1"/>
        <v>-1.9261360284258224</v>
      </c>
    </row>
    <row r="63" spans="1:5" x14ac:dyDescent="0.3">
      <c r="A63" s="23">
        <v>2.4</v>
      </c>
      <c r="B63" s="23">
        <f t="shared" si="0"/>
        <v>1.8</v>
      </c>
      <c r="C63" s="23">
        <v>3</v>
      </c>
      <c r="E63" s="23">
        <f t="shared" si="1"/>
        <v>-1.8</v>
      </c>
    </row>
    <row r="64" spans="1:5" x14ac:dyDescent="0.3">
      <c r="A64" s="23">
        <v>2.5000000000000102</v>
      </c>
      <c r="B64" s="23">
        <f t="shared" si="0"/>
        <v>1.6583123951776844</v>
      </c>
      <c r="C64" s="23">
        <v>3</v>
      </c>
      <c r="E64" s="23">
        <f t="shared" si="1"/>
        <v>-1.6583123951776844</v>
      </c>
    </row>
    <row r="65" spans="1:5" x14ac:dyDescent="0.3">
      <c r="A65" s="23">
        <v>2.6</v>
      </c>
      <c r="B65" s="23">
        <f t="shared" si="0"/>
        <v>1.4966629547095762</v>
      </c>
      <c r="C65" s="23">
        <v>3</v>
      </c>
      <c r="E65" s="23">
        <f t="shared" si="1"/>
        <v>-1.4966629547095762</v>
      </c>
    </row>
    <row r="66" spans="1:5" x14ac:dyDescent="0.3">
      <c r="A66" s="23">
        <v>2.7</v>
      </c>
      <c r="B66" s="23">
        <f t="shared" si="0"/>
        <v>1.3076696830622017</v>
      </c>
      <c r="C66" s="23">
        <v>3</v>
      </c>
      <c r="E66" s="23">
        <f t="shared" si="1"/>
        <v>-1.3076696830622017</v>
      </c>
    </row>
    <row r="67" spans="1:5" x14ac:dyDescent="0.3">
      <c r="A67" s="23">
        <v>2.80000000000001</v>
      </c>
      <c r="B67" s="23">
        <f t="shared" si="0"/>
        <v>1.077032961426875</v>
      </c>
      <c r="C67" s="23">
        <v>3</v>
      </c>
      <c r="E67" s="23">
        <f t="shared" si="1"/>
        <v>-1.077032961426875</v>
      </c>
    </row>
    <row r="68" spans="1:5" x14ac:dyDescent="0.3">
      <c r="A68" s="23">
        <v>2.9000000000000101</v>
      </c>
      <c r="B68" s="23">
        <f t="shared" si="0"/>
        <v>0.76811457478682255</v>
      </c>
      <c r="C68" s="23">
        <v>3</v>
      </c>
      <c r="E68" s="23">
        <f t="shared" si="1"/>
        <v>-0.76811457478682255</v>
      </c>
    </row>
    <row r="69" spans="1:5" x14ac:dyDescent="0.3">
      <c r="A69" s="23">
        <v>3.0000000000000102</v>
      </c>
      <c r="B69" s="23" t="e">
        <f t="shared" si="0"/>
        <v>#NUM!</v>
      </c>
      <c r="C69" s="23">
        <v>3</v>
      </c>
      <c r="E69" s="23" t="e">
        <f t="shared" si="1"/>
        <v>#NUM!</v>
      </c>
    </row>
    <row r="70" spans="1:5" x14ac:dyDescent="0.3">
      <c r="C70" s="23"/>
    </row>
    <row r="71" spans="1:5" x14ac:dyDescent="0.3">
      <c r="C71" s="23"/>
    </row>
    <row r="72" spans="1:5" x14ac:dyDescent="0.3">
      <c r="C72" s="23"/>
    </row>
    <row r="73" spans="1:5" x14ac:dyDescent="0.3">
      <c r="C73" s="23"/>
    </row>
    <row r="88" spans="1:23" x14ac:dyDescent="0.3">
      <c r="C88" s="23"/>
    </row>
    <row r="89" spans="1:23" x14ac:dyDescent="0.3">
      <c r="C89" s="23" t="s">
        <v>81</v>
      </c>
    </row>
    <row r="90" spans="1:23" x14ac:dyDescent="0.3">
      <c r="C90" s="23" t="s">
        <v>82</v>
      </c>
      <c r="D90" t="e">
        <f>A96*(-1)*$E$93-$G$93*B96</f>
        <v>#VALUE!</v>
      </c>
    </row>
    <row r="93" spans="1:23" ht="13.2" customHeight="1" x14ac:dyDescent="0.3">
      <c r="D93" s="43" t="s">
        <v>84</v>
      </c>
      <c r="E93" s="44">
        <v>5</v>
      </c>
      <c r="F93" s="43" t="s">
        <v>85</v>
      </c>
      <c r="G93">
        <v>2</v>
      </c>
    </row>
    <row r="95" spans="1:23" x14ac:dyDescent="0.3">
      <c r="B95" s="23" t="s">
        <v>43</v>
      </c>
      <c r="C95">
        <v>1</v>
      </c>
      <c r="D95">
        <v>1.1000000000000001</v>
      </c>
      <c r="E95" s="23">
        <v>1.2</v>
      </c>
      <c r="F95" s="23">
        <v>1.3</v>
      </c>
      <c r="G95" s="23">
        <v>1.4</v>
      </c>
      <c r="H95" s="23">
        <v>1.5</v>
      </c>
      <c r="I95" s="23">
        <v>1.6</v>
      </c>
      <c r="J95" s="23">
        <v>1.7</v>
      </c>
      <c r="K95" s="23">
        <v>1.8</v>
      </c>
      <c r="L95" s="23">
        <v>1.9</v>
      </c>
      <c r="M95" s="23">
        <v>2</v>
      </c>
      <c r="N95" s="23">
        <v>2.1</v>
      </c>
      <c r="O95" s="23">
        <v>2.2000000000000002</v>
      </c>
      <c r="P95" s="23">
        <v>2.2999999999999998</v>
      </c>
      <c r="Q95" s="23">
        <v>2.4</v>
      </c>
      <c r="R95" s="23">
        <v>2.5</v>
      </c>
      <c r="S95" s="23">
        <v>2.6</v>
      </c>
      <c r="T95" s="23">
        <v>2.7</v>
      </c>
      <c r="U95" s="23">
        <v>2.8</v>
      </c>
      <c r="V95" s="23">
        <v>2.9</v>
      </c>
      <c r="W95" s="23">
        <v>3</v>
      </c>
    </row>
    <row r="96" spans="1:23" x14ac:dyDescent="0.3">
      <c r="A96" t="s">
        <v>44</v>
      </c>
      <c r="B96" s="23"/>
      <c r="C96" s="23"/>
    </row>
    <row r="97" spans="1:23" x14ac:dyDescent="0.3">
      <c r="A97" s="23">
        <v>1</v>
      </c>
      <c r="B97" s="23"/>
      <c r="C97" s="23">
        <f>$E$93*(-1)*C95-$G$93*A97</f>
        <v>-7</v>
      </c>
      <c r="D97" s="23">
        <f t="shared" ref="D97:W109" si="2">$E$93*(-1)*D95-$G$93*B97</f>
        <v>-5.5</v>
      </c>
      <c r="E97" s="23">
        <f t="shared" si="2"/>
        <v>8</v>
      </c>
      <c r="F97" s="23">
        <f t="shared" si="2"/>
        <v>4.5</v>
      </c>
      <c r="G97" s="23">
        <f t="shared" si="2"/>
        <v>-23</v>
      </c>
      <c r="H97" s="23">
        <f t="shared" si="2"/>
        <v>-16.5</v>
      </c>
      <c r="I97" s="23">
        <f t="shared" si="2"/>
        <v>38</v>
      </c>
      <c r="J97" s="23">
        <f t="shared" si="2"/>
        <v>24.5</v>
      </c>
      <c r="K97" s="23">
        <f t="shared" si="2"/>
        <v>-85</v>
      </c>
      <c r="L97" s="23">
        <f t="shared" si="2"/>
        <v>-58.5</v>
      </c>
      <c r="M97" s="23">
        <f t="shared" si="2"/>
        <v>160</v>
      </c>
      <c r="N97" s="23">
        <f t="shared" si="2"/>
        <v>106.5</v>
      </c>
      <c r="O97" s="23">
        <f t="shared" si="2"/>
        <v>-331</v>
      </c>
      <c r="P97" s="23">
        <f t="shared" si="2"/>
        <v>-224.5</v>
      </c>
      <c r="Q97" s="23">
        <f t="shared" si="2"/>
        <v>650</v>
      </c>
      <c r="R97" s="23">
        <f t="shared" si="2"/>
        <v>436.5</v>
      </c>
      <c r="S97" s="23">
        <f t="shared" si="2"/>
        <v>-1313</v>
      </c>
      <c r="T97" s="23">
        <f t="shared" si="2"/>
        <v>-886.5</v>
      </c>
      <c r="U97" s="23">
        <f t="shared" si="2"/>
        <v>2612</v>
      </c>
      <c r="V97" s="23">
        <f t="shared" si="2"/>
        <v>1758.5</v>
      </c>
      <c r="W97" s="23">
        <f t="shared" si="2"/>
        <v>-5239</v>
      </c>
    </row>
    <row r="98" spans="1:23" x14ac:dyDescent="0.3">
      <c r="A98" s="23">
        <v>1.1000000000000001</v>
      </c>
      <c r="B98" s="23"/>
      <c r="C98" s="23">
        <f t="shared" ref="C98:C117" si="3">$E$93*(-1)*C96-$G$93*A98</f>
        <v>-2.2000000000000002</v>
      </c>
      <c r="D98" s="23">
        <f t="shared" si="2"/>
        <v>0</v>
      </c>
      <c r="E98" s="23">
        <f t="shared" si="2"/>
        <v>4.4000000000000004</v>
      </c>
      <c r="F98" s="23">
        <f t="shared" si="2"/>
        <v>0</v>
      </c>
      <c r="G98" s="23">
        <f t="shared" si="2"/>
        <v>-8.8000000000000007</v>
      </c>
      <c r="H98" s="23">
        <f t="shared" si="2"/>
        <v>0</v>
      </c>
      <c r="I98" s="23">
        <f t="shared" si="2"/>
        <v>17.600000000000001</v>
      </c>
      <c r="J98" s="23">
        <f t="shared" si="2"/>
        <v>0</v>
      </c>
      <c r="K98" s="23">
        <f t="shared" si="2"/>
        <v>-35.200000000000003</v>
      </c>
      <c r="L98" s="23">
        <f t="shared" si="2"/>
        <v>0</v>
      </c>
      <c r="M98" s="23">
        <f t="shared" si="2"/>
        <v>70.400000000000006</v>
      </c>
      <c r="N98" s="23">
        <f t="shared" si="2"/>
        <v>0</v>
      </c>
      <c r="O98" s="23">
        <f t="shared" si="2"/>
        <v>-140.80000000000001</v>
      </c>
      <c r="P98" s="23">
        <f t="shared" si="2"/>
        <v>0</v>
      </c>
      <c r="Q98" s="23">
        <f t="shared" si="2"/>
        <v>281.60000000000002</v>
      </c>
      <c r="R98" s="23">
        <f t="shared" si="2"/>
        <v>0</v>
      </c>
      <c r="S98" s="23">
        <f t="shared" si="2"/>
        <v>-563.20000000000005</v>
      </c>
      <c r="T98" s="23">
        <f t="shared" si="2"/>
        <v>0</v>
      </c>
      <c r="U98" s="23">
        <f t="shared" si="2"/>
        <v>1126.4000000000001</v>
      </c>
      <c r="V98" s="23">
        <f t="shared" si="2"/>
        <v>0</v>
      </c>
      <c r="W98" s="23">
        <f t="shared" si="2"/>
        <v>-2252.8000000000002</v>
      </c>
    </row>
    <row r="99" spans="1:23" x14ac:dyDescent="0.3">
      <c r="A99" s="23">
        <v>1.2</v>
      </c>
      <c r="B99" s="23"/>
      <c r="C99" s="23">
        <f t="shared" si="3"/>
        <v>32.6</v>
      </c>
      <c r="D99" s="23">
        <f t="shared" si="2"/>
        <v>27.5</v>
      </c>
      <c r="E99" s="23">
        <f t="shared" si="2"/>
        <v>-105.2</v>
      </c>
      <c r="F99" s="23">
        <f t="shared" si="2"/>
        <v>-77.5</v>
      </c>
      <c r="G99" s="23">
        <f t="shared" si="2"/>
        <v>325.39999999999998</v>
      </c>
      <c r="H99" s="23">
        <f t="shared" si="2"/>
        <v>237.5</v>
      </c>
      <c r="I99" s="23">
        <f t="shared" si="2"/>
        <v>-840.8</v>
      </c>
      <c r="J99" s="23">
        <f t="shared" si="2"/>
        <v>-597.5</v>
      </c>
      <c r="K99" s="23">
        <f t="shared" si="2"/>
        <v>2106.6</v>
      </c>
      <c r="L99" s="23">
        <f t="shared" si="2"/>
        <v>1487.5</v>
      </c>
      <c r="M99" s="23">
        <f t="shared" si="2"/>
        <v>-5013.2</v>
      </c>
      <c r="N99" s="23">
        <f t="shared" si="2"/>
        <v>-3507.5</v>
      </c>
      <c r="O99" s="23">
        <f t="shared" si="2"/>
        <v>11681.4</v>
      </c>
      <c r="P99" s="23">
        <f t="shared" si="2"/>
        <v>8137.5</v>
      </c>
      <c r="Q99" s="23">
        <f t="shared" si="2"/>
        <v>-26612.799999999999</v>
      </c>
      <c r="R99" s="23">
        <f t="shared" si="2"/>
        <v>-18457.5</v>
      </c>
      <c r="S99" s="23">
        <f t="shared" si="2"/>
        <v>59790.6</v>
      </c>
      <c r="T99" s="23">
        <f t="shared" si="2"/>
        <v>41347.5</v>
      </c>
      <c r="U99" s="23">
        <f t="shared" si="2"/>
        <v>-132641.20000000001</v>
      </c>
      <c r="V99" s="23">
        <f t="shared" si="2"/>
        <v>-91487.5</v>
      </c>
      <c r="W99" s="23">
        <f t="shared" si="2"/>
        <v>291477.40000000002</v>
      </c>
    </row>
    <row r="100" spans="1:23" x14ac:dyDescent="0.3">
      <c r="A100" s="23">
        <v>1.3</v>
      </c>
      <c r="B100" s="23"/>
      <c r="C100" s="23">
        <f t="shared" si="3"/>
        <v>8.4</v>
      </c>
      <c r="D100" s="23">
        <f t="shared" si="2"/>
        <v>0</v>
      </c>
      <c r="E100" s="23">
        <f t="shared" si="2"/>
        <v>-38.799999999999997</v>
      </c>
      <c r="F100" s="23">
        <f t="shared" si="2"/>
        <v>0</v>
      </c>
      <c r="G100" s="23">
        <f t="shared" si="2"/>
        <v>121.6</v>
      </c>
      <c r="H100" s="23">
        <f t="shared" si="2"/>
        <v>0</v>
      </c>
      <c r="I100" s="23">
        <f t="shared" si="2"/>
        <v>-331.2</v>
      </c>
      <c r="J100" s="23">
        <f t="shared" si="2"/>
        <v>0</v>
      </c>
      <c r="K100" s="23">
        <f t="shared" si="2"/>
        <v>838.4</v>
      </c>
      <c r="L100" s="23">
        <f t="shared" si="2"/>
        <v>0</v>
      </c>
      <c r="M100" s="23">
        <f t="shared" si="2"/>
        <v>-2028.8</v>
      </c>
      <c r="N100" s="23">
        <f t="shared" si="2"/>
        <v>0</v>
      </c>
      <c r="O100" s="23">
        <f t="shared" si="2"/>
        <v>4761.6000000000004</v>
      </c>
      <c r="P100" s="23">
        <f t="shared" si="2"/>
        <v>0</v>
      </c>
      <c r="Q100" s="23">
        <f t="shared" si="2"/>
        <v>-10931.2</v>
      </c>
      <c r="R100" s="23">
        <f t="shared" si="2"/>
        <v>0</v>
      </c>
      <c r="S100" s="23">
        <f t="shared" si="2"/>
        <v>24678.400000000001</v>
      </c>
      <c r="T100" s="23">
        <f t="shared" si="2"/>
        <v>0</v>
      </c>
      <c r="U100" s="23">
        <f t="shared" si="2"/>
        <v>-54988.800000000003</v>
      </c>
      <c r="V100" s="23">
        <f t="shared" si="2"/>
        <v>0</v>
      </c>
      <c r="W100" s="23">
        <f t="shared" si="2"/>
        <v>121241.60000000001</v>
      </c>
    </row>
    <row r="101" spans="1:23" x14ac:dyDescent="0.3">
      <c r="A101" s="23">
        <v>1.4</v>
      </c>
      <c r="B101" s="23"/>
      <c r="C101" s="23">
        <f t="shared" si="3"/>
        <v>-165.8</v>
      </c>
      <c r="D101" s="23">
        <f t="shared" si="2"/>
        <v>-137.5</v>
      </c>
      <c r="E101" s="23">
        <f t="shared" si="2"/>
        <v>857.6</v>
      </c>
      <c r="F101" s="23">
        <f t="shared" si="2"/>
        <v>662.5</v>
      </c>
      <c r="G101" s="23">
        <f t="shared" si="2"/>
        <v>-3342.2</v>
      </c>
      <c r="H101" s="23">
        <f t="shared" si="2"/>
        <v>-2512.5</v>
      </c>
      <c r="I101" s="23">
        <f t="shared" si="2"/>
        <v>10888.4</v>
      </c>
      <c r="J101" s="23">
        <f t="shared" si="2"/>
        <v>8012.5</v>
      </c>
      <c r="K101" s="23">
        <f t="shared" si="2"/>
        <v>-32309.8</v>
      </c>
      <c r="L101" s="23">
        <f t="shared" si="2"/>
        <v>-23462.5</v>
      </c>
      <c r="M101" s="23">
        <f t="shared" si="2"/>
        <v>89685.6</v>
      </c>
      <c r="N101" s="23">
        <f t="shared" si="2"/>
        <v>64462.5</v>
      </c>
      <c r="O101" s="23">
        <f t="shared" si="2"/>
        <v>-237778.2</v>
      </c>
      <c r="P101" s="23">
        <f t="shared" si="2"/>
        <v>-169612.5</v>
      </c>
      <c r="Q101" s="23">
        <f t="shared" si="2"/>
        <v>608620.4</v>
      </c>
      <c r="R101" s="23">
        <f t="shared" si="2"/>
        <v>431512.5</v>
      </c>
      <c r="S101" s="23">
        <f t="shared" si="2"/>
        <v>-1516193.8</v>
      </c>
      <c r="T101" s="23">
        <f t="shared" si="2"/>
        <v>-1069762.5</v>
      </c>
      <c r="U101" s="23">
        <f t="shared" si="2"/>
        <v>3695593.6</v>
      </c>
      <c r="V101" s="23">
        <f t="shared" si="2"/>
        <v>2596962.5</v>
      </c>
      <c r="W101" s="23">
        <f t="shared" si="2"/>
        <v>-8848574.1999999993</v>
      </c>
    </row>
    <row r="102" spans="1:23" x14ac:dyDescent="0.3">
      <c r="A102" s="23">
        <v>1.5</v>
      </c>
      <c r="B102" s="23"/>
      <c r="C102" s="23">
        <f t="shared" si="3"/>
        <v>-45</v>
      </c>
      <c r="D102" s="23">
        <f t="shared" si="2"/>
        <v>0</v>
      </c>
      <c r="E102" s="23">
        <f t="shared" si="2"/>
        <v>284</v>
      </c>
      <c r="F102" s="23">
        <f t="shared" si="2"/>
        <v>0</v>
      </c>
      <c r="G102" s="23">
        <f t="shared" si="2"/>
        <v>-1176</v>
      </c>
      <c r="H102" s="23">
        <f t="shared" si="2"/>
        <v>0</v>
      </c>
      <c r="I102" s="23">
        <f t="shared" si="2"/>
        <v>4008</v>
      </c>
      <c r="J102" s="23">
        <f t="shared" si="2"/>
        <v>0</v>
      </c>
      <c r="K102" s="23">
        <f t="shared" si="2"/>
        <v>-12208</v>
      </c>
      <c r="L102" s="23">
        <f t="shared" si="2"/>
        <v>0</v>
      </c>
      <c r="M102" s="23">
        <f t="shared" si="2"/>
        <v>34560</v>
      </c>
      <c r="N102" s="23">
        <f t="shared" si="2"/>
        <v>0</v>
      </c>
      <c r="O102" s="23">
        <f t="shared" si="2"/>
        <v>-92928</v>
      </c>
      <c r="P102" s="23">
        <f t="shared" si="2"/>
        <v>0</v>
      </c>
      <c r="Q102" s="23">
        <f t="shared" si="2"/>
        <v>240512</v>
      </c>
      <c r="R102" s="23">
        <f t="shared" si="2"/>
        <v>0</v>
      </c>
      <c r="S102" s="23">
        <f t="shared" si="2"/>
        <v>-604416</v>
      </c>
      <c r="T102" s="23">
        <f t="shared" si="2"/>
        <v>0</v>
      </c>
      <c r="U102" s="23">
        <f t="shared" si="2"/>
        <v>1483776</v>
      </c>
      <c r="V102" s="23">
        <f t="shared" si="2"/>
        <v>0</v>
      </c>
      <c r="W102" s="23">
        <f t="shared" si="2"/>
        <v>-3573760</v>
      </c>
    </row>
    <row r="103" spans="1:23" x14ac:dyDescent="0.3">
      <c r="A103" s="23">
        <v>1.6</v>
      </c>
      <c r="B103" s="23"/>
      <c r="C103" s="23">
        <f t="shared" si="3"/>
        <v>825.8</v>
      </c>
      <c r="D103" s="23">
        <f t="shared" si="2"/>
        <v>687.5</v>
      </c>
      <c r="E103" s="23">
        <f t="shared" si="2"/>
        <v>-5939.6</v>
      </c>
      <c r="F103" s="23">
        <f t="shared" si="2"/>
        <v>-4687.5</v>
      </c>
      <c r="G103" s="23">
        <f t="shared" si="2"/>
        <v>28590.2</v>
      </c>
      <c r="H103" s="23">
        <f t="shared" si="2"/>
        <v>21937.5</v>
      </c>
      <c r="I103" s="23">
        <f t="shared" si="2"/>
        <v>-111622.39999999999</v>
      </c>
      <c r="J103" s="23">
        <f t="shared" si="2"/>
        <v>-83937.5</v>
      </c>
      <c r="K103" s="23">
        <f t="shared" si="2"/>
        <v>384793.8</v>
      </c>
      <c r="L103" s="23">
        <f t="shared" si="2"/>
        <v>285187.5</v>
      </c>
      <c r="M103" s="23">
        <f t="shared" si="2"/>
        <v>-1218015.6000000001</v>
      </c>
      <c r="N103" s="23">
        <f t="shared" si="2"/>
        <v>-892687.5</v>
      </c>
      <c r="O103" s="23">
        <f t="shared" si="2"/>
        <v>3624922.2</v>
      </c>
      <c r="P103" s="23">
        <f t="shared" si="2"/>
        <v>2633437.5</v>
      </c>
      <c r="Q103" s="23">
        <f t="shared" si="2"/>
        <v>-10292946.4</v>
      </c>
      <c r="R103" s="23">
        <f t="shared" si="2"/>
        <v>-7424437.5</v>
      </c>
      <c r="S103" s="23">
        <f t="shared" si="2"/>
        <v>28166861.800000001</v>
      </c>
      <c r="T103" s="23">
        <f t="shared" si="2"/>
        <v>20197687.5</v>
      </c>
      <c r="U103" s="23">
        <f t="shared" si="2"/>
        <v>-74811691.599999994</v>
      </c>
      <c r="V103" s="23">
        <f t="shared" si="2"/>
        <v>-53380187.5</v>
      </c>
      <c r="W103" s="23">
        <f t="shared" si="2"/>
        <v>193866254.19999999</v>
      </c>
    </row>
    <row r="104" spans="1:23" x14ac:dyDescent="0.3">
      <c r="A104" s="23">
        <v>1.7</v>
      </c>
      <c r="B104" s="23"/>
      <c r="C104" s="23">
        <f t="shared" si="3"/>
        <v>221.6</v>
      </c>
      <c r="D104" s="23">
        <f t="shared" si="2"/>
        <v>0</v>
      </c>
      <c r="E104" s="23">
        <f t="shared" si="2"/>
        <v>-1863.2</v>
      </c>
      <c r="F104" s="23">
        <f t="shared" si="2"/>
        <v>0</v>
      </c>
      <c r="G104" s="23">
        <f t="shared" si="2"/>
        <v>9606.4</v>
      </c>
      <c r="H104" s="23">
        <f t="shared" si="2"/>
        <v>0</v>
      </c>
      <c r="I104" s="23">
        <f t="shared" si="2"/>
        <v>-39252.800000000003</v>
      </c>
      <c r="J104" s="23">
        <f t="shared" si="2"/>
        <v>0</v>
      </c>
      <c r="K104" s="23">
        <f t="shared" si="2"/>
        <v>139545.60000000001</v>
      </c>
      <c r="L104" s="23">
        <f t="shared" si="2"/>
        <v>0</v>
      </c>
      <c r="M104" s="23">
        <f t="shared" si="2"/>
        <v>-451891.20000000001</v>
      </c>
      <c r="N104" s="23">
        <f t="shared" si="2"/>
        <v>0</v>
      </c>
      <c r="O104" s="23">
        <f t="shared" si="2"/>
        <v>1368422.3999999999</v>
      </c>
      <c r="P104" s="23">
        <f t="shared" si="2"/>
        <v>0</v>
      </c>
      <c r="Q104" s="23">
        <f t="shared" si="2"/>
        <v>-3939404.8</v>
      </c>
      <c r="R104" s="23">
        <f t="shared" si="2"/>
        <v>0</v>
      </c>
      <c r="S104" s="23">
        <f t="shared" si="2"/>
        <v>10900889.6</v>
      </c>
      <c r="T104" s="23">
        <f t="shared" si="2"/>
        <v>0</v>
      </c>
      <c r="U104" s="23">
        <f t="shared" si="2"/>
        <v>-29220659.199999999</v>
      </c>
      <c r="V104" s="23">
        <f t="shared" si="2"/>
        <v>0</v>
      </c>
      <c r="W104" s="23">
        <f t="shared" si="2"/>
        <v>76310118.400000006</v>
      </c>
    </row>
    <row r="105" spans="1:23" x14ac:dyDescent="0.3">
      <c r="A105" s="23">
        <v>1.8</v>
      </c>
      <c r="B105" s="23"/>
      <c r="C105" s="23">
        <f t="shared" si="3"/>
        <v>-4132.6000000000004</v>
      </c>
      <c r="D105" s="23">
        <f t="shared" si="2"/>
        <v>-3437.5</v>
      </c>
      <c r="E105" s="23">
        <f t="shared" si="2"/>
        <v>37963.199999999997</v>
      </c>
      <c r="F105" s="23">
        <f t="shared" si="2"/>
        <v>30312.5</v>
      </c>
      <c r="G105" s="23">
        <f t="shared" si="2"/>
        <v>-218877.4</v>
      </c>
      <c r="H105" s="23">
        <f t="shared" si="2"/>
        <v>-170312.5</v>
      </c>
      <c r="I105" s="23">
        <f t="shared" si="2"/>
        <v>995866.8</v>
      </c>
      <c r="J105" s="23">
        <f t="shared" si="2"/>
        <v>760312.5</v>
      </c>
      <c r="K105" s="23">
        <f t="shared" si="2"/>
        <v>-3915702.6</v>
      </c>
      <c r="L105" s="23">
        <f t="shared" si="2"/>
        <v>-2946562.5</v>
      </c>
      <c r="M105" s="23">
        <f t="shared" si="2"/>
        <v>13921483.199999999</v>
      </c>
      <c r="N105" s="23">
        <f t="shared" si="2"/>
        <v>10356562.5</v>
      </c>
      <c r="O105" s="23">
        <f t="shared" si="2"/>
        <v>-45967577.399999999</v>
      </c>
      <c r="P105" s="23">
        <f t="shared" si="2"/>
        <v>-33880312.5</v>
      </c>
      <c r="Q105" s="23">
        <f t="shared" si="2"/>
        <v>143399886.80000001</v>
      </c>
      <c r="R105" s="23">
        <f t="shared" si="2"/>
        <v>104882812.5</v>
      </c>
      <c r="S105" s="23">
        <f t="shared" si="2"/>
        <v>-427634082.60000002</v>
      </c>
      <c r="T105" s="23">
        <f t="shared" si="2"/>
        <v>-310754062.5</v>
      </c>
      <c r="U105" s="23">
        <f t="shared" si="2"/>
        <v>1229326623.2</v>
      </c>
      <c r="V105" s="23">
        <f t="shared" si="2"/>
        <v>888409062.5</v>
      </c>
      <c r="W105" s="23">
        <f t="shared" si="2"/>
        <v>-3427984517.4000001</v>
      </c>
    </row>
    <row r="106" spans="1:23" x14ac:dyDescent="0.3">
      <c r="A106" s="23">
        <v>1.9</v>
      </c>
      <c r="B106" s="23"/>
      <c r="C106" s="23">
        <f t="shared" si="3"/>
        <v>-1111.8</v>
      </c>
      <c r="D106" s="23">
        <f t="shared" si="2"/>
        <v>0</v>
      </c>
      <c r="E106" s="23">
        <f t="shared" si="2"/>
        <v>11539.6</v>
      </c>
      <c r="F106" s="23">
        <f t="shared" si="2"/>
        <v>0</v>
      </c>
      <c r="G106" s="23">
        <f t="shared" si="2"/>
        <v>-71111.199999999997</v>
      </c>
      <c r="H106" s="23">
        <f t="shared" si="2"/>
        <v>0</v>
      </c>
      <c r="I106" s="23">
        <f t="shared" si="2"/>
        <v>338486.4</v>
      </c>
      <c r="J106" s="23">
        <f t="shared" si="2"/>
        <v>0</v>
      </c>
      <c r="K106" s="23">
        <f t="shared" si="2"/>
        <v>-1374700.8</v>
      </c>
      <c r="L106" s="23">
        <f t="shared" si="2"/>
        <v>0</v>
      </c>
      <c r="M106" s="23">
        <f t="shared" si="2"/>
        <v>5008857.5999999996</v>
      </c>
      <c r="N106" s="23">
        <f t="shared" si="2"/>
        <v>0</v>
      </c>
      <c r="O106" s="23">
        <f t="shared" si="2"/>
        <v>-16859827.199999999</v>
      </c>
      <c r="P106" s="23">
        <f t="shared" si="2"/>
        <v>0</v>
      </c>
      <c r="Q106" s="23">
        <f t="shared" si="2"/>
        <v>53416678.399999999</v>
      </c>
      <c r="R106" s="23">
        <f t="shared" si="2"/>
        <v>0</v>
      </c>
      <c r="S106" s="23">
        <f t="shared" si="2"/>
        <v>-161337804.80000001</v>
      </c>
      <c r="T106" s="23">
        <f t="shared" si="2"/>
        <v>0</v>
      </c>
      <c r="U106" s="23">
        <f t="shared" si="2"/>
        <v>468778905.60000002</v>
      </c>
      <c r="V106" s="23">
        <f t="shared" si="2"/>
        <v>0</v>
      </c>
      <c r="W106" s="23">
        <f t="shared" si="2"/>
        <v>-1319108403.2</v>
      </c>
    </row>
    <row r="107" spans="1:23" x14ac:dyDescent="0.3">
      <c r="A107" s="23">
        <v>2</v>
      </c>
      <c r="B107" s="23"/>
      <c r="C107" s="23">
        <f t="shared" si="3"/>
        <v>20659</v>
      </c>
      <c r="D107" s="23">
        <f t="shared" si="2"/>
        <v>17187.5</v>
      </c>
      <c r="E107" s="23">
        <f t="shared" si="2"/>
        <v>-231134</v>
      </c>
      <c r="F107" s="23">
        <f t="shared" si="2"/>
        <v>-185937.5</v>
      </c>
      <c r="G107" s="23">
        <f t="shared" si="2"/>
        <v>1556655</v>
      </c>
      <c r="H107" s="23">
        <f t="shared" si="2"/>
        <v>1223437.5</v>
      </c>
      <c r="I107" s="23">
        <f t="shared" si="2"/>
        <v>-8092644</v>
      </c>
      <c r="J107" s="23">
        <f t="shared" si="2"/>
        <v>-6248437.5</v>
      </c>
      <c r="K107" s="23">
        <f t="shared" si="2"/>
        <v>35763801</v>
      </c>
      <c r="L107" s="23">
        <f t="shared" si="2"/>
        <v>27229687.5</v>
      </c>
      <c r="M107" s="23">
        <f t="shared" si="2"/>
        <v>-141135018</v>
      </c>
      <c r="N107" s="23">
        <f t="shared" si="2"/>
        <v>-106242187.5</v>
      </c>
      <c r="O107" s="23">
        <f t="shared" si="2"/>
        <v>512107923</v>
      </c>
      <c r="P107" s="23">
        <f t="shared" si="2"/>
        <v>381885937.5</v>
      </c>
      <c r="Q107" s="23">
        <f t="shared" si="2"/>
        <v>-1741215280</v>
      </c>
      <c r="R107" s="23">
        <f t="shared" si="2"/>
        <v>-1288185937.5</v>
      </c>
      <c r="S107" s="23">
        <f t="shared" si="2"/>
        <v>5620600973</v>
      </c>
      <c r="T107" s="23">
        <f t="shared" si="2"/>
        <v>4130142187.5</v>
      </c>
      <c r="U107" s="23">
        <f t="shared" si="2"/>
        <v>-17387835062</v>
      </c>
      <c r="V107" s="23">
        <f t="shared" si="2"/>
        <v>-12702329687.5</v>
      </c>
      <c r="W107" s="23">
        <f t="shared" si="2"/>
        <v>51915592711</v>
      </c>
    </row>
    <row r="108" spans="1:23" x14ac:dyDescent="0.3">
      <c r="A108" s="23">
        <v>2.1</v>
      </c>
      <c r="C108" s="23">
        <f t="shared" si="3"/>
        <v>5554.8</v>
      </c>
      <c r="D108" s="23">
        <f t="shared" si="2"/>
        <v>0</v>
      </c>
      <c r="E108" s="23">
        <f t="shared" si="2"/>
        <v>-68807.600000000006</v>
      </c>
      <c r="F108" s="23">
        <f t="shared" si="2"/>
        <v>0</v>
      </c>
      <c r="G108" s="23">
        <f t="shared" si="2"/>
        <v>493171.20000000001</v>
      </c>
      <c r="H108" s="23">
        <f t="shared" si="2"/>
        <v>0</v>
      </c>
      <c r="I108" s="23">
        <f t="shared" si="2"/>
        <v>-2678774.4</v>
      </c>
      <c r="J108" s="23">
        <f t="shared" si="2"/>
        <v>0</v>
      </c>
      <c r="K108" s="23">
        <f t="shared" si="2"/>
        <v>12231052.800000001</v>
      </c>
      <c r="L108" s="23">
        <f t="shared" si="2"/>
        <v>0</v>
      </c>
      <c r="M108" s="23">
        <f t="shared" si="2"/>
        <v>-49506393.600000001</v>
      </c>
      <c r="N108" s="23">
        <f t="shared" si="2"/>
        <v>0</v>
      </c>
      <c r="O108" s="23">
        <f t="shared" si="2"/>
        <v>183311923.19999999</v>
      </c>
      <c r="P108" s="23">
        <f t="shared" si="2"/>
        <v>0</v>
      </c>
      <c r="Q108" s="23">
        <f t="shared" si="2"/>
        <v>-633707238.39999998</v>
      </c>
      <c r="R108" s="23">
        <f t="shared" si="2"/>
        <v>0</v>
      </c>
      <c r="S108" s="23">
        <f t="shared" si="2"/>
        <v>2074103500.8</v>
      </c>
      <c r="T108" s="23">
        <f t="shared" si="2"/>
        <v>0</v>
      </c>
      <c r="U108" s="23">
        <f t="shared" si="2"/>
        <v>-6492101529.6000004</v>
      </c>
      <c r="V108" s="23">
        <f t="shared" si="2"/>
        <v>0</v>
      </c>
      <c r="W108" s="23">
        <f t="shared" si="2"/>
        <v>19579745075.200001</v>
      </c>
    </row>
    <row r="109" spans="1:23" x14ac:dyDescent="0.3">
      <c r="A109" s="23">
        <v>2.2000000000000002</v>
      </c>
      <c r="C109" s="23">
        <f t="shared" si="3"/>
        <v>-103299.4</v>
      </c>
      <c r="D109" s="23">
        <f t="shared" si="2"/>
        <v>-85937.5</v>
      </c>
      <c r="E109" s="23">
        <f t="shared" si="2"/>
        <v>1362268.8</v>
      </c>
      <c r="F109" s="23">
        <f t="shared" si="2"/>
        <v>1101562.5</v>
      </c>
      <c r="G109" s="23">
        <f t="shared" si="2"/>
        <v>-10507812.6</v>
      </c>
      <c r="H109" s="23">
        <f t="shared" si="2"/>
        <v>-8320312.5</v>
      </c>
      <c r="I109" s="23">
        <f t="shared" si="2"/>
        <v>61478845.200000003</v>
      </c>
      <c r="J109" s="23">
        <f t="shared" si="2"/>
        <v>47882812.5</v>
      </c>
      <c r="K109" s="23">
        <f t="shared" si="2"/>
        <v>-301776695.39999998</v>
      </c>
      <c r="L109" s="23">
        <f t="shared" si="2"/>
        <v>-231914062.5</v>
      </c>
      <c r="M109" s="23">
        <f t="shared" si="2"/>
        <v>1309228480.8</v>
      </c>
      <c r="N109" s="23">
        <f t="shared" si="2"/>
        <v>995039062.5</v>
      </c>
      <c r="O109" s="23">
        <f t="shared" si="2"/>
        <v>-5178996576.6000004</v>
      </c>
      <c r="P109" s="23">
        <f t="shared" si="2"/>
        <v>-3899507812.5</v>
      </c>
      <c r="Q109" s="23">
        <f t="shared" si="2"/>
        <v>19064069553.200001</v>
      </c>
      <c r="R109" s="23">
        <f t="shared" si="2"/>
        <v>14239945312.5</v>
      </c>
      <c r="S109" s="23">
        <f t="shared" ref="S109:S117" si="4">$E$93*(-1)*S107-$G$93*Q109</f>
        <v>-66231143971.400002</v>
      </c>
      <c r="T109" s="23">
        <f t="shared" ref="T109:T117" si="5">$E$93*(-1)*T107-$G$93*R109</f>
        <v>-49130601562.5</v>
      </c>
      <c r="U109" s="23">
        <f t="shared" ref="U109:U117" si="6">$E$93*(-1)*U107-$G$93*S109</f>
        <v>219401463252.79999</v>
      </c>
      <c r="V109" s="23">
        <f t="shared" ref="V109:V117" si="7">$E$93*(-1)*V107-$G$93*T109</f>
        <v>161772851562.5</v>
      </c>
      <c r="W109" s="23">
        <f t="shared" ref="W109:W117" si="8">$E$93*(-1)*W107-$G$93*U109</f>
        <v>-698380890060.59998</v>
      </c>
    </row>
    <row r="110" spans="1:23" x14ac:dyDescent="0.3">
      <c r="A110" s="23">
        <v>2.2999999999999998</v>
      </c>
      <c r="C110" s="23">
        <f t="shared" si="3"/>
        <v>-27778.6</v>
      </c>
      <c r="D110" s="23">
        <f t="shared" ref="D110:D117" si="9">$E$93*(-1)*D108-$G$93*B110</f>
        <v>0</v>
      </c>
      <c r="E110" s="23">
        <f t="shared" ref="E110:E117" si="10">$E$93*(-1)*E108-$G$93*C110</f>
        <v>399595.2</v>
      </c>
      <c r="F110" s="23">
        <f t="shared" ref="F110:F117" si="11">$E$93*(-1)*F108-$G$93*D110</f>
        <v>0</v>
      </c>
      <c r="G110" s="23">
        <f t="shared" ref="G110:G117" si="12">$E$93*(-1)*G108-$G$93*E110</f>
        <v>-3265046.4</v>
      </c>
      <c r="H110" s="23">
        <f t="shared" ref="H110:H117" si="13">$E$93*(-1)*H108-$G$93*F110</f>
        <v>0</v>
      </c>
      <c r="I110" s="23">
        <f t="shared" ref="I110:I117" si="14">$E$93*(-1)*I108-$G$93*G110</f>
        <v>19923964.800000001</v>
      </c>
      <c r="J110" s="23">
        <f t="shared" ref="J110:J117" si="15">$E$93*(-1)*J108-$G$93*H110</f>
        <v>0</v>
      </c>
      <c r="K110" s="23">
        <f t="shared" ref="K110:K117" si="16">$E$93*(-1)*K108-$G$93*I110</f>
        <v>-101003193.59999999</v>
      </c>
      <c r="L110" s="23">
        <f t="shared" ref="L110:L117" si="17">$E$93*(-1)*L108-$G$93*J110</f>
        <v>0</v>
      </c>
      <c r="M110" s="23">
        <f t="shared" ref="M110:M117" si="18">$E$93*(-1)*M108-$G$93*K110</f>
        <v>449538355.19999999</v>
      </c>
      <c r="N110" s="23">
        <f t="shared" ref="N110:N117" si="19">$E$93*(-1)*N108-$G$93*L110</f>
        <v>0</v>
      </c>
      <c r="O110" s="23">
        <f t="shared" ref="O110:O117" si="20">$E$93*(-1)*O108-$G$93*M110</f>
        <v>-1815636326.4000001</v>
      </c>
      <c r="P110" s="23">
        <f t="shared" ref="P110:P117" si="21">$E$93*(-1)*P108-$G$93*N110</f>
        <v>0</v>
      </c>
      <c r="Q110" s="23">
        <f t="shared" ref="Q110:Q117" si="22">$E$93*(-1)*Q108-$G$93*O110</f>
        <v>6799808844.8000002</v>
      </c>
      <c r="R110" s="23">
        <f t="shared" ref="R110:R117" si="23">$E$93*(-1)*R108-$G$93*P110</f>
        <v>0</v>
      </c>
      <c r="S110" s="23">
        <f t="shared" si="4"/>
        <v>-23970135193.599998</v>
      </c>
      <c r="T110" s="23">
        <f t="shared" si="5"/>
        <v>0</v>
      </c>
      <c r="U110" s="23">
        <f t="shared" si="6"/>
        <v>80400778035.199997</v>
      </c>
      <c r="V110" s="23">
        <f t="shared" si="7"/>
        <v>0</v>
      </c>
      <c r="W110" s="23">
        <f t="shared" si="8"/>
        <v>-258700281446.39999</v>
      </c>
    </row>
    <row r="111" spans="1:23" x14ac:dyDescent="0.3">
      <c r="A111" s="23">
        <v>2.4</v>
      </c>
      <c r="C111" s="23">
        <f t="shared" si="3"/>
        <v>516492.2</v>
      </c>
      <c r="D111" s="23">
        <f t="shared" si="9"/>
        <v>429687.5</v>
      </c>
      <c r="E111" s="23">
        <f t="shared" si="10"/>
        <v>-7844328.4000000004</v>
      </c>
      <c r="F111" s="23">
        <f t="shared" si="11"/>
        <v>-6367187.5</v>
      </c>
      <c r="G111" s="23">
        <f t="shared" si="12"/>
        <v>68227719.799999997</v>
      </c>
      <c r="H111" s="23">
        <f t="shared" si="13"/>
        <v>54335937.5</v>
      </c>
      <c r="I111" s="23">
        <f t="shared" si="14"/>
        <v>-443849665.60000002</v>
      </c>
      <c r="J111" s="23">
        <f t="shared" si="15"/>
        <v>-348085937.5</v>
      </c>
      <c r="K111" s="23">
        <f t="shared" si="16"/>
        <v>2396582808.1999998</v>
      </c>
      <c r="L111" s="23">
        <f t="shared" si="17"/>
        <v>1855742187.5</v>
      </c>
      <c r="M111" s="23">
        <f t="shared" si="18"/>
        <v>-11339308020.4</v>
      </c>
      <c r="N111" s="23">
        <f t="shared" si="19"/>
        <v>-8686679687.5</v>
      </c>
      <c r="O111" s="23">
        <f t="shared" si="20"/>
        <v>48573598923.800003</v>
      </c>
      <c r="P111" s="23">
        <f t="shared" si="21"/>
        <v>36870898437.5</v>
      </c>
      <c r="Q111" s="23">
        <f t="shared" si="22"/>
        <v>-192467545613.60001</v>
      </c>
      <c r="R111" s="23">
        <f t="shared" si="23"/>
        <v>-144941523437.5</v>
      </c>
      <c r="S111" s="23">
        <f t="shared" si="4"/>
        <v>716090811084.19995</v>
      </c>
      <c r="T111" s="23">
        <f t="shared" si="5"/>
        <v>535536054687.5</v>
      </c>
      <c r="U111" s="23">
        <f t="shared" si="6"/>
        <v>-2529188938432.3999</v>
      </c>
      <c r="V111" s="23">
        <f t="shared" si="7"/>
        <v>-1879936367187.5</v>
      </c>
      <c r="W111" s="23">
        <f t="shared" si="8"/>
        <v>8550282327167.7998</v>
      </c>
    </row>
    <row r="112" spans="1:23" x14ac:dyDescent="0.3">
      <c r="A112" s="23">
        <v>2.5</v>
      </c>
      <c r="C112" s="23">
        <f t="shared" si="3"/>
        <v>138888</v>
      </c>
      <c r="D112" s="23">
        <f t="shared" si="9"/>
        <v>0</v>
      </c>
      <c r="E112" s="23">
        <f t="shared" si="10"/>
        <v>-2275752</v>
      </c>
      <c r="F112" s="23">
        <f t="shared" si="11"/>
        <v>0</v>
      </c>
      <c r="G112" s="23">
        <f t="shared" si="12"/>
        <v>20876736</v>
      </c>
      <c r="H112" s="23">
        <f t="shared" si="13"/>
        <v>0</v>
      </c>
      <c r="I112" s="23">
        <f t="shared" si="14"/>
        <v>-141373296</v>
      </c>
      <c r="J112" s="23">
        <f t="shared" si="15"/>
        <v>0</v>
      </c>
      <c r="K112" s="23">
        <f t="shared" si="16"/>
        <v>787762560</v>
      </c>
      <c r="L112" s="23">
        <f t="shared" si="17"/>
        <v>0</v>
      </c>
      <c r="M112" s="23">
        <f t="shared" si="18"/>
        <v>-3823216896</v>
      </c>
      <c r="N112" s="23">
        <f t="shared" si="19"/>
        <v>0</v>
      </c>
      <c r="O112" s="23">
        <f t="shared" si="20"/>
        <v>16724615424</v>
      </c>
      <c r="P112" s="23">
        <f t="shared" si="21"/>
        <v>0</v>
      </c>
      <c r="Q112" s="23">
        <f t="shared" si="22"/>
        <v>-67448275072</v>
      </c>
      <c r="R112" s="23">
        <f t="shared" si="23"/>
        <v>0</v>
      </c>
      <c r="S112" s="23">
        <f t="shared" si="4"/>
        <v>254747226112</v>
      </c>
      <c r="T112" s="23">
        <f t="shared" si="5"/>
        <v>0</v>
      </c>
      <c r="U112" s="23">
        <f t="shared" si="6"/>
        <v>-911498342400</v>
      </c>
      <c r="V112" s="23">
        <f t="shared" si="7"/>
        <v>0</v>
      </c>
      <c r="W112" s="23">
        <f t="shared" si="8"/>
        <v>3116498092032</v>
      </c>
    </row>
    <row r="113" spans="1:23" x14ac:dyDescent="0.3">
      <c r="A113" s="23">
        <v>2.6</v>
      </c>
      <c r="C113" s="23">
        <f t="shared" si="3"/>
        <v>-2582466.2000000002</v>
      </c>
      <c r="D113" s="23">
        <f t="shared" si="9"/>
        <v>-2148437.5</v>
      </c>
      <c r="E113" s="23">
        <f t="shared" si="10"/>
        <v>44386574.399999999</v>
      </c>
      <c r="F113" s="23">
        <f t="shared" si="11"/>
        <v>36132812.5</v>
      </c>
      <c r="G113" s="23">
        <f t="shared" si="12"/>
        <v>-429911747.80000001</v>
      </c>
      <c r="H113" s="23">
        <f t="shared" si="13"/>
        <v>-343945312.5</v>
      </c>
      <c r="I113" s="23">
        <f t="shared" si="14"/>
        <v>3079071823.5999999</v>
      </c>
      <c r="J113" s="23">
        <f t="shared" si="15"/>
        <v>2428320312.5</v>
      </c>
      <c r="K113" s="23">
        <f t="shared" si="16"/>
        <v>-18141057688.200001</v>
      </c>
      <c r="L113" s="23">
        <f t="shared" si="17"/>
        <v>-14135351562.5</v>
      </c>
      <c r="M113" s="23">
        <f t="shared" si="18"/>
        <v>92978655478.399994</v>
      </c>
      <c r="N113" s="23">
        <f t="shared" si="19"/>
        <v>71704101562.5</v>
      </c>
      <c r="O113" s="23">
        <f t="shared" si="20"/>
        <v>-428825305575.79999</v>
      </c>
      <c r="P113" s="23">
        <f t="shared" si="21"/>
        <v>-327762695312.5</v>
      </c>
      <c r="Q113" s="23">
        <f t="shared" si="22"/>
        <v>1819988339219.6001</v>
      </c>
      <c r="R113" s="23">
        <f t="shared" si="23"/>
        <v>1380233007812.5</v>
      </c>
      <c r="S113" s="23">
        <f t="shared" si="4"/>
        <v>-7220430733860.2002</v>
      </c>
      <c r="T113" s="23">
        <f t="shared" si="5"/>
        <v>-5438146289062.5</v>
      </c>
      <c r="U113" s="23">
        <f t="shared" si="6"/>
        <v>27086806159882.398</v>
      </c>
      <c r="V113" s="23">
        <f t="shared" si="7"/>
        <v>20275974414062.5</v>
      </c>
      <c r="W113" s="23">
        <f t="shared" si="8"/>
        <v>-96925023955603.797</v>
      </c>
    </row>
    <row r="114" spans="1:23" x14ac:dyDescent="0.3">
      <c r="A114" s="23">
        <v>2.7</v>
      </c>
      <c r="C114" s="23">
        <f t="shared" si="3"/>
        <v>-694445.4</v>
      </c>
      <c r="D114" s="23">
        <f t="shared" si="9"/>
        <v>0</v>
      </c>
      <c r="E114" s="23">
        <f t="shared" si="10"/>
        <v>12767650.800000001</v>
      </c>
      <c r="F114" s="23">
        <f t="shared" si="11"/>
        <v>0</v>
      </c>
      <c r="G114" s="23">
        <f t="shared" si="12"/>
        <v>-129918981.59999999</v>
      </c>
      <c r="H114" s="23">
        <f t="shared" si="13"/>
        <v>0</v>
      </c>
      <c r="I114" s="23">
        <f t="shared" si="14"/>
        <v>966704443.20000005</v>
      </c>
      <c r="J114" s="23">
        <f t="shared" si="15"/>
        <v>0</v>
      </c>
      <c r="K114" s="23">
        <f t="shared" si="16"/>
        <v>-5872221686.3999996</v>
      </c>
      <c r="L114" s="23">
        <f t="shared" si="17"/>
        <v>0</v>
      </c>
      <c r="M114" s="23">
        <f t="shared" si="18"/>
        <v>30860527852.799999</v>
      </c>
      <c r="N114" s="23">
        <f t="shared" si="19"/>
        <v>0</v>
      </c>
      <c r="O114" s="23">
        <f t="shared" si="20"/>
        <v>-145344132825.60001</v>
      </c>
      <c r="P114" s="23">
        <f t="shared" si="21"/>
        <v>0</v>
      </c>
      <c r="Q114" s="23">
        <f t="shared" si="22"/>
        <v>627929641011.19995</v>
      </c>
      <c r="R114" s="23">
        <f t="shared" si="23"/>
        <v>0</v>
      </c>
      <c r="S114" s="23">
        <f t="shared" si="4"/>
        <v>-2529595412582.3999</v>
      </c>
      <c r="T114" s="23">
        <f t="shared" si="5"/>
        <v>0</v>
      </c>
      <c r="U114" s="23">
        <f t="shared" si="6"/>
        <v>9616682537164.8008</v>
      </c>
      <c r="V114" s="23">
        <f t="shared" si="7"/>
        <v>0</v>
      </c>
      <c r="W114" s="23">
        <f t="shared" si="8"/>
        <v>-34815855534489.602</v>
      </c>
    </row>
    <row r="115" spans="1:23" x14ac:dyDescent="0.3">
      <c r="A115" s="23">
        <v>2.8</v>
      </c>
      <c r="C115" s="23">
        <f t="shared" si="3"/>
        <v>12912325.4</v>
      </c>
      <c r="D115" s="23">
        <f t="shared" si="9"/>
        <v>10742187.5</v>
      </c>
      <c r="E115" s="23">
        <f t="shared" si="10"/>
        <v>-247757522.80000001</v>
      </c>
      <c r="F115" s="23">
        <f t="shared" si="11"/>
        <v>-202148437.5</v>
      </c>
      <c r="G115" s="23">
        <f t="shared" si="12"/>
        <v>2645073784.5999999</v>
      </c>
      <c r="H115" s="23">
        <f t="shared" si="13"/>
        <v>2124023437.5</v>
      </c>
      <c r="I115" s="23">
        <f t="shared" si="14"/>
        <v>-20685506687.200001</v>
      </c>
      <c r="J115" s="23">
        <f t="shared" si="15"/>
        <v>-16389648437.5</v>
      </c>
      <c r="K115" s="23">
        <f t="shared" si="16"/>
        <v>132076301815.39999</v>
      </c>
      <c r="L115" s="23">
        <f t="shared" si="17"/>
        <v>103456054687.5</v>
      </c>
      <c r="M115" s="23">
        <f t="shared" si="18"/>
        <v>-729045881022.80005</v>
      </c>
      <c r="N115" s="23">
        <f t="shared" si="19"/>
        <v>-565432617187.5</v>
      </c>
      <c r="O115" s="23">
        <f t="shared" si="20"/>
        <v>3602218289924.6001</v>
      </c>
      <c r="P115" s="23">
        <f t="shared" si="21"/>
        <v>2769678710937.5</v>
      </c>
      <c r="Q115" s="23">
        <f t="shared" si="22"/>
        <v>-16304378275947.199</v>
      </c>
      <c r="R115" s="23">
        <f t="shared" si="23"/>
        <v>-12440522460937.5</v>
      </c>
      <c r="S115" s="23">
        <f t="shared" si="4"/>
        <v>68710910221195.398</v>
      </c>
      <c r="T115" s="23">
        <f t="shared" si="5"/>
        <v>52071776367187.5</v>
      </c>
      <c r="U115" s="23">
        <f t="shared" si="6"/>
        <v>-272855851241802.81</v>
      </c>
      <c r="V115" s="23">
        <f t="shared" si="7"/>
        <v>-205523424804687.5</v>
      </c>
      <c r="W115" s="23">
        <f t="shared" si="8"/>
        <v>1030336822261624.6</v>
      </c>
    </row>
    <row r="116" spans="1:23" x14ac:dyDescent="0.3">
      <c r="A116" s="23">
        <v>2.9</v>
      </c>
      <c r="C116" s="23">
        <f t="shared" si="3"/>
        <v>3472221.2</v>
      </c>
      <c r="D116" s="23">
        <f t="shared" si="9"/>
        <v>0</v>
      </c>
      <c r="E116" s="23">
        <f t="shared" si="10"/>
        <v>-70782696.400000006</v>
      </c>
      <c r="F116" s="23">
        <f t="shared" si="11"/>
        <v>0</v>
      </c>
      <c r="G116" s="23">
        <f t="shared" si="12"/>
        <v>791160300.79999995</v>
      </c>
      <c r="H116" s="23">
        <f t="shared" si="13"/>
        <v>0</v>
      </c>
      <c r="I116" s="23">
        <f t="shared" si="14"/>
        <v>-6415842817.6000004</v>
      </c>
      <c r="J116" s="23">
        <f t="shared" si="15"/>
        <v>0</v>
      </c>
      <c r="K116" s="23">
        <f t="shared" si="16"/>
        <v>42192794067.199997</v>
      </c>
      <c r="L116" s="23">
        <f t="shared" si="17"/>
        <v>0</v>
      </c>
      <c r="M116" s="23">
        <f t="shared" si="18"/>
        <v>-238688227398.39999</v>
      </c>
      <c r="N116" s="23">
        <f t="shared" si="19"/>
        <v>0</v>
      </c>
      <c r="O116" s="23">
        <f t="shared" si="20"/>
        <v>1204097118924.8</v>
      </c>
      <c r="P116" s="23">
        <f t="shared" si="21"/>
        <v>0</v>
      </c>
      <c r="Q116" s="23">
        <f t="shared" si="22"/>
        <v>-5547842442905.5996</v>
      </c>
      <c r="R116" s="23">
        <f t="shared" si="23"/>
        <v>0</v>
      </c>
      <c r="S116" s="23">
        <f t="shared" si="4"/>
        <v>23743661948723.199</v>
      </c>
      <c r="T116" s="23">
        <f t="shared" si="5"/>
        <v>0</v>
      </c>
      <c r="U116" s="23">
        <f t="shared" si="6"/>
        <v>-95570736583270.406</v>
      </c>
      <c r="V116" s="23">
        <f t="shared" si="7"/>
        <v>0</v>
      </c>
      <c r="W116" s="23">
        <f t="shared" si="8"/>
        <v>365220750838988.81</v>
      </c>
    </row>
    <row r="117" spans="1:23" x14ac:dyDescent="0.3">
      <c r="A117" s="23">
        <v>3</v>
      </c>
      <c r="C117" s="23">
        <f t="shared" si="3"/>
        <v>-64561633</v>
      </c>
      <c r="D117" s="23">
        <f t="shared" si="9"/>
        <v>-53710937.5</v>
      </c>
      <c r="E117" s="23">
        <f t="shared" si="10"/>
        <v>1367910880</v>
      </c>
      <c r="F117" s="23">
        <f t="shared" si="11"/>
        <v>1118164062.5</v>
      </c>
      <c r="G117" s="23">
        <f t="shared" si="12"/>
        <v>-15961190683</v>
      </c>
      <c r="H117" s="23">
        <f t="shared" si="13"/>
        <v>-12856445312.5</v>
      </c>
      <c r="I117" s="23">
        <f t="shared" si="14"/>
        <v>135349914802</v>
      </c>
      <c r="J117" s="23">
        <f t="shared" si="15"/>
        <v>107661132812.5</v>
      </c>
      <c r="K117" s="23">
        <f t="shared" si="16"/>
        <v>-931081338681</v>
      </c>
      <c r="L117" s="23">
        <f t="shared" si="17"/>
        <v>-732602539062.5</v>
      </c>
      <c r="M117" s="23">
        <f t="shared" si="18"/>
        <v>5507392082476</v>
      </c>
      <c r="N117" s="23">
        <f t="shared" si="19"/>
        <v>4292368164062.5</v>
      </c>
      <c r="O117" s="23">
        <f t="shared" si="20"/>
        <v>-29025875614575</v>
      </c>
      <c r="P117" s="23">
        <f t="shared" si="21"/>
        <v>-22433129882812.5</v>
      </c>
      <c r="Q117" s="23">
        <f t="shared" si="22"/>
        <v>139573642608886</v>
      </c>
      <c r="R117" s="23">
        <f t="shared" si="23"/>
        <v>107068872070312.5</v>
      </c>
      <c r="S117" s="23">
        <f t="shared" si="4"/>
        <v>-622701836323749</v>
      </c>
      <c r="T117" s="23">
        <f t="shared" si="5"/>
        <v>-474496625976562.5</v>
      </c>
      <c r="U117" s="23">
        <f t="shared" si="6"/>
        <v>2609682928856512</v>
      </c>
      <c r="V117" s="23">
        <f t="shared" si="7"/>
        <v>1976610375976562.5</v>
      </c>
      <c r="W117" s="23">
        <f t="shared" si="8"/>
        <v>-1.0371049969021148E+16</v>
      </c>
    </row>
    <row r="118" spans="1:23" x14ac:dyDescent="0.3"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spans="1:23" x14ac:dyDescent="0.3"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spans="1:23" x14ac:dyDescent="0.3"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  <row r="121" spans="1:23" x14ac:dyDescent="0.3"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</row>
    <row r="122" spans="1:23" x14ac:dyDescent="0.3"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</row>
    <row r="123" spans="1:23" x14ac:dyDescent="0.3"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23" x14ac:dyDescent="0.3"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2018-10-11T17:34:49Z</dcterms:modified>
</cp:coreProperties>
</file>