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21" i="1"/>
  <c r="C20" i="1"/>
  <c r="C19" i="1"/>
  <c r="C17" i="1"/>
  <c r="C18" i="1"/>
  <c r="C16" i="1"/>
  <c r="C15" i="1"/>
  <c r="C14" i="1"/>
  <c r="C13" i="1"/>
  <c r="C12" i="1"/>
  <c r="C5" i="1"/>
  <c r="C11" i="1"/>
  <c r="C10" i="1"/>
  <c r="C9" i="1"/>
  <c r="C8" i="1"/>
  <c r="C6" i="1"/>
  <c r="C4" i="1"/>
  <c r="C3" i="1"/>
  <c r="C7" i="1"/>
</calcChain>
</file>

<file path=xl/sharedStrings.xml><?xml version="1.0" encoding="utf-8"?>
<sst xmlns="http://schemas.openxmlformats.org/spreadsheetml/2006/main" count="8" uniqueCount="8">
  <si>
    <t xml:space="preserve">положение </t>
  </si>
  <si>
    <t>В экспер</t>
  </si>
  <si>
    <t>x: 10=1cm,     y: 0.02=3.3cм</t>
  </si>
  <si>
    <t>В теор</t>
  </si>
  <si>
    <t>В тл</t>
  </si>
  <si>
    <t>△ф</t>
  </si>
  <si>
    <t>к*△ф</t>
  </si>
  <si>
    <t>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</si>
</sst>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4493000874890641E-2"/>
          <c:y val="0.13467592592592595"/>
          <c:w val="0.8970625546806648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Лист1!$A$3:$A$22</c:f>
              <c:numCache>
                <c:formatCode>General</c:formatCode>
                <c:ptCount val="2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  <c:pt idx="11">
                  <c:v>-10</c:v>
                </c:pt>
                <c:pt idx="12">
                  <c:v>-20</c:v>
                </c:pt>
                <c:pt idx="13">
                  <c:v>-30</c:v>
                </c:pt>
                <c:pt idx="14">
                  <c:v>-40</c:v>
                </c:pt>
                <c:pt idx="15">
                  <c:v>-50</c:v>
                </c:pt>
                <c:pt idx="16">
                  <c:v>-60</c:v>
                </c:pt>
                <c:pt idx="17">
                  <c:v>-70</c:v>
                </c:pt>
                <c:pt idx="18">
                  <c:v>-80</c:v>
                </c:pt>
              </c:numCache>
            </c:numRef>
          </c:cat>
          <c:val>
            <c:numRef>
              <c:f>Лист1!$B$3:$B$22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472B-45F1-B560-4D86A2EBFF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4911199"/>
        <c:axId val="514906623"/>
      </c:barChart>
      <c:lineChart>
        <c:grouping val="standard"/>
        <c:varyColors val="0"/>
        <c:ser>
          <c:idx val="1"/>
          <c:order val="1"/>
          <c:tx>
            <c:strRef>
              <c:f>Лист1!$C$2</c:f>
              <c:strCache>
                <c:ptCount val="1"/>
                <c:pt idx="0">
                  <c:v>В экспер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percentage"/>
            <c:noEndCap val="0"/>
            <c:val val="3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Лист1!$E$3:$E$21</c:f>
              <c:numCache>
                <c:formatCode>General</c:formatCode>
                <c:ptCount val="19"/>
                <c:pt idx="0">
                  <c:v>5.21E-2</c:v>
                </c:pt>
                <c:pt idx="1">
                  <c:v>6.7500000000000004E-2</c:v>
                </c:pt>
                <c:pt idx="2">
                  <c:v>7.7100000000000002E-2</c:v>
                </c:pt>
                <c:pt idx="3">
                  <c:v>8.3000000000000004E-2</c:v>
                </c:pt>
                <c:pt idx="4">
                  <c:v>8.5099999999999995E-2</c:v>
                </c:pt>
                <c:pt idx="5">
                  <c:v>9.35E-2</c:v>
                </c:pt>
                <c:pt idx="6">
                  <c:v>9.7100000000000006E-2</c:v>
                </c:pt>
                <c:pt idx="7">
                  <c:v>9.8500000000000004E-2</c:v>
                </c:pt>
                <c:pt idx="8">
                  <c:v>0.1011</c:v>
                </c:pt>
                <c:pt idx="9">
                  <c:v>0.1051</c:v>
                </c:pt>
                <c:pt idx="10">
                  <c:v>9.8599999999999993E-2</c:v>
                </c:pt>
                <c:pt idx="11">
                  <c:v>9.8599999999999993E-2</c:v>
                </c:pt>
                <c:pt idx="12">
                  <c:v>9.7299999999999998E-2</c:v>
                </c:pt>
                <c:pt idx="13">
                  <c:v>9.35E-2</c:v>
                </c:pt>
                <c:pt idx="14">
                  <c:v>8.5300000000000001E-2</c:v>
                </c:pt>
                <c:pt idx="15">
                  <c:v>8.3599999999999994E-2</c:v>
                </c:pt>
                <c:pt idx="16">
                  <c:v>7.6999999999999999E-2</c:v>
                </c:pt>
                <c:pt idx="17">
                  <c:v>6.5199999999999994E-2</c:v>
                </c:pt>
                <c:pt idx="18">
                  <c:v>5.4600000000000003E-2</c:v>
                </c:pt>
              </c:numCache>
            </c:numRef>
          </c:cat>
          <c:val>
            <c:numRef>
              <c:f>Лист1!$C$3:$C$22</c:f>
              <c:numCache>
                <c:formatCode>General</c:formatCode>
                <c:ptCount val="20"/>
                <c:pt idx="0">
                  <c:v>5.3900000000000003E-2</c:v>
                </c:pt>
                <c:pt idx="1">
                  <c:v>6.93E-2</c:v>
                </c:pt>
                <c:pt idx="2">
                  <c:v>7.6300000000000007E-2</c:v>
                </c:pt>
                <c:pt idx="3">
                  <c:v>8.3299999999999999E-2</c:v>
                </c:pt>
                <c:pt idx="4">
                  <c:v>8.8200000000000001E-2</c:v>
                </c:pt>
                <c:pt idx="5">
                  <c:v>9.2399999999999996E-2</c:v>
                </c:pt>
                <c:pt idx="6">
                  <c:v>9.5899999999999999E-2</c:v>
                </c:pt>
                <c:pt idx="7">
                  <c:v>9.8000000000000004E-2</c:v>
                </c:pt>
                <c:pt idx="8">
                  <c:v>9.9400000000000002E-2</c:v>
                </c:pt>
                <c:pt idx="9">
                  <c:v>0.10009999999999999</c:v>
                </c:pt>
                <c:pt idx="10">
                  <c:v>9.8699999999999996E-2</c:v>
                </c:pt>
                <c:pt idx="11">
                  <c:v>9.8699999999999996E-2</c:v>
                </c:pt>
                <c:pt idx="12">
                  <c:v>9.6600000000000005E-2</c:v>
                </c:pt>
                <c:pt idx="13">
                  <c:v>9.2399999999999996E-2</c:v>
                </c:pt>
                <c:pt idx="14">
                  <c:v>8.8900000000000007E-2</c:v>
                </c:pt>
                <c:pt idx="15">
                  <c:v>8.4699999999999998E-2</c:v>
                </c:pt>
                <c:pt idx="16">
                  <c:v>7.6999999999999999E-2</c:v>
                </c:pt>
                <c:pt idx="17">
                  <c:v>6.7900000000000002E-2</c:v>
                </c:pt>
                <c:pt idx="18">
                  <c:v>5.4600000000000003E-2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B-45F1-B560-4D86A2EBFFE2}"/>
            </c:ext>
          </c:extLst>
        </c:ser>
        <c:ser>
          <c:idx val="2"/>
          <c:order val="2"/>
          <c:tx>
            <c:v>теор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Лист1!$E$3:$E$22</c:f>
              <c:numCache>
                <c:formatCode>General</c:formatCode>
                <c:ptCount val="20"/>
                <c:pt idx="0">
                  <c:v>5.21E-2</c:v>
                </c:pt>
                <c:pt idx="1">
                  <c:v>6.7500000000000004E-2</c:v>
                </c:pt>
                <c:pt idx="2">
                  <c:v>7.7100000000000002E-2</c:v>
                </c:pt>
                <c:pt idx="3">
                  <c:v>8.3000000000000004E-2</c:v>
                </c:pt>
                <c:pt idx="4">
                  <c:v>8.5099999999999995E-2</c:v>
                </c:pt>
                <c:pt idx="5">
                  <c:v>9.35E-2</c:v>
                </c:pt>
                <c:pt idx="6">
                  <c:v>9.7100000000000006E-2</c:v>
                </c:pt>
                <c:pt idx="7">
                  <c:v>9.8500000000000004E-2</c:v>
                </c:pt>
                <c:pt idx="8">
                  <c:v>0.1011</c:v>
                </c:pt>
                <c:pt idx="9">
                  <c:v>0.1051</c:v>
                </c:pt>
                <c:pt idx="10">
                  <c:v>9.8599999999999993E-2</c:v>
                </c:pt>
                <c:pt idx="11">
                  <c:v>9.8599999999999993E-2</c:v>
                </c:pt>
                <c:pt idx="12">
                  <c:v>9.7299999999999998E-2</c:v>
                </c:pt>
                <c:pt idx="13">
                  <c:v>9.35E-2</c:v>
                </c:pt>
                <c:pt idx="14">
                  <c:v>8.5300000000000001E-2</c:v>
                </c:pt>
                <c:pt idx="15">
                  <c:v>8.3599999999999994E-2</c:v>
                </c:pt>
                <c:pt idx="16">
                  <c:v>7.6999999999999999E-2</c:v>
                </c:pt>
                <c:pt idx="17">
                  <c:v>6.5199999999999994E-2</c:v>
                </c:pt>
                <c:pt idx="18">
                  <c:v>5.4600000000000003E-2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72B-45F1-B560-4D86A2EBFF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4911199"/>
        <c:axId val="514906623"/>
      </c:lineChart>
      <c:catAx>
        <c:axId val="5149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906623"/>
        <c:crosses val="autoZero"/>
        <c:auto val="0"/>
        <c:lblAlgn val="ctr"/>
        <c:lblOffset val="100"/>
        <c:tickMarkSkip val="10"/>
        <c:noMultiLvlLbl val="0"/>
      </c:catAx>
      <c:valAx>
        <c:axId val="5149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600" b="1"/>
                  <a:t>В.Тл</a:t>
                </a:r>
                <a:r>
                  <a:rPr lang="ru-RU" sz="1600" b="1" baseline="0"/>
                  <a:t> *10</a:t>
                </a:r>
                <a:r>
                  <a:rPr lang="en-US" sz="1600" b="1" baseline="0"/>
                  <a:t>^-6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911199"/>
        <c:crossesAt val="1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493000874890641E-2"/>
          <c:y val="0.13467592592592595"/>
          <c:w val="0.8970625546806648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Лист2!$B$5:$B$10</c:f>
              <c:numCache>
                <c:formatCode>General</c:formatCode>
                <c:ptCount val="6"/>
                <c:pt idx="0">
                  <c:v>0.24</c:v>
                </c:pt>
                <c:pt idx="1">
                  <c:v>0.47599999999999998</c:v>
                </c:pt>
                <c:pt idx="2">
                  <c:v>0.71399999999999997</c:v>
                </c:pt>
                <c:pt idx="3">
                  <c:v>0.93200000000000005</c:v>
                </c:pt>
                <c:pt idx="4">
                  <c:v>1.19</c:v>
                </c:pt>
                <c:pt idx="5">
                  <c:v>1.8089999999999999</c:v>
                </c:pt>
              </c:numCache>
            </c:numRef>
          </c:cat>
          <c:val>
            <c:numRef>
              <c:f>(Лист2!$D$4,Лист2!$D$4:$D$10)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2.8000000000000001E-2</c:v>
                </c:pt>
                <c:pt idx="3">
                  <c:v>2.5999999999999999E-2</c:v>
                </c:pt>
                <c:pt idx="4">
                  <c:v>9.8000000000000004E-2</c:v>
                </c:pt>
                <c:pt idx="5">
                  <c:v>0.13200000000000001</c:v>
                </c:pt>
                <c:pt idx="6">
                  <c:v>0.16400000000000001</c:v>
                </c:pt>
                <c:pt idx="7">
                  <c:v>0.183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C-4664-81AC-88ADFE98F8DA}"/>
            </c:ext>
          </c:extLst>
        </c:ser>
        <c:ser>
          <c:idx val="1"/>
          <c:order val="1"/>
          <c:tx>
            <c:v>ц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Лист2!$B$5:$B$10</c:f>
              <c:numCache>
                <c:formatCode>General</c:formatCode>
                <c:ptCount val="6"/>
                <c:pt idx="0">
                  <c:v>0.24</c:v>
                </c:pt>
                <c:pt idx="1">
                  <c:v>0.47599999999999998</c:v>
                </c:pt>
                <c:pt idx="2">
                  <c:v>0.71399999999999997</c:v>
                </c:pt>
                <c:pt idx="3">
                  <c:v>0.93200000000000005</c:v>
                </c:pt>
                <c:pt idx="4">
                  <c:v>1.19</c:v>
                </c:pt>
                <c:pt idx="5">
                  <c:v>1.8089999999999999</c:v>
                </c:pt>
              </c:numCache>
            </c:numRef>
          </c:cat>
          <c:val>
            <c:numRef>
              <c:f>Лист2!$F$4:$F$10</c:f>
              <c:numCache>
                <c:formatCode>General</c:formatCode>
                <c:ptCount val="7"/>
                <c:pt idx="0">
                  <c:v>0</c:v>
                </c:pt>
                <c:pt idx="1">
                  <c:v>2.1559999999999999E-2</c:v>
                </c:pt>
                <c:pt idx="2">
                  <c:v>2.002E-2</c:v>
                </c:pt>
                <c:pt idx="3">
                  <c:v>7.5459999999999999E-2</c:v>
                </c:pt>
                <c:pt idx="4">
                  <c:v>0.10164000000000001</c:v>
                </c:pt>
                <c:pt idx="5">
                  <c:v>0.12628</c:v>
                </c:pt>
                <c:pt idx="6">
                  <c:v>0.14091000000000001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C-4664-81AC-88ADFE98F8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4911199"/>
        <c:axId val="514906623"/>
      </c:lineChart>
      <c:catAx>
        <c:axId val="5149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906623"/>
        <c:crosses val="autoZero"/>
        <c:auto val="0"/>
        <c:lblAlgn val="ctr"/>
        <c:lblOffset val="100"/>
        <c:tickMarkSkip val="10"/>
        <c:noMultiLvlLbl val="0"/>
      </c:catAx>
      <c:valAx>
        <c:axId val="5149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911199"/>
        <c:crossesAt val="1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0</xdr:row>
      <xdr:rowOff>0</xdr:rowOff>
    </xdr:from>
    <xdr:to>
      <xdr:col>18</xdr:col>
      <xdr:colOff>395340</xdr:colOff>
      <xdr:row>39</xdr:row>
      <xdr:rowOff>67680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11</xdr:row>
      <xdr:rowOff>0</xdr:rowOff>
    </xdr:from>
    <xdr:to>
      <xdr:col>22</xdr:col>
      <xdr:colOff>494400</xdr:colOff>
      <xdr:row>50</xdr:row>
      <xdr:rowOff>67680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zoomScaleNormal="100" workbookViewId="0">
      <selection activeCell="D48" sqref="A46:D48"/>
    </sheetView>
  </sheetViews>
  <sheetFormatPr defaultRowHeight="14.4" x14ac:dyDescent="0.3"/>
  <cols>
    <col min="3" max="3" width="18.33203125" customWidth="1"/>
  </cols>
  <sheetData>
    <row r="2" spans="1:5" x14ac:dyDescent="0.3">
      <c r="A2" t="s">
        <v>0</v>
      </c>
      <c r="C2" t="s">
        <v>1</v>
      </c>
      <c r="E2" t="s">
        <v>3</v>
      </c>
    </row>
    <row r="3" spans="1:5" x14ac:dyDescent="0.3">
      <c r="A3">
        <v>100</v>
      </c>
      <c r="C3">
        <f>0.0539</f>
        <v>5.3900000000000003E-2</v>
      </c>
      <c r="E3">
        <f>0.0521</f>
        <v>5.21E-2</v>
      </c>
    </row>
    <row r="4" spans="1:5" x14ac:dyDescent="0.3">
      <c r="A4">
        <v>90</v>
      </c>
      <c r="C4">
        <f>0.0693</f>
        <v>6.93E-2</v>
      </c>
      <c r="E4">
        <f>0.0675</f>
        <v>6.7500000000000004E-2</v>
      </c>
    </row>
    <row r="5" spans="1:5" x14ac:dyDescent="0.3">
      <c r="A5">
        <v>80</v>
      </c>
      <c r="C5">
        <f>0.0763</f>
        <v>7.6300000000000007E-2</v>
      </c>
      <c r="E5">
        <f>0.0771</f>
        <v>7.7100000000000002E-2</v>
      </c>
    </row>
    <row r="6" spans="1:5" x14ac:dyDescent="0.3">
      <c r="A6">
        <v>70</v>
      </c>
      <c r="C6">
        <f>0.0833</f>
        <v>8.3299999999999999E-2</v>
      </c>
      <c r="E6">
        <f>0.083</f>
        <v>8.3000000000000004E-2</v>
      </c>
    </row>
    <row r="7" spans="1:5" x14ac:dyDescent="0.3">
      <c r="A7">
        <v>60</v>
      </c>
      <c r="C7">
        <f>0.0882</f>
        <v>8.8200000000000001E-2</v>
      </c>
      <c r="E7">
        <f>0.0851</f>
        <v>8.5099999999999995E-2</v>
      </c>
    </row>
    <row r="8" spans="1:5" x14ac:dyDescent="0.3">
      <c r="A8">
        <v>50</v>
      </c>
      <c r="C8">
        <f>0.0924</f>
        <v>9.2399999999999996E-2</v>
      </c>
      <c r="E8">
        <f>0.0935</f>
        <v>9.35E-2</v>
      </c>
    </row>
    <row r="9" spans="1:5" x14ac:dyDescent="0.3">
      <c r="A9">
        <v>40</v>
      </c>
      <c r="C9">
        <f>0.0959</f>
        <v>9.5899999999999999E-2</v>
      </c>
      <c r="E9">
        <f>0.0971</f>
        <v>9.7100000000000006E-2</v>
      </c>
    </row>
    <row r="10" spans="1:5" x14ac:dyDescent="0.3">
      <c r="A10">
        <v>30</v>
      </c>
      <c r="C10">
        <f>0.098</f>
        <v>9.8000000000000004E-2</v>
      </c>
      <c r="E10">
        <f>0.0985</f>
        <v>9.8500000000000004E-2</v>
      </c>
    </row>
    <row r="11" spans="1:5" x14ac:dyDescent="0.3">
      <c r="A11">
        <v>20</v>
      </c>
      <c r="C11">
        <f>0.0994</f>
        <v>9.9400000000000002E-2</v>
      </c>
      <c r="E11">
        <f>0.1011</f>
        <v>0.1011</v>
      </c>
    </row>
    <row r="12" spans="1:5" x14ac:dyDescent="0.3">
      <c r="A12">
        <v>10</v>
      </c>
      <c r="C12">
        <f>0.1001</f>
        <v>0.10009999999999999</v>
      </c>
      <c r="E12">
        <f>0.1051</f>
        <v>0.1051</v>
      </c>
    </row>
    <row r="13" spans="1:5" x14ac:dyDescent="0.3">
      <c r="A13">
        <v>0</v>
      </c>
      <c r="C13">
        <f>0.0987</f>
        <v>9.8699999999999996E-2</v>
      </c>
      <c r="E13">
        <f>0.0986</f>
        <v>9.8599999999999993E-2</v>
      </c>
    </row>
    <row r="14" spans="1:5" x14ac:dyDescent="0.3">
      <c r="A14">
        <v>-10</v>
      </c>
      <c r="C14">
        <f>0.0987</f>
        <v>9.8699999999999996E-2</v>
      </c>
      <c r="E14">
        <f>0.0986</f>
        <v>9.8599999999999993E-2</v>
      </c>
    </row>
    <row r="15" spans="1:5" x14ac:dyDescent="0.3">
      <c r="A15">
        <v>-20</v>
      </c>
      <c r="C15">
        <f>0.0966</f>
        <v>9.6600000000000005E-2</v>
      </c>
      <c r="E15">
        <f>0.0973</f>
        <v>9.7299999999999998E-2</v>
      </c>
    </row>
    <row r="16" spans="1:5" x14ac:dyDescent="0.3">
      <c r="A16">
        <v>-30</v>
      </c>
      <c r="C16">
        <f>0.0924</f>
        <v>9.2399999999999996E-2</v>
      </c>
      <c r="E16">
        <f>0.0935</f>
        <v>9.35E-2</v>
      </c>
    </row>
    <row r="17" spans="1:5" x14ac:dyDescent="0.3">
      <c r="A17">
        <v>-40</v>
      </c>
      <c r="C17">
        <f>0.0889</f>
        <v>8.8900000000000007E-2</v>
      </c>
      <c r="E17">
        <f>0.0853</f>
        <v>8.5300000000000001E-2</v>
      </c>
    </row>
    <row r="18" spans="1:5" x14ac:dyDescent="0.3">
      <c r="A18">
        <v>-50</v>
      </c>
      <c r="C18">
        <f>0.0847</f>
        <v>8.4699999999999998E-2</v>
      </c>
      <c r="E18">
        <f>0.0836</f>
        <v>8.3599999999999994E-2</v>
      </c>
    </row>
    <row r="19" spans="1:5" x14ac:dyDescent="0.3">
      <c r="A19">
        <v>-60</v>
      </c>
      <c r="C19">
        <f>0.077</f>
        <v>7.6999999999999999E-2</v>
      </c>
      <c r="E19">
        <f>0.077</f>
        <v>7.6999999999999999E-2</v>
      </c>
    </row>
    <row r="20" spans="1:5" x14ac:dyDescent="0.3">
      <c r="A20">
        <v>-70</v>
      </c>
      <c r="C20">
        <f>0.0679</f>
        <v>6.7900000000000002E-2</v>
      </c>
      <c r="E20">
        <f>0.0652</f>
        <v>6.5199999999999994E-2</v>
      </c>
    </row>
    <row r="21" spans="1:5" x14ac:dyDescent="0.3">
      <c r="A21">
        <v>-80</v>
      </c>
      <c r="C21">
        <f>0.0546</f>
        <v>5.4600000000000003E-2</v>
      </c>
      <c r="E21">
        <f>0.0546</f>
        <v>5.4600000000000003E-2</v>
      </c>
    </row>
    <row r="36" spans="3:5" x14ac:dyDescent="0.3">
      <c r="C36" s="1" t="s">
        <v>2</v>
      </c>
      <c r="D36" s="2"/>
      <c r="E36" s="2"/>
    </row>
    <row r="37" spans="3:5" x14ac:dyDescent="0.3">
      <c r="C37" s="2"/>
      <c r="D37" s="2"/>
      <c r="E37" s="2"/>
    </row>
    <row r="38" spans="3:5" x14ac:dyDescent="0.3">
      <c r="C38" s="2"/>
      <c r="D38" s="2"/>
      <c r="E38" s="2"/>
    </row>
    <row r="39" spans="3:5" x14ac:dyDescent="0.3">
      <c r="C39" s="2"/>
      <c r="D39" s="2"/>
      <c r="E39" s="2"/>
    </row>
  </sheetData>
  <mergeCells count="1">
    <mergeCell ref="C36:E3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7"/>
  <sheetViews>
    <sheetView tabSelected="1" topLeftCell="B17" zoomScaleNormal="100" workbookViewId="0">
      <selection activeCell="F5" sqref="F5:F17"/>
    </sheetView>
  </sheetViews>
  <sheetFormatPr defaultRowHeight="14.4" x14ac:dyDescent="0.3"/>
  <sheetData>
    <row r="4" spans="2:6" x14ac:dyDescent="0.3">
      <c r="B4" t="s">
        <v>4</v>
      </c>
      <c r="D4" t="s">
        <v>5</v>
      </c>
      <c r="F4" t="s">
        <v>6</v>
      </c>
    </row>
    <row r="5" spans="2:6" x14ac:dyDescent="0.3">
      <c r="B5">
        <v>0.24</v>
      </c>
      <c r="D5">
        <v>2.8000000000000001E-2</v>
      </c>
      <c r="F5">
        <f>D16*D5</f>
        <v>2.1559999999999999E-2</v>
      </c>
    </row>
    <row r="6" spans="2:6" x14ac:dyDescent="0.3">
      <c r="B6">
        <v>0.47599999999999998</v>
      </c>
      <c r="D6">
        <v>2.5999999999999999E-2</v>
      </c>
      <c r="F6">
        <f>D16*D6</f>
        <v>2.002E-2</v>
      </c>
    </row>
    <row r="7" spans="2:6" x14ac:dyDescent="0.3">
      <c r="B7">
        <v>0.71399999999999997</v>
      </c>
      <c r="D7">
        <v>9.8000000000000004E-2</v>
      </c>
      <c r="F7">
        <f>D16*D7</f>
        <v>7.5459999999999999E-2</v>
      </c>
    </row>
    <row r="8" spans="2:6" x14ac:dyDescent="0.3">
      <c r="B8">
        <v>0.93200000000000005</v>
      </c>
      <c r="D8">
        <v>0.13200000000000001</v>
      </c>
      <c r="F8">
        <f>D16*D8</f>
        <v>0.10164000000000001</v>
      </c>
    </row>
    <row r="9" spans="2:6" x14ac:dyDescent="0.3">
      <c r="B9">
        <v>1.19</v>
      </c>
      <c r="D9">
        <v>0.16400000000000001</v>
      </c>
      <c r="F9">
        <f>D16*D9</f>
        <v>0.12628</v>
      </c>
    </row>
    <row r="10" spans="2:6" x14ac:dyDescent="0.3">
      <c r="B10">
        <v>1.8089999999999999</v>
      </c>
      <c r="D10">
        <v>0.183</v>
      </c>
      <c r="F10">
        <f>D16*D10</f>
        <v>0.14091000000000001</v>
      </c>
    </row>
    <row r="12" spans="2:6" x14ac:dyDescent="0.3">
      <c r="F12">
        <v>2.8000000000000001E-2</v>
      </c>
    </row>
    <row r="13" spans="2:6" x14ac:dyDescent="0.3">
      <c r="F13">
        <v>2.5999999999999999E-2</v>
      </c>
    </row>
    <row r="14" spans="2:6" x14ac:dyDescent="0.3">
      <c r="F14">
        <v>9.8000000000000004E-2</v>
      </c>
    </row>
    <row r="15" spans="2:6" x14ac:dyDescent="0.3">
      <c r="D15" t="s">
        <v>7</v>
      </c>
      <c r="F15">
        <v>0.13200000000000001</v>
      </c>
    </row>
    <row r="16" spans="2:6" x14ac:dyDescent="0.3">
      <c r="D16">
        <v>0.77</v>
      </c>
      <c r="F16">
        <v>0.16400000000000001</v>
      </c>
    </row>
    <row r="17" spans="6:6" x14ac:dyDescent="0.3">
      <c r="F17">
        <v>0.183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2019-04-02T19:26:26Z</dcterms:modified>
</cp:coreProperties>
</file>