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esktop\Cross Sections - Lake Hodges\"/>
    </mc:Choice>
  </mc:AlternateContent>
  <bookViews>
    <workbookView xWindow="0" yWindow="0" windowWidth="23040" windowHeight="9120" activeTab="1"/>
  </bookViews>
  <sheets>
    <sheet name="Upstream Cross Section" sheetId="1" r:id="rId1"/>
    <sheet name="Upstream face of culverts" sheetId="3" r:id="rId2"/>
    <sheet name="ESRI_MAPINFO_SHEET" sheetId="2" state="very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3" l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6" i="3"/>
  <c r="Q7" i="3"/>
  <c r="Q8" i="3"/>
  <c r="Q9" i="3"/>
  <c r="Q10" i="3"/>
  <c r="E5" i="3" l="1"/>
  <c r="E6" i="3"/>
  <c r="E7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0" i="3"/>
  <c r="G8" i="3"/>
  <c r="G9" i="3"/>
  <c r="G10" i="3"/>
  <c r="G11" i="3"/>
  <c r="G12" i="3"/>
  <c r="G13" i="3"/>
  <c r="G14" i="3"/>
  <c r="G15" i="3"/>
  <c r="G16" i="3"/>
  <c r="G17" i="3"/>
  <c r="G7" i="3"/>
  <c r="F8" i="3"/>
  <c r="F9" i="3"/>
  <c r="F10" i="3"/>
  <c r="F11" i="3"/>
  <c r="F12" i="3"/>
  <c r="F13" i="3"/>
  <c r="F14" i="3"/>
  <c r="F15" i="3"/>
  <c r="F16" i="3"/>
  <c r="F17" i="3"/>
  <c r="F7" i="3"/>
  <c r="O27" i="3"/>
  <c r="O16" i="3"/>
  <c r="J27" i="3"/>
  <c r="K27" i="3"/>
  <c r="J13" i="3"/>
  <c r="K13" i="3"/>
  <c r="L13" i="3"/>
  <c r="M13" i="3"/>
  <c r="I13" i="3"/>
  <c r="J16" i="3"/>
  <c r="I16" i="3"/>
  <c r="K24" i="3"/>
  <c r="L24" i="3"/>
  <c r="E6" i="1"/>
  <c r="E8" i="3"/>
  <c r="E9" i="3"/>
  <c r="E10" i="3"/>
  <c r="E14" i="3"/>
  <c r="E15" i="3"/>
  <c r="E16" i="3"/>
  <c r="E17" i="3"/>
  <c r="E18" i="3"/>
  <c r="E22" i="3"/>
  <c r="E23" i="3"/>
  <c r="E24" i="3"/>
  <c r="E25" i="3"/>
  <c r="E26" i="3"/>
  <c r="E30" i="3"/>
  <c r="E31" i="3"/>
  <c r="E32" i="3"/>
  <c r="E33" i="3"/>
  <c r="E34" i="3"/>
  <c r="C5" i="3"/>
  <c r="L27" i="3" s="1"/>
  <c r="D35" i="3"/>
  <c r="D34" i="3"/>
  <c r="D33" i="3"/>
  <c r="D32" i="3"/>
  <c r="D31" i="3"/>
  <c r="D30" i="3"/>
  <c r="D29" i="3"/>
  <c r="D28" i="3"/>
  <c r="D27" i="3"/>
  <c r="D26" i="3"/>
  <c r="D25" i="3"/>
  <c r="M24" i="3" s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E38" i="1"/>
  <c r="D38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5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J24" i="3" l="1"/>
  <c r="E29" i="3"/>
  <c r="E21" i="3"/>
  <c r="E13" i="3"/>
  <c r="K16" i="3"/>
  <c r="I27" i="3"/>
  <c r="E28" i="3"/>
  <c r="E20" i="3"/>
  <c r="E12" i="3"/>
  <c r="I24" i="3"/>
  <c r="L16" i="3"/>
  <c r="M27" i="3"/>
  <c r="E35" i="3"/>
  <c r="E27" i="3"/>
  <c r="E19" i="3"/>
  <c r="E11" i="3"/>
  <c r="M16" i="3"/>
</calcChain>
</file>

<file path=xl/sharedStrings.xml><?xml version="1.0" encoding="utf-8"?>
<sst xmlns="http://schemas.openxmlformats.org/spreadsheetml/2006/main" count="50" uniqueCount="27">
  <si>
    <t>Upstream cross section</t>
  </si>
  <si>
    <t>Channel</t>
  </si>
  <si>
    <t>Notes</t>
  </si>
  <si>
    <t>Tape</t>
  </si>
  <si>
    <t>Scope</t>
  </si>
  <si>
    <t>Distance</t>
  </si>
  <si>
    <t>Elevation</t>
  </si>
  <si>
    <t>Green Valley</t>
  </si>
  <si>
    <t>South side</t>
  </si>
  <si>
    <t>Water line</t>
  </si>
  <si>
    <t>concr ledge btw culverts</t>
  </si>
  <si>
    <t>concr ledge south of culverts</t>
  </si>
  <si>
    <t>bolt on n side of south culvert</t>
  </si>
  <si>
    <t>south edge of north culvert</t>
  </si>
  <si>
    <t>concr ledge north of north culvert</t>
  </si>
  <si>
    <t>bolt on n side north culvert</t>
  </si>
  <si>
    <t>Downstream Distance</t>
  </si>
  <si>
    <t>Scope reading</t>
  </si>
  <si>
    <t>Slope Position</t>
  </si>
  <si>
    <t>Thalweg</t>
  </si>
  <si>
    <t>Upstream face of culverts</t>
  </si>
  <si>
    <t>Diff:</t>
  </si>
  <si>
    <t>Elev</t>
  </si>
  <si>
    <t>Downstream cross section</t>
  </si>
  <si>
    <t>&lt;&lt;downstream cross section needs distance offset</t>
  </si>
  <si>
    <t>Line A</t>
  </si>
  <si>
    <t>Line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</si>
</sst>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14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2" xfId="0" applyFill="1" applyBorder="1"/>
    <xf numFmtId="0" fontId="2" fillId="0" borderId="17" xfId="0" applyFont="1" applyBorder="1"/>
    <xf numFmtId="0" fontId="2" fillId="0" borderId="18" xfId="0" applyFont="1" applyBorder="1"/>
    <xf numFmtId="0" fontId="2" fillId="0" borderId="4" xfId="0" applyFont="1" applyBorder="1"/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0" xfId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7" xfId="1" applyBorder="1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58220321094158E-2"/>
          <c:y val="6.3001145475372278E-2"/>
          <c:w val="0.88166782168162217"/>
          <c:h val="0.69822000342740664"/>
        </c:manualLayout>
      </c:layout>
      <c:scatterChart>
        <c:scatterStyle val="lineMarker"/>
        <c:varyColors val="0"/>
        <c:ser>
          <c:idx val="0"/>
          <c:order val="0"/>
          <c:tx>
            <c:v>Upstream Cross Section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'Upstream Cross Section'!$D$5:$D$39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32.5</c:v>
                </c:pt>
                <c:pt idx="6">
                  <c:v>35</c:v>
                </c:pt>
                <c:pt idx="7">
                  <c:v>38</c:v>
                </c:pt>
                <c:pt idx="8">
                  <c:v>41</c:v>
                </c:pt>
                <c:pt idx="9">
                  <c:v>43</c:v>
                </c:pt>
                <c:pt idx="10">
                  <c:v>46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82</c:v>
                </c:pt>
                <c:pt idx="32">
                  <c:v>86</c:v>
                </c:pt>
                <c:pt idx="33">
                  <c:v>90</c:v>
                </c:pt>
                <c:pt idx="34">
                  <c:v>94</c:v>
                </c:pt>
              </c:numCache>
            </c:numRef>
          </c:xVal>
          <c:yVal>
            <c:numRef>
              <c:f>'Upstream Cross Section'!$E$5:$E$39</c:f>
              <c:numCache>
                <c:formatCode>General</c:formatCode>
                <c:ptCount val="35"/>
                <c:pt idx="0">
                  <c:v>0</c:v>
                </c:pt>
                <c:pt idx="1">
                  <c:v>-0.79</c:v>
                </c:pt>
                <c:pt idx="2">
                  <c:v>-2.27</c:v>
                </c:pt>
                <c:pt idx="3">
                  <c:v>-3.4499999999999997</c:v>
                </c:pt>
                <c:pt idx="4">
                  <c:v>-4.96</c:v>
                </c:pt>
                <c:pt idx="5">
                  <c:v>-6.0100000000000007</c:v>
                </c:pt>
                <c:pt idx="6">
                  <c:v>-5.5500000000000007</c:v>
                </c:pt>
                <c:pt idx="7">
                  <c:v>-5.62</c:v>
                </c:pt>
                <c:pt idx="8">
                  <c:v>-5.7600000000000007</c:v>
                </c:pt>
                <c:pt idx="9">
                  <c:v>-5.53</c:v>
                </c:pt>
                <c:pt idx="10">
                  <c:v>-5.7</c:v>
                </c:pt>
                <c:pt idx="11">
                  <c:v>-5.71</c:v>
                </c:pt>
                <c:pt idx="12">
                  <c:v>-5.37</c:v>
                </c:pt>
                <c:pt idx="13">
                  <c:v>-5.5200000000000005</c:v>
                </c:pt>
                <c:pt idx="14">
                  <c:v>-5.1800000000000006</c:v>
                </c:pt>
                <c:pt idx="15">
                  <c:v>-5.41</c:v>
                </c:pt>
                <c:pt idx="16">
                  <c:v>-5.66</c:v>
                </c:pt>
                <c:pt idx="17">
                  <c:v>-5.73</c:v>
                </c:pt>
                <c:pt idx="18">
                  <c:v>-7.8900000000000006</c:v>
                </c:pt>
                <c:pt idx="19">
                  <c:v>-8.1100000000000012</c:v>
                </c:pt>
                <c:pt idx="20">
                  <c:v>-8.2900000000000009</c:v>
                </c:pt>
                <c:pt idx="21">
                  <c:v>-8.4</c:v>
                </c:pt>
                <c:pt idx="22">
                  <c:v>-8.43</c:v>
                </c:pt>
                <c:pt idx="23">
                  <c:v>-8.44</c:v>
                </c:pt>
                <c:pt idx="24">
                  <c:v>-8.2200000000000006</c:v>
                </c:pt>
                <c:pt idx="25">
                  <c:v>-8.7900000000000009</c:v>
                </c:pt>
                <c:pt idx="26">
                  <c:v>-8.56</c:v>
                </c:pt>
                <c:pt idx="27">
                  <c:v>-6.5600000000000005</c:v>
                </c:pt>
                <c:pt idx="28">
                  <c:v>-6.6400000000000006</c:v>
                </c:pt>
                <c:pt idx="29">
                  <c:v>-6.29</c:v>
                </c:pt>
                <c:pt idx="30">
                  <c:v>-5.8000000000000007</c:v>
                </c:pt>
                <c:pt idx="31">
                  <c:v>-5.3900000000000006</c:v>
                </c:pt>
                <c:pt idx="32">
                  <c:v>-5.03</c:v>
                </c:pt>
                <c:pt idx="33">
                  <c:v>-4.04</c:v>
                </c:pt>
                <c:pt idx="34">
                  <c:v>-2.35</c:v>
                </c:pt>
              </c:numCache>
            </c:numRef>
          </c:yVal>
          <c:smooth val="0"/>
        </c:ser>
        <c:ser>
          <c:idx val="1"/>
          <c:order val="1"/>
          <c:tx>
            <c:v>Water 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('Upstream Cross Section'!$D$22,'Upstream Cross Section'!$D$32)</c:f>
              <c:numCache>
                <c:formatCode>General</c:formatCode>
                <c:ptCount val="2"/>
                <c:pt idx="0">
                  <c:v>65</c:v>
                </c:pt>
                <c:pt idx="1">
                  <c:v>75</c:v>
                </c:pt>
              </c:numCache>
            </c:numRef>
          </c:xVal>
          <c:yVal>
            <c:numRef>
              <c:f>('Upstream Cross Section'!$E$22,'Upstream Cross Section'!$E$32)</c:f>
              <c:numCache>
                <c:formatCode>General</c:formatCode>
                <c:ptCount val="2"/>
                <c:pt idx="0">
                  <c:v>-5.73</c:v>
                </c:pt>
                <c:pt idx="1">
                  <c:v>-6.5600000000000005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38560"/>
        <c:axId val="1424938952"/>
      </c:scatterChart>
      <c:valAx>
        <c:axId val="14249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West to East (feet)</a:t>
                </a:r>
              </a:p>
            </c:rich>
          </c:tx>
          <c:layout>
            <c:manualLayout>
              <c:xMode val="edge"/>
              <c:yMode val="edge"/>
              <c:x val="0.4045998866618945"/>
              <c:y val="0.87690424006277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8952"/>
        <c:crossesAt val="-10"/>
        <c:crossBetween val="midCat"/>
      </c:valAx>
      <c:valAx>
        <c:axId val="14249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2440407202513946E-2"/>
          <c:y val="0.35753082411090364"/>
          <c:w val="0.14628792133153312"/>
          <c:h val="0.1933003219958330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58220321094158E-2"/>
          <c:y val="6.3001145475372278E-2"/>
          <c:w val="0.88166782168162217"/>
          <c:h val="0.69822000342740664"/>
        </c:manualLayout>
      </c:layout>
      <c:scatterChart>
        <c:scatterStyle val="lineMarker"/>
        <c:varyColors val="0"/>
        <c:ser>
          <c:idx val="0"/>
          <c:order val="0"/>
          <c:tx>
            <c:v>Upstream Cross Section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'Upstream face of culverts'!$D$5:$D$35</c:f>
              <c:numCache>
                <c:formatCode>General</c:formatCode>
                <c:ptCount val="31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'Upstream face of culverts'!$E$5:$E$35</c:f>
              <c:numCache>
                <c:formatCode>General</c:formatCode>
                <c:ptCount val="31"/>
                <c:pt idx="0">
                  <c:v>0</c:v>
                </c:pt>
                <c:pt idx="1">
                  <c:v>-2.8600000000000003</c:v>
                </c:pt>
                <c:pt idx="2">
                  <c:v>-3.0900000000000003</c:v>
                </c:pt>
                <c:pt idx="3">
                  <c:v>-4.7200000000000006</c:v>
                </c:pt>
                <c:pt idx="4">
                  <c:v>-5.6400000000000006</c:v>
                </c:pt>
                <c:pt idx="5">
                  <c:v>-6.1300000000000008</c:v>
                </c:pt>
                <c:pt idx="6">
                  <c:v>-6.4500000000000011</c:v>
                </c:pt>
                <c:pt idx="7">
                  <c:v>-7.0300000000000011</c:v>
                </c:pt>
                <c:pt idx="8">
                  <c:v>-7.2900000000000009</c:v>
                </c:pt>
                <c:pt idx="9">
                  <c:v>-7.1099999999999994</c:v>
                </c:pt>
                <c:pt idx="10">
                  <c:v>-6.370000000000001</c:v>
                </c:pt>
                <c:pt idx="11">
                  <c:v>-5.3599999999999994</c:v>
                </c:pt>
                <c:pt idx="12">
                  <c:v>-3.0000000000000004</c:v>
                </c:pt>
                <c:pt idx="13">
                  <c:v>-2.8800000000000003</c:v>
                </c:pt>
                <c:pt idx="14">
                  <c:v>-2.8800000000000003</c:v>
                </c:pt>
                <c:pt idx="15">
                  <c:v>-6.4399999999999995</c:v>
                </c:pt>
                <c:pt idx="16">
                  <c:v>-6.7900000000000009</c:v>
                </c:pt>
                <c:pt idx="17">
                  <c:v>-6.9700000000000006</c:v>
                </c:pt>
                <c:pt idx="18">
                  <c:v>-7.35</c:v>
                </c:pt>
                <c:pt idx="19">
                  <c:v>-7.5500000000000007</c:v>
                </c:pt>
                <c:pt idx="20">
                  <c:v>-7.5600000000000005</c:v>
                </c:pt>
                <c:pt idx="21">
                  <c:v>-7.5600000000000005</c:v>
                </c:pt>
                <c:pt idx="22">
                  <c:v>-7.370000000000001</c:v>
                </c:pt>
                <c:pt idx="23">
                  <c:v>-7.2000000000000011</c:v>
                </c:pt>
                <c:pt idx="24">
                  <c:v>-6.85</c:v>
                </c:pt>
                <c:pt idx="25">
                  <c:v>-6.65</c:v>
                </c:pt>
                <c:pt idx="26">
                  <c:v>-6.25</c:v>
                </c:pt>
                <c:pt idx="27">
                  <c:v>-5.66</c:v>
                </c:pt>
                <c:pt idx="28">
                  <c:v>-4.8900000000000006</c:v>
                </c:pt>
                <c:pt idx="29">
                  <c:v>-3.31</c:v>
                </c:pt>
                <c:pt idx="30">
                  <c:v>-2.9000000000000004</c:v>
                </c:pt>
              </c:numCache>
            </c:numRef>
          </c:yVal>
          <c:smooth val="0"/>
        </c:ser>
        <c:ser>
          <c:idx val="1"/>
          <c:order val="1"/>
          <c:tx>
            <c:v>South culvert downstream 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'Upstream face of culverts'!$I$13:$M$13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</c:numCache>
            </c:numRef>
          </c:xVal>
          <c:yVal>
            <c:numRef>
              <c:f>'Upstream face of culverts'!$I$16:$M$16</c:f>
              <c:numCache>
                <c:formatCode>General</c:formatCode>
                <c:ptCount val="5"/>
                <c:pt idx="0">
                  <c:v>-7.2900000000000009</c:v>
                </c:pt>
                <c:pt idx="1">
                  <c:v>-7.7800000000000011</c:v>
                </c:pt>
                <c:pt idx="2">
                  <c:v>-8.02</c:v>
                </c:pt>
                <c:pt idx="3">
                  <c:v>-8.52</c:v>
                </c:pt>
                <c:pt idx="4">
                  <c:v>-8.75</c:v>
                </c:pt>
              </c:numCache>
            </c:numRef>
          </c:yVal>
          <c:smooth val="0"/>
        </c:ser>
        <c:ser>
          <c:idx val="2"/>
          <c:order val="2"/>
          <c:tx>
            <c:v>North culvert downstream 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'Upstream face of culverts'!$I$24:$M$24</c:f>
              <c:numCache>
                <c:formatCode>General</c:formatCode>
                <c:ptCount val="5"/>
                <c:pt idx="0">
                  <c:v>74.5</c:v>
                </c:pt>
                <c:pt idx="1">
                  <c:v>74.5</c:v>
                </c:pt>
                <c:pt idx="2">
                  <c:v>74.5</c:v>
                </c:pt>
                <c:pt idx="3">
                  <c:v>74.5</c:v>
                </c:pt>
                <c:pt idx="4">
                  <c:v>74.5</c:v>
                </c:pt>
              </c:numCache>
            </c:numRef>
          </c:xVal>
          <c:yVal>
            <c:numRef>
              <c:f>'Upstream face of culverts'!$I$27:$M$27</c:f>
              <c:numCache>
                <c:formatCode>General</c:formatCode>
                <c:ptCount val="5"/>
                <c:pt idx="0">
                  <c:v>-7.59</c:v>
                </c:pt>
                <c:pt idx="1">
                  <c:v>-7.75</c:v>
                </c:pt>
                <c:pt idx="2">
                  <c:v>-8.0299999999999994</c:v>
                </c:pt>
                <c:pt idx="3">
                  <c:v>-8.58</c:v>
                </c:pt>
                <c:pt idx="4">
                  <c:v>-8.9</c:v>
                </c:pt>
              </c:numCache>
            </c:numRef>
          </c:yVal>
          <c:smooth val="0"/>
        </c:ser>
        <c:ser>
          <c:idx val="3"/>
          <c:order val="3"/>
          <c:tx>
            <c:v>Downstream South culvert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'Upstream face of culverts'!$F$7:$F$17</c:f>
              <c:numCache>
                <c:formatCode>General</c:formatCode>
                <c:ptCount val="11"/>
                <c:pt idx="0">
                  <c:v>34.799999999999997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54</c:v>
                </c:pt>
                <c:pt idx="10">
                  <c:v>54.7</c:v>
                </c:pt>
              </c:numCache>
            </c:numRef>
          </c:xVal>
          <c:yVal>
            <c:numRef>
              <c:f>'Upstream face of culverts'!$G$7:$G$17</c:f>
              <c:numCache>
                <c:formatCode>General</c:formatCode>
                <c:ptCount val="11"/>
                <c:pt idx="0">
                  <c:v>-4.5499999999999989</c:v>
                </c:pt>
                <c:pt idx="1">
                  <c:v>-6.18</c:v>
                </c:pt>
                <c:pt idx="2">
                  <c:v>-7.1</c:v>
                </c:pt>
                <c:pt idx="3">
                  <c:v>-7.59</c:v>
                </c:pt>
                <c:pt idx="4">
                  <c:v>-7.91</c:v>
                </c:pt>
                <c:pt idx="5">
                  <c:v>-8.49</c:v>
                </c:pt>
                <c:pt idx="6">
                  <c:v>-8.75</c:v>
                </c:pt>
                <c:pt idx="7">
                  <c:v>-8.5699999999999985</c:v>
                </c:pt>
                <c:pt idx="8">
                  <c:v>-7.83</c:v>
                </c:pt>
                <c:pt idx="9">
                  <c:v>-6.8199999999999985</c:v>
                </c:pt>
                <c:pt idx="10">
                  <c:v>-4.4599999999999991</c:v>
                </c:pt>
              </c:numCache>
            </c:numRef>
          </c:yVal>
          <c:smooth val="0"/>
        </c:ser>
        <c:ser>
          <c:idx val="4"/>
          <c:order val="4"/>
          <c:tx>
            <c:v>Downstream North culvert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'Upstream face of culverts'!$F$20:$F$34</c:f>
              <c:numCache>
                <c:formatCode>General</c:formatCode>
                <c:ptCount val="15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74.5</c:v>
                </c:pt>
                <c:pt idx="6">
                  <c:v>75</c:v>
                </c:pt>
                <c:pt idx="7">
                  <c:v>77</c:v>
                </c:pt>
                <c:pt idx="8">
                  <c:v>79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84.5</c:v>
                </c:pt>
                <c:pt idx="14">
                  <c:v>84.8</c:v>
                </c:pt>
              </c:numCache>
            </c:numRef>
          </c:xVal>
          <c:yVal>
            <c:numRef>
              <c:f>'Upstream face of culverts'!$G$20:$G$34</c:f>
              <c:numCache>
                <c:formatCode>General</c:formatCode>
                <c:ptCount val="15"/>
                <c:pt idx="0">
                  <c:v>-7.75</c:v>
                </c:pt>
                <c:pt idx="1">
                  <c:v>-8.1000000000000014</c:v>
                </c:pt>
                <c:pt idx="2">
                  <c:v>-8.2800000000000011</c:v>
                </c:pt>
                <c:pt idx="3">
                  <c:v>-8.66</c:v>
                </c:pt>
                <c:pt idx="4">
                  <c:v>-8.8600000000000012</c:v>
                </c:pt>
                <c:pt idx="5">
                  <c:v>-8.870000000000001</c:v>
                </c:pt>
                <c:pt idx="6">
                  <c:v>-8.870000000000001</c:v>
                </c:pt>
                <c:pt idx="7">
                  <c:v>-8.6800000000000015</c:v>
                </c:pt>
                <c:pt idx="8">
                  <c:v>-8.5100000000000016</c:v>
                </c:pt>
                <c:pt idx="9">
                  <c:v>-8.16</c:v>
                </c:pt>
                <c:pt idx="10">
                  <c:v>-7.9600000000000009</c:v>
                </c:pt>
                <c:pt idx="11">
                  <c:v>-7.5600000000000005</c:v>
                </c:pt>
                <c:pt idx="12">
                  <c:v>-6.9700000000000006</c:v>
                </c:pt>
                <c:pt idx="13">
                  <c:v>-6.2000000000000011</c:v>
                </c:pt>
                <c:pt idx="14">
                  <c:v>-4.620000000000001</c:v>
                </c:pt>
              </c:numCache>
            </c:numRef>
          </c:yVal>
          <c:smooth val="0"/>
        </c:ser>
        <c:ser>
          <c:idx val="5"/>
          <c:order val="5"/>
          <c:tx>
            <c:v>Feb 13, 2020 storm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'Upstream face of culverts'!$D$6:$D$35</c:f>
              <c:numCache>
                <c:formatCode>General</c:formatCode>
                <c:ptCount val="30"/>
                <c:pt idx="0">
                  <c:v>34.5</c:v>
                </c:pt>
                <c:pt idx="1">
                  <c:v>34.799999999999997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41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54</c:v>
                </c:pt>
                <c:pt idx="11">
                  <c:v>54.7</c:v>
                </c:pt>
                <c:pt idx="12">
                  <c:v>55</c:v>
                </c:pt>
                <c:pt idx="13">
                  <c:v>64.5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71</c:v>
                </c:pt>
                <c:pt idx="18">
                  <c:v>73</c:v>
                </c:pt>
                <c:pt idx="19">
                  <c:v>74.5</c:v>
                </c:pt>
                <c:pt idx="20">
                  <c:v>75</c:v>
                </c:pt>
                <c:pt idx="21">
                  <c:v>77</c:v>
                </c:pt>
                <c:pt idx="22">
                  <c:v>79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84.5</c:v>
                </c:pt>
                <c:pt idx="28">
                  <c:v>84.8</c:v>
                </c:pt>
                <c:pt idx="29">
                  <c:v>85</c:v>
                </c:pt>
              </c:numCache>
            </c:numRef>
          </c:xVal>
          <c:yVal>
            <c:numRef>
              <c:f>'Upstream face of culverts'!$Q$6:$Q$35</c:f>
              <c:numCache>
                <c:formatCode>General</c:formatCode>
                <c:ptCount val="30"/>
                <c:pt idx="0">
                  <c:v>-2.7200000000000006</c:v>
                </c:pt>
                <c:pt idx="1">
                  <c:v>-2.7200000000000006</c:v>
                </c:pt>
                <c:pt idx="2">
                  <c:v>-2.7200000000000006</c:v>
                </c:pt>
                <c:pt idx="3">
                  <c:v>-2.7200000000000006</c:v>
                </c:pt>
                <c:pt idx="4">
                  <c:v>-2.7200000000000006</c:v>
                </c:pt>
                <c:pt idx="5">
                  <c:v>-2.7200000000000006</c:v>
                </c:pt>
                <c:pt idx="6">
                  <c:v>-2.7200000000000006</c:v>
                </c:pt>
                <c:pt idx="7">
                  <c:v>-2.7200000000000006</c:v>
                </c:pt>
                <c:pt idx="8">
                  <c:v>-2.7200000000000006</c:v>
                </c:pt>
                <c:pt idx="9">
                  <c:v>-2.7200000000000006</c:v>
                </c:pt>
                <c:pt idx="10">
                  <c:v>-2.7200000000000006</c:v>
                </c:pt>
                <c:pt idx="11">
                  <c:v>-2.7200000000000006</c:v>
                </c:pt>
                <c:pt idx="12">
                  <c:v>-2.7200000000000006</c:v>
                </c:pt>
                <c:pt idx="13">
                  <c:v>-2.7200000000000006</c:v>
                </c:pt>
                <c:pt idx="14">
                  <c:v>-2.7200000000000006</c:v>
                </c:pt>
                <c:pt idx="15">
                  <c:v>-2.7200000000000006</c:v>
                </c:pt>
                <c:pt idx="16">
                  <c:v>-2.7200000000000006</c:v>
                </c:pt>
                <c:pt idx="17">
                  <c:v>-2.7200000000000006</c:v>
                </c:pt>
                <c:pt idx="18">
                  <c:v>-2.7200000000000006</c:v>
                </c:pt>
                <c:pt idx="19">
                  <c:v>-2.7200000000000006</c:v>
                </c:pt>
                <c:pt idx="20">
                  <c:v>-2.7200000000000006</c:v>
                </c:pt>
                <c:pt idx="21">
                  <c:v>-2.7200000000000006</c:v>
                </c:pt>
                <c:pt idx="22">
                  <c:v>-2.7200000000000006</c:v>
                </c:pt>
                <c:pt idx="23">
                  <c:v>-2.7200000000000006</c:v>
                </c:pt>
                <c:pt idx="24">
                  <c:v>-2.7200000000000006</c:v>
                </c:pt>
                <c:pt idx="25">
                  <c:v>-2.7200000000000006</c:v>
                </c:pt>
                <c:pt idx="26">
                  <c:v>-2.7200000000000006</c:v>
                </c:pt>
                <c:pt idx="27">
                  <c:v>-2.7200000000000006</c:v>
                </c:pt>
                <c:pt idx="28">
                  <c:v>-2.7200000000000006</c:v>
                </c:pt>
                <c:pt idx="29">
                  <c:v>-2.7200000000000006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39736"/>
        <c:axId val="1424940128"/>
      </c:scatterChart>
      <c:valAx>
        <c:axId val="142493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South to North (feet)</a:t>
                </a:r>
              </a:p>
            </c:rich>
          </c:tx>
          <c:layout>
            <c:manualLayout>
              <c:xMode val="edge"/>
              <c:yMode val="edge"/>
              <c:x val="0.4045998866618945"/>
              <c:y val="0.87690424006277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40128"/>
        <c:crossesAt val="-12"/>
        <c:crossBetween val="midCat"/>
      </c:valAx>
      <c:valAx>
        <c:axId val="1424940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36275774892687E-2"/>
          <c:y val="0.30524763580257458"/>
          <c:w val="0.16206731107597816"/>
          <c:h val="0.3660546227816967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</xdr:row>
      <xdr:rowOff>38100</xdr:rowOff>
    </xdr:from>
    <xdr:to>
      <xdr:col>22</xdr:col>
      <xdr:colOff>381000</xdr:colOff>
      <xdr:row>14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36</xdr:row>
      <xdr:rowOff>38100</xdr:rowOff>
    </xdr:from>
    <xdr:to>
      <xdr:col>17</xdr:col>
      <xdr:colOff>381000</xdr:colOff>
      <xdr:row>55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sqref="A1:XFD1"/>
    </sheetView>
  </sheetViews>
  <sheetFormatPr defaultRowHeight="14.4" x14ac:dyDescent="0.3"/>
  <cols>
    <col min="1" max="1" width="20.5546875" bestFit="1" customWidth="1"/>
  </cols>
  <sheetData>
    <row r="1" spans="1:5" s="19" customFormat="1" x14ac:dyDescent="0.3">
      <c r="A1" s="19" t="s">
        <v>7</v>
      </c>
      <c r="C1" s="19" t="s">
        <v>25</v>
      </c>
    </row>
    <row r="2" spans="1:5" ht="15" thickBot="1" x14ac:dyDescent="0.35">
      <c r="A2" t="s">
        <v>0</v>
      </c>
    </row>
    <row r="3" spans="1:5" ht="15" thickBot="1" x14ac:dyDescent="0.35">
      <c r="A3" s="1">
        <v>43851</v>
      </c>
      <c r="B3" s="36" t="s">
        <v>1</v>
      </c>
      <c r="C3" s="37"/>
      <c r="D3" s="36" t="s">
        <v>1</v>
      </c>
      <c r="E3" s="37"/>
    </row>
    <row r="4" spans="1:5" ht="15" thickBot="1" x14ac:dyDescent="0.35">
      <c r="A4" s="2" t="s">
        <v>2</v>
      </c>
      <c r="B4" s="2" t="s">
        <v>3</v>
      </c>
      <c r="C4" s="3" t="s">
        <v>4</v>
      </c>
      <c r="D4" s="2" t="s">
        <v>5</v>
      </c>
      <c r="E4" s="3" t="s">
        <v>6</v>
      </c>
    </row>
    <row r="5" spans="1:5" x14ac:dyDescent="0.3">
      <c r="A5" t="s">
        <v>8</v>
      </c>
      <c r="B5" s="4">
        <v>0</v>
      </c>
      <c r="C5" s="5">
        <v>0.1</v>
      </c>
      <c r="D5" s="6">
        <f>B5</f>
        <v>0</v>
      </c>
      <c r="E5" s="7">
        <f>-C5+$C$5</f>
        <v>0</v>
      </c>
    </row>
    <row r="6" spans="1:5" x14ac:dyDescent="0.3">
      <c r="B6" s="8">
        <v>10</v>
      </c>
      <c r="C6" s="9">
        <v>0.89</v>
      </c>
      <c r="D6" s="10">
        <f t="shared" ref="D6:D23" si="0">B6</f>
        <v>10</v>
      </c>
      <c r="E6" s="11">
        <f>-C6+$C$5</f>
        <v>-0.79</v>
      </c>
    </row>
    <row r="7" spans="1:5" x14ac:dyDescent="0.3">
      <c r="B7" s="8">
        <v>20</v>
      </c>
      <c r="C7" s="9">
        <v>2.37</v>
      </c>
      <c r="D7" s="10">
        <f t="shared" si="0"/>
        <v>20</v>
      </c>
      <c r="E7" s="11">
        <f t="shared" ref="E7:E39" si="1">-C7+$C$5</f>
        <v>-2.27</v>
      </c>
    </row>
    <row r="8" spans="1:5" x14ac:dyDescent="0.3">
      <c r="B8" s="8">
        <v>25</v>
      </c>
      <c r="C8" s="9">
        <v>3.55</v>
      </c>
      <c r="D8" s="10">
        <f t="shared" si="0"/>
        <v>25</v>
      </c>
      <c r="E8" s="11">
        <f t="shared" si="1"/>
        <v>-3.4499999999999997</v>
      </c>
    </row>
    <row r="9" spans="1:5" x14ac:dyDescent="0.3">
      <c r="B9" s="8">
        <v>30</v>
      </c>
      <c r="C9" s="9">
        <v>5.0599999999999996</v>
      </c>
      <c r="D9" s="10">
        <f t="shared" si="0"/>
        <v>30</v>
      </c>
      <c r="E9" s="11">
        <f t="shared" si="1"/>
        <v>-4.96</v>
      </c>
    </row>
    <row r="10" spans="1:5" x14ac:dyDescent="0.3">
      <c r="B10" s="8">
        <v>32.5</v>
      </c>
      <c r="C10" s="9">
        <v>6.11</v>
      </c>
      <c r="D10" s="10">
        <f t="shared" si="0"/>
        <v>32.5</v>
      </c>
      <c r="E10" s="11">
        <f t="shared" si="1"/>
        <v>-6.0100000000000007</v>
      </c>
    </row>
    <row r="11" spans="1:5" x14ac:dyDescent="0.3">
      <c r="B11" s="8">
        <v>35</v>
      </c>
      <c r="C11" s="9">
        <v>5.65</v>
      </c>
      <c r="D11" s="10">
        <f t="shared" si="0"/>
        <v>35</v>
      </c>
      <c r="E11" s="11">
        <f t="shared" si="1"/>
        <v>-5.5500000000000007</v>
      </c>
    </row>
    <row r="12" spans="1:5" x14ac:dyDescent="0.3">
      <c r="B12" s="8">
        <v>38</v>
      </c>
      <c r="C12" s="9">
        <v>5.72</v>
      </c>
      <c r="D12" s="10">
        <f t="shared" si="0"/>
        <v>38</v>
      </c>
      <c r="E12" s="11">
        <f t="shared" si="1"/>
        <v>-5.62</v>
      </c>
    </row>
    <row r="13" spans="1:5" x14ac:dyDescent="0.3">
      <c r="B13" s="8">
        <v>41</v>
      </c>
      <c r="C13" s="9">
        <v>5.86</v>
      </c>
      <c r="D13" s="10">
        <f t="shared" si="0"/>
        <v>41</v>
      </c>
      <c r="E13" s="11">
        <f t="shared" si="1"/>
        <v>-5.7600000000000007</v>
      </c>
    </row>
    <row r="14" spans="1:5" x14ac:dyDescent="0.3">
      <c r="B14" s="8">
        <v>43</v>
      </c>
      <c r="C14" s="9">
        <v>5.63</v>
      </c>
      <c r="D14" s="10">
        <f t="shared" si="0"/>
        <v>43</v>
      </c>
      <c r="E14" s="11">
        <f t="shared" si="1"/>
        <v>-5.53</v>
      </c>
    </row>
    <row r="15" spans="1:5" x14ac:dyDescent="0.3">
      <c r="B15" s="8">
        <v>46</v>
      </c>
      <c r="C15" s="9">
        <v>5.8</v>
      </c>
      <c r="D15" s="10">
        <f t="shared" si="0"/>
        <v>46</v>
      </c>
      <c r="E15" s="11">
        <f t="shared" si="1"/>
        <v>-5.7</v>
      </c>
    </row>
    <row r="16" spans="1:5" x14ac:dyDescent="0.3">
      <c r="B16" s="8">
        <v>49</v>
      </c>
      <c r="C16" s="9">
        <v>5.81</v>
      </c>
      <c r="D16" s="10">
        <f t="shared" si="0"/>
        <v>49</v>
      </c>
      <c r="E16" s="11">
        <f t="shared" si="1"/>
        <v>-5.71</v>
      </c>
    </row>
    <row r="17" spans="1:5" x14ac:dyDescent="0.3">
      <c r="B17" s="8">
        <v>51</v>
      </c>
      <c r="C17" s="9">
        <v>5.47</v>
      </c>
      <c r="D17" s="10">
        <f t="shared" si="0"/>
        <v>51</v>
      </c>
      <c r="E17" s="11">
        <f t="shared" si="1"/>
        <v>-5.37</v>
      </c>
    </row>
    <row r="18" spans="1:5" x14ac:dyDescent="0.3">
      <c r="B18" s="8">
        <v>53</v>
      </c>
      <c r="C18" s="9">
        <v>5.62</v>
      </c>
      <c r="D18" s="10">
        <f t="shared" si="0"/>
        <v>53</v>
      </c>
      <c r="E18" s="11">
        <f t="shared" si="1"/>
        <v>-5.5200000000000005</v>
      </c>
    </row>
    <row r="19" spans="1:5" x14ac:dyDescent="0.3">
      <c r="B19" s="8">
        <v>57</v>
      </c>
      <c r="C19" s="9">
        <v>5.28</v>
      </c>
      <c r="D19" s="10">
        <f t="shared" si="0"/>
        <v>57</v>
      </c>
      <c r="E19" s="11">
        <f t="shared" si="1"/>
        <v>-5.1800000000000006</v>
      </c>
    </row>
    <row r="20" spans="1:5" x14ac:dyDescent="0.3">
      <c r="B20" s="8">
        <v>61</v>
      </c>
      <c r="C20" s="9">
        <v>5.51</v>
      </c>
      <c r="D20" s="10">
        <f t="shared" si="0"/>
        <v>61</v>
      </c>
      <c r="E20" s="11">
        <f t="shared" si="1"/>
        <v>-5.41</v>
      </c>
    </row>
    <row r="21" spans="1:5" x14ac:dyDescent="0.3">
      <c r="B21" s="8">
        <v>64</v>
      </c>
      <c r="C21" s="9">
        <v>5.76</v>
      </c>
      <c r="D21" s="10">
        <f t="shared" si="0"/>
        <v>64</v>
      </c>
      <c r="E21" s="11">
        <f t="shared" si="1"/>
        <v>-5.66</v>
      </c>
    </row>
    <row r="22" spans="1:5" x14ac:dyDescent="0.3">
      <c r="A22" t="s">
        <v>9</v>
      </c>
      <c r="B22" s="8">
        <v>65</v>
      </c>
      <c r="C22" s="9">
        <v>5.83</v>
      </c>
      <c r="D22" s="10">
        <f t="shared" si="0"/>
        <v>65</v>
      </c>
      <c r="E22" s="11">
        <f t="shared" si="1"/>
        <v>-5.73</v>
      </c>
    </row>
    <row r="23" spans="1:5" x14ac:dyDescent="0.3">
      <c r="B23" s="8">
        <v>66</v>
      </c>
      <c r="C23" s="9">
        <v>7.99</v>
      </c>
      <c r="D23" s="10">
        <f t="shared" si="0"/>
        <v>66</v>
      </c>
      <c r="E23" s="11">
        <f t="shared" si="1"/>
        <v>-7.8900000000000006</v>
      </c>
    </row>
    <row r="24" spans="1:5" x14ac:dyDescent="0.3">
      <c r="B24" s="8">
        <v>67</v>
      </c>
      <c r="C24" s="9">
        <v>8.2100000000000009</v>
      </c>
      <c r="D24" s="10">
        <f t="shared" ref="D24:D39" si="2">B24</f>
        <v>67</v>
      </c>
      <c r="E24" s="11">
        <f t="shared" si="1"/>
        <v>-8.1100000000000012</v>
      </c>
    </row>
    <row r="25" spans="1:5" x14ac:dyDescent="0.3">
      <c r="B25" s="8">
        <v>68</v>
      </c>
      <c r="C25" s="9">
        <v>8.39</v>
      </c>
      <c r="D25" s="10">
        <f t="shared" si="2"/>
        <v>68</v>
      </c>
      <c r="E25" s="11">
        <f t="shared" si="1"/>
        <v>-8.2900000000000009</v>
      </c>
    </row>
    <row r="26" spans="1:5" x14ac:dyDescent="0.3">
      <c r="B26" s="8">
        <v>69</v>
      </c>
      <c r="C26" s="9">
        <v>8.5</v>
      </c>
      <c r="D26" s="10">
        <f t="shared" si="2"/>
        <v>69</v>
      </c>
      <c r="E26" s="11">
        <f t="shared" si="1"/>
        <v>-8.4</v>
      </c>
    </row>
    <row r="27" spans="1:5" x14ac:dyDescent="0.3">
      <c r="B27" s="8">
        <v>70</v>
      </c>
      <c r="C27" s="9">
        <v>8.5299999999999994</v>
      </c>
      <c r="D27" s="10">
        <f t="shared" si="2"/>
        <v>70</v>
      </c>
      <c r="E27" s="11">
        <f t="shared" si="1"/>
        <v>-8.43</v>
      </c>
    </row>
    <row r="28" spans="1:5" x14ac:dyDescent="0.3">
      <c r="B28" s="8">
        <v>71</v>
      </c>
      <c r="C28" s="9">
        <v>8.5399999999999991</v>
      </c>
      <c r="D28" s="10">
        <f t="shared" si="2"/>
        <v>71</v>
      </c>
      <c r="E28" s="11">
        <f t="shared" si="1"/>
        <v>-8.44</v>
      </c>
    </row>
    <row r="29" spans="1:5" x14ac:dyDescent="0.3">
      <c r="B29" s="8">
        <v>72</v>
      </c>
      <c r="C29" s="9">
        <v>8.32</v>
      </c>
      <c r="D29" s="10">
        <f t="shared" si="2"/>
        <v>72</v>
      </c>
      <c r="E29" s="11">
        <f t="shared" si="1"/>
        <v>-8.2200000000000006</v>
      </c>
    </row>
    <row r="30" spans="1:5" x14ac:dyDescent="0.3">
      <c r="B30" s="8">
        <v>73</v>
      </c>
      <c r="C30" s="9">
        <v>8.89</v>
      </c>
      <c r="D30" s="10">
        <f t="shared" si="2"/>
        <v>73</v>
      </c>
      <c r="E30" s="11">
        <f t="shared" si="1"/>
        <v>-8.7900000000000009</v>
      </c>
    </row>
    <row r="31" spans="1:5" x14ac:dyDescent="0.3">
      <c r="B31" s="8">
        <v>74</v>
      </c>
      <c r="C31" s="9">
        <v>8.66</v>
      </c>
      <c r="D31" s="10">
        <f t="shared" si="2"/>
        <v>74</v>
      </c>
      <c r="E31" s="11">
        <f t="shared" si="1"/>
        <v>-8.56</v>
      </c>
    </row>
    <row r="32" spans="1:5" x14ac:dyDescent="0.3">
      <c r="A32" t="s">
        <v>9</v>
      </c>
      <c r="B32" s="8">
        <v>75</v>
      </c>
      <c r="C32" s="9">
        <v>6.66</v>
      </c>
      <c r="D32" s="10">
        <f t="shared" si="2"/>
        <v>75</v>
      </c>
      <c r="E32" s="11">
        <f t="shared" si="1"/>
        <v>-6.5600000000000005</v>
      </c>
    </row>
    <row r="33" spans="2:5" x14ac:dyDescent="0.3">
      <c r="B33" s="8">
        <v>76</v>
      </c>
      <c r="C33" s="9">
        <v>6.74</v>
      </c>
      <c r="D33" s="10">
        <f t="shared" si="2"/>
        <v>76</v>
      </c>
      <c r="E33" s="11">
        <f t="shared" si="1"/>
        <v>-6.6400000000000006</v>
      </c>
    </row>
    <row r="34" spans="2:5" x14ac:dyDescent="0.3">
      <c r="B34" s="8">
        <v>77</v>
      </c>
      <c r="C34" s="9">
        <v>6.39</v>
      </c>
      <c r="D34" s="10">
        <f t="shared" si="2"/>
        <v>77</v>
      </c>
      <c r="E34" s="11">
        <f t="shared" si="1"/>
        <v>-6.29</v>
      </c>
    </row>
    <row r="35" spans="2:5" x14ac:dyDescent="0.3">
      <c r="B35" s="8">
        <v>78</v>
      </c>
      <c r="C35" s="9">
        <v>5.9</v>
      </c>
      <c r="D35" s="10">
        <f t="shared" si="2"/>
        <v>78</v>
      </c>
      <c r="E35" s="11">
        <f t="shared" si="1"/>
        <v>-5.8000000000000007</v>
      </c>
    </row>
    <row r="36" spans="2:5" x14ac:dyDescent="0.3">
      <c r="B36" s="8">
        <v>82</v>
      </c>
      <c r="C36" s="9">
        <v>5.49</v>
      </c>
      <c r="D36" s="10">
        <f t="shared" si="2"/>
        <v>82</v>
      </c>
      <c r="E36" s="11">
        <f t="shared" si="1"/>
        <v>-5.3900000000000006</v>
      </c>
    </row>
    <row r="37" spans="2:5" x14ac:dyDescent="0.3">
      <c r="B37" s="8">
        <v>86</v>
      </c>
      <c r="C37" s="9">
        <v>5.13</v>
      </c>
      <c r="D37" s="10">
        <f t="shared" si="2"/>
        <v>86</v>
      </c>
      <c r="E37" s="11">
        <f t="shared" si="1"/>
        <v>-5.03</v>
      </c>
    </row>
    <row r="38" spans="2:5" x14ac:dyDescent="0.3">
      <c r="B38" s="8">
        <v>90</v>
      </c>
      <c r="C38" s="9">
        <v>4.1399999999999997</v>
      </c>
      <c r="D38" s="17">
        <f t="shared" si="2"/>
        <v>90</v>
      </c>
      <c r="E38" s="18">
        <f t="shared" si="1"/>
        <v>-4.04</v>
      </c>
    </row>
    <row r="39" spans="2:5" ht="15" thickBot="1" x14ac:dyDescent="0.35">
      <c r="B39" s="12">
        <v>94</v>
      </c>
      <c r="C39" s="13">
        <v>2.4500000000000002</v>
      </c>
      <c r="D39" s="14">
        <f t="shared" si="2"/>
        <v>94</v>
      </c>
      <c r="E39" s="15">
        <f t="shared" si="1"/>
        <v>-2.35</v>
      </c>
    </row>
  </sheetData>
  <mergeCells count="2">
    <mergeCell ref="B3:C3"/>
    <mergeCell ref="D3:E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4" workbookViewId="0">
      <selection activeCell="D5" sqref="D5:E35"/>
    </sheetView>
  </sheetViews>
  <sheetFormatPr defaultRowHeight="14.4" x14ac:dyDescent="0.3"/>
  <cols>
    <col min="1" max="1" width="20.5546875" bestFit="1" customWidth="1"/>
    <col min="6" max="6" width="9.88671875" customWidth="1"/>
    <col min="7" max="7" width="12.44140625" customWidth="1"/>
    <col min="8" max="8" width="14.5546875" customWidth="1"/>
    <col min="16" max="16" width="42.21875" customWidth="1"/>
  </cols>
  <sheetData>
    <row r="1" spans="1:17" s="19" customFormat="1" x14ac:dyDescent="0.3">
      <c r="A1" s="19" t="s">
        <v>7</v>
      </c>
      <c r="C1" s="19" t="s">
        <v>26</v>
      </c>
    </row>
    <row r="2" spans="1:17" ht="15" thickBot="1" x14ac:dyDescent="0.35">
      <c r="A2" t="s">
        <v>20</v>
      </c>
    </row>
    <row r="3" spans="1:17" ht="15" thickBot="1" x14ac:dyDescent="0.35">
      <c r="A3" s="1">
        <v>43851</v>
      </c>
      <c r="B3" s="36" t="s">
        <v>1</v>
      </c>
      <c r="C3" s="37"/>
      <c r="D3" s="36" t="s">
        <v>1</v>
      </c>
      <c r="E3" s="37"/>
      <c r="F3" s="22" t="s">
        <v>23</v>
      </c>
      <c r="G3" s="28"/>
      <c r="H3" s="38" t="s">
        <v>24</v>
      </c>
    </row>
    <row r="4" spans="1:17" ht="15" thickBot="1" x14ac:dyDescent="0.35">
      <c r="A4" s="2" t="s">
        <v>2</v>
      </c>
      <c r="B4" s="2" t="s">
        <v>3</v>
      </c>
      <c r="C4" s="3" t="s">
        <v>4</v>
      </c>
      <c r="D4" s="2" t="s">
        <v>5</v>
      </c>
      <c r="E4" s="3" t="s">
        <v>6</v>
      </c>
      <c r="F4" s="2" t="s">
        <v>5</v>
      </c>
      <c r="G4" s="3" t="s">
        <v>6</v>
      </c>
      <c r="H4" s="38"/>
    </row>
    <row r="5" spans="1:17" x14ac:dyDescent="0.3">
      <c r="A5" t="s">
        <v>8</v>
      </c>
      <c r="B5" s="4">
        <v>0</v>
      </c>
      <c r="C5" s="5">
        <f>3.52- (7.82-3.75)</f>
        <v>-0.55000000000000027</v>
      </c>
      <c r="D5" s="6">
        <f>B5</f>
        <v>0</v>
      </c>
      <c r="E5" s="7">
        <f>-C5+$C$5</f>
        <v>0</v>
      </c>
      <c r="F5" s="8"/>
      <c r="G5" s="9"/>
      <c r="H5" s="38"/>
    </row>
    <row r="6" spans="1:17" ht="15" thickBot="1" x14ac:dyDescent="0.35">
      <c r="A6" t="s">
        <v>11</v>
      </c>
      <c r="B6" s="8">
        <v>34.5</v>
      </c>
      <c r="C6" s="9">
        <v>2.31</v>
      </c>
      <c r="D6" s="17">
        <f t="shared" ref="D6:D35" si="0">B6</f>
        <v>34.5</v>
      </c>
      <c r="E6" s="18">
        <f>-C6+$C$5</f>
        <v>-2.8600000000000003</v>
      </c>
      <c r="F6" s="8"/>
      <c r="G6" s="9"/>
      <c r="H6" s="38"/>
      <c r="Q6">
        <f t="shared" ref="Q6:Q35" si="1">$E$26+4.84</f>
        <v>-2.7200000000000006</v>
      </c>
    </row>
    <row r="7" spans="1:17" x14ac:dyDescent="0.3">
      <c r="B7" s="4">
        <v>34.799999999999997</v>
      </c>
      <c r="C7" s="5">
        <v>2.54</v>
      </c>
      <c r="D7" s="6">
        <f t="shared" si="0"/>
        <v>34.799999999999997</v>
      </c>
      <c r="E7" s="7">
        <f>-C7+$C$5</f>
        <v>-3.0900000000000003</v>
      </c>
      <c r="F7" s="4">
        <f>D7</f>
        <v>34.799999999999997</v>
      </c>
      <c r="G7" s="5">
        <f>E7-$O$16</f>
        <v>-4.5499999999999989</v>
      </c>
      <c r="Q7">
        <f t="shared" si="1"/>
        <v>-2.7200000000000006</v>
      </c>
    </row>
    <row r="8" spans="1:17" x14ac:dyDescent="0.3">
      <c r="B8" s="8">
        <v>35</v>
      </c>
      <c r="C8" s="9">
        <v>4.17</v>
      </c>
      <c r="D8" s="10">
        <f t="shared" si="0"/>
        <v>35</v>
      </c>
      <c r="E8" s="11">
        <f t="shared" ref="E8:E35" si="2">-C8+$C$5</f>
        <v>-4.7200000000000006</v>
      </c>
      <c r="F8" s="8">
        <f t="shared" ref="F8:F17" si="3">D8</f>
        <v>35</v>
      </c>
      <c r="G8" s="9">
        <f t="shared" ref="G8:G17" si="4">E8-$O$16</f>
        <v>-6.18</v>
      </c>
      <c r="Q8">
        <f t="shared" si="1"/>
        <v>-2.7200000000000006</v>
      </c>
    </row>
    <row r="9" spans="1:17" x14ac:dyDescent="0.3">
      <c r="B9" s="8">
        <v>36</v>
      </c>
      <c r="C9" s="9">
        <v>5.09</v>
      </c>
      <c r="D9" s="10">
        <f t="shared" si="0"/>
        <v>36</v>
      </c>
      <c r="E9" s="11">
        <f t="shared" si="2"/>
        <v>-5.6400000000000006</v>
      </c>
      <c r="F9" s="8">
        <f t="shared" si="3"/>
        <v>36</v>
      </c>
      <c r="G9" s="9">
        <f t="shared" si="4"/>
        <v>-7.1</v>
      </c>
      <c r="Q9">
        <f t="shared" si="1"/>
        <v>-2.7200000000000006</v>
      </c>
    </row>
    <row r="10" spans="1:17" x14ac:dyDescent="0.3">
      <c r="B10" s="8">
        <v>37</v>
      </c>
      <c r="C10" s="9">
        <v>5.58</v>
      </c>
      <c r="D10" s="10">
        <f t="shared" si="0"/>
        <v>37</v>
      </c>
      <c r="E10" s="11">
        <f t="shared" si="2"/>
        <v>-6.1300000000000008</v>
      </c>
      <c r="F10" s="8">
        <f t="shared" si="3"/>
        <v>37</v>
      </c>
      <c r="G10" s="9">
        <f t="shared" si="4"/>
        <v>-7.59</v>
      </c>
      <c r="Q10">
        <f>$E$26+4.84</f>
        <v>-2.7200000000000006</v>
      </c>
    </row>
    <row r="11" spans="1:17" x14ac:dyDescent="0.3">
      <c r="B11" s="8">
        <v>38</v>
      </c>
      <c r="C11" s="9">
        <v>5.9</v>
      </c>
      <c r="D11" s="10">
        <f t="shared" si="0"/>
        <v>38</v>
      </c>
      <c r="E11" s="11">
        <f t="shared" si="2"/>
        <v>-6.4500000000000011</v>
      </c>
      <c r="F11" s="8">
        <f t="shared" si="3"/>
        <v>38</v>
      </c>
      <c r="G11" s="9">
        <f t="shared" si="4"/>
        <v>-7.91</v>
      </c>
      <c r="Q11">
        <f t="shared" si="1"/>
        <v>-2.7200000000000006</v>
      </c>
    </row>
    <row r="12" spans="1:17" ht="15" thickBot="1" x14ac:dyDescent="0.35">
      <c r="B12" s="8">
        <v>41</v>
      </c>
      <c r="C12" s="9">
        <v>6.48</v>
      </c>
      <c r="D12" s="10">
        <f t="shared" si="0"/>
        <v>41</v>
      </c>
      <c r="E12" s="11">
        <f t="shared" si="2"/>
        <v>-7.0300000000000011</v>
      </c>
      <c r="F12" s="8">
        <f t="shared" si="3"/>
        <v>41</v>
      </c>
      <c r="G12" s="9">
        <f t="shared" si="4"/>
        <v>-8.49</v>
      </c>
      <c r="Q12">
        <f t="shared" si="1"/>
        <v>-2.7200000000000006</v>
      </c>
    </row>
    <row r="13" spans="1:17" x14ac:dyDescent="0.3">
      <c r="A13" t="s">
        <v>19</v>
      </c>
      <c r="B13" s="8">
        <v>44</v>
      </c>
      <c r="C13" s="9">
        <v>6.74</v>
      </c>
      <c r="D13" s="10">
        <f t="shared" si="0"/>
        <v>44</v>
      </c>
      <c r="E13" s="11">
        <f t="shared" si="2"/>
        <v>-7.2900000000000009</v>
      </c>
      <c r="F13" s="8">
        <f t="shared" si="3"/>
        <v>44</v>
      </c>
      <c r="G13" s="9">
        <f t="shared" si="4"/>
        <v>-8.75</v>
      </c>
      <c r="H13" s="20" t="s">
        <v>18</v>
      </c>
      <c r="I13" s="20">
        <f>$D$13</f>
        <v>44</v>
      </c>
      <c r="J13" s="20">
        <f t="shared" ref="J13:M13" si="5">$D$13</f>
        <v>44</v>
      </c>
      <c r="K13" s="20">
        <f t="shared" si="5"/>
        <v>44</v>
      </c>
      <c r="L13" s="20">
        <f t="shared" si="5"/>
        <v>44</v>
      </c>
      <c r="M13" s="5">
        <f t="shared" si="5"/>
        <v>44</v>
      </c>
      <c r="Q13">
        <f t="shared" si="1"/>
        <v>-2.7200000000000006</v>
      </c>
    </row>
    <row r="14" spans="1:17" ht="15" thickBot="1" x14ac:dyDescent="0.35">
      <c r="B14" s="8">
        <v>48</v>
      </c>
      <c r="C14" s="9">
        <v>6.56</v>
      </c>
      <c r="D14" s="10">
        <f t="shared" si="0"/>
        <v>48</v>
      </c>
      <c r="E14" s="11">
        <f t="shared" si="2"/>
        <v>-7.1099999999999994</v>
      </c>
      <c r="F14" s="8">
        <f t="shared" si="3"/>
        <v>48</v>
      </c>
      <c r="G14" s="9">
        <f t="shared" si="4"/>
        <v>-8.5699999999999985</v>
      </c>
      <c r="H14" s="16" t="s">
        <v>17</v>
      </c>
      <c r="I14" s="16">
        <v>6.74</v>
      </c>
      <c r="J14" s="16">
        <v>7.23</v>
      </c>
      <c r="K14" s="16">
        <v>7.47</v>
      </c>
      <c r="L14" s="16">
        <v>7.97</v>
      </c>
      <c r="M14" s="9">
        <v>8.1999999999999993</v>
      </c>
      <c r="Q14">
        <f t="shared" si="1"/>
        <v>-2.7200000000000006</v>
      </c>
    </row>
    <row r="15" spans="1:17" x14ac:dyDescent="0.3">
      <c r="B15" s="8">
        <v>52</v>
      </c>
      <c r="C15" s="9">
        <v>5.82</v>
      </c>
      <c r="D15" s="10">
        <f t="shared" si="0"/>
        <v>52</v>
      </c>
      <c r="E15" s="11">
        <f t="shared" si="2"/>
        <v>-6.370000000000001</v>
      </c>
      <c r="F15" s="8">
        <f t="shared" si="3"/>
        <v>52</v>
      </c>
      <c r="G15" s="9">
        <f t="shared" si="4"/>
        <v>-7.83</v>
      </c>
      <c r="H15" s="26" t="s">
        <v>16</v>
      </c>
      <c r="I15" s="20">
        <v>1</v>
      </c>
      <c r="J15" s="20">
        <v>25</v>
      </c>
      <c r="K15" s="20">
        <v>50</v>
      </c>
      <c r="L15" s="20">
        <v>75</v>
      </c>
      <c r="M15" s="5">
        <v>113</v>
      </c>
      <c r="N15" s="23" t="s">
        <v>22</v>
      </c>
      <c r="O15" s="5"/>
      <c r="Q15">
        <f t="shared" si="1"/>
        <v>-2.7200000000000006</v>
      </c>
    </row>
    <row r="16" spans="1:17" ht="15" customHeight="1" thickBot="1" x14ac:dyDescent="0.35">
      <c r="B16" s="8">
        <v>54</v>
      </c>
      <c r="C16" s="9">
        <v>4.8099999999999996</v>
      </c>
      <c r="D16" s="10">
        <f t="shared" si="0"/>
        <v>54</v>
      </c>
      <c r="E16" s="11">
        <f t="shared" si="2"/>
        <v>-5.3599999999999994</v>
      </c>
      <c r="F16" s="8">
        <f t="shared" si="3"/>
        <v>54</v>
      </c>
      <c r="G16" s="9">
        <f t="shared" si="4"/>
        <v>-6.8199999999999985</v>
      </c>
      <c r="H16" s="27" t="s">
        <v>6</v>
      </c>
      <c r="I16" s="21">
        <f>-I14+$C$5</f>
        <v>-7.2900000000000009</v>
      </c>
      <c r="J16" s="21">
        <f>-J14+$C$5</f>
        <v>-7.7800000000000011</v>
      </c>
      <c r="K16" s="21">
        <f>-K14+$C$5</f>
        <v>-8.02</v>
      </c>
      <c r="L16" s="21">
        <f>-L14+$C$5</f>
        <v>-8.52</v>
      </c>
      <c r="M16" s="13">
        <f>-M14+$C$5</f>
        <v>-8.75</v>
      </c>
      <c r="N16" s="24" t="s">
        <v>21</v>
      </c>
      <c r="O16" s="25">
        <f>-M16+I16</f>
        <v>1.4599999999999991</v>
      </c>
      <c r="P16" s="35" t="s">
        <v>24</v>
      </c>
      <c r="Q16">
        <f t="shared" si="1"/>
        <v>-2.7200000000000006</v>
      </c>
    </row>
    <row r="17" spans="1:17" ht="15" thickBot="1" x14ac:dyDescent="0.35">
      <c r="A17" t="s">
        <v>12</v>
      </c>
      <c r="B17" s="12">
        <v>54.7</v>
      </c>
      <c r="C17" s="13">
        <v>2.4500000000000002</v>
      </c>
      <c r="D17" s="14">
        <f t="shared" si="0"/>
        <v>54.7</v>
      </c>
      <c r="E17" s="15">
        <f t="shared" si="2"/>
        <v>-3.0000000000000004</v>
      </c>
      <c r="F17" s="12">
        <f t="shared" si="3"/>
        <v>54.7</v>
      </c>
      <c r="G17" s="13">
        <f t="shared" si="4"/>
        <v>-4.4599999999999991</v>
      </c>
      <c r="Q17">
        <f t="shared" si="1"/>
        <v>-2.7200000000000006</v>
      </c>
    </row>
    <row r="18" spans="1:17" x14ac:dyDescent="0.3">
      <c r="A18" t="s">
        <v>10</v>
      </c>
      <c r="B18" s="8">
        <v>55</v>
      </c>
      <c r="C18" s="9">
        <v>2.33</v>
      </c>
      <c r="D18" s="33">
        <f t="shared" si="0"/>
        <v>55</v>
      </c>
      <c r="E18" s="34">
        <f t="shared" si="2"/>
        <v>-2.8800000000000003</v>
      </c>
      <c r="F18" s="8"/>
      <c r="G18" s="9"/>
      <c r="Q18">
        <f t="shared" si="1"/>
        <v>-2.7200000000000006</v>
      </c>
    </row>
    <row r="19" spans="1:17" ht="15" thickBot="1" x14ac:dyDescent="0.35">
      <c r="A19" t="s">
        <v>13</v>
      </c>
      <c r="B19" s="8">
        <v>64.5</v>
      </c>
      <c r="C19" s="9">
        <v>2.33</v>
      </c>
      <c r="D19" s="17">
        <f t="shared" si="0"/>
        <v>64.5</v>
      </c>
      <c r="E19" s="18">
        <f t="shared" si="2"/>
        <v>-2.8800000000000003</v>
      </c>
      <c r="F19" s="8"/>
      <c r="G19" s="9"/>
      <c r="Q19">
        <f t="shared" si="1"/>
        <v>-2.7200000000000006</v>
      </c>
    </row>
    <row r="20" spans="1:17" x14ac:dyDescent="0.3">
      <c r="B20" s="4">
        <v>67</v>
      </c>
      <c r="C20" s="5">
        <v>5.89</v>
      </c>
      <c r="D20" s="6">
        <f t="shared" si="0"/>
        <v>67</v>
      </c>
      <c r="E20" s="7">
        <f t="shared" si="2"/>
        <v>-6.4399999999999995</v>
      </c>
      <c r="F20" s="4">
        <f>D20</f>
        <v>67</v>
      </c>
      <c r="G20" s="5">
        <f>E20-$O$27</f>
        <v>-7.75</v>
      </c>
      <c r="Q20">
        <f t="shared" si="1"/>
        <v>-2.7200000000000006</v>
      </c>
    </row>
    <row r="21" spans="1:17" x14ac:dyDescent="0.3">
      <c r="B21" s="8">
        <v>68</v>
      </c>
      <c r="C21" s="9">
        <v>6.24</v>
      </c>
      <c r="D21" s="10">
        <f t="shared" si="0"/>
        <v>68</v>
      </c>
      <c r="E21" s="11">
        <f t="shared" si="2"/>
        <v>-6.7900000000000009</v>
      </c>
      <c r="F21" s="8">
        <f t="shared" ref="F21:F34" si="6">D21</f>
        <v>68</v>
      </c>
      <c r="G21" s="9">
        <f t="shared" ref="G21:G34" si="7">E21-$O$27</f>
        <v>-8.1000000000000014</v>
      </c>
      <c r="Q21">
        <f t="shared" si="1"/>
        <v>-2.7200000000000006</v>
      </c>
    </row>
    <row r="22" spans="1:17" x14ac:dyDescent="0.3">
      <c r="B22" s="8">
        <v>69</v>
      </c>
      <c r="C22" s="9">
        <v>6.42</v>
      </c>
      <c r="D22" s="10">
        <f t="shared" si="0"/>
        <v>69</v>
      </c>
      <c r="E22" s="11">
        <f t="shared" si="2"/>
        <v>-6.9700000000000006</v>
      </c>
      <c r="F22" s="8">
        <f t="shared" si="6"/>
        <v>69</v>
      </c>
      <c r="G22" s="9">
        <f t="shared" si="7"/>
        <v>-8.2800000000000011</v>
      </c>
      <c r="Q22">
        <f t="shared" si="1"/>
        <v>-2.7200000000000006</v>
      </c>
    </row>
    <row r="23" spans="1:17" ht="15" thickBot="1" x14ac:dyDescent="0.35">
      <c r="B23" s="8">
        <v>71</v>
      </c>
      <c r="C23" s="9">
        <v>6.8</v>
      </c>
      <c r="D23" s="10">
        <f t="shared" si="0"/>
        <v>71</v>
      </c>
      <c r="E23" s="11">
        <f t="shared" si="2"/>
        <v>-7.35</v>
      </c>
      <c r="F23" s="8">
        <f t="shared" si="6"/>
        <v>71</v>
      </c>
      <c r="G23" s="9">
        <f t="shared" si="7"/>
        <v>-8.66</v>
      </c>
      <c r="Q23">
        <f t="shared" si="1"/>
        <v>-2.7200000000000006</v>
      </c>
    </row>
    <row r="24" spans="1:17" x14ac:dyDescent="0.3">
      <c r="B24" s="8">
        <v>73</v>
      </c>
      <c r="C24" s="9">
        <v>7</v>
      </c>
      <c r="D24" s="10">
        <f t="shared" si="0"/>
        <v>73</v>
      </c>
      <c r="E24" s="11">
        <f t="shared" si="2"/>
        <v>-7.5500000000000007</v>
      </c>
      <c r="F24" s="8">
        <f t="shared" si="6"/>
        <v>73</v>
      </c>
      <c r="G24" s="9">
        <f t="shared" si="7"/>
        <v>-8.8600000000000012</v>
      </c>
      <c r="H24" s="20" t="s">
        <v>18</v>
      </c>
      <c r="I24" s="20">
        <f>$D$25</f>
        <v>74.5</v>
      </c>
      <c r="J24" s="20">
        <f t="shared" ref="J24:M24" si="8">$D$25</f>
        <v>74.5</v>
      </c>
      <c r="K24" s="20">
        <f t="shared" si="8"/>
        <v>74.5</v>
      </c>
      <c r="L24" s="20">
        <f t="shared" si="8"/>
        <v>74.5</v>
      </c>
      <c r="M24" s="5">
        <f t="shared" si="8"/>
        <v>74.5</v>
      </c>
      <c r="Q24">
        <f t="shared" si="1"/>
        <v>-2.7200000000000006</v>
      </c>
    </row>
    <row r="25" spans="1:17" ht="15" thickBot="1" x14ac:dyDescent="0.35">
      <c r="A25" t="s">
        <v>19</v>
      </c>
      <c r="B25" s="8">
        <v>74.5</v>
      </c>
      <c r="C25" s="9">
        <v>7.01</v>
      </c>
      <c r="D25" s="10">
        <f t="shared" si="0"/>
        <v>74.5</v>
      </c>
      <c r="E25" s="11">
        <f t="shared" si="2"/>
        <v>-7.5600000000000005</v>
      </c>
      <c r="F25" s="8">
        <f t="shared" si="6"/>
        <v>74.5</v>
      </c>
      <c r="G25" s="9">
        <f t="shared" si="7"/>
        <v>-8.870000000000001</v>
      </c>
      <c r="H25" s="16" t="s">
        <v>17</v>
      </c>
      <c r="I25" s="16">
        <v>5.57</v>
      </c>
      <c r="J25" s="16">
        <v>5.73</v>
      </c>
      <c r="K25" s="16">
        <v>6.01</v>
      </c>
      <c r="L25" s="16">
        <v>6.56</v>
      </c>
      <c r="M25" s="9">
        <v>6.88</v>
      </c>
      <c r="Q25">
        <f t="shared" si="1"/>
        <v>-2.7200000000000006</v>
      </c>
    </row>
    <row r="26" spans="1:17" x14ac:dyDescent="0.3">
      <c r="B26" s="8">
        <v>75</v>
      </c>
      <c r="C26" s="9">
        <v>7.01</v>
      </c>
      <c r="D26" s="10">
        <f t="shared" si="0"/>
        <v>75</v>
      </c>
      <c r="E26" s="11">
        <f t="shared" si="2"/>
        <v>-7.5600000000000005</v>
      </c>
      <c r="F26" s="8">
        <f t="shared" si="6"/>
        <v>75</v>
      </c>
      <c r="G26" s="9">
        <f t="shared" si="7"/>
        <v>-8.870000000000001</v>
      </c>
      <c r="H26" s="26" t="s">
        <v>16</v>
      </c>
      <c r="I26" s="20">
        <v>1</v>
      </c>
      <c r="J26" s="20">
        <v>25</v>
      </c>
      <c r="K26" s="20">
        <v>50</v>
      </c>
      <c r="L26" s="20">
        <v>75</v>
      </c>
      <c r="M26" s="5">
        <v>113</v>
      </c>
      <c r="N26" s="23" t="s">
        <v>22</v>
      </c>
      <c r="O26" s="5"/>
      <c r="Q26">
        <f t="shared" si="1"/>
        <v>-2.7200000000000006</v>
      </c>
    </row>
    <row r="27" spans="1:17" ht="15" thickBot="1" x14ac:dyDescent="0.35">
      <c r="B27" s="8">
        <v>77</v>
      </c>
      <c r="C27" s="9">
        <v>6.82</v>
      </c>
      <c r="D27" s="10">
        <f t="shared" si="0"/>
        <v>77</v>
      </c>
      <c r="E27" s="11">
        <f t="shared" si="2"/>
        <v>-7.370000000000001</v>
      </c>
      <c r="F27" s="8">
        <f t="shared" si="6"/>
        <v>77</v>
      </c>
      <c r="G27" s="9">
        <f t="shared" si="7"/>
        <v>-8.6800000000000015</v>
      </c>
      <c r="H27" s="27" t="s">
        <v>6</v>
      </c>
      <c r="I27" s="21">
        <f>(-1.47-I25)+$C$5</f>
        <v>-7.59</v>
      </c>
      <c r="J27" s="21">
        <f>(-1.47-J25)+$C$5</f>
        <v>-7.75</v>
      </c>
      <c r="K27" s="21">
        <f>(-1.47-K25)+$C$5</f>
        <v>-8.0299999999999994</v>
      </c>
      <c r="L27" s="21">
        <f>(-1.47-L25)+$C$5</f>
        <v>-8.58</v>
      </c>
      <c r="M27" s="13">
        <f>(-1.47-M25)+$C$5</f>
        <v>-8.9</v>
      </c>
      <c r="N27" s="24" t="s">
        <v>21</v>
      </c>
      <c r="O27" s="25">
        <f>-M27+I27</f>
        <v>1.3100000000000005</v>
      </c>
      <c r="P27" s="35" t="s">
        <v>24</v>
      </c>
      <c r="Q27">
        <f t="shared" si="1"/>
        <v>-2.7200000000000006</v>
      </c>
    </row>
    <row r="28" spans="1:17" x14ac:dyDescent="0.3">
      <c r="B28" s="8">
        <v>79</v>
      </c>
      <c r="C28" s="9">
        <v>6.65</v>
      </c>
      <c r="D28" s="10">
        <f t="shared" si="0"/>
        <v>79</v>
      </c>
      <c r="E28" s="11">
        <f t="shared" si="2"/>
        <v>-7.2000000000000011</v>
      </c>
      <c r="F28" s="8">
        <f t="shared" si="6"/>
        <v>79</v>
      </c>
      <c r="G28" s="9">
        <f t="shared" si="7"/>
        <v>-8.5100000000000016</v>
      </c>
      <c r="Q28">
        <f t="shared" si="1"/>
        <v>-2.7200000000000006</v>
      </c>
    </row>
    <row r="29" spans="1:17" x14ac:dyDescent="0.3">
      <c r="B29" s="8">
        <v>81</v>
      </c>
      <c r="C29" s="9">
        <v>6.3</v>
      </c>
      <c r="D29" s="10">
        <f t="shared" si="0"/>
        <v>81</v>
      </c>
      <c r="E29" s="11">
        <f t="shared" si="2"/>
        <v>-6.85</v>
      </c>
      <c r="F29" s="8">
        <f t="shared" si="6"/>
        <v>81</v>
      </c>
      <c r="G29" s="9">
        <f t="shared" si="7"/>
        <v>-8.16</v>
      </c>
      <c r="Q29">
        <f t="shared" si="1"/>
        <v>-2.7200000000000006</v>
      </c>
    </row>
    <row r="30" spans="1:17" x14ac:dyDescent="0.3">
      <c r="B30" s="8">
        <v>82</v>
      </c>
      <c r="C30" s="9">
        <v>6.1</v>
      </c>
      <c r="D30" s="10">
        <f t="shared" si="0"/>
        <v>82</v>
      </c>
      <c r="E30" s="11">
        <f t="shared" si="2"/>
        <v>-6.65</v>
      </c>
      <c r="F30" s="8">
        <f t="shared" si="6"/>
        <v>82</v>
      </c>
      <c r="G30" s="9">
        <f t="shared" si="7"/>
        <v>-7.9600000000000009</v>
      </c>
      <c r="Q30">
        <f t="shared" si="1"/>
        <v>-2.7200000000000006</v>
      </c>
    </row>
    <row r="31" spans="1:17" x14ac:dyDescent="0.3">
      <c r="B31" s="8">
        <v>83</v>
      </c>
      <c r="C31" s="9">
        <v>5.7</v>
      </c>
      <c r="D31" s="10">
        <f t="shared" si="0"/>
        <v>83</v>
      </c>
      <c r="E31" s="11">
        <f t="shared" si="2"/>
        <v>-6.25</v>
      </c>
      <c r="F31" s="8">
        <f t="shared" si="6"/>
        <v>83</v>
      </c>
      <c r="G31" s="9">
        <f t="shared" si="7"/>
        <v>-7.5600000000000005</v>
      </c>
      <c r="Q31">
        <f t="shared" si="1"/>
        <v>-2.7200000000000006</v>
      </c>
    </row>
    <row r="32" spans="1:17" x14ac:dyDescent="0.3">
      <c r="B32" s="8">
        <v>84</v>
      </c>
      <c r="C32" s="9">
        <v>5.1100000000000003</v>
      </c>
      <c r="D32" s="10">
        <f t="shared" si="0"/>
        <v>84</v>
      </c>
      <c r="E32" s="11">
        <f t="shared" si="2"/>
        <v>-5.66</v>
      </c>
      <c r="F32" s="8">
        <f t="shared" si="6"/>
        <v>84</v>
      </c>
      <c r="G32" s="9">
        <f t="shared" si="7"/>
        <v>-6.9700000000000006</v>
      </c>
      <c r="Q32">
        <f t="shared" si="1"/>
        <v>-2.7200000000000006</v>
      </c>
    </row>
    <row r="33" spans="1:17" x14ac:dyDescent="0.3">
      <c r="B33" s="8">
        <v>84.5</v>
      </c>
      <c r="C33" s="9">
        <v>4.34</v>
      </c>
      <c r="D33" s="10">
        <f t="shared" si="0"/>
        <v>84.5</v>
      </c>
      <c r="E33" s="11">
        <f t="shared" si="2"/>
        <v>-4.8900000000000006</v>
      </c>
      <c r="F33" s="8">
        <f t="shared" si="6"/>
        <v>84.5</v>
      </c>
      <c r="G33" s="9">
        <f t="shared" si="7"/>
        <v>-6.2000000000000011</v>
      </c>
      <c r="Q33">
        <f t="shared" si="1"/>
        <v>-2.7200000000000006</v>
      </c>
    </row>
    <row r="34" spans="1:17" ht="15" thickBot="1" x14ac:dyDescent="0.35">
      <c r="A34" t="s">
        <v>15</v>
      </c>
      <c r="B34" s="12">
        <v>84.8</v>
      </c>
      <c r="C34" s="13">
        <v>2.76</v>
      </c>
      <c r="D34" s="14">
        <f t="shared" si="0"/>
        <v>84.8</v>
      </c>
      <c r="E34" s="15">
        <f t="shared" si="2"/>
        <v>-3.31</v>
      </c>
      <c r="F34" s="12">
        <f t="shared" si="6"/>
        <v>84.8</v>
      </c>
      <c r="G34" s="13">
        <f t="shared" si="7"/>
        <v>-4.620000000000001</v>
      </c>
      <c r="Q34">
        <f t="shared" si="1"/>
        <v>-2.7200000000000006</v>
      </c>
    </row>
    <row r="35" spans="1:17" ht="15" thickBot="1" x14ac:dyDescent="0.35">
      <c r="A35" t="s">
        <v>14</v>
      </c>
      <c r="B35" s="29">
        <v>85</v>
      </c>
      <c r="C35" s="30">
        <v>2.35</v>
      </c>
      <c r="D35" s="31">
        <f t="shared" si="0"/>
        <v>85</v>
      </c>
      <c r="E35" s="32">
        <f t="shared" si="2"/>
        <v>-2.9000000000000004</v>
      </c>
      <c r="F35" s="29"/>
      <c r="G35" s="30"/>
      <c r="Q35">
        <f t="shared" si="1"/>
        <v>-2.7200000000000006</v>
      </c>
    </row>
  </sheetData>
  <mergeCells count="3">
    <mergeCell ref="B3:C3"/>
    <mergeCell ref="D3:E3"/>
    <mergeCell ref="H3:H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Upstream Cross Section</vt:lpstr>
      <vt:lpstr>Upstream face of culverts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2020-01-22T05:15:37Z</dcterms:created>
  <dcterms:modified xsi:type="dcterms:W3CDTF">2020-03-08T06:09:42Z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8c4c7f8854ca486c9323eaf9757ec496</vt:lpwstr>
  </property>
</Properties>
</file>