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esktop\Cross Sections - Lake Hodges\"/>
    </mc:Choice>
  </mc:AlternateContent>
  <bookViews>
    <workbookView xWindow="0" yWindow="0" windowWidth="23040" windowHeight="9120"/>
  </bookViews>
  <sheets>
    <sheet name="Bridge surveys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30" i="1"/>
  <c r="J31" i="1"/>
  <c r="J32" i="1"/>
  <c r="J33" i="1"/>
  <c r="E36" i="1" l="1"/>
  <c r="E37" i="1"/>
  <c r="D45" i="1"/>
  <c r="D4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7" i="1"/>
  <c r="E27" i="1"/>
  <c r="F27" i="1"/>
  <c r="F32" i="1"/>
  <c r="F36" i="1"/>
  <c r="F37" i="1"/>
  <c r="F15" i="1"/>
  <c r="F16" i="1"/>
  <c r="I41" i="1"/>
  <c r="E40" i="1" s="1"/>
  <c r="F40" i="1" s="1"/>
  <c r="E38" i="1"/>
  <c r="F38" i="1" s="1"/>
  <c r="E35" i="1"/>
  <c r="F35" i="1" s="1"/>
  <c r="E34" i="1"/>
  <c r="F34" i="1" s="1"/>
  <c r="E33" i="1"/>
  <c r="F33" i="1" s="1"/>
  <c r="E32" i="1"/>
  <c r="E31" i="1"/>
  <c r="F31" i="1" s="1"/>
  <c r="E30" i="1"/>
  <c r="F30" i="1" s="1"/>
  <c r="E29" i="1"/>
  <c r="F29" i="1" s="1"/>
  <c r="E28" i="1"/>
  <c r="F28" i="1" s="1"/>
  <c r="D16" i="1"/>
  <c r="D15" i="1"/>
  <c r="E39" i="1" l="1"/>
  <c r="F39" i="1" s="1"/>
  <c r="E45" i="1"/>
  <c r="F45" i="1" s="1"/>
  <c r="E43" i="1"/>
  <c r="F43" i="1" s="1"/>
  <c r="E42" i="1"/>
  <c r="F42" i="1" s="1"/>
  <c r="E41" i="1"/>
  <c r="F41" i="1" s="1"/>
  <c r="E44" i="1"/>
  <c r="F4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5" i="1"/>
  <c r="F5" i="1" s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5" i="1"/>
</calcChain>
</file>

<file path=xl/sharedStrings.xml><?xml version="1.0" encoding="utf-8"?>
<sst xmlns="http://schemas.openxmlformats.org/spreadsheetml/2006/main" count="44" uniqueCount="27">
  <si>
    <t>Upstream side of bridge</t>
  </si>
  <si>
    <t>Tape</t>
  </si>
  <si>
    <t>Scope</t>
  </si>
  <si>
    <t>Notes</t>
  </si>
  <si>
    <t>Channel</t>
  </si>
  <si>
    <t>Distance</t>
  </si>
  <si>
    <t>West side</t>
  </si>
  <si>
    <t>Downstream side of bridge</t>
  </si>
  <si>
    <t>Guejito</t>
  </si>
  <si>
    <t>thalweg</t>
  </si>
  <si>
    <t>East side (0ft was several feet from side of bridge</t>
  </si>
  <si>
    <t>wall</t>
  </si>
  <si>
    <t>GUE701</t>
  </si>
  <si>
    <t>Spec site</t>
  </si>
  <si>
    <t>TP1</t>
  </si>
  <si>
    <t>TP2</t>
  </si>
  <si>
    <t>diff</t>
  </si>
  <si>
    <t>Spec Site</t>
  </si>
  <si>
    <t>Benchmark</t>
  </si>
  <si>
    <t>thalweg, bottom of bridge 17.08' above here</t>
  </si>
  <si>
    <t>survey aux points on this line</t>
  </si>
  <si>
    <t>bottom of bridge 17.33' above here</t>
  </si>
  <si>
    <t>Elevation adjusted to scopes</t>
  </si>
  <si>
    <t>Elev adj to GUE701</t>
  </si>
  <si>
    <t>^ Distance offset to match thalweg of upstream cross section</t>
  </si>
  <si>
    <t>&lt;&lt;&lt;&lt;</t>
  </si>
  <si>
    <t>&lt;&lt;&lt;&lt;&lt;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</si>
</sst>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1" fillId="0" borderId="0" xfId="0" applyNumberFormat="1" applyFont="1"/>
    <xf numFmtId="0" fontId="0" fillId="0" borderId="17" xfId="0" applyBorder="1"/>
    <xf numFmtId="0" fontId="0" fillId="0" borderId="18" xfId="0" applyBorder="1"/>
    <xf numFmtId="0" fontId="0" fillId="0" borderId="11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20" xfId="0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12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13" xfId="0" applyFill="1" applyBorder="1"/>
    <xf numFmtId="0" fontId="1" fillId="0" borderId="17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3" xfId="0" applyBorder="1"/>
    <xf numFmtId="0" fontId="1" fillId="0" borderId="18" xfId="0" applyFont="1" applyBorder="1"/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" fillId="0" borderId="19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46990575041751E-2"/>
          <c:y val="6.3001145475372278E-2"/>
          <c:w val="0.91070175176966517"/>
          <c:h val="0.69822000342740664"/>
        </c:manualLayout>
      </c:layout>
      <c:scatterChart>
        <c:scatterStyle val="lineMarker"/>
        <c:varyColors val="0"/>
        <c:ser>
          <c:idx val="0"/>
          <c:order val="0"/>
          <c:tx>
            <c:v>Upstream channel under bridge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'Bridge surveys'!$B$5:$B$22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33</c:v>
                </c:pt>
                <c:pt idx="7">
                  <c:v>39</c:v>
                </c:pt>
                <c:pt idx="8">
                  <c:v>51</c:v>
                </c:pt>
                <c:pt idx="9">
                  <c:v>63.5</c:v>
                </c:pt>
                <c:pt idx="10">
                  <c:v>63.5</c:v>
                </c:pt>
                <c:pt idx="11">
                  <c:v>65</c:v>
                </c:pt>
                <c:pt idx="12">
                  <c:v>65</c:v>
                </c:pt>
                <c:pt idx="13">
                  <c:v>80</c:v>
                </c:pt>
                <c:pt idx="14">
                  <c:v>98</c:v>
                </c:pt>
                <c:pt idx="15">
                  <c:v>103</c:v>
                </c:pt>
                <c:pt idx="16">
                  <c:v>110</c:v>
                </c:pt>
                <c:pt idx="17">
                  <c:v>120</c:v>
                </c:pt>
              </c:numCache>
            </c:numRef>
          </c:xVal>
          <c:yVal>
            <c:numRef>
              <c:f>'Bridge surveys'!$F$5:$F$22</c:f>
              <c:numCache>
                <c:formatCode>General</c:formatCode>
                <c:ptCount val="18"/>
                <c:pt idx="0">
                  <c:v>11.27</c:v>
                </c:pt>
                <c:pt idx="1">
                  <c:v>10.3</c:v>
                </c:pt>
                <c:pt idx="2">
                  <c:v>8.7100000000000009</c:v>
                </c:pt>
                <c:pt idx="3">
                  <c:v>4.8899999999999988</c:v>
                </c:pt>
                <c:pt idx="4">
                  <c:v>2.379999999999999</c:v>
                </c:pt>
                <c:pt idx="5">
                  <c:v>0.79999999999999893</c:v>
                </c:pt>
                <c:pt idx="6">
                  <c:v>-0.87999999999999901</c:v>
                </c:pt>
                <c:pt idx="7">
                  <c:v>9.9999999999997868E-3</c:v>
                </c:pt>
                <c:pt idx="8">
                  <c:v>0.52999999999999936</c:v>
                </c:pt>
                <c:pt idx="9">
                  <c:v>4.18</c:v>
                </c:pt>
                <c:pt idx="10">
                  <c:v>21.27</c:v>
                </c:pt>
                <c:pt idx="11">
                  <c:v>21.27</c:v>
                </c:pt>
                <c:pt idx="12">
                  <c:v>4.42</c:v>
                </c:pt>
                <c:pt idx="13">
                  <c:v>7.77</c:v>
                </c:pt>
                <c:pt idx="14">
                  <c:v>8.02</c:v>
                </c:pt>
                <c:pt idx="15">
                  <c:v>7.56</c:v>
                </c:pt>
                <c:pt idx="16">
                  <c:v>9.57</c:v>
                </c:pt>
                <c:pt idx="17">
                  <c:v>12.66</c:v>
                </c:pt>
              </c:numCache>
            </c:numRef>
          </c:yVal>
          <c:smooth val="0"/>
        </c:ser>
        <c:ser>
          <c:idx val="1"/>
          <c:order val="1"/>
          <c:tx>
            <c:v>GUE701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'Bridge surveys'!$D$12</c:f>
              <c:numCache>
                <c:formatCode>General</c:formatCode>
                <c:ptCount val="1"/>
                <c:pt idx="0">
                  <c:v>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tx>
            <c:v>Downstream channel under bridge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'Bridge surveys'!$D$27:$D$45</c:f>
              <c:numCache>
                <c:formatCode>General</c:formatCode>
                <c:ptCount val="19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77.5</c:v>
                </c:pt>
                <c:pt idx="13">
                  <c:v>84</c:v>
                </c:pt>
                <c:pt idx="14">
                  <c:v>90</c:v>
                </c:pt>
                <c:pt idx="15">
                  <c:v>105</c:v>
                </c:pt>
                <c:pt idx="16">
                  <c:v>110.5</c:v>
                </c:pt>
                <c:pt idx="17">
                  <c:v>117</c:v>
                </c:pt>
                <c:pt idx="18">
                  <c:v>125</c:v>
                </c:pt>
              </c:numCache>
            </c:numRef>
          </c:xVal>
          <c:yVal>
            <c:numRef>
              <c:f>'Bridge surveys'!$F$27:$F$45</c:f>
              <c:numCache>
                <c:formatCode>General</c:formatCode>
                <c:ptCount val="19"/>
                <c:pt idx="0">
                  <c:v>9.3699999999999992</c:v>
                </c:pt>
                <c:pt idx="1">
                  <c:v>9.01</c:v>
                </c:pt>
                <c:pt idx="2">
                  <c:v>7.0499999999999989</c:v>
                </c:pt>
                <c:pt idx="3">
                  <c:v>4.92</c:v>
                </c:pt>
                <c:pt idx="4">
                  <c:v>3.3699999999999992</c:v>
                </c:pt>
                <c:pt idx="5">
                  <c:v>0.85999999999999943</c:v>
                </c:pt>
                <c:pt idx="6">
                  <c:v>3.9999999999999147E-2</c:v>
                </c:pt>
                <c:pt idx="7">
                  <c:v>0.19999999999999929</c:v>
                </c:pt>
                <c:pt idx="8">
                  <c:v>1.0599999999999987</c:v>
                </c:pt>
                <c:pt idx="9">
                  <c:v>1.0700000000000003</c:v>
                </c:pt>
                <c:pt idx="10">
                  <c:v>4.7999999999999989</c:v>
                </c:pt>
                <c:pt idx="11">
                  <c:v>5.85</c:v>
                </c:pt>
                <c:pt idx="12">
                  <c:v>6.07</c:v>
                </c:pt>
                <c:pt idx="13">
                  <c:v>7.3100000000000005</c:v>
                </c:pt>
                <c:pt idx="14">
                  <c:v>7.54</c:v>
                </c:pt>
                <c:pt idx="15">
                  <c:v>7.51</c:v>
                </c:pt>
                <c:pt idx="16">
                  <c:v>7.09</c:v>
                </c:pt>
                <c:pt idx="17">
                  <c:v>7.8</c:v>
                </c:pt>
                <c:pt idx="18">
                  <c:v>10.8</c:v>
                </c:pt>
              </c:numCache>
            </c:numRef>
          </c:yVal>
          <c:smooth val="0"/>
        </c:ser>
        <c:ser>
          <c:idx val="3"/>
          <c:order val="3"/>
          <c:tx>
            <c:v>Feb 13, 2019 storm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'Bridge surveys'!$D$30:$D$39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33</c:v>
                </c:pt>
                <c:pt idx="4">
                  <c:v>45</c:v>
                </c:pt>
                <c:pt idx="5">
                  <c:v>52</c:v>
                </c:pt>
                <c:pt idx="6">
                  <c:v>60</c:v>
                </c:pt>
                <c:pt idx="7">
                  <c:v>70</c:v>
                </c:pt>
                <c:pt idx="8">
                  <c:v>76.5</c:v>
                </c:pt>
                <c:pt idx="9">
                  <c:v>77.5</c:v>
                </c:pt>
              </c:numCache>
            </c:numRef>
          </c:xVal>
          <c:yVal>
            <c:numRef>
              <c:f>'Bridge surveys'!$J$30:$J$39</c:f>
              <c:numCache>
                <c:formatCode>General</c:formatCode>
                <c:ptCount val="10"/>
                <c:pt idx="0">
                  <c:v>6.0379999999999994</c:v>
                </c:pt>
                <c:pt idx="1">
                  <c:v>6.0379999999999994</c:v>
                </c:pt>
                <c:pt idx="2">
                  <c:v>6.0379999999999994</c:v>
                </c:pt>
                <c:pt idx="3">
                  <c:v>6.0379999999999994</c:v>
                </c:pt>
                <c:pt idx="4">
                  <c:v>6.0379999999999994</c:v>
                </c:pt>
                <c:pt idx="5">
                  <c:v>6.0379999999999994</c:v>
                </c:pt>
                <c:pt idx="6">
                  <c:v>6.0379999999999994</c:v>
                </c:pt>
                <c:pt idx="7">
                  <c:v>6.0379999999999994</c:v>
                </c:pt>
                <c:pt idx="8">
                  <c:v>6.0379999999999994</c:v>
                </c:pt>
                <c:pt idx="9">
                  <c:v>6.0379999999999994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6480"/>
        <c:axId val="1166766872"/>
      </c:scatterChart>
      <c:valAx>
        <c:axId val="11667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East to West (feet)</a:t>
                </a:r>
              </a:p>
            </c:rich>
          </c:tx>
          <c:layout>
            <c:manualLayout>
              <c:xMode val="edge"/>
              <c:yMode val="edge"/>
              <c:x val="0.4045998866618945"/>
              <c:y val="0.8769042400627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66872"/>
        <c:crossesAt val="-14"/>
        <c:crossBetween val="midCat"/>
      </c:valAx>
      <c:valAx>
        <c:axId val="11667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422984768949289E-2"/>
          <c:y val="9.4222874039479224E-2"/>
          <c:w val="0.24817776684164483"/>
          <c:h val="0.225905195585491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13</xdr:row>
      <xdr:rowOff>22860</xdr:rowOff>
    </xdr:from>
    <xdr:to>
      <xdr:col>23</xdr:col>
      <xdr:colOff>274320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5" workbookViewId="0">
      <selection activeCell="H29" sqref="H29"/>
    </sheetView>
  </sheetViews>
  <sheetFormatPr defaultRowHeight="14.4" x14ac:dyDescent="0.3"/>
  <cols>
    <col min="1" max="1" width="41.6640625" bestFit="1" customWidth="1"/>
    <col min="5" max="5" width="25.21875" bestFit="1" customWidth="1"/>
    <col min="6" max="6" width="16.88671875" bestFit="1" customWidth="1"/>
  </cols>
  <sheetData>
    <row r="1" spans="1:9" s="1" customFormat="1" x14ac:dyDescent="0.3">
      <c r="A1" s="1" t="s">
        <v>8</v>
      </c>
    </row>
    <row r="2" spans="1:9" ht="15" thickBot="1" x14ac:dyDescent="0.35">
      <c r="A2" t="s">
        <v>0</v>
      </c>
    </row>
    <row r="3" spans="1:9" ht="15" thickBot="1" x14ac:dyDescent="0.35">
      <c r="A3" s="18">
        <v>43852</v>
      </c>
      <c r="B3" s="45" t="s">
        <v>4</v>
      </c>
      <c r="C3" s="46"/>
      <c r="D3" s="45" t="s">
        <v>4</v>
      </c>
      <c r="E3" s="47"/>
      <c r="F3" s="40" t="s">
        <v>4</v>
      </c>
    </row>
    <row r="4" spans="1:9" ht="15" thickBot="1" x14ac:dyDescent="0.35">
      <c r="A4" s="2" t="s">
        <v>3</v>
      </c>
      <c r="B4" s="2" t="s">
        <v>1</v>
      </c>
      <c r="C4" s="3" t="s">
        <v>2</v>
      </c>
      <c r="D4" s="4" t="s">
        <v>5</v>
      </c>
      <c r="E4" s="4" t="s">
        <v>22</v>
      </c>
      <c r="F4" s="43" t="s">
        <v>23</v>
      </c>
    </row>
    <row r="5" spans="1:9" x14ac:dyDescent="0.3">
      <c r="A5" t="s">
        <v>10</v>
      </c>
      <c r="B5" s="10">
        <v>5</v>
      </c>
      <c r="C5" s="11">
        <v>4.25</v>
      </c>
      <c r="D5" s="5">
        <f>B5</f>
        <v>5</v>
      </c>
      <c r="E5" s="15">
        <f>-C5+$C$5</f>
        <v>0</v>
      </c>
      <c r="F5" s="41">
        <f>E5+11.27</f>
        <v>11.27</v>
      </c>
    </row>
    <row r="6" spans="1:9" x14ac:dyDescent="0.3">
      <c r="B6" s="10">
        <v>10</v>
      </c>
      <c r="C6" s="11">
        <v>5.22</v>
      </c>
      <c r="D6" s="7">
        <f t="shared" ref="D6:D22" si="0">B6</f>
        <v>10</v>
      </c>
      <c r="E6" s="16">
        <f t="shared" ref="E6:E22" si="1">-C6+$C$5</f>
        <v>-0.96999999999999975</v>
      </c>
      <c r="F6" s="41">
        <f t="shared" ref="F6:F22" si="2">E6+11.27</f>
        <v>10.3</v>
      </c>
    </row>
    <row r="7" spans="1:9" x14ac:dyDescent="0.3">
      <c r="B7" s="10">
        <v>13</v>
      </c>
      <c r="C7" s="11">
        <v>6.81</v>
      </c>
      <c r="D7" s="7">
        <f t="shared" si="0"/>
        <v>13</v>
      </c>
      <c r="E7" s="16">
        <f t="shared" si="1"/>
        <v>-2.5599999999999996</v>
      </c>
      <c r="F7" s="41">
        <f t="shared" si="2"/>
        <v>8.7100000000000009</v>
      </c>
    </row>
    <row r="8" spans="1:9" x14ac:dyDescent="0.3">
      <c r="B8" s="10">
        <v>19</v>
      </c>
      <c r="C8" s="11">
        <v>10.63</v>
      </c>
      <c r="D8" s="7">
        <f t="shared" si="0"/>
        <v>19</v>
      </c>
      <c r="E8" s="16">
        <f t="shared" si="1"/>
        <v>-6.3800000000000008</v>
      </c>
      <c r="F8" s="41">
        <f t="shared" si="2"/>
        <v>4.8899999999999988</v>
      </c>
    </row>
    <row r="9" spans="1:9" x14ac:dyDescent="0.3">
      <c r="B9" s="10">
        <v>23</v>
      </c>
      <c r="C9" s="11">
        <v>13.14</v>
      </c>
      <c r="D9" s="7">
        <f t="shared" si="0"/>
        <v>23</v>
      </c>
      <c r="E9" s="16">
        <f t="shared" si="1"/>
        <v>-8.89</v>
      </c>
      <c r="F9" s="41">
        <f t="shared" si="2"/>
        <v>2.379999999999999</v>
      </c>
    </row>
    <row r="10" spans="1:9" ht="15" thickBot="1" x14ac:dyDescent="0.35">
      <c r="B10" s="10">
        <v>27</v>
      </c>
      <c r="C10" s="11">
        <v>14.72</v>
      </c>
      <c r="D10" s="7">
        <f t="shared" si="0"/>
        <v>27</v>
      </c>
      <c r="E10" s="16">
        <f t="shared" si="1"/>
        <v>-10.47</v>
      </c>
      <c r="F10" s="41">
        <f t="shared" si="2"/>
        <v>0.79999999999999893</v>
      </c>
    </row>
    <row r="11" spans="1:9" x14ac:dyDescent="0.3">
      <c r="A11" t="s">
        <v>9</v>
      </c>
      <c r="B11" s="10">
        <v>33</v>
      </c>
      <c r="C11" s="11">
        <v>16.399999999999999</v>
      </c>
      <c r="D11" s="7">
        <f t="shared" si="0"/>
        <v>33</v>
      </c>
      <c r="E11" s="16">
        <f t="shared" si="1"/>
        <v>-12.149999999999999</v>
      </c>
      <c r="F11" s="41">
        <f t="shared" si="2"/>
        <v>-0.87999999999999901</v>
      </c>
      <c r="H11" s="35" t="s">
        <v>13</v>
      </c>
      <c r="I11" s="39" t="s">
        <v>2</v>
      </c>
    </row>
    <row r="12" spans="1:9" ht="15" thickBot="1" x14ac:dyDescent="0.35">
      <c r="A12" t="s">
        <v>20</v>
      </c>
      <c r="B12" s="10">
        <v>39</v>
      </c>
      <c r="C12" s="11">
        <v>15.51</v>
      </c>
      <c r="D12" s="7">
        <f t="shared" si="0"/>
        <v>39</v>
      </c>
      <c r="E12" s="16">
        <f t="shared" si="1"/>
        <v>-11.26</v>
      </c>
      <c r="F12" s="41">
        <f t="shared" si="2"/>
        <v>9.9999999999997868E-3</v>
      </c>
      <c r="G12" s="44" t="s">
        <v>25</v>
      </c>
      <c r="H12" s="12" t="s">
        <v>12</v>
      </c>
      <c r="I12" s="13">
        <v>15.42</v>
      </c>
    </row>
    <row r="13" spans="1:9" x14ac:dyDescent="0.3">
      <c r="B13" s="10">
        <v>51</v>
      </c>
      <c r="C13" s="11">
        <v>14.99</v>
      </c>
      <c r="D13" s="7">
        <f t="shared" si="0"/>
        <v>51</v>
      </c>
      <c r="E13" s="16">
        <f t="shared" si="1"/>
        <v>-10.74</v>
      </c>
      <c r="F13" s="41">
        <f t="shared" si="2"/>
        <v>0.52999999999999936</v>
      </c>
    </row>
    <row r="14" spans="1:9" x14ac:dyDescent="0.3">
      <c r="B14" s="10">
        <v>63.5</v>
      </c>
      <c r="C14" s="11">
        <v>11.34</v>
      </c>
      <c r="D14" s="7">
        <f t="shared" si="0"/>
        <v>63.5</v>
      </c>
      <c r="E14" s="16">
        <f t="shared" si="1"/>
        <v>-7.09</v>
      </c>
      <c r="F14" s="41">
        <f t="shared" si="2"/>
        <v>4.18</v>
      </c>
    </row>
    <row r="15" spans="1:9" x14ac:dyDescent="0.3">
      <c r="A15" t="s">
        <v>21</v>
      </c>
      <c r="B15" s="10">
        <v>63.5</v>
      </c>
      <c r="C15" s="11"/>
      <c r="D15" s="7">
        <f t="shared" si="0"/>
        <v>63.5</v>
      </c>
      <c r="E15" s="16">
        <v>10</v>
      </c>
      <c r="F15" s="41">
        <f t="shared" si="2"/>
        <v>21.27</v>
      </c>
    </row>
    <row r="16" spans="1:9" x14ac:dyDescent="0.3">
      <c r="B16" s="10">
        <v>65</v>
      </c>
      <c r="C16" s="11"/>
      <c r="D16" s="7">
        <f t="shared" si="0"/>
        <v>65</v>
      </c>
      <c r="E16" s="16">
        <v>10</v>
      </c>
      <c r="F16" s="41">
        <f t="shared" si="2"/>
        <v>21.27</v>
      </c>
    </row>
    <row r="17" spans="1:10" x14ac:dyDescent="0.3">
      <c r="B17" s="10">
        <v>65</v>
      </c>
      <c r="C17" s="11">
        <v>11.1</v>
      </c>
      <c r="D17" s="7">
        <f t="shared" si="0"/>
        <v>65</v>
      </c>
      <c r="E17" s="16">
        <f t="shared" si="1"/>
        <v>-6.85</v>
      </c>
      <c r="F17" s="41">
        <f t="shared" si="2"/>
        <v>4.42</v>
      </c>
    </row>
    <row r="18" spans="1:10" x14ac:dyDescent="0.3">
      <c r="B18" s="10">
        <v>80</v>
      </c>
      <c r="C18" s="11">
        <v>7.75</v>
      </c>
      <c r="D18" s="7">
        <f t="shared" si="0"/>
        <v>80</v>
      </c>
      <c r="E18" s="16">
        <f t="shared" si="1"/>
        <v>-3.5</v>
      </c>
      <c r="F18" s="41">
        <f t="shared" si="2"/>
        <v>7.77</v>
      </c>
    </row>
    <row r="19" spans="1:10" x14ac:dyDescent="0.3">
      <c r="B19" s="10">
        <v>98</v>
      </c>
      <c r="C19" s="11">
        <v>7.5</v>
      </c>
      <c r="D19" s="7">
        <f t="shared" si="0"/>
        <v>98</v>
      </c>
      <c r="E19" s="16">
        <f t="shared" si="1"/>
        <v>-3.25</v>
      </c>
      <c r="F19" s="41">
        <f t="shared" si="2"/>
        <v>8.02</v>
      </c>
    </row>
    <row r="20" spans="1:10" x14ac:dyDescent="0.3">
      <c r="B20" s="10">
        <v>103</v>
      </c>
      <c r="C20" s="11">
        <v>7.96</v>
      </c>
      <c r="D20" s="7">
        <f t="shared" si="0"/>
        <v>103</v>
      </c>
      <c r="E20" s="16">
        <f t="shared" si="1"/>
        <v>-3.71</v>
      </c>
      <c r="F20" s="41">
        <f t="shared" si="2"/>
        <v>7.56</v>
      </c>
    </row>
    <row r="21" spans="1:10" x14ac:dyDescent="0.3">
      <c r="B21" s="10">
        <v>110</v>
      </c>
      <c r="C21" s="11">
        <v>5.95</v>
      </c>
      <c r="D21" s="7">
        <f t="shared" si="0"/>
        <v>110</v>
      </c>
      <c r="E21" s="16">
        <f t="shared" si="1"/>
        <v>-1.7000000000000002</v>
      </c>
      <c r="F21" s="41">
        <f t="shared" si="2"/>
        <v>9.57</v>
      </c>
    </row>
    <row r="22" spans="1:10" ht="15" thickBot="1" x14ac:dyDescent="0.35">
      <c r="A22" t="s">
        <v>6</v>
      </c>
      <c r="B22" s="12">
        <v>120</v>
      </c>
      <c r="C22" s="13">
        <v>2.86</v>
      </c>
      <c r="D22" s="9">
        <f t="shared" si="0"/>
        <v>120</v>
      </c>
      <c r="E22" s="17">
        <f t="shared" si="1"/>
        <v>1.3900000000000001</v>
      </c>
      <c r="F22" s="42">
        <f t="shared" si="2"/>
        <v>12.66</v>
      </c>
    </row>
    <row r="24" spans="1:10" ht="15" thickBot="1" x14ac:dyDescent="0.35">
      <c r="A24" t="s">
        <v>7</v>
      </c>
    </row>
    <row r="25" spans="1:10" ht="15" thickBot="1" x14ac:dyDescent="0.35">
      <c r="A25" s="18">
        <v>43852</v>
      </c>
      <c r="B25" s="45" t="s">
        <v>4</v>
      </c>
      <c r="C25" s="46"/>
      <c r="D25" s="45" t="s">
        <v>4</v>
      </c>
      <c r="E25" s="47"/>
      <c r="F25" s="40" t="s">
        <v>4</v>
      </c>
    </row>
    <row r="26" spans="1:10" ht="15" thickBot="1" x14ac:dyDescent="0.35">
      <c r="A26" s="2" t="s">
        <v>3</v>
      </c>
      <c r="B26" s="2" t="s">
        <v>1</v>
      </c>
      <c r="C26" s="3" t="s">
        <v>2</v>
      </c>
      <c r="D26" s="4" t="s">
        <v>5</v>
      </c>
      <c r="E26" s="4" t="s">
        <v>22</v>
      </c>
      <c r="F26" s="43" t="s">
        <v>23</v>
      </c>
    </row>
    <row r="27" spans="1:10" x14ac:dyDescent="0.3">
      <c r="A27" t="s">
        <v>10</v>
      </c>
      <c r="B27" s="10">
        <v>2</v>
      </c>
      <c r="C27" s="11">
        <v>6.15</v>
      </c>
      <c r="D27" s="7">
        <f>B27 + 16</f>
        <v>18</v>
      </c>
      <c r="E27" s="8">
        <f t="shared" ref="E27:E37" si="3">-C27+$C$5</f>
        <v>-1.9000000000000004</v>
      </c>
      <c r="F27" s="14">
        <f t="shared" ref="F27:F45" si="4">E27+11.27</f>
        <v>9.3699999999999992</v>
      </c>
    </row>
    <row r="28" spans="1:10" x14ac:dyDescent="0.3">
      <c r="B28" s="10">
        <v>6</v>
      </c>
      <c r="C28" s="11">
        <v>6.51</v>
      </c>
      <c r="D28" s="7">
        <f t="shared" ref="D28:D45" si="5">B28 + 16</f>
        <v>22</v>
      </c>
      <c r="E28" s="8">
        <f t="shared" si="3"/>
        <v>-2.2599999999999998</v>
      </c>
      <c r="F28" s="14">
        <f t="shared" si="4"/>
        <v>9.01</v>
      </c>
    </row>
    <row r="29" spans="1:10" x14ac:dyDescent="0.3">
      <c r="B29" s="10">
        <v>8</v>
      </c>
      <c r="C29" s="11">
        <v>8.4700000000000006</v>
      </c>
      <c r="D29" s="7">
        <f t="shared" si="5"/>
        <v>24</v>
      </c>
      <c r="E29" s="8">
        <f t="shared" si="3"/>
        <v>-4.2200000000000006</v>
      </c>
      <c r="F29" s="14">
        <f t="shared" si="4"/>
        <v>7.0499999999999989</v>
      </c>
    </row>
    <row r="30" spans="1:10" x14ac:dyDescent="0.3">
      <c r="B30" s="10">
        <v>10</v>
      </c>
      <c r="C30" s="11">
        <v>10.6</v>
      </c>
      <c r="D30" s="7">
        <f t="shared" si="5"/>
        <v>26</v>
      </c>
      <c r="E30" s="8">
        <f t="shared" si="3"/>
        <v>-6.35</v>
      </c>
      <c r="F30" s="14">
        <f t="shared" si="4"/>
        <v>4.92</v>
      </c>
      <c r="J30">
        <f t="shared" ref="J30:J39" si="6">$F$33+5.998</f>
        <v>6.0379999999999994</v>
      </c>
    </row>
    <row r="31" spans="1:10" x14ac:dyDescent="0.3">
      <c r="B31" s="10">
        <v>12</v>
      </c>
      <c r="C31" s="11">
        <v>12.15</v>
      </c>
      <c r="D31" s="7">
        <f t="shared" si="5"/>
        <v>28</v>
      </c>
      <c r="E31" s="8">
        <f t="shared" si="3"/>
        <v>-7.9</v>
      </c>
      <c r="F31" s="14">
        <f t="shared" si="4"/>
        <v>3.3699999999999992</v>
      </c>
      <c r="J31">
        <f t="shared" si="6"/>
        <v>6.0379999999999994</v>
      </c>
    </row>
    <row r="32" spans="1:10" x14ac:dyDescent="0.3">
      <c r="B32" s="10">
        <v>14</v>
      </c>
      <c r="C32" s="11">
        <v>14.66</v>
      </c>
      <c r="D32" s="7">
        <f t="shared" si="5"/>
        <v>30</v>
      </c>
      <c r="E32" s="8">
        <f t="shared" si="3"/>
        <v>-10.41</v>
      </c>
      <c r="F32" s="14">
        <f t="shared" si="4"/>
        <v>0.85999999999999943</v>
      </c>
      <c r="J32">
        <f t="shared" si="6"/>
        <v>6.0379999999999994</v>
      </c>
    </row>
    <row r="33" spans="1:10" x14ac:dyDescent="0.3">
      <c r="A33" t="s">
        <v>19</v>
      </c>
      <c r="B33" s="10">
        <v>17</v>
      </c>
      <c r="C33" s="11">
        <v>15.48</v>
      </c>
      <c r="D33" s="7">
        <f t="shared" si="5"/>
        <v>33</v>
      </c>
      <c r="E33" s="8">
        <f t="shared" si="3"/>
        <v>-11.23</v>
      </c>
      <c r="F33" s="14">
        <f t="shared" si="4"/>
        <v>3.9999999999999147E-2</v>
      </c>
      <c r="J33">
        <f>$F$33+5.998</f>
        <v>6.0379999999999994</v>
      </c>
    </row>
    <row r="34" spans="1:10" x14ac:dyDescent="0.3">
      <c r="A34" t="s">
        <v>20</v>
      </c>
      <c r="B34" s="10">
        <v>29</v>
      </c>
      <c r="C34" s="11">
        <v>15.32</v>
      </c>
      <c r="D34" s="7">
        <f t="shared" si="5"/>
        <v>45</v>
      </c>
      <c r="E34" s="8">
        <f t="shared" si="3"/>
        <v>-11.07</v>
      </c>
      <c r="F34" s="14">
        <f t="shared" si="4"/>
        <v>0.19999999999999929</v>
      </c>
      <c r="J34">
        <f t="shared" si="6"/>
        <v>6.0379999999999994</v>
      </c>
    </row>
    <row r="35" spans="1:10" x14ac:dyDescent="0.3">
      <c r="B35" s="10">
        <v>36</v>
      </c>
      <c r="C35" s="11">
        <v>14.46</v>
      </c>
      <c r="D35" s="7">
        <f t="shared" si="5"/>
        <v>52</v>
      </c>
      <c r="E35" s="8">
        <f t="shared" si="3"/>
        <v>-10.210000000000001</v>
      </c>
      <c r="F35" s="14">
        <f t="shared" si="4"/>
        <v>1.0599999999999987</v>
      </c>
      <c r="J35">
        <f t="shared" si="6"/>
        <v>6.0379999999999994</v>
      </c>
    </row>
    <row r="36" spans="1:10" x14ac:dyDescent="0.3">
      <c r="B36" s="10">
        <v>44</v>
      </c>
      <c r="C36" s="11">
        <v>14.45</v>
      </c>
      <c r="D36" s="7">
        <f t="shared" si="5"/>
        <v>60</v>
      </c>
      <c r="E36" s="8">
        <f t="shared" si="3"/>
        <v>-10.199999999999999</v>
      </c>
      <c r="F36" s="14">
        <f t="shared" si="4"/>
        <v>1.0700000000000003</v>
      </c>
      <c r="J36">
        <f t="shared" si="6"/>
        <v>6.0379999999999994</v>
      </c>
    </row>
    <row r="37" spans="1:10" x14ac:dyDescent="0.3">
      <c r="B37" s="10">
        <v>54</v>
      </c>
      <c r="C37" s="11">
        <v>10.72</v>
      </c>
      <c r="D37" s="7">
        <f t="shared" si="5"/>
        <v>70</v>
      </c>
      <c r="E37" s="8">
        <f t="shared" si="3"/>
        <v>-6.4700000000000006</v>
      </c>
      <c r="F37" s="14">
        <f t="shared" si="4"/>
        <v>4.7999999999999989</v>
      </c>
      <c r="J37">
        <f t="shared" si="6"/>
        <v>6.0379999999999994</v>
      </c>
    </row>
    <row r="38" spans="1:10" ht="15" thickBot="1" x14ac:dyDescent="0.35">
      <c r="A38" t="s">
        <v>11</v>
      </c>
      <c r="B38" s="10">
        <v>60.5</v>
      </c>
      <c r="C38" s="11">
        <v>9.67</v>
      </c>
      <c r="D38" s="26">
        <f t="shared" si="5"/>
        <v>76.5</v>
      </c>
      <c r="E38" s="27">
        <f t="shared" ref="E38" si="7">-C38+$C$5</f>
        <v>-5.42</v>
      </c>
      <c r="F38" s="14">
        <f t="shared" si="4"/>
        <v>5.85</v>
      </c>
      <c r="J38">
        <f t="shared" si="6"/>
        <v>6.0379999999999994</v>
      </c>
    </row>
    <row r="39" spans="1:10" x14ac:dyDescent="0.3">
      <c r="A39" t="s">
        <v>11</v>
      </c>
      <c r="B39" s="19">
        <v>61.5</v>
      </c>
      <c r="C39" s="20">
        <v>6.8</v>
      </c>
      <c r="D39" s="28">
        <f t="shared" si="5"/>
        <v>77.5</v>
      </c>
      <c r="E39" s="6">
        <f t="shared" ref="E39:E45" si="8">-C39-$I$41+$C$5</f>
        <v>-5.1999999999999993</v>
      </c>
      <c r="F39" s="14">
        <f t="shared" si="4"/>
        <v>6.07</v>
      </c>
      <c r="G39" t="s">
        <v>26</v>
      </c>
      <c r="H39" s="35" t="s">
        <v>14</v>
      </c>
      <c r="I39" s="20">
        <v>9.44</v>
      </c>
      <c r="J39">
        <f t="shared" si="6"/>
        <v>6.0379999999999994</v>
      </c>
    </row>
    <row r="40" spans="1:10" ht="15" thickBot="1" x14ac:dyDescent="0.35">
      <c r="B40" s="10">
        <v>68</v>
      </c>
      <c r="C40" s="11">
        <v>5.56</v>
      </c>
      <c r="D40" s="24">
        <f t="shared" si="5"/>
        <v>84</v>
      </c>
      <c r="E40" s="29">
        <f t="shared" si="8"/>
        <v>-3.9599999999999991</v>
      </c>
      <c r="F40" s="14">
        <f t="shared" si="4"/>
        <v>7.3100000000000005</v>
      </c>
      <c r="H40" s="36" t="s">
        <v>15</v>
      </c>
      <c r="I40" s="11">
        <v>6.79</v>
      </c>
    </row>
    <row r="41" spans="1:10" ht="15" thickBot="1" x14ac:dyDescent="0.35">
      <c r="B41" s="10">
        <v>74</v>
      </c>
      <c r="C41" s="11">
        <v>5.33</v>
      </c>
      <c r="D41" s="24">
        <f t="shared" si="5"/>
        <v>90</v>
      </c>
      <c r="E41" s="29">
        <f t="shared" si="8"/>
        <v>-3.7299999999999995</v>
      </c>
      <c r="F41" s="14">
        <f t="shared" si="4"/>
        <v>7.54</v>
      </c>
      <c r="H41" s="2" t="s">
        <v>16</v>
      </c>
      <c r="I41" s="38">
        <f>I39-I40</f>
        <v>2.6499999999999995</v>
      </c>
    </row>
    <row r="42" spans="1:10" ht="15" thickBot="1" x14ac:dyDescent="0.35">
      <c r="B42" s="10">
        <v>89</v>
      </c>
      <c r="C42" s="11">
        <v>5.36</v>
      </c>
      <c r="D42" s="24">
        <f t="shared" si="5"/>
        <v>105</v>
      </c>
      <c r="E42" s="29">
        <f t="shared" si="8"/>
        <v>-3.76</v>
      </c>
      <c r="F42" s="14">
        <f t="shared" si="4"/>
        <v>7.51</v>
      </c>
    </row>
    <row r="43" spans="1:10" x14ac:dyDescent="0.3">
      <c r="B43" s="10">
        <v>94.5</v>
      </c>
      <c r="C43" s="11">
        <v>5.78</v>
      </c>
      <c r="D43" s="24">
        <f t="shared" si="5"/>
        <v>110.5</v>
      </c>
      <c r="E43" s="29">
        <f t="shared" si="8"/>
        <v>-4.18</v>
      </c>
      <c r="F43" s="14">
        <f t="shared" si="4"/>
        <v>7.09</v>
      </c>
      <c r="H43" s="35" t="s">
        <v>17</v>
      </c>
      <c r="I43" s="39" t="s">
        <v>2</v>
      </c>
    </row>
    <row r="44" spans="1:10" ht="15" thickBot="1" x14ac:dyDescent="0.35">
      <c r="A44" t="s">
        <v>6</v>
      </c>
      <c r="B44" s="23">
        <v>101</v>
      </c>
      <c r="C44" s="21">
        <v>5.07</v>
      </c>
      <c r="D44" s="25">
        <f t="shared" si="5"/>
        <v>117</v>
      </c>
      <c r="E44" s="30">
        <f t="shared" si="8"/>
        <v>-3.4699999999999998</v>
      </c>
      <c r="F44" s="22">
        <f t="shared" si="4"/>
        <v>7.8</v>
      </c>
      <c r="H44" s="37" t="s">
        <v>18</v>
      </c>
      <c r="I44" s="13">
        <v>4.17</v>
      </c>
    </row>
    <row r="45" spans="1:10" ht="15" thickBot="1" x14ac:dyDescent="0.35">
      <c r="B45" s="31">
        <v>109</v>
      </c>
      <c r="C45" s="34">
        <v>2.0699999999999998</v>
      </c>
      <c r="D45" s="32">
        <f t="shared" si="5"/>
        <v>125</v>
      </c>
      <c r="E45" s="33">
        <f t="shared" si="8"/>
        <v>-0.46999999999999886</v>
      </c>
      <c r="F45" s="22">
        <f t="shared" si="4"/>
        <v>10.8</v>
      </c>
    </row>
    <row r="46" spans="1:10" x14ac:dyDescent="0.3">
      <c r="D46" t="s">
        <v>24</v>
      </c>
    </row>
  </sheetData>
  <mergeCells count="4">
    <mergeCell ref="B3:C3"/>
    <mergeCell ref="D3:E3"/>
    <mergeCell ref="B25:C25"/>
    <mergeCell ref="D25:E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 surveys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2020-01-22T04:04:07Z</dcterms:created>
  <dcterms:modified xsi:type="dcterms:W3CDTF">2020-03-04T20:17:46Z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2996000f96804750b4b6957d8bf5152a</vt:lpwstr>
  </property>
</Properties>
</file>