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OtherProjects\AV9000\"/>
    </mc:Choice>
  </mc:AlternateContent>
  <xr:revisionPtr revIDLastSave="0" documentId="13_ncr:1_{23705044-6559-44C3-816D-2FAA695FF21F}" xr6:coauthVersionLast="47" xr6:coauthVersionMax="47" xr10:uidLastSave="{00000000-0000-0000-0000-000000000000}"/>
  <bookViews>
    <workbookView xWindow="-120" yWindow="-120" windowWidth="29040" windowHeight="15840" xr2:uid="{8045D5DB-E309-4445-9433-77644CA6D6B4}"/>
  </bookViews>
  <sheets>
    <sheet name="Sheet1" sheetId="1" r:id="rId1"/>
    <sheet name="ESRI_MAPINFO_SHEET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15" i="1"/>
  <c r="H8" i="1"/>
  <c r="H9" i="1"/>
  <c r="H10" i="1"/>
  <c r="H11" i="1"/>
  <c r="H12" i="1"/>
  <c r="H13" i="1"/>
  <c r="H14" i="1"/>
  <c r="K9" i="1"/>
  <c r="L9" i="1"/>
  <c r="M9" i="1"/>
  <c r="N9" i="1"/>
  <c r="O9" i="1"/>
  <c r="Q9" i="1"/>
  <c r="R9" i="1"/>
  <c r="S9" i="1"/>
  <c r="T9" i="1"/>
  <c r="U9" i="1"/>
  <c r="K10" i="1"/>
  <c r="L10" i="1"/>
  <c r="M10" i="1"/>
  <c r="N10" i="1"/>
  <c r="O10" i="1"/>
  <c r="Q10" i="1"/>
  <c r="R10" i="1"/>
  <c r="S10" i="1"/>
  <c r="T10" i="1"/>
  <c r="U10" i="1"/>
  <c r="K11" i="1"/>
  <c r="L11" i="1"/>
  <c r="M11" i="1"/>
  <c r="N11" i="1"/>
  <c r="O11" i="1"/>
  <c r="Q11" i="1"/>
  <c r="R11" i="1"/>
  <c r="S11" i="1"/>
  <c r="T11" i="1"/>
  <c r="U11" i="1"/>
  <c r="K12" i="1"/>
  <c r="L12" i="1"/>
  <c r="M12" i="1"/>
  <c r="N12" i="1"/>
  <c r="O12" i="1"/>
  <c r="Q12" i="1"/>
  <c r="R12" i="1"/>
  <c r="S12" i="1"/>
  <c r="T12" i="1"/>
  <c r="U12" i="1"/>
  <c r="I10" i="1"/>
  <c r="I11" i="1"/>
  <c r="I12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B18" i="1"/>
  <c r="B19" i="1"/>
  <c r="W7" i="1"/>
  <c r="X7" i="1"/>
  <c r="Y7" i="1"/>
  <c r="Z7" i="1"/>
  <c r="AA7" i="1"/>
  <c r="W8" i="1"/>
  <c r="X8" i="1"/>
  <c r="Y8" i="1"/>
  <c r="Z8" i="1"/>
  <c r="AA8" i="1"/>
  <c r="W13" i="1"/>
  <c r="X13" i="1"/>
  <c r="Y13" i="1"/>
  <c r="Z13" i="1"/>
  <c r="AA13" i="1"/>
  <c r="Q7" i="1"/>
  <c r="R7" i="1"/>
  <c r="S7" i="1"/>
  <c r="T7" i="1"/>
  <c r="U7" i="1"/>
  <c r="Q8" i="1"/>
  <c r="R8" i="1"/>
  <c r="S8" i="1"/>
  <c r="T8" i="1"/>
  <c r="U8" i="1"/>
  <c r="Q13" i="1"/>
  <c r="R13" i="1"/>
  <c r="S13" i="1"/>
  <c r="T13" i="1"/>
  <c r="U13" i="1"/>
  <c r="Z14" i="1"/>
  <c r="Y14" i="1"/>
  <c r="AA14" i="1"/>
  <c r="X14" i="1"/>
  <c r="W14" i="1"/>
  <c r="U14" i="1"/>
  <c r="T14" i="1"/>
  <c r="S14" i="1"/>
  <c r="R14" i="1"/>
  <c r="Q14" i="1"/>
  <c r="C13" i="1"/>
  <c r="D13" i="1"/>
  <c r="E13" i="1"/>
  <c r="F13" i="1"/>
  <c r="G13" i="1"/>
  <c r="I13" i="1"/>
  <c r="K13" i="1"/>
  <c r="L13" i="1"/>
  <c r="M13" i="1"/>
  <c r="N13" i="1"/>
  <c r="O13" i="1"/>
  <c r="C8" i="1"/>
  <c r="D8" i="1"/>
  <c r="E8" i="1"/>
  <c r="F8" i="1"/>
  <c r="G8" i="1"/>
  <c r="I8" i="1"/>
  <c r="K8" i="1"/>
  <c r="L8" i="1"/>
  <c r="M8" i="1"/>
  <c r="N8" i="1"/>
  <c r="O8" i="1"/>
  <c r="K7" i="1"/>
  <c r="L7" i="1"/>
  <c r="M7" i="1"/>
  <c r="N7" i="1"/>
  <c r="O7" i="1"/>
  <c r="O14" i="1"/>
  <c r="N14" i="1"/>
  <c r="M14" i="1"/>
  <c r="L14" i="1"/>
  <c r="K14" i="1"/>
  <c r="C7" i="1"/>
  <c r="D7" i="1"/>
  <c r="E7" i="1"/>
  <c r="F7" i="1"/>
  <c r="G7" i="1"/>
  <c r="H7" i="1"/>
  <c r="I7" i="1"/>
  <c r="I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<sst xmlns="http://schemas.openxmlformats.org/spreadsheetml/2006/main" count="92" uniqueCount="58">
  <si>
    <t>Address</t>
  </si>
  <si>
    <t>Function</t>
  </si>
  <si>
    <t>StartRegister</t>
  </si>
  <si>
    <t>NumRegisters</t>
  </si>
  <si>
    <t>ByteCount</t>
  </si>
  <si>
    <t>Data</t>
  </si>
  <si>
    <t>Checksum</t>
  </si>
  <si>
    <t>021026CF000204006480076347</t>
  </si>
  <si>
    <t>021026CF00020400008000635A</t>
  </si>
  <si>
    <t>021026CF00027A8C</t>
  </si>
  <si>
    <t>RTU Message</t>
  </si>
  <si>
    <t>Response</t>
  </si>
  <si>
    <t>Message</t>
  </si>
  <si>
    <t>Description</t>
  </si>
  <si>
    <t>Grab Sample</t>
  </si>
  <si>
    <t>1 byte</t>
  </si>
  <si>
    <t>Var # of bytes</t>
  </si>
  <si>
    <t>2 bytes</t>
  </si>
  <si>
    <t>1 byte; 0-247</t>
  </si>
  <si>
    <t>1 byte;</t>
  </si>
  <si>
    <t>021026CF00020400008001A29A</t>
  </si>
  <si>
    <t>021026CF000204000380049299</t>
  </si>
  <si>
    <t>Read Result Register</t>
  </si>
  <si>
    <t>020326CE0001EE8E</t>
  </si>
  <si>
    <t>02030200013D84</t>
  </si>
  <si>
    <t>Byte Count</t>
  </si>
  <si>
    <t>Register data</t>
  </si>
  <si>
    <t>To calculate the register address, use the last 5 digits of the register number (0066) and
subtract 1. The register address for register number 40066 is 65 (0x41 hex).</t>
  </si>
  <si>
    <t>These values are hexadecimal bytes, not ASCII characters.</t>
  </si>
  <si>
    <t>02030200027D85</t>
  </si>
  <si>
    <t>F7</t>
  </si>
  <si>
    <t xml:space="preserve"> 10</t>
  </si>
  <si>
    <t xml:space="preserve"> 00 84</t>
  </si>
  <si>
    <t xml:space="preserve"> 00 01</t>
  </si>
  <si>
    <t xml:space="preserve"> 02</t>
  </si>
  <si>
    <t xml:space="preserve"> 00 02</t>
  </si>
  <si>
    <t xml:space="preserve"> 16 71</t>
  </si>
  <si>
    <t>set_interval</t>
  </si>
  <si>
    <t>set_time</t>
  </si>
  <si>
    <t xml:space="preserve"> 26 FC</t>
  </si>
  <si>
    <t xml:space="preserve"> 04</t>
  </si>
  <si>
    <t xml:space="preserve"> 00 01 00 00 00</t>
  </si>
  <si>
    <t xml:space="preserve"> 02 94</t>
  </si>
  <si>
    <t>64 is hex for 100 (mL for grab sample)</t>
  </si>
  <si>
    <t>8007 is hex for 32775 the program sequence number</t>
  </si>
  <si>
    <t>To calculate the checksum: https://www.lammertbies.nl/comm/info/crc-calculation
input address up to checksum bytes and select "Hex". Compute the CRC-16 Modbus, reverse 2 character chunks ex. 0x5A63 &gt;&gt; 635A</t>
  </si>
  <si>
    <t>Turn pump on(fwd): 0</t>
  </si>
  <si>
    <t>Turn pump off: 0</t>
  </si>
  <si>
    <t>Change state - Ready: 0</t>
  </si>
  <si>
    <t>Change state - Complete: 1</t>
  </si>
  <si>
    <t>Change state - Halted: 2</t>
  </si>
  <si>
    <t>Change state - Restart: 3</t>
  </si>
  <si>
    <t>Change state - Resume: 4</t>
  </si>
  <si>
    <t>hex converter: https://www.rapidtables.com/convert/number/decimal-to-hex.html?x=32769</t>
  </si>
  <si>
    <t>021026CF000204000080046299</t>
  </si>
  <si>
    <t>021026CF000204000180043359</t>
  </si>
  <si>
    <t>021026CF00020400028004C359</t>
  </si>
  <si>
    <t>021026CF000204000480042358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</si>
</sst>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1" xfId="0" applyFont="1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5" xfId="0" quotePrefix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1F515B8-1774-4428-83C1-880CBB32A0A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3FC6-2848-41F8-A5FB-ED6F88D41A38}">
  <dimension ref="A1:AA19"/>
  <sheetViews>
    <sheetView tabSelected="1" workbookViewId="0">
      <pane xSplit="1" ySplit="5" topLeftCell="I6" activePane="bottomRight" state="frozen"/>
      <selection pane="topRight" activeCell="B1" sqref="B1"/>
      <selection pane="bottomLeft" activeCell="A3" sqref="A3"/>
      <selection pane="bottomRight" activeCell="B12" sqref="B12"/>
    </sheetView>
  </sheetViews>
  <sheetFormatPr defaultRowHeight="15" x14ac:dyDescent="0.25"/>
  <cols>
    <col min="1" max="1" width="35.42578125" customWidth="1"/>
    <col min="2" max="2" width="35.5703125" style="4" customWidth="1"/>
    <col min="3" max="3" width="13.140625" style="5" customWidth="1"/>
    <col min="4" max="4" width="11.7109375" style="5" customWidth="1"/>
    <col min="5" max="5" width="20.42578125" style="5" customWidth="1"/>
    <col min="6" max="6" width="13.5703125" style="5" bestFit="1" customWidth="1"/>
    <col min="7" max="7" width="10.28515625" style="5" bestFit="1" customWidth="1"/>
    <col min="8" max="8" width="19.5703125" style="5" customWidth="1"/>
    <col min="9" max="9" width="10" style="6" customWidth="1"/>
    <col min="10" max="10" width="18.28515625" style="4" customWidth="1"/>
    <col min="11" max="11" width="12.28515625" style="5" customWidth="1"/>
    <col min="12" max="12" width="9.140625" style="5"/>
    <col min="13" max="13" width="12.42578125" style="5" bestFit="1" customWidth="1"/>
    <col min="14" max="14" width="13.5703125" style="5" bestFit="1" customWidth="1"/>
    <col min="15" max="15" width="10.140625" style="6" customWidth="1"/>
    <col min="16" max="16" width="19.42578125" style="4" bestFit="1" customWidth="1"/>
    <col min="17" max="17" width="8.140625" style="5" bestFit="1" customWidth="1"/>
    <col min="18" max="18" width="8.7109375" style="5" bestFit="1" customWidth="1"/>
    <col min="19" max="19" width="12.42578125" style="5" bestFit="1" customWidth="1"/>
    <col min="20" max="20" width="13.5703125" style="5" bestFit="1" customWidth="1"/>
    <col min="21" max="21" width="10" style="6" bestFit="1" customWidth="1"/>
    <col min="22" max="22" width="25.140625" style="4" customWidth="1"/>
    <col min="23" max="24" width="9.140625" style="5"/>
    <col min="25" max="25" width="12.42578125" style="5" bestFit="1" customWidth="1"/>
    <col min="26" max="26" width="14.5703125" style="5" bestFit="1" customWidth="1"/>
    <col min="27" max="27" width="10" style="6" bestFit="1" customWidth="1"/>
  </cols>
  <sheetData>
    <row r="1" spans="1:27" ht="36.75" customHeight="1" x14ac:dyDescent="0.25">
      <c r="A1" s="8"/>
      <c r="B1" s="30" t="s">
        <v>27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</row>
    <row r="2" spans="1:27" ht="44.25" customHeight="1" x14ac:dyDescent="0.25">
      <c r="A2" s="8"/>
      <c r="B2" s="30" t="s">
        <v>45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3"/>
    </row>
    <row r="3" spans="1:27" ht="15.75" thickBot="1" x14ac:dyDescent="0.3">
      <c r="A3" s="7"/>
      <c r="B3" s="27" t="s">
        <v>28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</row>
    <row r="4" spans="1:27" s="9" customFormat="1" x14ac:dyDescent="0.25">
      <c r="B4" s="13"/>
      <c r="C4" s="25" t="s">
        <v>10</v>
      </c>
      <c r="D4" s="25"/>
      <c r="E4" s="25"/>
      <c r="F4" s="25"/>
      <c r="G4" s="25"/>
      <c r="H4" s="25"/>
      <c r="I4" s="26"/>
      <c r="J4" s="13"/>
      <c r="K4" s="25" t="s">
        <v>11</v>
      </c>
      <c r="L4" s="25"/>
      <c r="M4" s="25"/>
      <c r="N4" s="25"/>
      <c r="O4" s="26"/>
      <c r="P4" s="24" t="s">
        <v>22</v>
      </c>
      <c r="Q4" s="25"/>
      <c r="R4" s="25"/>
      <c r="S4" s="25"/>
      <c r="T4" s="25"/>
      <c r="U4" s="26"/>
      <c r="V4" s="24" t="s">
        <v>11</v>
      </c>
      <c r="W4" s="25"/>
      <c r="X4" s="25"/>
      <c r="Y4" s="25"/>
      <c r="Z4" s="25"/>
      <c r="AA4" s="26"/>
    </row>
    <row r="5" spans="1:27" s="9" customFormat="1" x14ac:dyDescent="0.25">
      <c r="A5" s="9" t="s">
        <v>13</v>
      </c>
      <c r="B5" s="10" t="s">
        <v>12</v>
      </c>
      <c r="C5" s="11" t="s">
        <v>0</v>
      </c>
      <c r="D5" s="11" t="s">
        <v>1</v>
      </c>
      <c r="E5" s="11" t="s">
        <v>2</v>
      </c>
      <c r="F5" s="11" t="s">
        <v>3</v>
      </c>
      <c r="G5" s="11" t="s">
        <v>4</v>
      </c>
      <c r="H5" s="11" t="s">
        <v>5</v>
      </c>
      <c r="I5" s="12" t="s">
        <v>6</v>
      </c>
      <c r="J5" s="10"/>
      <c r="K5" s="11" t="s">
        <v>0</v>
      </c>
      <c r="L5" s="11" t="s">
        <v>1</v>
      </c>
      <c r="M5" s="11" t="s">
        <v>2</v>
      </c>
      <c r="N5" s="11" t="s">
        <v>3</v>
      </c>
      <c r="O5" s="12" t="s">
        <v>6</v>
      </c>
      <c r="P5" s="10"/>
      <c r="Q5" s="11" t="s">
        <v>0</v>
      </c>
      <c r="R5" s="11" t="s">
        <v>1</v>
      </c>
      <c r="S5" s="11" t="s">
        <v>2</v>
      </c>
      <c r="T5" s="11" t="s">
        <v>3</v>
      </c>
      <c r="U5" s="12" t="s">
        <v>6</v>
      </c>
      <c r="V5" s="10"/>
      <c r="W5" s="11" t="s">
        <v>0</v>
      </c>
      <c r="X5" s="11" t="s">
        <v>1</v>
      </c>
      <c r="Y5" s="11" t="s">
        <v>25</v>
      </c>
      <c r="Z5" s="11" t="s">
        <v>26</v>
      </c>
      <c r="AA5" s="12" t="s">
        <v>6</v>
      </c>
    </row>
    <row r="6" spans="1:27" s="14" customFormat="1" ht="15.75" thickBot="1" x14ac:dyDescent="0.3">
      <c r="B6" s="15"/>
      <c r="C6" s="16" t="s">
        <v>18</v>
      </c>
      <c r="D6" s="16" t="s">
        <v>19</v>
      </c>
      <c r="E6" s="16"/>
      <c r="F6" s="16"/>
      <c r="G6" s="16"/>
      <c r="H6" s="16" t="s">
        <v>16</v>
      </c>
      <c r="I6" s="17" t="s">
        <v>17</v>
      </c>
      <c r="J6" s="15"/>
      <c r="K6" s="16" t="s">
        <v>18</v>
      </c>
      <c r="L6" s="16" t="s">
        <v>15</v>
      </c>
      <c r="M6" s="16"/>
      <c r="N6" s="16"/>
      <c r="O6" s="17"/>
      <c r="P6" s="15"/>
      <c r="Q6" s="16"/>
      <c r="R6" s="16"/>
      <c r="S6" s="16"/>
      <c r="T6" s="16"/>
      <c r="U6" s="17"/>
      <c r="V6" s="15"/>
      <c r="W6" s="16"/>
      <c r="X6" s="16"/>
      <c r="Y6" s="16"/>
      <c r="Z6" s="16"/>
      <c r="AA6" s="17"/>
    </row>
    <row r="7" spans="1:27" s="2" customFormat="1" x14ac:dyDescent="0.25">
      <c r="A7" s="1" t="s">
        <v>46</v>
      </c>
      <c r="B7" s="1" t="s">
        <v>8</v>
      </c>
      <c r="C7" s="2" t="str">
        <f>LEFT($B7,2)</f>
        <v>02</v>
      </c>
      <c r="D7" s="2" t="str">
        <f>MID($B7,3,2)</f>
        <v>10</v>
      </c>
      <c r="E7" s="2" t="str">
        <f>MID($B7,5,4)</f>
        <v>26CF</v>
      </c>
      <c r="F7" s="2" t="str">
        <f>MID($B7,9,4)</f>
        <v>0002</v>
      </c>
      <c r="G7" s="2" t="str">
        <f>MID($B7,13,2)</f>
        <v>04</v>
      </c>
      <c r="H7" s="2" t="str">
        <f>MID($B7,15,8)</f>
        <v>00008000</v>
      </c>
      <c r="I7" s="3" t="str">
        <f>RIGHT($B7,4)</f>
        <v>635A</v>
      </c>
      <c r="J7" s="1" t="s">
        <v>9</v>
      </c>
      <c r="K7" s="2" t="str">
        <f>LEFT($J7,2)</f>
        <v>02</v>
      </c>
      <c r="L7" s="2" t="str">
        <f>MID($J7,3,2)</f>
        <v>10</v>
      </c>
      <c r="M7" s="2" t="str">
        <f>MID($J7,5,4)</f>
        <v>26CF</v>
      </c>
      <c r="N7" s="2" t="str">
        <f>MID($J7,9,4)</f>
        <v>0002</v>
      </c>
      <c r="O7" s="3" t="str">
        <f>RIGHT($J7,4)</f>
        <v>7A8C</v>
      </c>
      <c r="P7" s="1" t="s">
        <v>23</v>
      </c>
      <c r="Q7" s="2" t="str">
        <f t="shared" ref="Q7:Q13" si="0">LEFT($P7,2)</f>
        <v>02</v>
      </c>
      <c r="R7" s="2" t="str">
        <f t="shared" ref="R7:R13" si="1">MID($P7,3,2)</f>
        <v>03</v>
      </c>
      <c r="S7" s="2" t="str">
        <f t="shared" ref="S7:S13" si="2">MID($P7,5,4)</f>
        <v>26CE</v>
      </c>
      <c r="T7" s="2" t="str">
        <f t="shared" ref="T7:T13" si="3">MID($P7,9,4)</f>
        <v>0001</v>
      </c>
      <c r="U7" s="3" t="str">
        <f t="shared" ref="U7:U13" si="4">RIGHT($P7,4)</f>
        <v>EE8E</v>
      </c>
      <c r="V7" s="1" t="s">
        <v>24</v>
      </c>
      <c r="W7" s="2" t="str">
        <f t="shared" ref="W7:W13" si="5">LEFT($V7,2)</f>
        <v>02</v>
      </c>
      <c r="X7" s="2" t="str">
        <f t="shared" ref="X7:X13" si="6">MID($V7,3,2)</f>
        <v>03</v>
      </c>
      <c r="Y7" s="2" t="str">
        <f t="shared" ref="Y7:Y13" si="7">MID($V7,5,2)</f>
        <v>02</v>
      </c>
      <c r="Z7" s="2" t="str">
        <f t="shared" ref="Z7:Z13" si="8">MID($V7,7,4)</f>
        <v>0001</v>
      </c>
      <c r="AA7" s="3" t="str">
        <f t="shared" ref="AA7:AA13" si="9">RIGHT($V7,4)</f>
        <v>3D84</v>
      </c>
    </row>
    <row r="8" spans="1:27" s="5" customFormat="1" x14ac:dyDescent="0.25">
      <c r="A8" s="4" t="s">
        <v>47</v>
      </c>
      <c r="B8" s="4" t="s">
        <v>20</v>
      </c>
      <c r="C8" s="5" t="str">
        <f>LEFT($B8,2)</f>
        <v>02</v>
      </c>
      <c r="D8" s="5" t="str">
        <f>MID($B8,3,2)</f>
        <v>10</v>
      </c>
      <c r="E8" s="5" t="str">
        <f>MID($B8,5,4)</f>
        <v>26CF</v>
      </c>
      <c r="F8" s="5" t="str">
        <f>MID($B8,9,4)</f>
        <v>0002</v>
      </c>
      <c r="G8" s="5" t="str">
        <f>MID($B8,13,2)</f>
        <v>04</v>
      </c>
      <c r="H8" s="5" t="str">
        <f t="shared" ref="H8:H14" si="10">MID($B8,15,8)</f>
        <v>00008001</v>
      </c>
      <c r="I8" s="6" t="str">
        <f>RIGHT($B8,4)</f>
        <v>A29A</v>
      </c>
      <c r="J8" s="4" t="s">
        <v>9</v>
      </c>
      <c r="K8" s="5" t="str">
        <f>LEFT($J8,2)</f>
        <v>02</v>
      </c>
      <c r="L8" s="5" t="str">
        <f>MID($J8,3,2)</f>
        <v>10</v>
      </c>
      <c r="M8" s="5" t="str">
        <f>MID($J8,5,4)</f>
        <v>26CF</v>
      </c>
      <c r="N8" s="5" t="str">
        <f>MID($J8,9,4)</f>
        <v>0002</v>
      </c>
      <c r="O8" s="6" t="str">
        <f>RIGHT($J8,4)</f>
        <v>7A8C</v>
      </c>
      <c r="P8" s="4" t="s">
        <v>23</v>
      </c>
      <c r="Q8" s="5" t="str">
        <f t="shared" si="0"/>
        <v>02</v>
      </c>
      <c r="R8" s="5" t="str">
        <f t="shared" si="1"/>
        <v>03</v>
      </c>
      <c r="S8" s="5" t="str">
        <f t="shared" si="2"/>
        <v>26CE</v>
      </c>
      <c r="T8" s="5" t="str">
        <f t="shared" si="3"/>
        <v>0001</v>
      </c>
      <c r="U8" s="6" t="str">
        <f t="shared" si="4"/>
        <v>EE8E</v>
      </c>
      <c r="V8" s="4" t="s">
        <v>24</v>
      </c>
      <c r="W8" s="5" t="str">
        <f t="shared" si="5"/>
        <v>02</v>
      </c>
      <c r="X8" s="5" t="str">
        <f t="shared" si="6"/>
        <v>03</v>
      </c>
      <c r="Y8" s="5" t="str">
        <f t="shared" si="7"/>
        <v>02</v>
      </c>
      <c r="Z8" s="5" t="str">
        <f t="shared" si="8"/>
        <v>0001</v>
      </c>
      <c r="AA8" s="6" t="str">
        <f t="shared" si="9"/>
        <v>3D84</v>
      </c>
    </row>
    <row r="9" spans="1:27" s="5" customFormat="1" x14ac:dyDescent="0.25">
      <c r="A9" s="35" t="s">
        <v>48</v>
      </c>
      <c r="B9" s="36" t="s">
        <v>54</v>
      </c>
      <c r="C9" s="37" t="str">
        <f t="shared" ref="C9:C12" si="11">LEFT($B9,2)</f>
        <v>02</v>
      </c>
      <c r="D9" s="37" t="str">
        <f t="shared" ref="D9:D12" si="12">MID($B9,3,2)</f>
        <v>10</v>
      </c>
      <c r="E9" s="37" t="str">
        <f t="shared" ref="E9:E12" si="13">MID($B9,5,4)</f>
        <v>26CF</v>
      </c>
      <c r="F9" s="37" t="str">
        <f t="shared" ref="F9:F12" si="14">MID($B9,9,4)</f>
        <v>0002</v>
      </c>
      <c r="G9" s="37" t="str">
        <f t="shared" ref="G9:G12" si="15">MID($B9,13,2)</f>
        <v>04</v>
      </c>
      <c r="H9" s="37" t="str">
        <f t="shared" si="10"/>
        <v>00008004</v>
      </c>
      <c r="I9" s="38" t="str">
        <f t="shared" ref="I9:I12" si="16">RIGHT($B9,4)</f>
        <v>6299</v>
      </c>
      <c r="J9" s="5" t="s">
        <v>9</v>
      </c>
      <c r="K9" s="5" t="str">
        <f t="shared" ref="K9:K12" si="17">LEFT($J9,2)</f>
        <v>02</v>
      </c>
      <c r="L9" s="5" t="str">
        <f t="shared" ref="L9:L12" si="18">MID($J9,3,2)</f>
        <v>10</v>
      </c>
      <c r="M9" s="5" t="str">
        <f t="shared" ref="M9:M12" si="19">MID($J9,5,4)</f>
        <v>26CF</v>
      </c>
      <c r="N9" s="5" t="str">
        <f t="shared" ref="N9:N12" si="20">MID($J9,9,4)</f>
        <v>0002</v>
      </c>
      <c r="O9" s="6" t="str">
        <f t="shared" ref="O9:O12" si="21">RIGHT($J9,4)</f>
        <v>7A8C</v>
      </c>
      <c r="P9" s="4" t="s">
        <v>23</v>
      </c>
      <c r="Q9" s="5" t="str">
        <f t="shared" si="0"/>
        <v>02</v>
      </c>
      <c r="R9" s="5" t="str">
        <f t="shared" si="1"/>
        <v>03</v>
      </c>
      <c r="S9" s="5" t="str">
        <f t="shared" si="2"/>
        <v>26CE</v>
      </c>
      <c r="T9" s="5" t="str">
        <f t="shared" si="3"/>
        <v>0001</v>
      </c>
      <c r="U9" s="6" t="str">
        <f t="shared" si="4"/>
        <v>EE8E</v>
      </c>
      <c r="V9" s="4"/>
      <c r="AA9" s="6"/>
    </row>
    <row r="10" spans="1:27" s="5" customFormat="1" x14ac:dyDescent="0.25">
      <c r="A10" s="39" t="s">
        <v>49</v>
      </c>
      <c r="B10" s="4" t="s">
        <v>55</v>
      </c>
      <c r="C10" s="5" t="str">
        <f t="shared" si="11"/>
        <v>02</v>
      </c>
      <c r="D10" s="5" t="str">
        <f t="shared" si="12"/>
        <v>10</v>
      </c>
      <c r="E10" s="5" t="str">
        <f t="shared" si="13"/>
        <v>26CF</v>
      </c>
      <c r="F10" s="5" t="str">
        <f t="shared" si="14"/>
        <v>0002</v>
      </c>
      <c r="G10" s="5" t="str">
        <f t="shared" si="15"/>
        <v>04</v>
      </c>
      <c r="H10" s="5" t="str">
        <f t="shared" si="10"/>
        <v>00018004</v>
      </c>
      <c r="I10" s="40" t="str">
        <f t="shared" si="16"/>
        <v>3359</v>
      </c>
      <c r="J10" s="5" t="s">
        <v>9</v>
      </c>
      <c r="K10" s="5" t="str">
        <f t="shared" si="17"/>
        <v>02</v>
      </c>
      <c r="L10" s="5" t="str">
        <f t="shared" si="18"/>
        <v>10</v>
      </c>
      <c r="M10" s="5" t="str">
        <f t="shared" si="19"/>
        <v>26CF</v>
      </c>
      <c r="N10" s="5" t="str">
        <f t="shared" si="20"/>
        <v>0002</v>
      </c>
      <c r="O10" s="6" t="str">
        <f t="shared" si="21"/>
        <v>7A8C</v>
      </c>
      <c r="P10" s="4" t="s">
        <v>23</v>
      </c>
      <c r="Q10" s="5" t="str">
        <f t="shared" si="0"/>
        <v>02</v>
      </c>
      <c r="R10" s="5" t="str">
        <f t="shared" si="1"/>
        <v>03</v>
      </c>
      <c r="S10" s="5" t="str">
        <f t="shared" si="2"/>
        <v>26CE</v>
      </c>
      <c r="T10" s="5" t="str">
        <f t="shared" si="3"/>
        <v>0001</v>
      </c>
      <c r="U10" s="6" t="str">
        <f t="shared" si="4"/>
        <v>EE8E</v>
      </c>
      <c r="V10" s="4"/>
      <c r="AA10" s="6"/>
    </row>
    <row r="11" spans="1:27" s="5" customFormat="1" x14ac:dyDescent="0.25">
      <c r="A11" s="39" t="s">
        <v>50</v>
      </c>
      <c r="B11" s="4" t="s">
        <v>56</v>
      </c>
      <c r="C11" s="5" t="str">
        <f t="shared" si="11"/>
        <v>02</v>
      </c>
      <c r="D11" s="5" t="str">
        <f t="shared" si="12"/>
        <v>10</v>
      </c>
      <c r="E11" s="5" t="str">
        <f t="shared" si="13"/>
        <v>26CF</v>
      </c>
      <c r="F11" s="5" t="str">
        <f t="shared" si="14"/>
        <v>0002</v>
      </c>
      <c r="G11" s="5" t="str">
        <f t="shared" si="15"/>
        <v>04</v>
      </c>
      <c r="H11" s="5" t="str">
        <f t="shared" si="10"/>
        <v>00028004</v>
      </c>
      <c r="I11" s="40" t="str">
        <f t="shared" si="16"/>
        <v>C359</v>
      </c>
      <c r="J11" s="5" t="s">
        <v>9</v>
      </c>
      <c r="K11" s="5" t="str">
        <f t="shared" si="17"/>
        <v>02</v>
      </c>
      <c r="L11" s="5" t="str">
        <f t="shared" si="18"/>
        <v>10</v>
      </c>
      <c r="M11" s="5" t="str">
        <f t="shared" si="19"/>
        <v>26CF</v>
      </c>
      <c r="N11" s="5" t="str">
        <f t="shared" si="20"/>
        <v>0002</v>
      </c>
      <c r="O11" s="6" t="str">
        <f t="shared" si="21"/>
        <v>7A8C</v>
      </c>
      <c r="P11" s="4" t="s">
        <v>23</v>
      </c>
      <c r="Q11" s="5" t="str">
        <f t="shared" si="0"/>
        <v>02</v>
      </c>
      <c r="R11" s="5" t="str">
        <f t="shared" si="1"/>
        <v>03</v>
      </c>
      <c r="S11" s="5" t="str">
        <f t="shared" si="2"/>
        <v>26CE</v>
      </c>
      <c r="T11" s="5" t="str">
        <f t="shared" si="3"/>
        <v>0001</v>
      </c>
      <c r="U11" s="6" t="str">
        <f t="shared" si="4"/>
        <v>EE8E</v>
      </c>
      <c r="V11" s="4"/>
      <c r="AA11" s="6"/>
    </row>
    <row r="12" spans="1:27" s="5" customFormat="1" x14ac:dyDescent="0.25">
      <c r="A12" s="39" t="s">
        <v>51</v>
      </c>
      <c r="B12" s="4" t="s">
        <v>21</v>
      </c>
      <c r="C12" s="5" t="str">
        <f t="shared" si="11"/>
        <v>02</v>
      </c>
      <c r="D12" s="5" t="str">
        <f t="shared" si="12"/>
        <v>10</v>
      </c>
      <c r="E12" s="5" t="str">
        <f t="shared" si="13"/>
        <v>26CF</v>
      </c>
      <c r="F12" s="5" t="str">
        <f t="shared" si="14"/>
        <v>0002</v>
      </c>
      <c r="G12" s="5" t="str">
        <f t="shared" si="15"/>
        <v>04</v>
      </c>
      <c r="H12" s="5" t="str">
        <f t="shared" si="10"/>
        <v>00038004</v>
      </c>
      <c r="I12" s="40" t="str">
        <f t="shared" si="16"/>
        <v>9299</v>
      </c>
      <c r="J12" s="5" t="s">
        <v>9</v>
      </c>
      <c r="K12" s="5" t="str">
        <f t="shared" si="17"/>
        <v>02</v>
      </c>
      <c r="L12" s="5" t="str">
        <f t="shared" si="18"/>
        <v>10</v>
      </c>
      <c r="M12" s="5" t="str">
        <f t="shared" si="19"/>
        <v>26CF</v>
      </c>
      <c r="N12" s="5" t="str">
        <f t="shared" si="20"/>
        <v>0002</v>
      </c>
      <c r="O12" s="6" t="str">
        <f t="shared" si="21"/>
        <v>7A8C</v>
      </c>
      <c r="P12" s="4" t="s">
        <v>23</v>
      </c>
      <c r="Q12" s="5" t="str">
        <f t="shared" si="0"/>
        <v>02</v>
      </c>
      <c r="R12" s="5" t="str">
        <f t="shared" si="1"/>
        <v>03</v>
      </c>
      <c r="S12" s="5" t="str">
        <f t="shared" si="2"/>
        <v>26CE</v>
      </c>
      <c r="T12" s="5" t="str">
        <f t="shared" si="3"/>
        <v>0001</v>
      </c>
      <c r="U12" s="6" t="str">
        <f t="shared" si="4"/>
        <v>EE8E</v>
      </c>
      <c r="V12" s="4"/>
      <c r="AA12" s="6"/>
    </row>
    <row r="13" spans="1:27" s="5" customFormat="1" x14ac:dyDescent="0.25">
      <c r="A13" s="41" t="s">
        <v>52</v>
      </c>
      <c r="B13" s="42" t="s">
        <v>57</v>
      </c>
      <c r="C13" s="43" t="str">
        <f>LEFT($B13,2)</f>
        <v>02</v>
      </c>
      <c r="D13" s="43" t="str">
        <f>MID($B13,3,2)</f>
        <v>10</v>
      </c>
      <c r="E13" s="43" t="str">
        <f>MID($B13,5,4)</f>
        <v>26CF</v>
      </c>
      <c r="F13" s="43" t="str">
        <f>MID($B13,9,4)</f>
        <v>0002</v>
      </c>
      <c r="G13" s="43" t="str">
        <f>MID($B13,13,2)</f>
        <v>04</v>
      </c>
      <c r="H13" s="43" t="str">
        <f t="shared" si="10"/>
        <v>00048004</v>
      </c>
      <c r="I13" s="44" t="str">
        <f>RIGHT($B13,4)</f>
        <v>2358</v>
      </c>
      <c r="J13" s="5" t="s">
        <v>9</v>
      </c>
      <c r="K13" s="5" t="str">
        <f>LEFT($J13,2)</f>
        <v>02</v>
      </c>
      <c r="L13" s="5" t="str">
        <f>MID($J13,3,2)</f>
        <v>10</v>
      </c>
      <c r="M13" s="5" t="str">
        <f>MID($J13,5,4)</f>
        <v>26CF</v>
      </c>
      <c r="N13" s="5" t="str">
        <f>MID($J13,9,4)</f>
        <v>0002</v>
      </c>
      <c r="O13" s="6" t="str">
        <f>RIGHT($J13,4)</f>
        <v>7A8C</v>
      </c>
      <c r="P13" s="4" t="s">
        <v>23</v>
      </c>
      <c r="Q13" s="5" t="str">
        <f t="shared" si="0"/>
        <v>02</v>
      </c>
      <c r="R13" s="5" t="str">
        <f t="shared" si="1"/>
        <v>03</v>
      </c>
      <c r="S13" s="5" t="str">
        <f t="shared" si="2"/>
        <v>26CE</v>
      </c>
      <c r="T13" s="5" t="str">
        <f t="shared" si="3"/>
        <v>0001</v>
      </c>
      <c r="U13" s="6" t="str">
        <f t="shared" si="4"/>
        <v>EE8E</v>
      </c>
      <c r="V13" s="4" t="s">
        <v>24</v>
      </c>
      <c r="W13" s="5" t="str">
        <f t="shared" si="5"/>
        <v>02</v>
      </c>
      <c r="X13" s="5" t="str">
        <f t="shared" si="6"/>
        <v>03</v>
      </c>
      <c r="Y13" s="5" t="str">
        <f t="shared" si="7"/>
        <v>02</v>
      </c>
      <c r="Z13" s="5" t="str">
        <f t="shared" si="8"/>
        <v>0001</v>
      </c>
      <c r="AA13" s="6" t="str">
        <f t="shared" si="9"/>
        <v>3D84</v>
      </c>
    </row>
    <row r="14" spans="1:27" s="19" customFormat="1" ht="15.75" thickBot="1" x14ac:dyDescent="0.3">
      <c r="A14" s="18" t="s">
        <v>14</v>
      </c>
      <c r="B14" s="18" t="s">
        <v>7</v>
      </c>
      <c r="C14" s="19" t="str">
        <f>LEFT($B14,2)</f>
        <v>02</v>
      </c>
      <c r="D14" s="19" t="str">
        <f>MID($B14,3,2)</f>
        <v>10</v>
      </c>
      <c r="E14" s="19" t="str">
        <f>MID($B14,5,4)</f>
        <v>26CF</v>
      </c>
      <c r="F14" s="19" t="str">
        <f>MID($B14,9,4)</f>
        <v>0002</v>
      </c>
      <c r="G14" s="19" t="str">
        <f>MID($B14,13,2)</f>
        <v>04</v>
      </c>
      <c r="H14" s="19" t="str">
        <f t="shared" si="10"/>
        <v>00648007</v>
      </c>
      <c r="I14" s="20" t="str">
        <f>RIGHT($B14,4)</f>
        <v>6347</v>
      </c>
      <c r="J14" s="18" t="s">
        <v>9</v>
      </c>
      <c r="K14" s="19" t="str">
        <f>LEFT($J14,2)</f>
        <v>02</v>
      </c>
      <c r="L14" s="19" t="str">
        <f>MID($J14,3,2)</f>
        <v>10</v>
      </c>
      <c r="M14" s="19" t="str">
        <f>MID($J14,5,4)</f>
        <v>26CF</v>
      </c>
      <c r="N14" s="19" t="str">
        <f>MID($J14,9,4)</f>
        <v>0002</v>
      </c>
      <c r="O14" s="20" t="str">
        <f>RIGHT($J14,4)</f>
        <v>7A8C</v>
      </c>
      <c r="P14" s="18" t="s">
        <v>23</v>
      </c>
      <c r="Q14" s="19" t="str">
        <f>LEFT($P14,2)</f>
        <v>02</v>
      </c>
      <c r="R14" s="19" t="str">
        <f>MID($P14,3,2)</f>
        <v>03</v>
      </c>
      <c r="S14" s="19" t="str">
        <f>MID($P14,5,4)</f>
        <v>26CE</v>
      </c>
      <c r="T14" s="19" t="str">
        <f>MID($P14,9,4)</f>
        <v>0001</v>
      </c>
      <c r="U14" s="20" t="str">
        <f>RIGHT($P14,4)</f>
        <v>EE8E</v>
      </c>
      <c r="V14" s="18" t="s">
        <v>29</v>
      </c>
      <c r="W14" s="19" t="str">
        <f>LEFT($V14,2)</f>
        <v>02</v>
      </c>
      <c r="X14" s="19" t="str">
        <f>MID($V14,3,2)</f>
        <v>03</v>
      </c>
      <c r="Y14" s="19" t="str">
        <f>MID($V14,5,2)</f>
        <v>02</v>
      </c>
      <c r="Z14" s="19" t="str">
        <f>MID($V14,7,4)</f>
        <v>0002</v>
      </c>
      <c r="AA14" s="20" t="str">
        <f>RIGHT($V14,4)</f>
        <v>7D85</v>
      </c>
    </row>
    <row r="15" spans="1:27" s="5" customFormat="1" x14ac:dyDescent="0.25">
      <c r="B15" s="4" t="s">
        <v>53</v>
      </c>
      <c r="C15" s="34"/>
      <c r="D15" s="34"/>
      <c r="E15" s="34"/>
      <c r="F15" s="34"/>
      <c r="G15" s="34"/>
      <c r="H15" s="5" t="s">
        <v>43</v>
      </c>
      <c r="I15" s="6" t="str">
        <f>RIGHT($B15,4)</f>
        <v>2769</v>
      </c>
      <c r="J15" s="4"/>
      <c r="O15" s="6"/>
      <c r="P15" s="4"/>
      <c r="U15" s="6"/>
      <c r="V15" s="4"/>
      <c r="AA15" s="6"/>
    </row>
    <row r="16" spans="1:27" x14ac:dyDescent="0.25">
      <c r="H16" s="5" t="s">
        <v>44</v>
      </c>
    </row>
    <row r="18" spans="1:9" x14ac:dyDescent="0.25">
      <c r="A18" t="s">
        <v>38</v>
      </c>
      <c r="B18" s="4" t="str">
        <f>_xlfn.CONCAT(C18:I18)</f>
        <v>F7 10 26 FC 00 02 04 00 01 00 00 00 02 94</v>
      </c>
      <c r="C18" s="5" t="s">
        <v>30</v>
      </c>
      <c r="D18" s="21" t="s">
        <v>31</v>
      </c>
      <c r="E18" s="22" t="s">
        <v>39</v>
      </c>
      <c r="F18" s="22" t="s">
        <v>35</v>
      </c>
      <c r="G18" s="22" t="s">
        <v>40</v>
      </c>
      <c r="H18" s="22" t="s">
        <v>41</v>
      </c>
      <c r="I18" s="23" t="s">
        <v>42</v>
      </c>
    </row>
    <row r="19" spans="1:9" x14ac:dyDescent="0.25">
      <c r="A19" t="s">
        <v>37</v>
      </c>
      <c r="B19" s="4" t="str">
        <f>_xlfn.CONCAT(C19:I19)</f>
        <v>F7 10 00 84 00 01 02 00 02 16 71</v>
      </c>
      <c r="C19" s="5" t="s">
        <v>30</v>
      </c>
      <c r="D19" s="21" t="s">
        <v>31</v>
      </c>
      <c r="E19" s="21" t="s">
        <v>32</v>
      </c>
      <c r="F19" s="21" t="s">
        <v>33</v>
      </c>
      <c r="G19" s="21" t="s">
        <v>34</v>
      </c>
      <c r="H19" s="22" t="s">
        <v>35</v>
      </c>
      <c r="I19" s="23" t="s">
        <v>36</v>
      </c>
    </row>
  </sheetData>
  <mergeCells count="7">
    <mergeCell ref="V4:AA4"/>
    <mergeCell ref="C4:I4"/>
    <mergeCell ref="K4:O4"/>
    <mergeCell ref="B3:O3"/>
    <mergeCell ref="B1:O1"/>
    <mergeCell ref="P4:U4"/>
    <mergeCell ref="B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338A-7380-4905-A228-AA2B6F5E4DE4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2022-06-08T21:23:16Z</dcterms:created>
  <dcterms:modified xsi:type="dcterms:W3CDTF">2022-12-02T23:45:25Z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3cfd97b02a944b25a9bfd249692bef16</vt:lpwstr>
  </property>
</Properties>
</file>