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.messina\Desktop\Cross Sections - Lake Hodges\"/>
    </mc:Choice>
  </mc:AlternateContent>
  <bookViews>
    <workbookView xWindow="0" yWindow="0" windowWidth="23040" windowHeight="9120"/>
  </bookViews>
  <sheets>
    <sheet name="Upstream cross sections" sheetId="4" r:id="rId1"/>
    <sheet name="Upstream side of bridge" sheetId="3" r:id="rId2"/>
    <sheet name="Downstream side of bridge" sheetId="1" r:id="rId3"/>
    <sheet name="ESRI_MAPINFO_SHEET" sheetId="2" state="very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4" l="1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23" i="4"/>
  <c r="D6" i="4"/>
  <c r="D7" i="4"/>
  <c r="D8" i="4"/>
  <c r="D9" i="4"/>
  <c r="D10" i="4"/>
  <c r="D11" i="4"/>
  <c r="D12" i="4"/>
  <c r="D13" i="4"/>
  <c r="D14" i="4"/>
  <c r="D15" i="4"/>
  <c r="D16" i="4"/>
  <c r="D17" i="4"/>
  <c r="D5" i="4"/>
  <c r="E6" i="4"/>
  <c r="E7" i="4"/>
  <c r="E8" i="4"/>
  <c r="E9" i="4"/>
  <c r="E10" i="4"/>
  <c r="E11" i="4"/>
  <c r="E12" i="4"/>
  <c r="E13" i="4"/>
  <c r="E14" i="4"/>
  <c r="E15" i="4"/>
  <c r="E16" i="4"/>
  <c r="E17" i="4"/>
  <c r="E5" i="4"/>
  <c r="J14" i="1"/>
  <c r="I14" i="1"/>
  <c r="J13" i="1"/>
  <c r="J12" i="1"/>
  <c r="I13" i="1"/>
  <c r="I12" i="1"/>
  <c r="I6" i="1"/>
  <c r="I7" i="1"/>
  <c r="I8" i="1"/>
  <c r="I9" i="1"/>
  <c r="I10" i="1"/>
  <c r="I11" i="1"/>
  <c r="I5" i="1"/>
  <c r="D6" i="1"/>
  <c r="D7" i="1"/>
  <c r="D8" i="1"/>
  <c r="D9" i="1"/>
  <c r="D5" i="1"/>
  <c r="J10" i="1"/>
  <c r="J11" i="1"/>
  <c r="J5" i="1"/>
  <c r="E5" i="1"/>
  <c r="J9" i="1"/>
  <c r="J8" i="1"/>
  <c r="J7" i="1"/>
  <c r="J6" i="1"/>
  <c r="J18" i="3"/>
  <c r="J17" i="3"/>
  <c r="J6" i="3"/>
  <c r="J7" i="3"/>
  <c r="J8" i="3"/>
  <c r="J9" i="3"/>
  <c r="J10" i="3"/>
  <c r="J11" i="3"/>
  <c r="J12" i="3"/>
  <c r="J13" i="3"/>
  <c r="J14" i="3"/>
  <c r="J15" i="3"/>
  <c r="J16" i="3"/>
  <c r="J5" i="3"/>
  <c r="E5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E9" i="3" l="1"/>
  <c r="D9" i="3"/>
  <c r="E8" i="3"/>
  <c r="D8" i="3"/>
  <c r="E7" i="3"/>
  <c r="D7" i="3"/>
  <c r="E6" i="3"/>
  <c r="D6" i="3"/>
  <c r="D5" i="3"/>
  <c r="E9" i="1"/>
  <c r="E8" i="1"/>
  <c r="E7" i="1"/>
  <c r="E6" i="1"/>
</calcChain>
</file>

<file path=xl/sharedStrings.xml><?xml version="1.0" encoding="utf-8"?>
<sst xmlns="http://schemas.openxmlformats.org/spreadsheetml/2006/main" count="89" uniqueCount="44">
  <si>
    <t>Channel</t>
  </si>
  <si>
    <t>Notes</t>
  </si>
  <si>
    <t>Tape</t>
  </si>
  <si>
    <t>Scope</t>
  </si>
  <si>
    <t>Distance</t>
  </si>
  <si>
    <t>Elevation</t>
  </si>
  <si>
    <t>Downstream side of bridge</t>
  </si>
  <si>
    <t>Upstream side of bridge</t>
  </si>
  <si>
    <t>Sycamore</t>
  </si>
  <si>
    <t>Bridge</t>
  </si>
  <si>
    <t>East corner of concr bridge</t>
  </si>
  <si>
    <t>Middle of concr bridge</t>
  </si>
  <si>
    <t>West corner of concr bridge</t>
  </si>
  <si>
    <t>bottom of Pipe 3</t>
  </si>
  <si>
    <t>bottom of Pipe 1 (sediment)</t>
  </si>
  <si>
    <t>bottom of Pipe 2 (sediment)</t>
  </si>
  <si>
    <t>low flow box, east edge</t>
  </si>
  <si>
    <t>middle of large pipe</t>
  </si>
  <si>
    <t>inside box west edge half pipe</t>
  </si>
  <si>
    <t>inside box east edge half pipe</t>
  </si>
  <si>
    <t>low flow box, west edge</t>
  </si>
  <si>
    <t>bottom of pipe 4 (sediment)</t>
  </si>
  <si>
    <t>bottom of pipe 5 (sediment)</t>
  </si>
  <si>
    <t>bottome of Pipe 6</t>
  </si>
  <si>
    <t>upstream top of low flow box</t>
  </si>
  <si>
    <t>start of concr bridge</t>
  </si>
  <si>
    <t>middle of bridge</t>
  </si>
  <si>
    <t>end of concr bridge</t>
  </si>
  <si>
    <t>East side (end of railing)</t>
  </si>
  <si>
    <t>West side (end of railing)</t>
  </si>
  <si>
    <t>bottom of Pipe 4</t>
  </si>
  <si>
    <t>bottom of Pipe 5</t>
  </si>
  <si>
    <t>bottom of Pipe 6</t>
  </si>
  <si>
    <t>West end of concr</t>
  </si>
  <si>
    <t>west side of box (top,downstr)</t>
  </si>
  <si>
    <t>east side of box (top,downstr)</t>
  </si>
  <si>
    <t>bottom of pipe downstream (w/6-8"sediment)</t>
  </si>
  <si>
    <t>22 ft Upstream of bridge</t>
  </si>
  <si>
    <t xml:space="preserve">offset distance to match thalweg to middle of bridge </t>
  </si>
  <si>
    <t>thalweg</t>
  </si>
  <si>
    <t>east bank</t>
  </si>
  <si>
    <t>west bank</t>
  </si>
  <si>
    <t>45 ft Upstream of bridge</t>
  </si>
  <si>
    <t>elevations have been offset to match bridge cross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</si>
</sst>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1" fillId="0" borderId="0" xfId="0" applyFont="1"/>
    <xf numFmtId="0" fontId="1" fillId="0" borderId="18" xfId="0" applyFont="1" applyBorder="1" applyAlignment="1">
      <alignment horizontal="center"/>
    </xf>
    <xf numFmtId="0" fontId="1" fillId="0" borderId="18" xfId="0" applyFont="1" applyBorder="1"/>
    <xf numFmtId="0" fontId="0" fillId="0" borderId="19" xfId="0" applyBorder="1"/>
    <xf numFmtId="0" fontId="0" fillId="0" borderId="7" xfId="0" applyFill="1" applyBorder="1"/>
    <xf numFmtId="0" fontId="0" fillId="0" borderId="20" xfId="0" applyFill="1" applyBorder="1"/>
    <xf numFmtId="0" fontId="0" fillId="0" borderId="13" xfId="0" applyFill="1" applyBorder="1"/>
    <xf numFmtId="0" fontId="0" fillId="0" borderId="21" xfId="0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22" xfId="0" applyFill="1" applyBorder="1"/>
    <xf numFmtId="0" fontId="0" fillId="0" borderId="0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4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4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2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58220321094158E-2"/>
          <c:y val="6.3001145475372278E-2"/>
          <c:w val="0.88166782168162217"/>
          <c:h val="0.69822000342740664"/>
        </c:manualLayout>
      </c:layout>
      <c:scatterChart>
        <c:scatterStyle val="lineMarker"/>
        <c:varyColors val="0"/>
        <c:ser>
          <c:idx val="0"/>
          <c:order val="0"/>
          <c:tx>
            <c:v>27ft upstream cross section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'Upstream cross sections'!$D$5:$D$17</c:f>
              <c:numCache>
                <c:formatCode>General</c:formatCode>
                <c:ptCount val="13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19</c:v>
                </c:pt>
                <c:pt idx="4">
                  <c:v>26</c:v>
                </c:pt>
                <c:pt idx="5">
                  <c:v>29</c:v>
                </c:pt>
                <c:pt idx="6">
                  <c:v>31</c:v>
                </c:pt>
                <c:pt idx="7">
                  <c:v>33</c:v>
                </c:pt>
                <c:pt idx="8">
                  <c:v>35</c:v>
                </c:pt>
                <c:pt idx="9">
                  <c:v>37</c:v>
                </c:pt>
                <c:pt idx="10">
                  <c:v>38</c:v>
                </c:pt>
                <c:pt idx="11">
                  <c:v>41</c:v>
                </c:pt>
                <c:pt idx="12">
                  <c:v>46.5</c:v>
                </c:pt>
              </c:numCache>
            </c:numRef>
          </c:xVal>
          <c:yVal>
            <c:numRef>
              <c:f>'Upstream cross sections'!$E$5:$E$17</c:f>
              <c:numCache>
                <c:formatCode>General</c:formatCode>
                <c:ptCount val="13"/>
                <c:pt idx="0">
                  <c:v>-0.80999999999999961</c:v>
                </c:pt>
                <c:pt idx="1">
                  <c:v>-1.9800000000000004</c:v>
                </c:pt>
                <c:pt idx="2">
                  <c:v>-2.08</c:v>
                </c:pt>
                <c:pt idx="3">
                  <c:v>-2.4900000000000002</c:v>
                </c:pt>
                <c:pt idx="4">
                  <c:v>-5.93</c:v>
                </c:pt>
                <c:pt idx="5">
                  <c:v>-3.4800000000000004</c:v>
                </c:pt>
                <c:pt idx="6">
                  <c:v>-3.8900000000000006</c:v>
                </c:pt>
                <c:pt idx="7">
                  <c:v>-3.9499999999999993</c:v>
                </c:pt>
                <c:pt idx="8">
                  <c:v>-3.7999999999999989</c:v>
                </c:pt>
                <c:pt idx="9">
                  <c:v>-3.17</c:v>
                </c:pt>
                <c:pt idx="10">
                  <c:v>-2.7199999999999998</c:v>
                </c:pt>
                <c:pt idx="11">
                  <c:v>-1.6399999999999997</c:v>
                </c:pt>
                <c:pt idx="12">
                  <c:v>-7.0000000000000284E-2</c:v>
                </c:pt>
              </c:numCache>
            </c:numRef>
          </c:yVal>
          <c:smooth val="0"/>
        </c:ser>
        <c:ser>
          <c:idx val="1"/>
          <c:order val="1"/>
          <c:tx>
            <c:v>45ft upstream cross section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'Upstream cross sections'!$D$23:$D$36</c:f>
              <c:numCache>
                <c:formatCode>General</c:formatCode>
                <c:ptCount val="14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'Upstream cross sections'!$E$23:$E$36</c:f>
              <c:numCache>
                <c:formatCode>General</c:formatCode>
                <c:ptCount val="14"/>
                <c:pt idx="0">
                  <c:v>-0.27999999999999936</c:v>
                </c:pt>
                <c:pt idx="1">
                  <c:v>-0.33000000000000007</c:v>
                </c:pt>
                <c:pt idx="2">
                  <c:v>-1.6799999999999997</c:v>
                </c:pt>
                <c:pt idx="3">
                  <c:v>-2.38</c:v>
                </c:pt>
                <c:pt idx="4">
                  <c:v>-3.83</c:v>
                </c:pt>
                <c:pt idx="5">
                  <c:v>-3.1999999999999993</c:v>
                </c:pt>
                <c:pt idx="6">
                  <c:v>-3.6899999999999995</c:v>
                </c:pt>
                <c:pt idx="7">
                  <c:v>-4.1999999999999993</c:v>
                </c:pt>
                <c:pt idx="8">
                  <c:v>-3.7200000000000006</c:v>
                </c:pt>
                <c:pt idx="9">
                  <c:v>-3.3200000000000003</c:v>
                </c:pt>
                <c:pt idx="10">
                  <c:v>-2.5499999999999998</c:v>
                </c:pt>
                <c:pt idx="11">
                  <c:v>-1</c:v>
                </c:pt>
                <c:pt idx="12">
                  <c:v>-0.13999999999999968</c:v>
                </c:pt>
                <c:pt idx="13">
                  <c:v>0.23000000000000043</c:v>
                </c:pt>
              </c:numCache>
            </c:numRef>
          </c:yVal>
          <c:smooth val="0"/>
        </c:ser>
        <c:ser>
          <c:idx val="2"/>
          <c:order val="2"/>
          <c:tx>
            <c:v>Top of bridge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'Upstream side of bridge'!$D$5:$D$9</c:f>
              <c:numCache>
                <c:formatCode>General</c:formatCode>
                <c:ptCount val="5"/>
                <c:pt idx="0">
                  <c:v>0</c:v>
                </c:pt>
                <c:pt idx="1">
                  <c:v>19.100000000000001</c:v>
                </c:pt>
                <c:pt idx="2">
                  <c:v>35</c:v>
                </c:pt>
                <c:pt idx="3">
                  <c:v>51</c:v>
                </c:pt>
                <c:pt idx="4">
                  <c:v>62</c:v>
                </c:pt>
              </c:numCache>
            </c:numRef>
          </c:xVal>
          <c:yVal>
            <c:numRef>
              <c:f>'Upstream side of bridge'!$E$5:$E$9</c:f>
              <c:numCache>
                <c:formatCode>General</c:formatCode>
                <c:ptCount val="5"/>
                <c:pt idx="0">
                  <c:v>0</c:v>
                </c:pt>
                <c:pt idx="1">
                  <c:v>-0.17999999999999972</c:v>
                </c:pt>
                <c:pt idx="2">
                  <c:v>-0.37999999999999989</c:v>
                </c:pt>
                <c:pt idx="3">
                  <c:v>-0.12999999999999989</c:v>
                </c:pt>
                <c:pt idx="4">
                  <c:v>-0.13999999999999968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591040"/>
        <c:axId val="1041798664"/>
      </c:scatterChart>
      <c:valAx>
        <c:axId val="1145591040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East to West (feet)</a:t>
                </a:r>
              </a:p>
            </c:rich>
          </c:tx>
          <c:layout>
            <c:manualLayout>
              <c:xMode val="edge"/>
              <c:yMode val="edge"/>
              <c:x val="0.4045998866618945"/>
              <c:y val="0.87690424006277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98664"/>
        <c:crossesAt val="-10"/>
        <c:crossBetween val="midCat"/>
      </c:valAx>
      <c:valAx>
        <c:axId val="104179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91040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2440407202513946E-2"/>
          <c:y val="0.35753082411090364"/>
          <c:w val="0.26248593925759278"/>
          <c:h val="0.28995048299374948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58220321094158E-2"/>
          <c:y val="6.3001145475372278E-2"/>
          <c:w val="0.88166782168162217"/>
          <c:h val="0.69822000342740664"/>
        </c:manualLayout>
      </c:layout>
      <c:scatterChart>
        <c:scatterStyle val="lineMarker"/>
        <c:varyColors val="0"/>
        <c:ser>
          <c:idx val="0"/>
          <c:order val="0"/>
          <c:tx>
            <c:v>Upstream face of bridge (top)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'Upstream side of bridge'!$D$5:$D$9</c:f>
              <c:numCache>
                <c:formatCode>General</c:formatCode>
                <c:ptCount val="5"/>
                <c:pt idx="0">
                  <c:v>0</c:v>
                </c:pt>
                <c:pt idx="1">
                  <c:v>19.100000000000001</c:v>
                </c:pt>
                <c:pt idx="2">
                  <c:v>35</c:v>
                </c:pt>
                <c:pt idx="3">
                  <c:v>51</c:v>
                </c:pt>
                <c:pt idx="4">
                  <c:v>62</c:v>
                </c:pt>
              </c:numCache>
            </c:numRef>
          </c:xVal>
          <c:yVal>
            <c:numRef>
              <c:f>'Upstream side of bridge'!$E$5:$E$9</c:f>
              <c:numCache>
                <c:formatCode>General</c:formatCode>
                <c:ptCount val="5"/>
                <c:pt idx="0">
                  <c:v>0</c:v>
                </c:pt>
                <c:pt idx="1">
                  <c:v>-0.17999999999999972</c:v>
                </c:pt>
                <c:pt idx="2">
                  <c:v>-0.37999999999999989</c:v>
                </c:pt>
                <c:pt idx="3">
                  <c:v>-0.12999999999999989</c:v>
                </c:pt>
                <c:pt idx="4">
                  <c:v>-0.13999999999999968</c:v>
                </c:pt>
              </c:numCache>
            </c:numRef>
          </c:yVal>
          <c:smooth val="0"/>
        </c:ser>
        <c:ser>
          <c:idx val="1"/>
          <c:order val="1"/>
          <c:tx>
            <c:v>upstream face of bridge/pipes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'Upstream side of bridge'!$I$5:$I$16</c:f>
              <c:numCache>
                <c:formatCode>General</c:formatCode>
                <c:ptCount val="12"/>
                <c:pt idx="0">
                  <c:v>19.100000000000001</c:v>
                </c:pt>
                <c:pt idx="1">
                  <c:v>21.1</c:v>
                </c:pt>
                <c:pt idx="2">
                  <c:v>25.5</c:v>
                </c:pt>
                <c:pt idx="3">
                  <c:v>29.5</c:v>
                </c:pt>
                <c:pt idx="4">
                  <c:v>31</c:v>
                </c:pt>
                <c:pt idx="5">
                  <c:v>31.5</c:v>
                </c:pt>
                <c:pt idx="6">
                  <c:v>34.5</c:v>
                </c:pt>
                <c:pt idx="7">
                  <c:v>37.299999999999997</c:v>
                </c:pt>
                <c:pt idx="8">
                  <c:v>38</c:v>
                </c:pt>
                <c:pt idx="9">
                  <c:v>40.700000000000003</c:v>
                </c:pt>
                <c:pt idx="10">
                  <c:v>45</c:v>
                </c:pt>
                <c:pt idx="11">
                  <c:v>49.1</c:v>
                </c:pt>
              </c:numCache>
            </c:numRef>
          </c:xVal>
          <c:yVal>
            <c:numRef>
              <c:f>'Upstream side of bridge'!$J$5:$J$16</c:f>
              <c:numCache>
                <c:formatCode>General</c:formatCode>
                <c:ptCount val="12"/>
                <c:pt idx="0">
                  <c:v>-2.2599999999999998</c:v>
                </c:pt>
                <c:pt idx="1">
                  <c:v>-3.26</c:v>
                </c:pt>
                <c:pt idx="2">
                  <c:v>-3.2299999999999995</c:v>
                </c:pt>
                <c:pt idx="3">
                  <c:v>-3.6500000000000004</c:v>
                </c:pt>
                <c:pt idx="4">
                  <c:v>-3.4299999999999997</c:v>
                </c:pt>
                <c:pt idx="5">
                  <c:v>-4.8100000000000005</c:v>
                </c:pt>
                <c:pt idx="6">
                  <c:v>-7.09</c:v>
                </c:pt>
                <c:pt idx="7">
                  <c:v>-4.5499999999999989</c:v>
                </c:pt>
                <c:pt idx="8">
                  <c:v>-3.1799999999999997</c:v>
                </c:pt>
                <c:pt idx="9">
                  <c:v>-3.1799999999999997</c:v>
                </c:pt>
                <c:pt idx="10">
                  <c:v>-3.5700000000000003</c:v>
                </c:pt>
                <c:pt idx="11">
                  <c:v>-3.6999999999999993</c:v>
                </c:pt>
              </c:numCache>
            </c:numRef>
          </c:yVal>
          <c:smooth val="0"/>
        </c:ser>
        <c:ser>
          <c:idx val="2"/>
          <c:order val="2"/>
          <c:tx>
            <c:v>upstream low flow box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'Upstream side of bridge'!$I$17:$I$18</c:f>
              <c:numCache>
                <c:formatCode>General</c:formatCode>
                <c:ptCount val="2"/>
                <c:pt idx="0">
                  <c:v>31</c:v>
                </c:pt>
                <c:pt idx="1">
                  <c:v>38</c:v>
                </c:pt>
              </c:numCache>
            </c:numRef>
          </c:xVal>
          <c:yVal>
            <c:numRef>
              <c:f>'Upstream side of bridge'!$J$17:$J$18</c:f>
              <c:numCache>
                <c:formatCode>General</c:formatCode>
                <c:ptCount val="2"/>
                <c:pt idx="0">
                  <c:v>-3.29</c:v>
                </c:pt>
                <c:pt idx="1">
                  <c:v>-3.29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790432"/>
        <c:axId val="1229790824"/>
      </c:scatterChart>
      <c:valAx>
        <c:axId val="1229790432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East to West</a:t>
                </a:r>
                <a:r>
                  <a:rPr lang="en-US" baseline="0"/>
                  <a:t> </a:t>
                </a:r>
                <a:r>
                  <a:rPr lang="en-US"/>
                  <a:t>(feet)</a:t>
                </a:r>
              </a:p>
            </c:rich>
          </c:tx>
          <c:layout>
            <c:manualLayout>
              <c:xMode val="edge"/>
              <c:yMode val="edge"/>
              <c:x val="0.4045998866618945"/>
              <c:y val="0.87690424006277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90824"/>
        <c:crossesAt val="-10"/>
        <c:crossBetween val="midCat"/>
      </c:valAx>
      <c:valAx>
        <c:axId val="122979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9043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2440407202513946E-2"/>
          <c:y val="0.35753082411090364"/>
          <c:w val="0.17059095291659968"/>
          <c:h val="0.30794011150066097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58220321094158E-2"/>
          <c:y val="6.3001145475372278E-2"/>
          <c:w val="0.88166782168162217"/>
          <c:h val="0.69822000342740664"/>
        </c:manualLayout>
      </c:layout>
      <c:scatterChart>
        <c:scatterStyle val="lineMarker"/>
        <c:varyColors val="0"/>
        <c:ser>
          <c:idx val="0"/>
          <c:order val="0"/>
          <c:tx>
            <c:v>Upstream Cross Section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'Downstream side of bridge'!$D$5:$D$9</c:f>
              <c:numCache>
                <c:formatCode>General</c:formatCode>
                <c:ptCount val="5"/>
                <c:pt idx="0">
                  <c:v>0</c:v>
                </c:pt>
                <c:pt idx="1">
                  <c:v>37.5</c:v>
                </c:pt>
                <c:pt idx="2">
                  <c:v>52</c:v>
                </c:pt>
                <c:pt idx="3">
                  <c:v>69.3</c:v>
                </c:pt>
                <c:pt idx="4">
                  <c:v>108.3</c:v>
                </c:pt>
              </c:numCache>
            </c:numRef>
          </c:xVal>
          <c:yVal>
            <c:numRef>
              <c:f>'Downstream side of bridge'!$E$5:$E$9</c:f>
              <c:numCache>
                <c:formatCode>General</c:formatCode>
                <c:ptCount val="5"/>
                <c:pt idx="0">
                  <c:v>0</c:v>
                </c:pt>
                <c:pt idx="1">
                  <c:v>0.11000000000000032</c:v>
                </c:pt>
                <c:pt idx="2">
                  <c:v>-8.0000000000000071E-2</c:v>
                </c:pt>
                <c:pt idx="3">
                  <c:v>0.15000000000000036</c:v>
                </c:pt>
                <c:pt idx="4">
                  <c:v>0.20999999999999996</c:v>
                </c:pt>
              </c:numCache>
            </c:numRef>
          </c:yVal>
          <c:smooth val="0"/>
        </c:ser>
        <c:ser>
          <c:idx val="1"/>
          <c:order val="1"/>
          <c:tx>
            <c:v>pipes/channel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'Downstream side of bridge'!$I$5:$I$11</c:f>
              <c:numCache>
                <c:formatCode>General</c:formatCode>
                <c:ptCount val="7"/>
                <c:pt idx="0">
                  <c:v>40</c:v>
                </c:pt>
                <c:pt idx="1">
                  <c:v>43.7</c:v>
                </c:pt>
                <c:pt idx="2">
                  <c:v>47.5</c:v>
                </c:pt>
                <c:pt idx="3">
                  <c:v>59.5</c:v>
                </c:pt>
                <c:pt idx="4">
                  <c:v>63.2</c:v>
                </c:pt>
                <c:pt idx="5">
                  <c:v>67</c:v>
                </c:pt>
                <c:pt idx="6">
                  <c:v>69.3</c:v>
                </c:pt>
              </c:numCache>
            </c:numRef>
          </c:xVal>
          <c:yVal>
            <c:numRef>
              <c:f>'Downstream side of bridge'!$J$5:$J$11</c:f>
              <c:numCache>
                <c:formatCode>General</c:formatCode>
                <c:ptCount val="7"/>
                <c:pt idx="0">
                  <c:v>-2.2799999999999994</c:v>
                </c:pt>
                <c:pt idx="1">
                  <c:v>-2.79</c:v>
                </c:pt>
                <c:pt idx="2">
                  <c:v>-2.9400000000000004</c:v>
                </c:pt>
                <c:pt idx="3">
                  <c:v>-3.3199999999999994</c:v>
                </c:pt>
                <c:pt idx="4">
                  <c:v>-3.2599999999999989</c:v>
                </c:pt>
                <c:pt idx="5">
                  <c:v>-3.0300000000000002</c:v>
                </c:pt>
                <c:pt idx="6">
                  <c:v>-2.0199999999999996</c:v>
                </c:pt>
              </c:numCache>
            </c:numRef>
          </c:yVal>
          <c:smooth val="0"/>
        </c:ser>
        <c:ser>
          <c:idx val="2"/>
          <c:order val="2"/>
          <c:tx>
            <c:v>box downstream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'Downstream side of bridge'!$I$12:$I$13</c:f>
              <c:numCache>
                <c:formatCode>General</c:formatCode>
                <c:ptCount val="2"/>
                <c:pt idx="0">
                  <c:v>57.7</c:v>
                </c:pt>
                <c:pt idx="1">
                  <c:v>49</c:v>
                </c:pt>
              </c:numCache>
            </c:numRef>
          </c:xVal>
          <c:yVal>
            <c:numRef>
              <c:f>'Downstream side of bridge'!$J$12:$J$13</c:f>
              <c:numCache>
                <c:formatCode>General</c:formatCode>
                <c:ptCount val="2"/>
                <c:pt idx="0">
                  <c:v>-2.5099999999999998</c:v>
                </c:pt>
                <c:pt idx="1">
                  <c:v>-2.5099999999999998</c:v>
                </c:pt>
              </c:numCache>
            </c:numRef>
          </c:yVal>
          <c:smooth val="0"/>
        </c:ser>
        <c:ser>
          <c:idx val="3"/>
          <c:order val="3"/>
          <c:tx>
            <c:v>bottom pipe downstream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'Downstream side of bridge'!$I$14</c:f>
              <c:numCache>
                <c:formatCode>General</c:formatCode>
                <c:ptCount val="1"/>
                <c:pt idx="0">
                  <c:v>53.9</c:v>
                </c:pt>
              </c:numCache>
            </c:numRef>
          </c:xVal>
          <c:yVal>
            <c:numRef>
              <c:f>'Downstream side of bridge'!$J$14</c:f>
              <c:numCache>
                <c:formatCode>General</c:formatCode>
                <c:ptCount val="1"/>
                <c:pt idx="0">
                  <c:v>-5.86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791608"/>
        <c:axId val="1229792000"/>
      </c:scatterChart>
      <c:valAx>
        <c:axId val="12297916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East to West (feet)</a:t>
                </a:r>
              </a:p>
            </c:rich>
          </c:tx>
          <c:layout>
            <c:manualLayout>
              <c:xMode val="edge"/>
              <c:yMode val="edge"/>
              <c:x val="0.4045998866618945"/>
              <c:y val="0.87690424006277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92000"/>
        <c:crossesAt val="-10"/>
        <c:crossBetween val="midCat"/>
      </c:valAx>
      <c:valAx>
        <c:axId val="12297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9160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2440407202513946E-2"/>
          <c:y val="0.35753082411090364"/>
          <c:w val="0.15040135289211298"/>
          <c:h val="0.43774625448083587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2</xdr:row>
      <xdr:rowOff>15240</xdr:rowOff>
    </xdr:from>
    <xdr:to>
      <xdr:col>15</xdr:col>
      <xdr:colOff>525780</xdr:colOff>
      <xdr:row>14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281940</xdr:colOff>
      <xdr:row>1</xdr:row>
      <xdr:rowOff>175260</xdr:rowOff>
    </xdr:from>
    <xdr:to>
      <xdr:col>27</xdr:col>
      <xdr:colOff>373380</xdr:colOff>
      <xdr:row>13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556260</xdr:colOff>
      <xdr:row>2</xdr:row>
      <xdr:rowOff>22860</xdr:rowOff>
    </xdr:from>
    <xdr:to>
      <xdr:col>28</xdr:col>
      <xdr:colOff>38100</xdr:colOff>
      <xdr:row>12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16" workbookViewId="0">
      <selection activeCell="D23" sqref="D23:E36"/>
    </sheetView>
  </sheetViews>
  <sheetFormatPr defaultRowHeight="14.4" x14ac:dyDescent="0.3"/>
  <cols>
    <col min="1" max="1" width="29" customWidth="1"/>
  </cols>
  <sheetData>
    <row r="1" spans="1:5" s="20" customFormat="1" x14ac:dyDescent="0.3">
      <c r="A1" s="20" t="s">
        <v>8</v>
      </c>
      <c r="C1" s="20" t="s">
        <v>43</v>
      </c>
    </row>
    <row r="2" spans="1:5" ht="15" thickBot="1" x14ac:dyDescent="0.35">
      <c r="A2" t="s">
        <v>37</v>
      </c>
    </row>
    <row r="3" spans="1:5" ht="15" thickBot="1" x14ac:dyDescent="0.35">
      <c r="A3" s="1">
        <v>43852</v>
      </c>
      <c r="B3" s="44" t="s">
        <v>0</v>
      </c>
      <c r="C3" s="45"/>
      <c r="D3" s="44" t="s">
        <v>0</v>
      </c>
      <c r="E3" s="45"/>
    </row>
    <row r="4" spans="1:5" ht="15" thickBot="1" x14ac:dyDescent="0.35">
      <c r="A4" s="2" t="s">
        <v>1</v>
      </c>
      <c r="B4" s="2" t="s">
        <v>2</v>
      </c>
      <c r="C4" s="3" t="s">
        <v>3</v>
      </c>
      <c r="D4" s="2" t="s">
        <v>4</v>
      </c>
      <c r="E4" s="3" t="s">
        <v>5</v>
      </c>
    </row>
    <row r="5" spans="1:5" x14ac:dyDescent="0.3">
      <c r="A5" t="s">
        <v>40</v>
      </c>
      <c r="B5" s="4">
        <v>2</v>
      </c>
      <c r="C5" s="5">
        <v>1.53</v>
      </c>
      <c r="D5" s="6">
        <f>B5-2+2</f>
        <v>2</v>
      </c>
      <c r="E5" s="7">
        <f>-3.85-C5+'Upstream side of bridge'!$C$5</f>
        <v>-0.80999999999999961</v>
      </c>
    </row>
    <row r="6" spans="1:5" x14ac:dyDescent="0.3">
      <c r="B6" s="8">
        <v>6</v>
      </c>
      <c r="C6" s="9">
        <v>2.7</v>
      </c>
      <c r="D6" s="10">
        <f t="shared" ref="D6:D17" si="0">B6-2+2</f>
        <v>6</v>
      </c>
      <c r="E6" s="11">
        <f>-3.85-C6+'Upstream side of bridge'!$C$5</f>
        <v>-1.9800000000000004</v>
      </c>
    </row>
    <row r="7" spans="1:5" x14ac:dyDescent="0.3">
      <c r="B7" s="8">
        <v>13</v>
      </c>
      <c r="C7" s="9">
        <v>2.8</v>
      </c>
      <c r="D7" s="10">
        <f t="shared" si="0"/>
        <v>13</v>
      </c>
      <c r="E7" s="11">
        <f>-3.85-C7+'Upstream side of bridge'!$C$5</f>
        <v>-2.08</v>
      </c>
    </row>
    <row r="8" spans="1:5" x14ac:dyDescent="0.3">
      <c r="B8" s="8">
        <v>19</v>
      </c>
      <c r="C8" s="9">
        <v>3.21</v>
      </c>
      <c r="D8" s="10">
        <f t="shared" si="0"/>
        <v>19</v>
      </c>
      <c r="E8" s="11">
        <f>-3.85-C8+'Upstream side of bridge'!$C$5</f>
        <v>-2.4900000000000002</v>
      </c>
    </row>
    <row r="9" spans="1:5" x14ac:dyDescent="0.3">
      <c r="B9" s="8">
        <v>26</v>
      </c>
      <c r="C9" s="9">
        <v>6.65</v>
      </c>
      <c r="D9" s="10">
        <f t="shared" si="0"/>
        <v>26</v>
      </c>
      <c r="E9" s="11">
        <f>-3.85-C9+'Upstream side of bridge'!$C$5</f>
        <v>-5.93</v>
      </c>
    </row>
    <row r="10" spans="1:5" x14ac:dyDescent="0.3">
      <c r="B10" s="8">
        <v>29</v>
      </c>
      <c r="C10" s="9">
        <v>4.2</v>
      </c>
      <c r="D10" s="10">
        <f t="shared" si="0"/>
        <v>29</v>
      </c>
      <c r="E10" s="11">
        <f>-3.85-C10+'Upstream side of bridge'!$C$5</f>
        <v>-3.4800000000000004</v>
      </c>
    </row>
    <row r="11" spans="1:5" x14ac:dyDescent="0.3">
      <c r="B11" s="8">
        <v>31</v>
      </c>
      <c r="C11" s="9">
        <v>4.6100000000000003</v>
      </c>
      <c r="D11" s="10">
        <f t="shared" si="0"/>
        <v>31</v>
      </c>
      <c r="E11" s="11">
        <f>-3.85-C11+'Upstream side of bridge'!$C$5</f>
        <v>-3.8900000000000006</v>
      </c>
    </row>
    <row r="12" spans="1:5" x14ac:dyDescent="0.3">
      <c r="A12" t="s">
        <v>39</v>
      </c>
      <c r="B12" s="8">
        <v>33</v>
      </c>
      <c r="C12" s="9">
        <v>4.67</v>
      </c>
      <c r="D12" s="10">
        <f t="shared" si="0"/>
        <v>33</v>
      </c>
      <c r="E12" s="11">
        <f>-3.85-C12+'Upstream side of bridge'!$C$5</f>
        <v>-3.9499999999999993</v>
      </c>
    </row>
    <row r="13" spans="1:5" x14ac:dyDescent="0.3">
      <c r="B13" s="8">
        <v>35</v>
      </c>
      <c r="C13" s="9">
        <v>4.5199999999999996</v>
      </c>
      <c r="D13" s="10">
        <f t="shared" si="0"/>
        <v>35</v>
      </c>
      <c r="E13" s="11">
        <f>-3.85-C13+'Upstream side of bridge'!$C$5</f>
        <v>-3.7999999999999989</v>
      </c>
    </row>
    <row r="14" spans="1:5" x14ac:dyDescent="0.3">
      <c r="B14" s="8">
        <v>37</v>
      </c>
      <c r="C14" s="9">
        <v>3.89</v>
      </c>
      <c r="D14" s="10">
        <f t="shared" si="0"/>
        <v>37</v>
      </c>
      <c r="E14" s="11">
        <f>-3.85-C14+'Upstream side of bridge'!$C$5</f>
        <v>-3.17</v>
      </c>
    </row>
    <row r="15" spans="1:5" x14ac:dyDescent="0.3">
      <c r="B15" s="8">
        <v>38</v>
      </c>
      <c r="C15" s="9">
        <v>3.44</v>
      </c>
      <c r="D15" s="10">
        <f t="shared" si="0"/>
        <v>38</v>
      </c>
      <c r="E15" s="11">
        <f>-3.85-C15+'Upstream side of bridge'!$C$5</f>
        <v>-2.7199999999999998</v>
      </c>
    </row>
    <row r="16" spans="1:5" x14ac:dyDescent="0.3">
      <c r="B16" s="8">
        <v>41</v>
      </c>
      <c r="C16" s="9">
        <v>2.36</v>
      </c>
      <c r="D16" s="10">
        <f t="shared" si="0"/>
        <v>41</v>
      </c>
      <c r="E16" s="11">
        <f>-3.85-C16+'Upstream side of bridge'!$C$5</f>
        <v>-1.6399999999999997</v>
      </c>
    </row>
    <row r="17" spans="1:5" ht="15" thickBot="1" x14ac:dyDescent="0.35">
      <c r="A17" t="s">
        <v>41</v>
      </c>
      <c r="B17" s="14">
        <v>46.5</v>
      </c>
      <c r="C17" s="15">
        <v>0.79</v>
      </c>
      <c r="D17" s="16">
        <f t="shared" si="0"/>
        <v>46.5</v>
      </c>
      <c r="E17" s="17">
        <f>-3.85-C17+'Upstream side of bridge'!$C$5</f>
        <v>-7.0000000000000284E-2</v>
      </c>
    </row>
    <row r="18" spans="1:5" x14ac:dyDescent="0.3">
      <c r="D18" t="s">
        <v>38</v>
      </c>
    </row>
    <row r="20" spans="1:5" ht="15" thickBot="1" x14ac:dyDescent="0.35">
      <c r="A20" t="s">
        <v>42</v>
      </c>
    </row>
    <row r="21" spans="1:5" ht="15" thickBot="1" x14ac:dyDescent="0.35">
      <c r="A21" s="1">
        <v>43852</v>
      </c>
      <c r="B21" s="44" t="s">
        <v>0</v>
      </c>
      <c r="C21" s="45"/>
      <c r="D21" s="44" t="s">
        <v>0</v>
      </c>
      <c r="E21" s="45"/>
    </row>
    <row r="22" spans="1:5" ht="15" thickBot="1" x14ac:dyDescent="0.35">
      <c r="A22" s="2" t="s">
        <v>1</v>
      </c>
      <c r="B22" s="2" t="s">
        <v>2</v>
      </c>
      <c r="C22" s="3" t="s">
        <v>3</v>
      </c>
      <c r="D22" s="2" t="s">
        <v>4</v>
      </c>
      <c r="E22" s="3" t="s">
        <v>5</v>
      </c>
    </row>
    <row r="23" spans="1:5" x14ac:dyDescent="0.3">
      <c r="A23" t="s">
        <v>40</v>
      </c>
      <c r="B23" s="4">
        <v>3</v>
      </c>
      <c r="C23" s="5">
        <v>1</v>
      </c>
      <c r="D23" s="6">
        <f>B23+14.45</f>
        <v>17.45</v>
      </c>
      <c r="E23" s="7">
        <f>-3.85-C23+'Upstream side of bridge'!$C$5</f>
        <v>-0.27999999999999936</v>
      </c>
    </row>
    <row r="24" spans="1:5" x14ac:dyDescent="0.3">
      <c r="B24" s="8">
        <v>4</v>
      </c>
      <c r="C24" s="9">
        <v>1.05</v>
      </c>
      <c r="D24" s="10">
        <f t="shared" ref="D24:D36" si="1">B24+14.45</f>
        <v>18.45</v>
      </c>
      <c r="E24" s="11">
        <f>-3.85-C24+'Upstream side of bridge'!$C$5</f>
        <v>-0.33000000000000007</v>
      </c>
    </row>
    <row r="25" spans="1:5" x14ac:dyDescent="0.3">
      <c r="B25" s="8">
        <v>9</v>
      </c>
      <c r="C25" s="9">
        <v>2.4</v>
      </c>
      <c r="D25" s="10">
        <f t="shared" si="1"/>
        <v>23.45</v>
      </c>
      <c r="E25" s="11">
        <f>-3.85-C25+'Upstream side of bridge'!$C$5</f>
        <v>-1.6799999999999997</v>
      </c>
    </row>
    <row r="26" spans="1:5" x14ac:dyDescent="0.3">
      <c r="B26" s="8">
        <v>11</v>
      </c>
      <c r="C26" s="9">
        <v>3.1</v>
      </c>
      <c r="D26" s="10">
        <f t="shared" si="1"/>
        <v>25.45</v>
      </c>
      <c r="E26" s="11">
        <f>-3.85-C26+'Upstream side of bridge'!$C$5</f>
        <v>-2.38</v>
      </c>
    </row>
    <row r="27" spans="1:5" x14ac:dyDescent="0.3">
      <c r="B27" s="8">
        <v>14.5</v>
      </c>
      <c r="C27" s="9">
        <v>4.55</v>
      </c>
      <c r="D27" s="10">
        <f t="shared" si="1"/>
        <v>28.95</v>
      </c>
      <c r="E27" s="11">
        <f>-3.85-C27+'Upstream side of bridge'!$C$5</f>
        <v>-3.83</v>
      </c>
    </row>
    <row r="28" spans="1:5" x14ac:dyDescent="0.3">
      <c r="A28" t="s">
        <v>39</v>
      </c>
      <c r="B28" s="8">
        <v>20.55</v>
      </c>
      <c r="C28" s="9">
        <v>3.92</v>
      </c>
      <c r="D28" s="10">
        <f t="shared" si="1"/>
        <v>35</v>
      </c>
      <c r="E28" s="11">
        <f>-3.85-C28+'Upstream side of bridge'!$C$5</f>
        <v>-3.1999999999999993</v>
      </c>
    </row>
    <row r="29" spans="1:5" x14ac:dyDescent="0.3">
      <c r="B29" s="8">
        <v>24</v>
      </c>
      <c r="C29" s="9">
        <v>4.41</v>
      </c>
      <c r="D29" s="10">
        <f t="shared" si="1"/>
        <v>38.450000000000003</v>
      </c>
      <c r="E29" s="11">
        <f>-3.85-C29+'Upstream side of bridge'!$C$5</f>
        <v>-3.6899999999999995</v>
      </c>
    </row>
    <row r="30" spans="1:5" x14ac:dyDescent="0.3">
      <c r="B30" s="8">
        <v>27</v>
      </c>
      <c r="C30" s="9">
        <v>4.92</v>
      </c>
      <c r="D30" s="10">
        <f t="shared" si="1"/>
        <v>41.45</v>
      </c>
      <c r="E30" s="11">
        <f>-3.85-C30+'Upstream side of bridge'!$C$5</f>
        <v>-4.1999999999999993</v>
      </c>
    </row>
    <row r="31" spans="1:5" x14ac:dyDescent="0.3">
      <c r="B31" s="8">
        <v>30</v>
      </c>
      <c r="C31" s="9">
        <v>4.4400000000000004</v>
      </c>
      <c r="D31" s="10">
        <f t="shared" si="1"/>
        <v>44.45</v>
      </c>
      <c r="E31" s="11">
        <f>-3.85-C31+'Upstream side of bridge'!$C$5</f>
        <v>-3.7200000000000006</v>
      </c>
    </row>
    <row r="32" spans="1:5" x14ac:dyDescent="0.3">
      <c r="B32" s="8">
        <v>33</v>
      </c>
      <c r="C32" s="9">
        <v>4.04</v>
      </c>
      <c r="D32" s="10">
        <f t="shared" si="1"/>
        <v>47.45</v>
      </c>
      <c r="E32" s="11">
        <f>-3.85-C32+'Upstream side of bridge'!$C$5</f>
        <v>-3.3200000000000003</v>
      </c>
    </row>
    <row r="33" spans="1:5" x14ac:dyDescent="0.3">
      <c r="B33" s="8">
        <v>35</v>
      </c>
      <c r="C33" s="9">
        <v>3.27</v>
      </c>
      <c r="D33" s="10">
        <f t="shared" si="1"/>
        <v>49.45</v>
      </c>
      <c r="E33" s="11">
        <f>-3.85-C33+'Upstream side of bridge'!$C$5</f>
        <v>-2.5499999999999998</v>
      </c>
    </row>
    <row r="34" spans="1:5" x14ac:dyDescent="0.3">
      <c r="B34" s="8">
        <v>38</v>
      </c>
      <c r="C34" s="9">
        <v>1.72</v>
      </c>
      <c r="D34" s="10">
        <f t="shared" si="1"/>
        <v>52.45</v>
      </c>
      <c r="E34" s="11">
        <f>-3.85-C34+'Upstream side of bridge'!$C$5</f>
        <v>-1</v>
      </c>
    </row>
    <row r="35" spans="1:5" x14ac:dyDescent="0.3">
      <c r="B35" s="8">
        <v>43</v>
      </c>
      <c r="C35" s="9">
        <v>0.86</v>
      </c>
      <c r="D35" s="12">
        <f t="shared" si="1"/>
        <v>57.45</v>
      </c>
      <c r="E35" s="13">
        <f>-3.85-C35+'Upstream side of bridge'!$C$5</f>
        <v>-0.13999999999999968</v>
      </c>
    </row>
    <row r="36" spans="1:5" ht="15" thickBot="1" x14ac:dyDescent="0.35">
      <c r="A36" t="s">
        <v>41</v>
      </c>
      <c r="B36" s="14">
        <v>53</v>
      </c>
      <c r="C36" s="15">
        <v>0.49</v>
      </c>
      <c r="D36" s="16">
        <f t="shared" si="1"/>
        <v>67.45</v>
      </c>
      <c r="E36" s="17">
        <f>-3.85-C36+'Upstream side of bridge'!$C$5</f>
        <v>0.23000000000000043</v>
      </c>
    </row>
    <row r="37" spans="1:5" x14ac:dyDescent="0.3">
      <c r="D37" t="s">
        <v>38</v>
      </c>
    </row>
  </sheetData>
  <mergeCells count="4">
    <mergeCell ref="B3:C3"/>
    <mergeCell ref="D3:E3"/>
    <mergeCell ref="B21:C21"/>
    <mergeCell ref="D21:E2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5" sqref="C15"/>
    </sheetView>
  </sheetViews>
  <sheetFormatPr defaultRowHeight="14.4" x14ac:dyDescent="0.3"/>
  <cols>
    <col min="1" max="1" width="21.6640625" customWidth="1"/>
    <col min="6" max="6" width="31.21875" customWidth="1"/>
  </cols>
  <sheetData>
    <row r="1" spans="1:10" s="20" customFormat="1" x14ac:dyDescent="0.3">
      <c r="A1" s="20" t="s">
        <v>8</v>
      </c>
    </row>
    <row r="2" spans="1:10" ht="15" thickBot="1" x14ac:dyDescent="0.35">
      <c r="A2" t="s">
        <v>7</v>
      </c>
    </row>
    <row r="3" spans="1:10" ht="15" thickBot="1" x14ac:dyDescent="0.35">
      <c r="A3" s="1">
        <v>43852</v>
      </c>
      <c r="B3" s="44" t="s">
        <v>9</v>
      </c>
      <c r="C3" s="45"/>
      <c r="D3" s="44" t="s">
        <v>9</v>
      </c>
      <c r="E3" s="45"/>
      <c r="F3" s="21"/>
      <c r="G3" s="44" t="s">
        <v>0</v>
      </c>
      <c r="H3" s="45"/>
      <c r="I3" s="44" t="s">
        <v>0</v>
      </c>
      <c r="J3" s="45"/>
    </row>
    <row r="4" spans="1:10" ht="15" thickBot="1" x14ac:dyDescent="0.35">
      <c r="A4" s="2" t="s">
        <v>1</v>
      </c>
      <c r="B4" s="2" t="s">
        <v>2</v>
      </c>
      <c r="C4" s="3" t="s">
        <v>3</v>
      </c>
      <c r="D4" s="2" t="s">
        <v>4</v>
      </c>
      <c r="E4" s="3" t="s">
        <v>5</v>
      </c>
      <c r="F4" s="22" t="s">
        <v>1</v>
      </c>
      <c r="G4" s="2" t="s">
        <v>2</v>
      </c>
      <c r="H4" s="3" t="s">
        <v>3</v>
      </c>
      <c r="I4" s="2" t="s">
        <v>4</v>
      </c>
      <c r="J4" s="3" t="s">
        <v>5</v>
      </c>
    </row>
    <row r="5" spans="1:10" x14ac:dyDescent="0.3">
      <c r="B5" s="4">
        <v>0</v>
      </c>
      <c r="C5" s="5">
        <v>4.57</v>
      </c>
      <c r="D5" s="6">
        <f>B5</f>
        <v>0</v>
      </c>
      <c r="E5" s="7">
        <f>-C5+$C$5</f>
        <v>0</v>
      </c>
      <c r="F5" s="23"/>
      <c r="G5" s="4">
        <v>19.100000000000001</v>
      </c>
      <c r="H5" s="5">
        <v>6.83</v>
      </c>
      <c r="I5" s="6">
        <f>G5</f>
        <v>19.100000000000001</v>
      </c>
      <c r="J5" s="7">
        <f>-H5+$C$5</f>
        <v>-2.2599999999999998</v>
      </c>
    </row>
    <row r="6" spans="1:10" x14ac:dyDescent="0.3">
      <c r="A6" t="s">
        <v>10</v>
      </c>
      <c r="B6" s="8">
        <v>19.100000000000001</v>
      </c>
      <c r="C6" s="9">
        <v>4.75</v>
      </c>
      <c r="D6" s="10">
        <f t="shared" ref="D6:D9" si="0">B6</f>
        <v>19.100000000000001</v>
      </c>
      <c r="E6" s="11">
        <f>-C6+$C$5</f>
        <v>-0.17999999999999972</v>
      </c>
      <c r="F6" s="18" t="s">
        <v>14</v>
      </c>
      <c r="G6" s="8">
        <v>21.1</v>
      </c>
      <c r="H6" s="9">
        <v>7.83</v>
      </c>
      <c r="I6" s="10">
        <f t="shared" ref="I6:I18" si="1">G6</f>
        <v>21.1</v>
      </c>
      <c r="J6" s="11">
        <f t="shared" ref="J6:J18" si="2">-H6+$C$5</f>
        <v>-3.26</v>
      </c>
    </row>
    <row r="7" spans="1:10" x14ac:dyDescent="0.3">
      <c r="A7" t="s">
        <v>11</v>
      </c>
      <c r="B7" s="8">
        <v>35</v>
      </c>
      <c r="C7" s="9">
        <v>4.95</v>
      </c>
      <c r="D7" s="10">
        <f t="shared" si="0"/>
        <v>35</v>
      </c>
      <c r="E7" s="11">
        <f t="shared" ref="E7:E9" si="3">-C7+$C$5</f>
        <v>-0.37999999999999989</v>
      </c>
      <c r="F7" s="18" t="s">
        <v>15</v>
      </c>
      <c r="G7" s="8">
        <v>25.5</v>
      </c>
      <c r="H7" s="9">
        <v>7.8</v>
      </c>
      <c r="I7" s="10">
        <f t="shared" si="1"/>
        <v>25.5</v>
      </c>
      <c r="J7" s="11">
        <f t="shared" si="2"/>
        <v>-3.2299999999999995</v>
      </c>
    </row>
    <row r="8" spans="1:10" x14ac:dyDescent="0.3">
      <c r="A8" t="s">
        <v>12</v>
      </c>
      <c r="B8" s="8">
        <v>51</v>
      </c>
      <c r="C8" s="9">
        <v>4.7</v>
      </c>
      <c r="D8" s="10">
        <f t="shared" si="0"/>
        <v>51</v>
      </c>
      <c r="E8" s="11">
        <f t="shared" si="3"/>
        <v>-0.12999999999999989</v>
      </c>
      <c r="F8" s="31" t="s">
        <v>13</v>
      </c>
      <c r="G8" s="8">
        <v>29.5</v>
      </c>
      <c r="H8" s="9">
        <v>8.2200000000000006</v>
      </c>
      <c r="I8" s="10">
        <f t="shared" si="1"/>
        <v>29.5</v>
      </c>
      <c r="J8" s="11">
        <f t="shared" si="2"/>
        <v>-3.6500000000000004</v>
      </c>
    </row>
    <row r="9" spans="1:10" ht="15" thickBot="1" x14ac:dyDescent="0.35">
      <c r="B9" s="14">
        <v>62</v>
      </c>
      <c r="C9" s="15">
        <v>4.71</v>
      </c>
      <c r="D9" s="16">
        <f t="shared" si="0"/>
        <v>62</v>
      </c>
      <c r="E9" s="17">
        <f t="shared" si="3"/>
        <v>-0.13999999999999968</v>
      </c>
      <c r="F9" s="31" t="s">
        <v>16</v>
      </c>
      <c r="G9" s="8">
        <v>31</v>
      </c>
      <c r="H9" s="9">
        <v>8</v>
      </c>
      <c r="I9" s="10">
        <f t="shared" si="1"/>
        <v>31</v>
      </c>
      <c r="J9" s="11">
        <f t="shared" si="2"/>
        <v>-3.4299999999999997</v>
      </c>
    </row>
    <row r="10" spans="1:10" x14ac:dyDescent="0.3">
      <c r="F10" s="31" t="s">
        <v>19</v>
      </c>
      <c r="G10" s="24">
        <v>31.5</v>
      </c>
      <c r="H10" s="28">
        <v>9.3800000000000008</v>
      </c>
      <c r="I10" s="25">
        <f t="shared" si="1"/>
        <v>31.5</v>
      </c>
      <c r="J10" s="9">
        <f t="shared" si="2"/>
        <v>-4.8100000000000005</v>
      </c>
    </row>
    <row r="11" spans="1:10" x14ac:dyDescent="0.3">
      <c r="F11" s="31" t="s">
        <v>17</v>
      </c>
      <c r="G11" s="24">
        <v>34.5</v>
      </c>
      <c r="H11" s="28">
        <v>11.66</v>
      </c>
      <c r="I11" s="25">
        <f t="shared" si="1"/>
        <v>34.5</v>
      </c>
      <c r="J11" s="9">
        <f t="shared" si="2"/>
        <v>-7.09</v>
      </c>
    </row>
    <row r="12" spans="1:10" x14ac:dyDescent="0.3">
      <c r="F12" s="31" t="s">
        <v>18</v>
      </c>
      <c r="G12" s="24">
        <v>37.299999999999997</v>
      </c>
      <c r="H12" s="28">
        <v>9.1199999999999992</v>
      </c>
      <c r="I12" s="25">
        <f t="shared" si="1"/>
        <v>37.299999999999997</v>
      </c>
      <c r="J12" s="9">
        <f t="shared" si="2"/>
        <v>-4.5499999999999989</v>
      </c>
    </row>
    <row r="13" spans="1:10" x14ac:dyDescent="0.3">
      <c r="F13" s="31" t="s">
        <v>20</v>
      </c>
      <c r="G13" s="24">
        <v>38</v>
      </c>
      <c r="H13" s="28">
        <v>7.75</v>
      </c>
      <c r="I13" s="25">
        <f t="shared" si="1"/>
        <v>38</v>
      </c>
      <c r="J13" s="9">
        <f t="shared" si="2"/>
        <v>-3.1799999999999997</v>
      </c>
    </row>
    <row r="14" spans="1:10" x14ac:dyDescent="0.3">
      <c r="F14" s="31" t="s">
        <v>21</v>
      </c>
      <c r="G14" s="24">
        <v>40.700000000000003</v>
      </c>
      <c r="H14" s="28">
        <v>7.75</v>
      </c>
      <c r="I14" s="25">
        <f t="shared" si="1"/>
        <v>40.700000000000003</v>
      </c>
      <c r="J14" s="9">
        <f t="shared" si="2"/>
        <v>-3.1799999999999997</v>
      </c>
    </row>
    <row r="15" spans="1:10" x14ac:dyDescent="0.3">
      <c r="F15" s="31" t="s">
        <v>22</v>
      </c>
      <c r="G15" s="24">
        <v>45</v>
      </c>
      <c r="H15" s="28">
        <v>8.14</v>
      </c>
      <c r="I15" s="25">
        <f t="shared" si="1"/>
        <v>45</v>
      </c>
      <c r="J15" s="9">
        <f t="shared" si="2"/>
        <v>-3.5700000000000003</v>
      </c>
    </row>
    <row r="16" spans="1:10" ht="15" thickBot="1" x14ac:dyDescent="0.35">
      <c r="F16" s="31" t="s">
        <v>23</v>
      </c>
      <c r="G16" s="26">
        <v>49.1</v>
      </c>
      <c r="H16" s="19">
        <v>8.27</v>
      </c>
      <c r="I16" s="27">
        <f t="shared" si="1"/>
        <v>49.1</v>
      </c>
      <c r="J16" s="15">
        <f t="shared" si="2"/>
        <v>-3.6999999999999993</v>
      </c>
    </row>
    <row r="17" spans="6:10" x14ac:dyDescent="0.3">
      <c r="F17" s="31" t="s">
        <v>24</v>
      </c>
      <c r="G17" s="29">
        <v>31</v>
      </c>
      <c r="H17" s="23">
        <v>7.86</v>
      </c>
      <c r="I17" s="30">
        <f t="shared" si="1"/>
        <v>31</v>
      </c>
      <c r="J17" s="7">
        <f>-H17+$C$5</f>
        <v>-3.29</v>
      </c>
    </row>
    <row r="18" spans="6:10" ht="15" thickBot="1" x14ac:dyDescent="0.35">
      <c r="F18" s="31" t="s">
        <v>24</v>
      </c>
      <c r="G18" s="26">
        <v>38</v>
      </c>
      <c r="H18" s="19">
        <v>7.86</v>
      </c>
      <c r="I18" s="27">
        <f t="shared" si="1"/>
        <v>38</v>
      </c>
      <c r="J18" s="17">
        <f t="shared" si="2"/>
        <v>-3.29</v>
      </c>
    </row>
  </sheetData>
  <mergeCells count="4">
    <mergeCell ref="B3:C3"/>
    <mergeCell ref="D3:E3"/>
    <mergeCell ref="G3:H3"/>
    <mergeCell ref="I3:J3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17" sqref="G17"/>
    </sheetView>
  </sheetViews>
  <sheetFormatPr defaultRowHeight="14.4" x14ac:dyDescent="0.3"/>
  <cols>
    <col min="1" max="1" width="20.5546875" bestFit="1" customWidth="1"/>
    <col min="6" max="6" width="39.33203125" bestFit="1" customWidth="1"/>
  </cols>
  <sheetData>
    <row r="1" spans="1:10" s="20" customFormat="1" x14ac:dyDescent="0.3">
      <c r="A1" s="20" t="s">
        <v>8</v>
      </c>
    </row>
    <row r="2" spans="1:10" ht="15" thickBot="1" x14ac:dyDescent="0.35">
      <c r="A2" t="s">
        <v>6</v>
      </c>
    </row>
    <row r="3" spans="1:10" ht="15" thickBot="1" x14ac:dyDescent="0.35">
      <c r="A3" s="1">
        <v>43852</v>
      </c>
      <c r="B3" s="44" t="s">
        <v>9</v>
      </c>
      <c r="C3" s="45"/>
      <c r="D3" s="44" t="s">
        <v>9</v>
      </c>
      <c r="E3" s="45"/>
      <c r="F3" s="21"/>
      <c r="G3" s="44" t="s">
        <v>0</v>
      </c>
      <c r="H3" s="45"/>
      <c r="I3" s="44" t="s">
        <v>0</v>
      </c>
      <c r="J3" s="45"/>
    </row>
    <row r="4" spans="1:10" ht="15" thickBot="1" x14ac:dyDescent="0.35">
      <c r="A4" s="2" t="s">
        <v>1</v>
      </c>
      <c r="B4" s="2" t="s">
        <v>2</v>
      </c>
      <c r="C4" s="3" t="s">
        <v>3</v>
      </c>
      <c r="D4" s="2" t="s">
        <v>4</v>
      </c>
      <c r="E4" s="3" t="s">
        <v>5</v>
      </c>
      <c r="F4" s="22" t="s">
        <v>1</v>
      </c>
      <c r="G4" s="2" t="s">
        <v>2</v>
      </c>
      <c r="H4" s="3" t="s">
        <v>3</v>
      </c>
      <c r="I4" s="2" t="s">
        <v>4</v>
      </c>
      <c r="J4" s="3" t="s">
        <v>5</v>
      </c>
    </row>
    <row r="5" spans="1:10" x14ac:dyDescent="0.3">
      <c r="A5" t="s">
        <v>28</v>
      </c>
      <c r="B5" s="4">
        <v>1</v>
      </c>
      <c r="C5" s="5">
        <v>5.1100000000000003</v>
      </c>
      <c r="D5" s="6">
        <f>B5-1</f>
        <v>0</v>
      </c>
      <c r="E5" s="32">
        <f>-C5+$C$5</f>
        <v>0</v>
      </c>
      <c r="F5" s="4" t="s">
        <v>14</v>
      </c>
      <c r="G5" s="4">
        <v>41</v>
      </c>
      <c r="H5" s="5">
        <v>7.39</v>
      </c>
      <c r="I5" s="6">
        <f>G5-1</f>
        <v>40</v>
      </c>
      <c r="J5" s="7">
        <f>-H5+$C$5</f>
        <v>-2.2799999999999994</v>
      </c>
    </row>
    <row r="6" spans="1:10" x14ac:dyDescent="0.3">
      <c r="A6" t="s">
        <v>25</v>
      </c>
      <c r="B6" s="8">
        <v>38.5</v>
      </c>
      <c r="C6" s="9">
        <v>5</v>
      </c>
      <c r="D6" s="10">
        <f t="shared" ref="D6:D9" si="0">B6-1</f>
        <v>37.5</v>
      </c>
      <c r="E6" s="33">
        <f>-C6+$C$5</f>
        <v>0.11000000000000032</v>
      </c>
      <c r="F6" s="8" t="s">
        <v>15</v>
      </c>
      <c r="G6" s="8">
        <v>44.7</v>
      </c>
      <c r="H6" s="9">
        <v>7.9</v>
      </c>
      <c r="I6" s="10">
        <f t="shared" ref="I6:I14" si="1">G6-1</f>
        <v>43.7</v>
      </c>
      <c r="J6" s="11">
        <f>-H6+$C$5</f>
        <v>-2.79</v>
      </c>
    </row>
    <row r="7" spans="1:10" x14ac:dyDescent="0.3">
      <c r="A7" t="s">
        <v>26</v>
      </c>
      <c r="B7" s="8">
        <v>53</v>
      </c>
      <c r="C7" s="9">
        <v>5.19</v>
      </c>
      <c r="D7" s="10">
        <f t="shared" si="0"/>
        <v>52</v>
      </c>
      <c r="E7" s="33">
        <f t="shared" ref="E7:E9" si="2">-C7+$C$5</f>
        <v>-8.0000000000000071E-2</v>
      </c>
      <c r="F7" s="8" t="s">
        <v>13</v>
      </c>
      <c r="G7" s="8">
        <v>48.5</v>
      </c>
      <c r="H7" s="9">
        <v>8.0500000000000007</v>
      </c>
      <c r="I7" s="10">
        <f t="shared" si="1"/>
        <v>47.5</v>
      </c>
      <c r="J7" s="11">
        <f t="shared" ref="J7:J14" si="3">-H7+$C$5</f>
        <v>-2.9400000000000004</v>
      </c>
    </row>
    <row r="8" spans="1:10" x14ac:dyDescent="0.3">
      <c r="A8" t="s">
        <v>27</v>
      </c>
      <c r="B8" s="8">
        <v>70.3</v>
      </c>
      <c r="C8" s="9">
        <v>4.96</v>
      </c>
      <c r="D8" s="10">
        <f t="shared" si="0"/>
        <v>69.3</v>
      </c>
      <c r="E8" s="33">
        <f t="shared" si="2"/>
        <v>0.15000000000000036</v>
      </c>
      <c r="F8" s="24" t="s">
        <v>30</v>
      </c>
      <c r="G8" s="8">
        <v>60.5</v>
      </c>
      <c r="H8" s="9">
        <v>8.43</v>
      </c>
      <c r="I8" s="10">
        <f t="shared" si="1"/>
        <v>59.5</v>
      </c>
      <c r="J8" s="11">
        <f t="shared" si="3"/>
        <v>-3.3199999999999994</v>
      </c>
    </row>
    <row r="9" spans="1:10" ht="15" thickBot="1" x14ac:dyDescent="0.35">
      <c r="A9" t="s">
        <v>29</v>
      </c>
      <c r="B9" s="14">
        <v>109.3</v>
      </c>
      <c r="C9" s="15">
        <v>4.9000000000000004</v>
      </c>
      <c r="D9" s="16">
        <f t="shared" si="0"/>
        <v>108.3</v>
      </c>
      <c r="E9" s="34">
        <f t="shared" si="2"/>
        <v>0.20999999999999996</v>
      </c>
      <c r="F9" s="24" t="s">
        <v>31</v>
      </c>
      <c r="G9" s="8">
        <v>64.2</v>
      </c>
      <c r="H9" s="9">
        <v>8.3699999999999992</v>
      </c>
      <c r="I9" s="10">
        <f t="shared" si="1"/>
        <v>63.2</v>
      </c>
      <c r="J9" s="11">
        <f t="shared" si="3"/>
        <v>-3.2599999999999989</v>
      </c>
    </row>
    <row r="10" spans="1:10" x14ac:dyDescent="0.3">
      <c r="F10" s="24" t="s">
        <v>32</v>
      </c>
      <c r="G10" s="24">
        <v>68</v>
      </c>
      <c r="H10" s="28">
        <v>8.14</v>
      </c>
      <c r="I10" s="25">
        <f t="shared" si="1"/>
        <v>67</v>
      </c>
      <c r="J10" s="13">
        <f t="shared" si="3"/>
        <v>-3.0300000000000002</v>
      </c>
    </row>
    <row r="11" spans="1:10" ht="15" thickBot="1" x14ac:dyDescent="0.35">
      <c r="F11" s="26" t="s">
        <v>33</v>
      </c>
      <c r="G11" s="26">
        <v>70.3</v>
      </c>
      <c r="H11" s="35">
        <v>7.13</v>
      </c>
      <c r="I11" s="36">
        <f t="shared" si="1"/>
        <v>69.3</v>
      </c>
      <c r="J11" s="17">
        <f t="shared" si="3"/>
        <v>-2.0199999999999996</v>
      </c>
    </row>
    <row r="12" spans="1:10" x14ac:dyDescent="0.3">
      <c r="F12" s="29" t="s">
        <v>34</v>
      </c>
      <c r="G12" s="29">
        <v>58.7</v>
      </c>
      <c r="H12" s="39">
        <v>7.62</v>
      </c>
      <c r="I12" s="40">
        <f t="shared" si="1"/>
        <v>57.7</v>
      </c>
      <c r="J12" s="41">
        <f t="shared" si="3"/>
        <v>-2.5099999999999998</v>
      </c>
    </row>
    <row r="13" spans="1:10" x14ac:dyDescent="0.3">
      <c r="F13" s="24" t="s">
        <v>35</v>
      </c>
      <c r="G13" s="24">
        <v>50</v>
      </c>
      <c r="H13" s="28">
        <v>7.62</v>
      </c>
      <c r="I13" s="37">
        <f t="shared" si="1"/>
        <v>49</v>
      </c>
      <c r="J13" s="38">
        <f t="shared" si="3"/>
        <v>-2.5099999999999998</v>
      </c>
    </row>
    <row r="14" spans="1:10" ht="15" thickBot="1" x14ac:dyDescent="0.35">
      <c r="F14" s="26" t="s">
        <v>36</v>
      </c>
      <c r="G14" s="26">
        <v>54.9</v>
      </c>
      <c r="H14" s="35">
        <v>10.97</v>
      </c>
      <c r="I14" s="42">
        <f t="shared" si="1"/>
        <v>53.9</v>
      </c>
      <c r="J14" s="43">
        <f t="shared" si="3"/>
        <v>-5.86</v>
      </c>
    </row>
  </sheetData>
  <mergeCells count="4">
    <mergeCell ref="B3:C3"/>
    <mergeCell ref="D3:E3"/>
    <mergeCell ref="I3:J3"/>
    <mergeCell ref="G3:H3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Upstream cross sections</vt:lpstr>
      <vt:lpstr>Upstream side of bridge</vt:lpstr>
      <vt:lpstr>Downstream side of bridge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2020-01-22T06:14:51Z</dcterms:created>
  <dcterms:modified xsi:type="dcterms:W3CDTF">2020-03-04T20:38:37Z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d7ecdfd266a046eba9c387947875ac78</vt:lpwstr>
  </property>
</Properties>
</file>