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-108" yWindow="-108" windowWidth="23256" windowHeight="12600" tabRatio="899" activeTab="4"/>
  </bookViews>
  <sheets>
    <sheet name="Sheet10" sheetId="10" r:id="rId1"/>
    <sheet name="1. Del Dios" sheetId="1" r:id="rId2"/>
    <sheet name="2. Felicita" sheetId="3" r:id="rId3"/>
    <sheet name="3. KitCarson" sheetId="4" r:id="rId4"/>
    <sheet name="4. San Dieguito" sheetId="5" r:id="rId5"/>
    <sheet name="5. Moonsong" sheetId="6" r:id="rId6"/>
    <sheet name="6. Green Valley" sheetId="11" r:id="rId7"/>
    <sheet name="7. Cloverdale" sheetId="7" r:id="rId8"/>
    <sheet name="8. Guejito" sheetId="8" r:id="rId9"/>
    <sheet name="9. Sycamore" sheetId="9" r:id="rId10"/>
    <sheet name="ESRI_MAPINFO_SHEET" sheetId="2" state="veryHidden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9" l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AD3" i="9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Z3" i="9"/>
  <c r="AD2" i="9"/>
  <c r="AC2" i="9"/>
  <c r="AB2" i="9"/>
  <c r="AA2" i="9"/>
  <c r="Z2" i="9"/>
  <c r="M3" i="9"/>
  <c r="L5" i="9"/>
  <c r="L4" i="9"/>
  <c r="L3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16" i="9"/>
  <c r="M7" i="9"/>
  <c r="M6" i="9"/>
  <c r="M5" i="9"/>
  <c r="M4" i="9"/>
  <c r="M4" i="8"/>
  <c r="M5" i="8"/>
  <c r="M6" i="8"/>
  <c r="M7" i="8"/>
  <c r="M3" i="8"/>
  <c r="AA5" i="8"/>
  <c r="AA6" i="8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4" i="8"/>
  <c r="AA3" i="8"/>
  <c r="Z3" i="8"/>
  <c r="AC5" i="8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Z5" i="8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AD3" i="8"/>
  <c r="AD4" i="8" s="1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C3" i="8"/>
  <c r="AC4" i="8" s="1"/>
  <c r="AB3" i="8"/>
  <c r="AB4" i="8" s="1"/>
  <c r="Z4" i="8"/>
  <c r="AD2" i="8"/>
  <c r="AC2" i="8"/>
  <c r="AB2" i="8"/>
  <c r="AA2" i="8"/>
  <c r="Z2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16" i="8"/>
  <c r="L5" i="8"/>
  <c r="L4" i="8"/>
  <c r="L3" i="8"/>
  <c r="M3" i="1"/>
  <c r="M3" i="3"/>
  <c r="M4" i="4"/>
  <c r="M5" i="4"/>
  <c r="M6" i="4"/>
  <c r="M7" i="4"/>
  <c r="M3" i="4"/>
  <c r="M3" i="6"/>
  <c r="M7" i="11"/>
  <c r="M3" i="11"/>
  <c r="M4" i="7"/>
  <c r="M5" i="7"/>
  <c r="M6" i="7"/>
  <c r="M7" i="7"/>
  <c r="M3" i="7"/>
  <c r="AD4" i="7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C4" i="7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B4" i="7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D3" i="7"/>
  <c r="AC3" i="7"/>
  <c r="AB3" i="7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AD2" i="7"/>
  <c r="AC2" i="7"/>
  <c r="AB2" i="7"/>
  <c r="AA2" i="7"/>
  <c r="Z2" i="7"/>
  <c r="L5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16" i="7"/>
  <c r="L3" i="7"/>
  <c r="R3" i="11" l="1"/>
  <c r="M4" i="11"/>
  <c r="M5" i="11"/>
  <c r="G16" i="11"/>
  <c r="H16" i="11"/>
  <c r="I16" i="11"/>
  <c r="F16" i="11"/>
  <c r="G17" i="11"/>
  <c r="H17" i="11"/>
  <c r="I17" i="11"/>
  <c r="F17" i="11"/>
  <c r="I18" i="11"/>
  <c r="I19" i="11"/>
  <c r="I20" i="11"/>
  <c r="I21" i="11"/>
  <c r="I22" i="11"/>
  <c r="I23" i="11"/>
  <c r="I24" i="11"/>
  <c r="I25" i="11"/>
  <c r="I15" i="11"/>
  <c r="L5" i="11"/>
  <c r="L4" i="11"/>
  <c r="L3" i="11"/>
  <c r="E80" i="11" l="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Q33" i="11"/>
  <c r="E33" i="11"/>
  <c r="D33" i="11"/>
  <c r="Q32" i="11"/>
  <c r="E32" i="11"/>
  <c r="D32" i="11"/>
  <c r="Q31" i="11"/>
  <c r="E31" i="11"/>
  <c r="D31" i="11"/>
  <c r="Q30" i="11"/>
  <c r="E30" i="11"/>
  <c r="D30" i="11"/>
  <c r="Q29" i="11"/>
  <c r="E29" i="11"/>
  <c r="D29" i="11"/>
  <c r="Q28" i="11"/>
  <c r="E28" i="11"/>
  <c r="D28" i="11"/>
  <c r="Q27" i="11"/>
  <c r="E27" i="11"/>
  <c r="D27" i="11"/>
  <c r="Q26" i="11"/>
  <c r="E26" i="11"/>
  <c r="D26" i="11"/>
  <c r="Q25" i="11"/>
  <c r="E25" i="11"/>
  <c r="D25" i="11"/>
  <c r="Q24" i="11"/>
  <c r="E24" i="11"/>
  <c r="D24" i="11"/>
  <c r="Q23" i="11"/>
  <c r="E23" i="11"/>
  <c r="D23" i="11"/>
  <c r="Q22" i="11"/>
  <c r="E22" i="11"/>
  <c r="D22" i="11"/>
  <c r="Q21" i="11"/>
  <c r="E21" i="11"/>
  <c r="D21" i="11"/>
  <c r="Q20" i="11"/>
  <c r="E20" i="11"/>
  <c r="D20" i="11"/>
  <c r="Q19" i="11"/>
  <c r="E19" i="11"/>
  <c r="D19" i="11"/>
  <c r="Q18" i="11"/>
  <c r="E18" i="11"/>
  <c r="D18" i="11"/>
  <c r="Q17" i="11"/>
  <c r="E17" i="11"/>
  <c r="D17" i="11"/>
  <c r="Q16" i="11"/>
  <c r="E16" i="11"/>
  <c r="D16" i="11"/>
  <c r="Q15" i="11"/>
  <c r="E15" i="11"/>
  <c r="D15" i="11"/>
  <c r="Q14" i="11"/>
  <c r="Q13" i="11"/>
  <c r="Q12" i="11"/>
  <c r="Q11" i="11"/>
  <c r="D11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Q10" i="11"/>
  <c r="D10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Q9" i="11"/>
  <c r="D9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Q8" i="11"/>
  <c r="D8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Q7" i="11"/>
  <c r="D7" i="1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Q6" i="11"/>
  <c r="D6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Q5" i="11"/>
  <c r="D5" i="11"/>
  <c r="Q4" i="11"/>
  <c r="D4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B3" i="11"/>
  <c r="AB4" i="11" s="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Q3" i="11"/>
  <c r="D3" i="11"/>
  <c r="AD2" i="11"/>
  <c r="AC2" i="11"/>
  <c r="AB2" i="11"/>
  <c r="AA2" i="11"/>
  <c r="Z2" i="11"/>
  <c r="R2" i="11"/>
  <c r="Z28" i="6"/>
  <c r="AA28" i="6"/>
  <c r="AB28" i="6"/>
  <c r="AC28" i="6"/>
  <c r="AC29" i="6" s="1"/>
  <c r="AC30" i="6" s="1"/>
  <c r="AC31" i="6" s="1"/>
  <c r="AC32" i="6" s="1"/>
  <c r="AC33" i="6" s="1"/>
  <c r="AC34" i="6" s="1"/>
  <c r="AC35" i="6" s="1"/>
  <c r="AC36" i="6" s="1"/>
  <c r="AC37" i="6" s="1"/>
  <c r="AD28" i="6"/>
  <c r="AD29" i="6" s="1"/>
  <c r="AD30" i="6" s="1"/>
  <c r="AD31" i="6" s="1"/>
  <c r="AD32" i="6" s="1"/>
  <c r="AD33" i="6" s="1"/>
  <c r="AD34" i="6" s="1"/>
  <c r="AD35" i="6" s="1"/>
  <c r="AD36" i="6" s="1"/>
  <c r="AD37" i="6" s="1"/>
  <c r="Z29" i="6"/>
  <c r="Z30" i="6" s="1"/>
  <c r="Z31" i="6" s="1"/>
  <c r="Z32" i="6" s="1"/>
  <c r="Z33" i="6" s="1"/>
  <c r="Z34" i="6" s="1"/>
  <c r="Z35" i="6" s="1"/>
  <c r="Z36" i="6" s="1"/>
  <c r="Z37" i="6" s="1"/>
  <c r="AA29" i="6"/>
  <c r="AA30" i="6" s="1"/>
  <c r="AA31" i="6" s="1"/>
  <c r="AA32" i="6" s="1"/>
  <c r="AA33" i="6" s="1"/>
  <c r="AA34" i="6" s="1"/>
  <c r="AA35" i="6" s="1"/>
  <c r="AA36" i="6" s="1"/>
  <c r="AA37" i="6" s="1"/>
  <c r="AB29" i="6"/>
  <c r="AB30" i="6" s="1"/>
  <c r="AB31" i="6" s="1"/>
  <c r="AB32" i="6" s="1"/>
  <c r="AB33" i="6" s="1"/>
  <c r="AB34" i="6" s="1"/>
  <c r="AB35" i="6" s="1"/>
  <c r="AB36" i="6" s="1"/>
  <c r="AB37" i="6" s="1"/>
  <c r="AA15" i="6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10" i="6"/>
  <c r="AA11" i="6" s="1"/>
  <c r="AA12" i="6" s="1"/>
  <c r="AA13" i="6" s="1"/>
  <c r="AA14" i="6" s="1"/>
  <c r="AD8" i="6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A7" i="6"/>
  <c r="AA8" i="6" s="1"/>
  <c r="AA9" i="6" s="1"/>
  <c r="Z7" i="6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AD5" i="6"/>
  <c r="AD6" i="6" s="1"/>
  <c r="AD7" i="6" s="1"/>
  <c r="AC5" i="6"/>
  <c r="AC6" i="6" s="1"/>
  <c r="AC7" i="6" s="1"/>
  <c r="AB5" i="6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C4" i="6"/>
  <c r="AB4" i="6"/>
  <c r="AA4" i="6"/>
  <c r="AA5" i="6" s="1"/>
  <c r="AA6" i="6" s="1"/>
  <c r="Z4" i="6"/>
  <c r="Z5" i="6" s="1"/>
  <c r="Z6" i="6" s="1"/>
  <c r="AD3" i="6"/>
  <c r="AD4" i="6" s="1"/>
  <c r="AC3" i="6"/>
  <c r="AB3" i="6"/>
  <c r="AA3" i="6"/>
  <c r="Z3" i="6"/>
  <c r="AD2" i="6"/>
  <c r="AC2" i="6"/>
  <c r="AB2" i="6"/>
  <c r="AA2" i="6"/>
  <c r="Z2" i="6"/>
  <c r="L5" i="6"/>
  <c r="L4" i="6"/>
  <c r="L3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5" i="6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16" i="5"/>
  <c r="M6" i="5" s="1"/>
  <c r="M7" i="5"/>
  <c r="M5" i="5"/>
  <c r="M4" i="5"/>
  <c r="M3" i="5"/>
  <c r="Z24" i="4"/>
  <c r="AA24" i="4"/>
  <c r="AB24" i="4"/>
  <c r="AC24" i="4"/>
  <c r="AC25" i="4" s="1"/>
  <c r="AC26" i="4" s="1"/>
  <c r="AC27" i="4" s="1"/>
  <c r="AD24" i="4"/>
  <c r="AD25" i="4" s="1"/>
  <c r="AD26" i="4" s="1"/>
  <c r="AD27" i="4" s="1"/>
  <c r="Z25" i="4"/>
  <c r="Z26" i="4" s="1"/>
  <c r="Z27" i="4" s="1"/>
  <c r="AA25" i="4"/>
  <c r="AA26" i="4" s="1"/>
  <c r="AA27" i="4" s="1"/>
  <c r="AB25" i="4"/>
  <c r="AB26" i="4" s="1"/>
  <c r="AB27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Z4" i="4"/>
  <c r="AD3" i="4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Z3" i="4"/>
  <c r="AD2" i="4"/>
  <c r="AC2" i="4"/>
  <c r="AB2" i="4"/>
  <c r="AA2" i="4"/>
  <c r="Z2" i="4"/>
  <c r="L5" i="4"/>
  <c r="L4" i="4"/>
  <c r="L3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15" i="4"/>
  <c r="AA8" i="3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Z8" i="3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A5" i="3"/>
  <c r="AA6" i="3" s="1"/>
  <c r="AA7" i="3" s="1"/>
  <c r="Z5" i="3"/>
  <c r="Z6" i="3" s="1"/>
  <c r="Z7" i="3" s="1"/>
  <c r="AD4" i="3"/>
  <c r="AD5" i="3" s="1"/>
  <c r="Z4" i="3"/>
  <c r="AD3" i="3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A3" i="3"/>
  <c r="AA4" i="3" s="1"/>
  <c r="Z3" i="3"/>
  <c r="AD2" i="3"/>
  <c r="AC2" i="3"/>
  <c r="AB2" i="3"/>
  <c r="AA2" i="3"/>
  <c r="Z2" i="3"/>
  <c r="M7" i="3"/>
  <c r="L5" i="3"/>
  <c r="L4" i="3"/>
  <c r="L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5" i="3"/>
  <c r="AD2" i="1"/>
  <c r="AC2" i="1"/>
  <c r="AB2" i="1"/>
  <c r="AA2" i="1"/>
  <c r="Z2" i="1"/>
  <c r="Z3" i="1"/>
  <c r="Z4" i="1"/>
  <c r="AC7" i="1"/>
  <c r="AD7" i="1"/>
  <c r="AC8" i="1"/>
  <c r="AD8" i="1"/>
  <c r="AC9" i="1"/>
  <c r="AD9" i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B5" i="1"/>
  <c r="AC5" i="1"/>
  <c r="AD5" i="1"/>
  <c r="AB6" i="1"/>
  <c r="AC6" i="1"/>
  <c r="AD6" i="1"/>
  <c r="AC4" i="1"/>
  <c r="AD4" i="1"/>
  <c r="AD3" i="1"/>
  <c r="AC3" i="1"/>
  <c r="M6" i="1"/>
  <c r="M7" i="1"/>
  <c r="M6" i="11" l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AA16" i="1" l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A4" i="1"/>
  <c r="AB4" i="1"/>
  <c r="L5" i="1"/>
  <c r="A16" i="1"/>
  <c r="E16" i="1" s="1"/>
  <c r="L4" i="1"/>
  <c r="AA3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5" i="1"/>
  <c r="L3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AB3" i="1" l="1"/>
  <c r="R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3" i="3"/>
  <c r="Q17" i="3"/>
  <c r="Q16" i="3"/>
  <c r="D17" i="9" l="1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16" i="9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16" i="8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16" i="7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16" i="5"/>
  <c r="D23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5" i="4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5" i="1"/>
  <c r="D16" i="1" s="1"/>
  <c r="D5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D4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D3" i="1"/>
  <c r="M4" i="1" l="1"/>
  <c r="M5" i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5" i="6"/>
  <c r="Q12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" i="6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M7" i="6" l="1"/>
  <c r="M6" i="6"/>
  <c r="M5" i="6"/>
  <c r="M4" i="6"/>
  <c r="M6" i="3"/>
  <c r="M5" i="3"/>
  <c r="M4" i="3"/>
  <c r="R2" i="3"/>
  <c r="Q15" i="9"/>
  <c r="Q16" i="9"/>
  <c r="Q14" i="9" l="1"/>
  <c r="Q13" i="9"/>
  <c r="Q12" i="9"/>
  <c r="Q11" i="9"/>
  <c r="D11" i="9"/>
  <c r="Y3" i="9" s="1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Q10" i="9"/>
  <c r="D10" i="9"/>
  <c r="X3" i="9" s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Q9" i="9"/>
  <c r="D9" i="9"/>
  <c r="W3" i="9" s="1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Q8" i="9"/>
  <c r="D8" i="9"/>
  <c r="V3" i="9" s="1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Q7" i="9"/>
  <c r="D7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Q6" i="9"/>
  <c r="D6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Q5" i="9"/>
  <c r="D5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Q4" i="9"/>
  <c r="D4" i="9"/>
  <c r="R3" i="9" s="1"/>
  <c r="R4" i="9" s="1"/>
  <c r="R5" i="9" s="1"/>
  <c r="R6" i="9" s="1"/>
  <c r="R7" i="9" s="1"/>
  <c r="R8" i="9" s="1"/>
  <c r="R9" i="9" s="1"/>
  <c r="R10" i="9" s="1"/>
  <c r="R11" i="9" s="1"/>
  <c r="R12" i="9" s="1"/>
  <c r="Q3" i="9"/>
  <c r="D3" i="9"/>
  <c r="R2" i="9"/>
  <c r="R13" i="9" l="1"/>
  <c r="R14" i="9" s="1"/>
  <c r="R15" i="9" s="1"/>
  <c r="R16" i="9" s="1"/>
  <c r="Q23" i="8"/>
  <c r="Q22" i="8"/>
  <c r="Q21" i="8"/>
  <c r="Q20" i="8"/>
  <c r="Q19" i="8"/>
  <c r="Q18" i="8"/>
  <c r="Q17" i="8"/>
  <c r="Q14" i="8"/>
  <c r="Q13" i="8"/>
  <c r="Q12" i="8"/>
  <c r="Q11" i="8"/>
  <c r="D11" i="8"/>
  <c r="Y3" i="8" s="1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7" i="8" s="1"/>
  <c r="Y18" i="8" s="1"/>
  <c r="Y19" i="8" s="1"/>
  <c r="Y20" i="8" s="1"/>
  <c r="Y21" i="8" s="1"/>
  <c r="Y22" i="8" s="1"/>
  <c r="Y23" i="8" s="1"/>
  <c r="Q10" i="8"/>
  <c r="D10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7" i="8" s="1"/>
  <c r="X18" i="8" s="1"/>
  <c r="X19" i="8" s="1"/>
  <c r="X20" i="8" s="1"/>
  <c r="X21" i="8" s="1"/>
  <c r="X22" i="8" s="1"/>
  <c r="X23" i="8" s="1"/>
  <c r="Q9" i="8"/>
  <c r="D9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7" i="8" s="1"/>
  <c r="W18" i="8" s="1"/>
  <c r="W19" i="8" s="1"/>
  <c r="W20" i="8" s="1"/>
  <c r="W21" i="8" s="1"/>
  <c r="W22" i="8" s="1"/>
  <c r="W23" i="8" s="1"/>
  <c r="Q8" i="8"/>
  <c r="D8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7" i="8" s="1"/>
  <c r="V18" i="8" s="1"/>
  <c r="V19" i="8" s="1"/>
  <c r="V20" i="8" s="1"/>
  <c r="V21" i="8" s="1"/>
  <c r="V22" i="8" s="1"/>
  <c r="V23" i="8" s="1"/>
  <c r="Q7" i="8"/>
  <c r="D7" i="8"/>
  <c r="U3" i="8" s="1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7" i="8" s="1"/>
  <c r="U18" i="8" s="1"/>
  <c r="U19" i="8" s="1"/>
  <c r="U20" i="8" s="1"/>
  <c r="U21" i="8" s="1"/>
  <c r="U22" i="8" s="1"/>
  <c r="U23" i="8" s="1"/>
  <c r="Q6" i="8"/>
  <c r="D6" i="8"/>
  <c r="T3" i="8" s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7" i="8" s="1"/>
  <c r="T18" i="8" s="1"/>
  <c r="T19" i="8" s="1"/>
  <c r="T20" i="8" s="1"/>
  <c r="T21" i="8" s="1"/>
  <c r="T22" i="8" s="1"/>
  <c r="T23" i="8" s="1"/>
  <c r="Q5" i="8"/>
  <c r="D5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7" i="8" s="1"/>
  <c r="S18" i="8" s="1"/>
  <c r="S19" i="8" s="1"/>
  <c r="S20" i="8" s="1"/>
  <c r="S21" i="8" s="1"/>
  <c r="S22" i="8" s="1"/>
  <c r="S23" i="8" s="1"/>
  <c r="Q4" i="8"/>
  <c r="D4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7" i="8" s="1"/>
  <c r="R18" i="8" s="1"/>
  <c r="R19" i="8" s="1"/>
  <c r="R20" i="8" s="1"/>
  <c r="R21" i="8" s="1"/>
  <c r="R22" i="8" s="1"/>
  <c r="R23" i="8" s="1"/>
  <c r="Q3" i="8"/>
  <c r="D3" i="8"/>
  <c r="R2" i="8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0" i="7"/>
  <c r="Q39" i="7"/>
  <c r="Q38" i="7"/>
  <c r="Q37" i="7"/>
  <c r="Q36" i="7"/>
  <c r="Q35" i="7"/>
  <c r="Q34" i="7"/>
  <c r="Q22" i="7"/>
  <c r="Q23" i="7"/>
  <c r="Q24" i="7"/>
  <c r="Q25" i="7"/>
  <c r="Q26" i="7"/>
  <c r="Q27" i="7"/>
  <c r="Q28" i="7"/>
  <c r="Q29" i="7"/>
  <c r="Q30" i="7"/>
  <c r="Q31" i="7"/>
  <c r="Q32" i="7"/>
  <c r="Q21" i="7" l="1"/>
  <c r="Q20" i="7"/>
  <c r="Q19" i="7"/>
  <c r="Q18" i="7"/>
  <c r="Q17" i="7"/>
  <c r="Q16" i="7"/>
  <c r="Q15" i="7"/>
  <c r="Q14" i="7"/>
  <c r="Q13" i="7"/>
  <c r="Q12" i="7"/>
  <c r="Q11" i="7"/>
  <c r="D11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Q10" i="7"/>
  <c r="D10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Q9" i="7"/>
  <c r="D9" i="7"/>
  <c r="Q8" i="7"/>
  <c r="D8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Q7" i="7"/>
  <c r="D7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Q6" i="7"/>
  <c r="D6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Q5" i="7"/>
  <c r="D5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Q4" i="7"/>
  <c r="D4" i="7"/>
  <c r="R3" i="7" s="1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Q3" i="7"/>
  <c r="D3" i="7"/>
  <c r="R2" i="7"/>
  <c r="Q28" i="6"/>
  <c r="Q29" i="6"/>
  <c r="Q30" i="6"/>
  <c r="Q31" i="6"/>
  <c r="Q32" i="6"/>
  <c r="Q33" i="6"/>
  <c r="Q34" i="6"/>
  <c r="Q35" i="6"/>
  <c r="Q36" i="6"/>
  <c r="Q37" i="6"/>
  <c r="Q4" i="6"/>
  <c r="Q5" i="6"/>
  <c r="Q6" i="6"/>
  <c r="Q7" i="6"/>
  <c r="Q8" i="6"/>
  <c r="Q9" i="6"/>
  <c r="Q10" i="6"/>
  <c r="Q11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3" i="6"/>
  <c r="Y3" i="6" l="1"/>
  <c r="Y4" i="6" s="1"/>
  <c r="Y5" i="6" s="1"/>
  <c r="Y6" i="6" s="1"/>
  <c r="Y7" i="6" s="1"/>
  <c r="Y8" i="6" s="1"/>
  <c r="Y9" i="6" s="1"/>
  <c r="Y10" i="6" s="1"/>
  <c r="Y11" i="6" s="1"/>
  <c r="D10" i="6"/>
  <c r="X3" i="6" s="1"/>
  <c r="X4" i="6" s="1"/>
  <c r="X5" i="6" s="1"/>
  <c r="X6" i="6" s="1"/>
  <c r="X7" i="6" s="1"/>
  <c r="X8" i="6" s="1"/>
  <c r="X9" i="6" s="1"/>
  <c r="X10" i="6" s="1"/>
  <c r="X11" i="6" s="1"/>
  <c r="D9" i="6"/>
  <c r="W3" i="6" s="1"/>
  <c r="W4" i="6" s="1"/>
  <c r="W5" i="6" s="1"/>
  <c r="W6" i="6" s="1"/>
  <c r="W7" i="6" s="1"/>
  <c r="W8" i="6" s="1"/>
  <c r="W9" i="6" s="1"/>
  <c r="W10" i="6" s="1"/>
  <c r="W11" i="6" s="1"/>
  <c r="D8" i="6"/>
  <c r="V3" i="6" s="1"/>
  <c r="V4" i="6" s="1"/>
  <c r="V5" i="6" s="1"/>
  <c r="V6" i="6" s="1"/>
  <c r="V7" i="6" s="1"/>
  <c r="V8" i="6" s="1"/>
  <c r="V9" i="6" s="1"/>
  <c r="V10" i="6" s="1"/>
  <c r="V11" i="6" s="1"/>
  <c r="D7" i="6"/>
  <c r="U3" i="6" s="1"/>
  <c r="U4" i="6" s="1"/>
  <c r="U5" i="6" s="1"/>
  <c r="U6" i="6" s="1"/>
  <c r="U7" i="6" s="1"/>
  <c r="U8" i="6" s="1"/>
  <c r="U9" i="6" s="1"/>
  <c r="U10" i="6" s="1"/>
  <c r="U11" i="6" s="1"/>
  <c r="D6" i="6"/>
  <c r="T3" i="6" s="1"/>
  <c r="T4" i="6" s="1"/>
  <c r="T5" i="6" s="1"/>
  <c r="T6" i="6" s="1"/>
  <c r="T7" i="6" s="1"/>
  <c r="T8" i="6" s="1"/>
  <c r="T9" i="6" s="1"/>
  <c r="T10" i="6" s="1"/>
  <c r="T11" i="6" s="1"/>
  <c r="D5" i="6"/>
  <c r="S3" i="6" s="1"/>
  <c r="S4" i="6" s="1"/>
  <c r="S5" i="6" s="1"/>
  <c r="S6" i="6" s="1"/>
  <c r="S7" i="6" s="1"/>
  <c r="S8" i="6" s="1"/>
  <c r="S9" i="6" s="1"/>
  <c r="S10" i="6" s="1"/>
  <c r="S11" i="6" s="1"/>
  <c r="D4" i="6"/>
  <c r="R3" i="6" s="1"/>
  <c r="R4" i="6" s="1"/>
  <c r="R5" i="6" s="1"/>
  <c r="R6" i="6" s="1"/>
  <c r="R7" i="6" s="1"/>
  <c r="R8" i="6" s="1"/>
  <c r="R9" i="6" s="1"/>
  <c r="R10" i="6" s="1"/>
  <c r="R11" i="6" s="1"/>
  <c r="D3" i="6"/>
  <c r="R2" i="6"/>
  <c r="Q9" i="5"/>
  <c r="Q10" i="5"/>
  <c r="Q15" i="5"/>
  <c r="Q19" i="5"/>
  <c r="Q20" i="5"/>
  <c r="Q25" i="5"/>
  <c r="Q30" i="5"/>
  <c r="Q31" i="5"/>
  <c r="P13" i="5"/>
  <c r="Q8" i="5" s="1"/>
  <c r="Q14" i="5" l="1"/>
  <c r="Q26" i="5"/>
  <c r="Q4" i="5"/>
  <c r="Q28" i="5"/>
  <c r="Q23" i="5"/>
  <c r="Q18" i="5"/>
  <c r="Q12" i="5"/>
  <c r="Q7" i="5"/>
  <c r="Q3" i="5"/>
  <c r="Q27" i="5"/>
  <c r="Q22" i="5"/>
  <c r="Q17" i="5"/>
  <c r="Q11" i="5"/>
  <c r="Q6" i="5"/>
  <c r="V12" i="6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R12" i="6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S12" i="6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12" i="6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U12" i="6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X12" i="6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Y12" i="6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Q29" i="5"/>
  <c r="Q21" i="5"/>
  <c r="Q13" i="5"/>
  <c r="Q5" i="5"/>
  <c r="Q24" i="5"/>
  <c r="Q16" i="5"/>
  <c r="D11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D10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D9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D8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D7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D6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D5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D4" i="5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D3" i="5"/>
  <c r="R2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3" i="4"/>
  <c r="R2" i="4"/>
  <c r="D11" i="4" l="1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D10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D9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D8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D7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D6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D5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D4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D3" i="4"/>
  <c r="D11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D10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D9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D8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D7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D6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D5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D4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D3" i="3"/>
  <c r="D6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D7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D8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D9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D10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D11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R13" i="3" l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Q7" i="3"/>
  <c r="Q9" i="3"/>
  <c r="Q10" i="3"/>
  <c r="Q18" i="3"/>
  <c r="Q11" i="3"/>
  <c r="Q19" i="3"/>
  <c r="Q4" i="3"/>
  <c r="Q12" i="3"/>
  <c r="Q20" i="3"/>
  <c r="Q5" i="3"/>
  <c r="Q13" i="3"/>
  <c r="Q21" i="3"/>
  <c r="Q6" i="3"/>
  <c r="Q14" i="3"/>
  <c r="Q22" i="3"/>
  <c r="Q15" i="3"/>
  <c r="Q23" i="3"/>
  <c r="Q8" i="3"/>
</calcChain>
</file>

<file path=xl/sharedStrings.xml><?xml version="1.0" encoding="utf-8"?>
<sst xmlns="http://schemas.openxmlformats.org/spreadsheetml/2006/main" count="410" uniqueCount="39">
  <si>
    <t>Q Total (cfs)</t>
  </si>
  <si>
    <t>W.S. Elev (ft)</t>
  </si>
  <si>
    <t>StreamStats</t>
  </si>
  <si>
    <t>2yr flood</t>
  </si>
  <si>
    <t>5yr flood</t>
  </si>
  <si>
    <t>10yr flood</t>
  </si>
  <si>
    <t>25yr flood</t>
  </si>
  <si>
    <t>50yr flood</t>
  </si>
  <si>
    <t>100yr flood</t>
  </si>
  <si>
    <t>200yr flood</t>
  </si>
  <si>
    <t>500yr flood</t>
  </si>
  <si>
    <t>Stage (in)</t>
  </si>
  <si>
    <t>Flow measurements</t>
  </si>
  <si>
    <t>HEC-RAS rating curve</t>
  </si>
  <si>
    <t>Return</t>
  </si>
  <si>
    <t>PT Level (in)</t>
  </si>
  <si>
    <t>Flow (cfs)</t>
  </si>
  <si>
    <t>Elevation</t>
  </si>
  <si>
    <t>Cross Section Survey</t>
  </si>
  <si>
    <t>Elevation (ft)</t>
  </si>
  <si>
    <t>Distance (ft)</t>
  </si>
  <si>
    <t>Distance</t>
  </si>
  <si>
    <t>Datetime</t>
  </si>
  <si>
    <t>HEC-RAS rating curve NEW</t>
  </si>
  <si>
    <t>Historical Storms</t>
  </si>
  <si>
    <t>Flow from rating</t>
  </si>
  <si>
    <t>2/13-17/2019</t>
  </si>
  <si>
    <t>Precip (in)</t>
  </si>
  <si>
    <t>Max stage (in)</t>
  </si>
  <si>
    <t>cfs</t>
  </si>
  <si>
    <t>2/20-21/2019</t>
  </si>
  <si>
    <t>.2/18/2019</t>
  </si>
  <si>
    <t>.2/9/2020</t>
  </si>
  <si>
    <t>.2/22/2020</t>
  </si>
  <si>
    <t>Q (cfs)</t>
  </si>
  <si>
    <t>W.S. Elevation</t>
  </si>
  <si>
    <t>Green Valley upstream of pipes for 2019 PT data</t>
  </si>
  <si>
    <t>N = North pipe only</t>
  </si>
  <si>
    <t>&lt;&lt;rating x 2, level is only for North pipe but levels were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</si>
</sst>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yy\ h:mm:ss"/>
    <numFmt numFmtId="166" formatCode="0.000"/>
    <numFmt numFmtId="167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E2F3"/>
        <bgColor rgb="FFD9E2F3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2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5" fontId="5" fillId="5" borderId="14" xfId="0" applyNumberFormat="1" applyFont="1" applyFill="1" applyBorder="1" applyAlignment="1">
      <alignment horizontal="center" vertical="center"/>
    </xf>
    <xf numFmtId="166" fontId="5" fillId="5" borderId="14" xfId="0" applyNumberFormat="1" applyFont="1" applyFill="1" applyBorder="1" applyAlignment="1">
      <alignment horizontal="center" vertical="center"/>
    </xf>
    <xf numFmtId="165" fontId="5" fillId="5" borderId="15" xfId="0" applyNumberFormat="1" applyFont="1" applyFill="1" applyBorder="1" applyAlignment="1">
      <alignment horizontal="center" vertical="center"/>
    </xf>
    <xf numFmtId="166" fontId="5" fillId="5" borderId="15" xfId="0" applyNumberFormat="1" applyFont="1" applyFill="1" applyBorder="1" applyAlignment="1">
      <alignment horizontal="center" vertical="center"/>
    </xf>
    <xf numFmtId="2" fontId="0" fillId="0" borderId="7" xfId="0" applyNumberFormat="1" applyBorder="1"/>
    <xf numFmtId="14" fontId="0" fillId="0" borderId="0" xfId="0" applyNumberFormat="1"/>
    <xf numFmtId="2" fontId="0" fillId="0" borderId="3" xfId="0" applyNumberFormat="1" applyFill="1" applyBorder="1"/>
    <xf numFmtId="167" fontId="0" fillId="0" borderId="17" xfId="0" applyNumberFormat="1" applyBorder="1"/>
    <xf numFmtId="167" fontId="0" fillId="0" borderId="0" xfId="0" applyNumberFormat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/>
    <xf numFmtId="0" fontId="4" fillId="0" borderId="3" xfId="0" applyFont="1" applyBorder="1"/>
    <xf numFmtId="0" fontId="4" fillId="0" borderId="0" xfId="0" applyFont="1" applyBorder="1"/>
    <xf numFmtId="164" fontId="0" fillId="0" borderId="0" xfId="0" applyNumberFormat="1" applyBorder="1"/>
    <xf numFmtId="2" fontId="0" fillId="0" borderId="16" xfId="0" applyNumberFormat="1" applyBorder="1"/>
    <xf numFmtId="166" fontId="0" fillId="0" borderId="0" xfId="0" applyNumberFormat="1" applyBorder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7" fontId="0" fillId="0" borderId="1" xfId="0" applyNumberFormat="1" applyBorder="1"/>
    <xf numFmtId="0" fontId="2" fillId="3" borderId="1" xfId="2" applyBorder="1"/>
    <xf numFmtId="2" fontId="2" fillId="3" borderId="5" xfId="2" applyNumberFormat="1" applyBorder="1"/>
    <xf numFmtId="2" fontId="3" fillId="4" borderId="18" xfId="3" applyNumberFormat="1" applyBorder="1"/>
    <xf numFmtId="0" fontId="3" fillId="4" borderId="0" xfId="3"/>
    <xf numFmtId="2" fontId="3" fillId="4" borderId="5" xfId="3" applyNumberFormat="1" applyBorder="1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Del Dios'!$A$3:$A$11</c:f>
              <c:numCache>
                <c:formatCode>0.0</c:formatCode>
                <c:ptCount val="9"/>
                <c:pt idx="0">
                  <c:v>0</c:v>
                </c:pt>
                <c:pt idx="1">
                  <c:v>28.799999237060501</c:v>
                </c:pt>
                <c:pt idx="2">
                  <c:v>82.5</c:v>
                </c:pt>
                <c:pt idx="3">
                  <c:v>126</c:v>
                </c:pt>
                <c:pt idx="4">
                  <c:v>180</c:v>
                </c:pt>
                <c:pt idx="5">
                  <c:v>222</c:v>
                </c:pt>
                <c:pt idx="6">
                  <c:v>264</c:v>
                </c:pt>
                <c:pt idx="7">
                  <c:v>310</c:v>
                </c:pt>
                <c:pt idx="8">
                  <c:v>361</c:v>
                </c:pt>
              </c:numCache>
            </c:numRef>
          </c:xVal>
          <c:yVal>
            <c:numRef>
              <c:f>'1. Del Dios'!$D$3:$D$11</c:f>
              <c:numCache>
                <c:formatCode>0.00</c:formatCode>
                <c:ptCount val="9"/>
                <c:pt idx="0">
                  <c:v>0</c:v>
                </c:pt>
                <c:pt idx="1">
                  <c:v>22.244018554679997</c:v>
                </c:pt>
                <c:pt idx="2">
                  <c:v>31.609863281243861</c:v>
                </c:pt>
                <c:pt idx="3">
                  <c:v>36.862792968743861</c:v>
                </c:pt>
                <c:pt idx="4">
                  <c:v>41.8681640625</c:v>
                </c:pt>
                <c:pt idx="5">
                  <c:v>46.494506835936136</c:v>
                </c:pt>
                <c:pt idx="6">
                  <c:v>50.781005859371589</c:v>
                </c:pt>
                <c:pt idx="7">
                  <c:v>55.157958984371589</c:v>
                </c:pt>
                <c:pt idx="8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 Del Dios'!$G$3:$G$11</c:f>
              <c:numCache>
                <c:formatCode>0.000</c:formatCode>
                <c:ptCount val="9"/>
                <c:pt idx="0">
                  <c:v>5.9699999996179198E-2</c:v>
                </c:pt>
                <c:pt idx="1">
                  <c:v>5.6799999996364793E-2</c:v>
                </c:pt>
              </c:numCache>
            </c:numRef>
          </c:xVal>
          <c:yVal>
            <c:numRef>
              <c:f>'1. Del Dios'!$H$3:$H$11</c:f>
              <c:numCache>
                <c:formatCode>General</c:formatCode>
                <c:ptCount val="9"/>
                <c:pt idx="0">
                  <c:v>2.54</c:v>
                </c:pt>
                <c:pt idx="1">
                  <c:v>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0D-4E15-93E0-B47A1D05BD5B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 Del Dios'!$A$15:$A$144</c:f>
              <c:numCache>
                <c:formatCode>0.00</c:formatCode>
                <c:ptCount val="13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28.799999237060501</c:v>
                </c:pt>
                <c:pt idx="118">
                  <c:v>29</c:v>
                </c:pt>
                <c:pt idx="119">
                  <c:v>29.25</c:v>
                </c:pt>
                <c:pt idx="120">
                  <c:v>29.5</c:v>
                </c:pt>
                <c:pt idx="121">
                  <c:v>29.75</c:v>
                </c:pt>
                <c:pt idx="122">
                  <c:v>30</c:v>
                </c:pt>
                <c:pt idx="123">
                  <c:v>82.5</c:v>
                </c:pt>
                <c:pt idx="124">
                  <c:v>126</c:v>
                </c:pt>
                <c:pt idx="125">
                  <c:v>180</c:v>
                </c:pt>
                <c:pt idx="126">
                  <c:v>222</c:v>
                </c:pt>
                <c:pt idx="127">
                  <c:v>264</c:v>
                </c:pt>
                <c:pt idx="128">
                  <c:v>310</c:v>
                </c:pt>
                <c:pt idx="129">
                  <c:v>361</c:v>
                </c:pt>
              </c:numCache>
            </c:numRef>
          </c:xVal>
          <c:yVal>
            <c:numRef>
              <c:f>'1. Del Dios'!$D$15:$D$144</c:f>
              <c:numCache>
                <c:formatCode>0.00</c:formatCode>
                <c:ptCount val="130"/>
                <c:pt idx="0">
                  <c:v>0</c:v>
                </c:pt>
                <c:pt idx="1">
                  <c:v>2.406555175775793</c:v>
                </c:pt>
                <c:pt idx="2">
                  <c:v>4.8131103515515861</c:v>
                </c:pt>
                <c:pt idx="3">
                  <c:v>5.8615722656161324</c:v>
                </c:pt>
                <c:pt idx="4">
                  <c:v>6.685546875</c:v>
                </c:pt>
                <c:pt idx="5">
                  <c:v>7.3388671875</c:v>
                </c:pt>
                <c:pt idx="6">
                  <c:v>7.8596191406161324</c:v>
                </c:pt>
                <c:pt idx="7">
                  <c:v>8.3159179687438609</c:v>
                </c:pt>
                <c:pt idx="8">
                  <c:v>8.7275390625</c:v>
                </c:pt>
                <c:pt idx="9">
                  <c:v>9.0926513671799967</c:v>
                </c:pt>
                <c:pt idx="10">
                  <c:v>9.4346923828077252</c:v>
                </c:pt>
                <c:pt idx="11">
                  <c:v>9.7598876953077252</c:v>
                </c:pt>
                <c:pt idx="12">
                  <c:v>10.039672851551586</c:v>
                </c:pt>
                <c:pt idx="13">
                  <c:v>10.325317382807725</c:v>
                </c:pt>
                <c:pt idx="14">
                  <c:v>10.589721679679997</c:v>
                </c:pt>
                <c:pt idx="15">
                  <c:v>10.844238281243861</c:v>
                </c:pt>
                <c:pt idx="16">
                  <c:v>11.086669921871589</c:v>
                </c:pt>
                <c:pt idx="17">
                  <c:v>11.319946289051586</c:v>
                </c:pt>
                <c:pt idx="18">
                  <c:v>11.551025390616132</c:v>
                </c:pt>
                <c:pt idx="19">
                  <c:v>11.768188476551586</c:v>
                </c:pt>
                <c:pt idx="20">
                  <c:v>11.9765625</c:v>
                </c:pt>
                <c:pt idx="21">
                  <c:v>12.1904296875</c:v>
                </c:pt>
                <c:pt idx="22">
                  <c:v>12.390014648436136</c:v>
                </c:pt>
                <c:pt idx="23">
                  <c:v>12.594360351551586</c:v>
                </c:pt>
                <c:pt idx="24">
                  <c:v>12.778564453116132</c:v>
                </c:pt>
                <c:pt idx="25">
                  <c:v>12.9609375</c:v>
                </c:pt>
                <c:pt idx="26">
                  <c:v>13.135986328116132</c:v>
                </c:pt>
                <c:pt idx="27">
                  <c:v>13.310302734371589</c:v>
                </c:pt>
                <c:pt idx="28">
                  <c:v>13.478759765616132</c:v>
                </c:pt>
                <c:pt idx="29">
                  <c:v>13.648315429679997</c:v>
                </c:pt>
                <c:pt idx="30">
                  <c:v>13.813842773436136</c:v>
                </c:pt>
                <c:pt idx="31">
                  <c:v>13.947875976551586</c:v>
                </c:pt>
                <c:pt idx="32">
                  <c:v>14.103149414051586</c:v>
                </c:pt>
                <c:pt idx="33">
                  <c:v>14.251464843743861</c:v>
                </c:pt>
                <c:pt idx="34">
                  <c:v>14.400878906243861</c:v>
                </c:pt>
                <c:pt idx="35">
                  <c:v>14.552856445307725</c:v>
                </c:pt>
                <c:pt idx="36">
                  <c:v>14.714721679679997</c:v>
                </c:pt>
                <c:pt idx="37">
                  <c:v>14.850219726551586</c:v>
                </c:pt>
                <c:pt idx="38">
                  <c:v>14.986450195307725</c:v>
                </c:pt>
                <c:pt idx="39">
                  <c:v>15.121948242179997</c:v>
                </c:pt>
                <c:pt idx="40">
                  <c:v>15.267700195307725</c:v>
                </c:pt>
                <c:pt idx="41">
                  <c:v>15.402465820307725</c:v>
                </c:pt>
                <c:pt idx="42">
                  <c:v>15.534667968743861</c:v>
                </c:pt>
                <c:pt idx="43">
                  <c:v>15.663208007807725</c:v>
                </c:pt>
                <c:pt idx="44">
                  <c:v>15.789550781243861</c:v>
                </c:pt>
                <c:pt idx="45">
                  <c:v>15.929077148436136</c:v>
                </c:pt>
                <c:pt idx="46">
                  <c:v>16.049926757807725</c:v>
                </c:pt>
                <c:pt idx="47">
                  <c:v>16.169311523436136</c:v>
                </c:pt>
                <c:pt idx="48">
                  <c:v>16.256469726551586</c:v>
                </c:pt>
                <c:pt idx="49">
                  <c:v>16.378051757807725</c:v>
                </c:pt>
                <c:pt idx="50">
                  <c:v>16.498901367179997</c:v>
                </c:pt>
                <c:pt idx="51">
                  <c:v>16.617919921871589</c:v>
                </c:pt>
                <c:pt idx="52">
                  <c:v>16.7431640625</c:v>
                </c:pt>
                <c:pt idx="53">
                  <c:v>16.859985351551586</c:v>
                </c:pt>
                <c:pt idx="54">
                  <c:v>16.976074218743861</c:v>
                </c:pt>
                <c:pt idx="55">
                  <c:v>17.091064453116132</c:v>
                </c:pt>
                <c:pt idx="56">
                  <c:v>17.204223632807725</c:v>
                </c:pt>
                <c:pt idx="57">
                  <c:v>17.328002929679997</c:v>
                </c:pt>
                <c:pt idx="58">
                  <c:v>17.448486328116132</c:v>
                </c:pt>
                <c:pt idx="59">
                  <c:v>17.549194335936136</c:v>
                </c:pt>
                <c:pt idx="60">
                  <c:v>17.629760742179997</c:v>
                </c:pt>
                <c:pt idx="61">
                  <c:v>17.731933593743861</c:v>
                </c:pt>
                <c:pt idx="62">
                  <c:v>17.831176757807725</c:v>
                </c:pt>
                <c:pt idx="63">
                  <c:v>17.930419921871589</c:v>
                </c:pt>
                <c:pt idx="64">
                  <c:v>18.031494140616132</c:v>
                </c:pt>
                <c:pt idx="65">
                  <c:v>18.12890625</c:v>
                </c:pt>
                <c:pt idx="66">
                  <c:v>18.231079101551586</c:v>
                </c:pt>
                <c:pt idx="67">
                  <c:v>18.328125</c:v>
                </c:pt>
                <c:pt idx="68">
                  <c:v>18.4248046875</c:v>
                </c:pt>
                <c:pt idx="69">
                  <c:v>18.521850585936136</c:v>
                </c:pt>
                <c:pt idx="70">
                  <c:v>18.6181640625</c:v>
                </c:pt>
                <c:pt idx="71">
                  <c:v>18.715209960936136</c:v>
                </c:pt>
                <c:pt idx="72">
                  <c:v>18.808959960936136</c:v>
                </c:pt>
                <c:pt idx="73">
                  <c:v>18.904907226551586</c:v>
                </c:pt>
                <c:pt idx="74">
                  <c:v>18.996826171871589</c:v>
                </c:pt>
                <c:pt idx="75">
                  <c:v>19.090576171871589</c:v>
                </c:pt>
                <c:pt idx="76">
                  <c:v>19.181762695307725</c:v>
                </c:pt>
                <c:pt idx="77">
                  <c:v>19.274047851551586</c:v>
                </c:pt>
                <c:pt idx="78">
                  <c:v>19.364135742179997</c:v>
                </c:pt>
                <c:pt idx="79">
                  <c:v>19.453857421871589</c:v>
                </c:pt>
                <c:pt idx="80">
                  <c:v>19.534790039051586</c:v>
                </c:pt>
                <c:pt idx="81">
                  <c:v>19.625244140616132</c:v>
                </c:pt>
                <c:pt idx="82">
                  <c:v>19.714233398436136</c:v>
                </c:pt>
                <c:pt idx="83">
                  <c:v>19.801025390616132</c:v>
                </c:pt>
                <c:pt idx="84">
                  <c:v>19.888916015616132</c:v>
                </c:pt>
                <c:pt idx="85">
                  <c:v>19.973144531243861</c:v>
                </c:pt>
                <c:pt idx="86">
                  <c:v>20.056640625</c:v>
                </c:pt>
                <c:pt idx="87">
                  <c:v>20.140136718743861</c:v>
                </c:pt>
                <c:pt idx="88">
                  <c:v>20.224365234371589</c:v>
                </c:pt>
                <c:pt idx="89">
                  <c:v>20.307128906243861</c:v>
                </c:pt>
                <c:pt idx="90">
                  <c:v>20.389160156243861</c:v>
                </c:pt>
                <c:pt idx="91">
                  <c:v>20.470092773436136</c:v>
                </c:pt>
                <c:pt idx="92">
                  <c:v>20.552124023436136</c:v>
                </c:pt>
                <c:pt idx="93">
                  <c:v>20.632690429679997</c:v>
                </c:pt>
                <c:pt idx="94">
                  <c:v>20.712890625</c:v>
                </c:pt>
                <c:pt idx="95">
                  <c:v>20.794555664051586</c:v>
                </c:pt>
                <c:pt idx="96">
                  <c:v>20.872558593743861</c:v>
                </c:pt>
                <c:pt idx="97">
                  <c:v>20.953125</c:v>
                </c:pt>
                <c:pt idx="98">
                  <c:v>21.031127929679997</c:v>
                </c:pt>
                <c:pt idx="99">
                  <c:v>21.109497070307725</c:v>
                </c:pt>
                <c:pt idx="100">
                  <c:v>21.185302734371589</c:v>
                </c:pt>
                <c:pt idx="101">
                  <c:v>21.2607421875</c:v>
                </c:pt>
                <c:pt idx="102">
                  <c:v>21.3310546875</c:v>
                </c:pt>
                <c:pt idx="103">
                  <c:v>21.399169921871589</c:v>
                </c:pt>
                <c:pt idx="104">
                  <c:v>21.470214843743861</c:v>
                </c:pt>
                <c:pt idx="105">
                  <c:v>21.538330078116132</c:v>
                </c:pt>
                <c:pt idx="106">
                  <c:v>21.604980468743861</c:v>
                </c:pt>
                <c:pt idx="107">
                  <c:v>21.673095703116132</c:v>
                </c:pt>
                <c:pt idx="108">
                  <c:v>21.732788085936136</c:v>
                </c:pt>
                <c:pt idx="109">
                  <c:v>21.801269531243861</c:v>
                </c:pt>
                <c:pt idx="110">
                  <c:v>21.868652343743861</c:v>
                </c:pt>
                <c:pt idx="111">
                  <c:v>21.937133789051586</c:v>
                </c:pt>
                <c:pt idx="112">
                  <c:v>21.998657226551586</c:v>
                </c:pt>
                <c:pt idx="113">
                  <c:v>22.056152343743861</c:v>
                </c:pt>
                <c:pt idx="114">
                  <c:v>22.115112304679997</c:v>
                </c:pt>
                <c:pt idx="115">
                  <c:v>22.174072265616132</c:v>
                </c:pt>
                <c:pt idx="116">
                  <c:v>22.231201171871589</c:v>
                </c:pt>
                <c:pt idx="117">
                  <c:v>22.244018554679997</c:v>
                </c:pt>
                <c:pt idx="118">
                  <c:v>22.290527343743861</c:v>
                </c:pt>
                <c:pt idx="119">
                  <c:v>22.348388671871589</c:v>
                </c:pt>
                <c:pt idx="120">
                  <c:v>22.406616210936136</c:v>
                </c:pt>
                <c:pt idx="121">
                  <c:v>22.465576171871589</c:v>
                </c:pt>
                <c:pt idx="122">
                  <c:v>22.5234375</c:v>
                </c:pt>
                <c:pt idx="123">
                  <c:v>31.609863281243861</c:v>
                </c:pt>
                <c:pt idx="124">
                  <c:v>36.862792968743861</c:v>
                </c:pt>
                <c:pt idx="125">
                  <c:v>41.8681640625</c:v>
                </c:pt>
                <c:pt idx="126">
                  <c:v>46.494506835936136</c:v>
                </c:pt>
                <c:pt idx="127">
                  <c:v>50.781005859371589</c:v>
                </c:pt>
                <c:pt idx="128">
                  <c:v>55.157958984371589</c:v>
                </c:pt>
                <c:pt idx="129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0D-4E15-93E0-B47A1D0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79968"/>
        <c:axId val="736580360"/>
      </c:scatterChart>
      <c:valAx>
        <c:axId val="7365799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0360"/>
        <c:crosses val="autoZero"/>
        <c:crossBetween val="midCat"/>
      </c:valAx>
      <c:valAx>
        <c:axId val="7365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Downstream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Moonsong'!$Q$3:$Q$37</c:f>
              <c:numCache>
                <c:formatCode>General</c:formatCode>
                <c:ptCount val="35"/>
                <c:pt idx="0">
                  <c:v>83.88</c:v>
                </c:pt>
                <c:pt idx="1">
                  <c:v>55.680000000000007</c:v>
                </c:pt>
                <c:pt idx="2">
                  <c:v>42.480000000000004</c:v>
                </c:pt>
                <c:pt idx="3">
                  <c:v>38.520000000000003</c:v>
                </c:pt>
                <c:pt idx="4">
                  <c:v>32.400000000000013</c:v>
                </c:pt>
                <c:pt idx="5">
                  <c:v>31.680000000000007</c:v>
                </c:pt>
                <c:pt idx="6">
                  <c:v>27.720000000000006</c:v>
                </c:pt>
                <c:pt idx="7">
                  <c:v>24.119999999999997</c:v>
                </c:pt>
                <c:pt idx="8">
                  <c:v>20.760000000000005</c:v>
                </c:pt>
                <c:pt idx="9">
                  <c:v>17.880000000000003</c:v>
                </c:pt>
                <c:pt idx="10">
                  <c:v>10.079999999999998</c:v>
                </c:pt>
                <c:pt idx="11">
                  <c:v>4.8000000000000043</c:v>
                </c:pt>
                <c:pt idx="12">
                  <c:v>0</c:v>
                </c:pt>
                <c:pt idx="13">
                  <c:v>1.3199999999999932</c:v>
                </c:pt>
                <c:pt idx="14">
                  <c:v>0</c:v>
                </c:pt>
                <c:pt idx="15">
                  <c:v>0.35999999999999233</c:v>
                </c:pt>
                <c:pt idx="16">
                  <c:v>1.8000000000000043</c:v>
                </c:pt>
                <c:pt idx="17">
                  <c:v>3.1199999999999974</c:v>
                </c:pt>
                <c:pt idx="18">
                  <c:v>2.8800000000000026</c:v>
                </c:pt>
                <c:pt idx="19">
                  <c:v>8.4000000000000128</c:v>
                </c:pt>
                <c:pt idx="20">
                  <c:v>16.920000000000002</c:v>
                </c:pt>
                <c:pt idx="21">
                  <c:v>15.720000000000006</c:v>
                </c:pt>
                <c:pt idx="22">
                  <c:v>13.319999999999993</c:v>
                </c:pt>
                <c:pt idx="23">
                  <c:v>12.600000000000009</c:v>
                </c:pt>
                <c:pt idx="24">
                  <c:v>17.159999999999997</c:v>
                </c:pt>
                <c:pt idx="25">
                  <c:v>34.08</c:v>
                </c:pt>
                <c:pt idx="26">
                  <c:v>33.239999999999995</c:v>
                </c:pt>
                <c:pt idx="27">
                  <c:v>34.199999999999996</c:v>
                </c:pt>
                <c:pt idx="28">
                  <c:v>29.52000000000001</c:v>
                </c:pt>
                <c:pt idx="29">
                  <c:v>31.08</c:v>
                </c:pt>
                <c:pt idx="30">
                  <c:v>34.440000000000012</c:v>
                </c:pt>
                <c:pt idx="31">
                  <c:v>39.72</c:v>
                </c:pt>
                <c:pt idx="32">
                  <c:v>41.88000000000001</c:v>
                </c:pt>
                <c:pt idx="33">
                  <c:v>39.120000000000005</c:v>
                </c:pt>
                <c:pt idx="34">
                  <c:v>42.24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'5. Moonsong'!$R$2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Moonsong'!$R$3:$R$37</c:f>
              <c:numCache>
                <c:formatCode>0.00</c:formatCode>
                <c:ptCount val="35"/>
                <c:pt idx="0">
                  <c:v>10.973144531243861</c:v>
                </c:pt>
                <c:pt idx="1">
                  <c:v>10.973144531243861</c:v>
                </c:pt>
                <c:pt idx="2">
                  <c:v>10.973144531243861</c:v>
                </c:pt>
                <c:pt idx="3">
                  <c:v>10.973144531243861</c:v>
                </c:pt>
                <c:pt idx="4">
                  <c:v>10.973144531243861</c:v>
                </c:pt>
                <c:pt idx="5">
                  <c:v>10.973144531243861</c:v>
                </c:pt>
                <c:pt idx="6">
                  <c:v>10.973144531243861</c:v>
                </c:pt>
                <c:pt idx="7">
                  <c:v>10.973144531243861</c:v>
                </c:pt>
                <c:pt idx="8">
                  <c:v>10.973144531243861</c:v>
                </c:pt>
                <c:pt idx="9">
                  <c:v>10.973144531243861</c:v>
                </c:pt>
                <c:pt idx="10">
                  <c:v>10.973144531243861</c:v>
                </c:pt>
                <c:pt idx="11">
                  <c:v>10.973144531243861</c:v>
                </c:pt>
                <c:pt idx="12">
                  <c:v>10.973144531243861</c:v>
                </c:pt>
                <c:pt idx="13">
                  <c:v>10.973144531243861</c:v>
                </c:pt>
                <c:pt idx="14">
                  <c:v>10.973144531243861</c:v>
                </c:pt>
                <c:pt idx="15">
                  <c:v>10.973144531243861</c:v>
                </c:pt>
                <c:pt idx="16">
                  <c:v>10.973144531243861</c:v>
                </c:pt>
                <c:pt idx="17">
                  <c:v>10.973144531243861</c:v>
                </c:pt>
                <c:pt idx="18">
                  <c:v>10.973144531243861</c:v>
                </c:pt>
                <c:pt idx="19">
                  <c:v>10.973144531243861</c:v>
                </c:pt>
                <c:pt idx="20">
                  <c:v>10.973144531243861</c:v>
                </c:pt>
                <c:pt idx="21">
                  <c:v>10.973144531243861</c:v>
                </c:pt>
                <c:pt idx="22">
                  <c:v>10.973144531243861</c:v>
                </c:pt>
                <c:pt idx="23">
                  <c:v>10.973144531243861</c:v>
                </c:pt>
                <c:pt idx="24">
                  <c:v>10.973144531243861</c:v>
                </c:pt>
                <c:pt idx="25">
                  <c:v>10.973144531243861</c:v>
                </c:pt>
                <c:pt idx="26">
                  <c:v>10.973144531243861</c:v>
                </c:pt>
                <c:pt idx="27">
                  <c:v>10.973144531243861</c:v>
                </c:pt>
                <c:pt idx="28">
                  <c:v>10.973144531243861</c:v>
                </c:pt>
                <c:pt idx="29">
                  <c:v>10.973144531243861</c:v>
                </c:pt>
                <c:pt idx="30">
                  <c:v>10.973144531243861</c:v>
                </c:pt>
                <c:pt idx="31">
                  <c:v>10.973144531243861</c:v>
                </c:pt>
                <c:pt idx="32">
                  <c:v>10.973144531243861</c:v>
                </c:pt>
                <c:pt idx="33">
                  <c:v>10.973144531243861</c:v>
                </c:pt>
                <c:pt idx="34">
                  <c:v>10.973144531243861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'5. Moonsong'!$S$2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Moonsong'!$S$3:$S$37</c:f>
              <c:numCache>
                <c:formatCode>0.00</c:formatCode>
                <c:ptCount val="35"/>
                <c:pt idx="0">
                  <c:v>17.750610351551586</c:v>
                </c:pt>
                <c:pt idx="1">
                  <c:v>17.750610351551586</c:v>
                </c:pt>
                <c:pt idx="2">
                  <c:v>17.750610351551586</c:v>
                </c:pt>
                <c:pt idx="3">
                  <c:v>17.750610351551586</c:v>
                </c:pt>
                <c:pt idx="4">
                  <c:v>17.750610351551586</c:v>
                </c:pt>
                <c:pt idx="5">
                  <c:v>17.750610351551586</c:v>
                </c:pt>
                <c:pt idx="6">
                  <c:v>17.750610351551586</c:v>
                </c:pt>
                <c:pt idx="7">
                  <c:v>17.750610351551586</c:v>
                </c:pt>
                <c:pt idx="8">
                  <c:v>17.750610351551586</c:v>
                </c:pt>
                <c:pt idx="9">
                  <c:v>17.750610351551586</c:v>
                </c:pt>
                <c:pt idx="10">
                  <c:v>17.750610351551586</c:v>
                </c:pt>
                <c:pt idx="11">
                  <c:v>17.750610351551586</c:v>
                </c:pt>
                <c:pt idx="12">
                  <c:v>17.750610351551586</c:v>
                </c:pt>
                <c:pt idx="13">
                  <c:v>17.750610351551586</c:v>
                </c:pt>
                <c:pt idx="14">
                  <c:v>17.750610351551586</c:v>
                </c:pt>
                <c:pt idx="15">
                  <c:v>17.750610351551586</c:v>
                </c:pt>
                <c:pt idx="16">
                  <c:v>17.750610351551586</c:v>
                </c:pt>
                <c:pt idx="17">
                  <c:v>17.750610351551586</c:v>
                </c:pt>
                <c:pt idx="18">
                  <c:v>17.750610351551586</c:v>
                </c:pt>
                <c:pt idx="19">
                  <c:v>17.750610351551586</c:v>
                </c:pt>
                <c:pt idx="20">
                  <c:v>17.750610351551586</c:v>
                </c:pt>
                <c:pt idx="21">
                  <c:v>17.750610351551586</c:v>
                </c:pt>
                <c:pt idx="22">
                  <c:v>17.750610351551586</c:v>
                </c:pt>
                <c:pt idx="23">
                  <c:v>17.750610351551586</c:v>
                </c:pt>
                <c:pt idx="24">
                  <c:v>17.750610351551586</c:v>
                </c:pt>
                <c:pt idx="25">
                  <c:v>17.750610351551586</c:v>
                </c:pt>
                <c:pt idx="26">
                  <c:v>17.750610351551586</c:v>
                </c:pt>
                <c:pt idx="27">
                  <c:v>17.750610351551586</c:v>
                </c:pt>
                <c:pt idx="28">
                  <c:v>17.750610351551586</c:v>
                </c:pt>
                <c:pt idx="29">
                  <c:v>17.750610351551586</c:v>
                </c:pt>
                <c:pt idx="30">
                  <c:v>17.750610351551586</c:v>
                </c:pt>
                <c:pt idx="31">
                  <c:v>17.750610351551586</c:v>
                </c:pt>
                <c:pt idx="32">
                  <c:v>17.750610351551586</c:v>
                </c:pt>
                <c:pt idx="33">
                  <c:v>17.750610351551586</c:v>
                </c:pt>
                <c:pt idx="34">
                  <c:v>17.750610351551586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'5. Moonsong'!$T$2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Moonsong'!$T$3:$T$37</c:f>
              <c:numCache>
                <c:formatCode>0.00</c:formatCode>
                <c:ptCount val="35"/>
                <c:pt idx="0">
                  <c:v>22.0341796875</c:v>
                </c:pt>
                <c:pt idx="1">
                  <c:v>22.0341796875</c:v>
                </c:pt>
                <c:pt idx="2">
                  <c:v>22.0341796875</c:v>
                </c:pt>
                <c:pt idx="3">
                  <c:v>22.0341796875</c:v>
                </c:pt>
                <c:pt idx="4">
                  <c:v>22.0341796875</c:v>
                </c:pt>
                <c:pt idx="5">
                  <c:v>22.0341796875</c:v>
                </c:pt>
                <c:pt idx="6">
                  <c:v>22.0341796875</c:v>
                </c:pt>
                <c:pt idx="7">
                  <c:v>22.0341796875</c:v>
                </c:pt>
                <c:pt idx="8">
                  <c:v>22.0341796875</c:v>
                </c:pt>
                <c:pt idx="9">
                  <c:v>22.0341796875</c:v>
                </c:pt>
                <c:pt idx="10">
                  <c:v>22.0341796875</c:v>
                </c:pt>
                <c:pt idx="11">
                  <c:v>22.0341796875</c:v>
                </c:pt>
                <c:pt idx="12">
                  <c:v>22.0341796875</c:v>
                </c:pt>
                <c:pt idx="13">
                  <c:v>22.0341796875</c:v>
                </c:pt>
                <c:pt idx="14">
                  <c:v>22.0341796875</c:v>
                </c:pt>
                <c:pt idx="15">
                  <c:v>22.0341796875</c:v>
                </c:pt>
                <c:pt idx="16">
                  <c:v>22.0341796875</c:v>
                </c:pt>
                <c:pt idx="17">
                  <c:v>22.0341796875</c:v>
                </c:pt>
                <c:pt idx="18">
                  <c:v>22.0341796875</c:v>
                </c:pt>
                <c:pt idx="19">
                  <c:v>22.0341796875</c:v>
                </c:pt>
                <c:pt idx="20">
                  <c:v>22.0341796875</c:v>
                </c:pt>
                <c:pt idx="21">
                  <c:v>22.0341796875</c:v>
                </c:pt>
                <c:pt idx="22">
                  <c:v>22.0341796875</c:v>
                </c:pt>
                <c:pt idx="23">
                  <c:v>22.0341796875</c:v>
                </c:pt>
                <c:pt idx="24">
                  <c:v>22.0341796875</c:v>
                </c:pt>
                <c:pt idx="25">
                  <c:v>22.0341796875</c:v>
                </c:pt>
                <c:pt idx="26">
                  <c:v>22.0341796875</c:v>
                </c:pt>
                <c:pt idx="27">
                  <c:v>22.0341796875</c:v>
                </c:pt>
                <c:pt idx="28">
                  <c:v>22.0341796875</c:v>
                </c:pt>
                <c:pt idx="29">
                  <c:v>22.0341796875</c:v>
                </c:pt>
                <c:pt idx="30">
                  <c:v>22.0341796875</c:v>
                </c:pt>
                <c:pt idx="31">
                  <c:v>22.0341796875</c:v>
                </c:pt>
                <c:pt idx="32">
                  <c:v>22.0341796875</c:v>
                </c:pt>
                <c:pt idx="33">
                  <c:v>22.0341796875</c:v>
                </c:pt>
                <c:pt idx="34">
                  <c:v>22.0341796875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'5. Moonsong'!$U$2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Moonsong'!$U$3:$U$37</c:f>
              <c:numCache>
                <c:formatCode>0.00</c:formatCode>
                <c:ptCount val="35"/>
                <c:pt idx="0">
                  <c:v>25.731811523436136</c:v>
                </c:pt>
                <c:pt idx="1">
                  <c:v>25.731811523436136</c:v>
                </c:pt>
                <c:pt idx="2">
                  <c:v>25.731811523436136</c:v>
                </c:pt>
                <c:pt idx="3">
                  <c:v>25.731811523436136</c:v>
                </c:pt>
                <c:pt idx="4">
                  <c:v>25.731811523436136</c:v>
                </c:pt>
                <c:pt idx="5">
                  <c:v>25.731811523436136</c:v>
                </c:pt>
                <c:pt idx="6">
                  <c:v>25.731811523436136</c:v>
                </c:pt>
                <c:pt idx="7">
                  <c:v>25.731811523436136</c:v>
                </c:pt>
                <c:pt idx="8">
                  <c:v>25.731811523436136</c:v>
                </c:pt>
                <c:pt idx="9">
                  <c:v>25.731811523436136</c:v>
                </c:pt>
                <c:pt idx="10">
                  <c:v>25.731811523436136</c:v>
                </c:pt>
                <c:pt idx="11">
                  <c:v>25.731811523436136</c:v>
                </c:pt>
                <c:pt idx="12">
                  <c:v>25.731811523436136</c:v>
                </c:pt>
                <c:pt idx="13">
                  <c:v>25.731811523436136</c:v>
                </c:pt>
                <c:pt idx="14">
                  <c:v>25.731811523436136</c:v>
                </c:pt>
                <c:pt idx="15">
                  <c:v>25.731811523436136</c:v>
                </c:pt>
                <c:pt idx="16">
                  <c:v>25.731811523436136</c:v>
                </c:pt>
                <c:pt idx="17">
                  <c:v>25.731811523436136</c:v>
                </c:pt>
                <c:pt idx="18">
                  <c:v>25.731811523436136</c:v>
                </c:pt>
                <c:pt idx="19">
                  <c:v>25.731811523436136</c:v>
                </c:pt>
                <c:pt idx="20">
                  <c:v>25.731811523436136</c:v>
                </c:pt>
                <c:pt idx="21">
                  <c:v>25.731811523436136</c:v>
                </c:pt>
                <c:pt idx="22">
                  <c:v>25.731811523436136</c:v>
                </c:pt>
                <c:pt idx="23">
                  <c:v>25.731811523436136</c:v>
                </c:pt>
                <c:pt idx="24">
                  <c:v>25.731811523436136</c:v>
                </c:pt>
                <c:pt idx="25">
                  <c:v>25.731811523436136</c:v>
                </c:pt>
                <c:pt idx="26">
                  <c:v>25.731811523436136</c:v>
                </c:pt>
                <c:pt idx="27">
                  <c:v>25.731811523436136</c:v>
                </c:pt>
                <c:pt idx="28">
                  <c:v>25.731811523436136</c:v>
                </c:pt>
                <c:pt idx="29">
                  <c:v>25.731811523436136</c:v>
                </c:pt>
                <c:pt idx="30">
                  <c:v>25.731811523436136</c:v>
                </c:pt>
                <c:pt idx="31">
                  <c:v>25.731811523436136</c:v>
                </c:pt>
                <c:pt idx="32">
                  <c:v>25.731811523436136</c:v>
                </c:pt>
                <c:pt idx="33">
                  <c:v>25.731811523436136</c:v>
                </c:pt>
                <c:pt idx="34">
                  <c:v>25.731811523436136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'5. Moonsong'!$Z$2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Moonsong'!$Z$3:$Z$37</c:f>
              <c:numCache>
                <c:formatCode>0.00</c:formatCode>
                <c:ptCount val="35"/>
                <c:pt idx="0" formatCode="General">
                  <c:v>39.084000000000003</c:v>
                </c:pt>
                <c:pt idx="1">
                  <c:v>39.084000000000003</c:v>
                </c:pt>
                <c:pt idx="2">
                  <c:v>39.084000000000003</c:v>
                </c:pt>
                <c:pt idx="3">
                  <c:v>39.084000000000003</c:v>
                </c:pt>
                <c:pt idx="4">
                  <c:v>39.084000000000003</c:v>
                </c:pt>
                <c:pt idx="5">
                  <c:v>39.084000000000003</c:v>
                </c:pt>
                <c:pt idx="6">
                  <c:v>39.084000000000003</c:v>
                </c:pt>
                <c:pt idx="7">
                  <c:v>39.084000000000003</c:v>
                </c:pt>
                <c:pt idx="8">
                  <c:v>39.084000000000003</c:v>
                </c:pt>
                <c:pt idx="9">
                  <c:v>39.084000000000003</c:v>
                </c:pt>
                <c:pt idx="10">
                  <c:v>39.084000000000003</c:v>
                </c:pt>
                <c:pt idx="11">
                  <c:v>39.084000000000003</c:v>
                </c:pt>
                <c:pt idx="12">
                  <c:v>39.084000000000003</c:v>
                </c:pt>
                <c:pt idx="13">
                  <c:v>39.084000000000003</c:v>
                </c:pt>
                <c:pt idx="14">
                  <c:v>39.084000000000003</c:v>
                </c:pt>
                <c:pt idx="15">
                  <c:v>39.084000000000003</c:v>
                </c:pt>
                <c:pt idx="16">
                  <c:v>39.084000000000003</c:v>
                </c:pt>
                <c:pt idx="17">
                  <c:v>39.084000000000003</c:v>
                </c:pt>
                <c:pt idx="18">
                  <c:v>39.084000000000003</c:v>
                </c:pt>
                <c:pt idx="19">
                  <c:v>39.084000000000003</c:v>
                </c:pt>
                <c:pt idx="20">
                  <c:v>39.084000000000003</c:v>
                </c:pt>
                <c:pt idx="21">
                  <c:v>39.084000000000003</c:v>
                </c:pt>
                <c:pt idx="22">
                  <c:v>39.084000000000003</c:v>
                </c:pt>
                <c:pt idx="23">
                  <c:v>39.084000000000003</c:v>
                </c:pt>
                <c:pt idx="24">
                  <c:v>39.084000000000003</c:v>
                </c:pt>
                <c:pt idx="25">
                  <c:v>39.084000000000003</c:v>
                </c:pt>
                <c:pt idx="26">
                  <c:v>39.084000000000003</c:v>
                </c:pt>
                <c:pt idx="27">
                  <c:v>39.084000000000003</c:v>
                </c:pt>
                <c:pt idx="28">
                  <c:v>39.084000000000003</c:v>
                </c:pt>
                <c:pt idx="29">
                  <c:v>39.084000000000003</c:v>
                </c:pt>
                <c:pt idx="30">
                  <c:v>39.084000000000003</c:v>
                </c:pt>
                <c:pt idx="31">
                  <c:v>39.084000000000003</c:v>
                </c:pt>
                <c:pt idx="32">
                  <c:v>39.084000000000003</c:v>
                </c:pt>
                <c:pt idx="33">
                  <c:v>39.084000000000003</c:v>
                </c:pt>
                <c:pt idx="34">
                  <c:v>39.084000000000003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'5. Moonsong'!$AA$2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Moonsong'!$AA$3:$AA$37</c:f>
              <c:numCache>
                <c:formatCode>0.00</c:formatCode>
                <c:ptCount val="35"/>
                <c:pt idx="0">
                  <c:v>17.124000000000002</c:v>
                </c:pt>
                <c:pt idx="1">
                  <c:v>17.124000000000002</c:v>
                </c:pt>
                <c:pt idx="2">
                  <c:v>17.124000000000002</c:v>
                </c:pt>
                <c:pt idx="3">
                  <c:v>17.124000000000002</c:v>
                </c:pt>
                <c:pt idx="4">
                  <c:v>17.124000000000002</c:v>
                </c:pt>
                <c:pt idx="5">
                  <c:v>17.124000000000002</c:v>
                </c:pt>
                <c:pt idx="6">
                  <c:v>17.124000000000002</c:v>
                </c:pt>
                <c:pt idx="7">
                  <c:v>17.124000000000002</c:v>
                </c:pt>
                <c:pt idx="8">
                  <c:v>17.124000000000002</c:v>
                </c:pt>
                <c:pt idx="9">
                  <c:v>17.124000000000002</c:v>
                </c:pt>
                <c:pt idx="10">
                  <c:v>17.124000000000002</c:v>
                </c:pt>
                <c:pt idx="11">
                  <c:v>17.124000000000002</c:v>
                </c:pt>
                <c:pt idx="12">
                  <c:v>17.124000000000002</c:v>
                </c:pt>
                <c:pt idx="13">
                  <c:v>17.124000000000002</c:v>
                </c:pt>
                <c:pt idx="14">
                  <c:v>17.124000000000002</c:v>
                </c:pt>
                <c:pt idx="15">
                  <c:v>17.124000000000002</c:v>
                </c:pt>
                <c:pt idx="16">
                  <c:v>17.124000000000002</c:v>
                </c:pt>
                <c:pt idx="17">
                  <c:v>17.124000000000002</c:v>
                </c:pt>
                <c:pt idx="18">
                  <c:v>17.124000000000002</c:v>
                </c:pt>
                <c:pt idx="19">
                  <c:v>17.124000000000002</c:v>
                </c:pt>
                <c:pt idx="20">
                  <c:v>17.124000000000002</c:v>
                </c:pt>
                <c:pt idx="21">
                  <c:v>17.124000000000002</c:v>
                </c:pt>
                <c:pt idx="22">
                  <c:v>17.124000000000002</c:v>
                </c:pt>
                <c:pt idx="23">
                  <c:v>17.124000000000002</c:v>
                </c:pt>
                <c:pt idx="24">
                  <c:v>17.124000000000002</c:v>
                </c:pt>
                <c:pt idx="25">
                  <c:v>17.124000000000002</c:v>
                </c:pt>
                <c:pt idx="26">
                  <c:v>17.124000000000002</c:v>
                </c:pt>
                <c:pt idx="27">
                  <c:v>17.124000000000002</c:v>
                </c:pt>
                <c:pt idx="28">
                  <c:v>17.124000000000002</c:v>
                </c:pt>
                <c:pt idx="29">
                  <c:v>17.124000000000002</c:v>
                </c:pt>
                <c:pt idx="30">
                  <c:v>17.124000000000002</c:v>
                </c:pt>
                <c:pt idx="31">
                  <c:v>17.124000000000002</c:v>
                </c:pt>
                <c:pt idx="32">
                  <c:v>17.124000000000002</c:v>
                </c:pt>
                <c:pt idx="33">
                  <c:v>17.124000000000002</c:v>
                </c:pt>
                <c:pt idx="34">
                  <c:v>17.124000000000002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'5. Moonsong'!$AB$2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Moonsong'!$AB$3:$AB$37</c:f>
              <c:numCache>
                <c:formatCode>0.00</c:formatCode>
                <c:ptCount val="35"/>
                <c:pt idx="0">
                  <c:v>16.716000000000001</c:v>
                </c:pt>
                <c:pt idx="1">
                  <c:v>16.716000000000001</c:v>
                </c:pt>
                <c:pt idx="2">
                  <c:v>16.716000000000001</c:v>
                </c:pt>
                <c:pt idx="3">
                  <c:v>16.716000000000001</c:v>
                </c:pt>
                <c:pt idx="4">
                  <c:v>16.716000000000001</c:v>
                </c:pt>
                <c:pt idx="5">
                  <c:v>16.716000000000001</c:v>
                </c:pt>
                <c:pt idx="6">
                  <c:v>16.716000000000001</c:v>
                </c:pt>
                <c:pt idx="7">
                  <c:v>16.716000000000001</c:v>
                </c:pt>
                <c:pt idx="8">
                  <c:v>16.716000000000001</c:v>
                </c:pt>
                <c:pt idx="9">
                  <c:v>16.716000000000001</c:v>
                </c:pt>
                <c:pt idx="10">
                  <c:v>16.716000000000001</c:v>
                </c:pt>
                <c:pt idx="11">
                  <c:v>16.716000000000001</c:v>
                </c:pt>
                <c:pt idx="12">
                  <c:v>16.716000000000001</c:v>
                </c:pt>
                <c:pt idx="13">
                  <c:v>16.716000000000001</c:v>
                </c:pt>
                <c:pt idx="14">
                  <c:v>16.716000000000001</c:v>
                </c:pt>
                <c:pt idx="15">
                  <c:v>16.716000000000001</c:v>
                </c:pt>
                <c:pt idx="16">
                  <c:v>16.716000000000001</c:v>
                </c:pt>
                <c:pt idx="17">
                  <c:v>16.716000000000001</c:v>
                </c:pt>
                <c:pt idx="18">
                  <c:v>16.716000000000001</c:v>
                </c:pt>
                <c:pt idx="19">
                  <c:v>16.716000000000001</c:v>
                </c:pt>
                <c:pt idx="20">
                  <c:v>16.716000000000001</c:v>
                </c:pt>
                <c:pt idx="21">
                  <c:v>16.716000000000001</c:v>
                </c:pt>
                <c:pt idx="22">
                  <c:v>16.716000000000001</c:v>
                </c:pt>
                <c:pt idx="23">
                  <c:v>16.716000000000001</c:v>
                </c:pt>
                <c:pt idx="24">
                  <c:v>16.716000000000001</c:v>
                </c:pt>
                <c:pt idx="25">
                  <c:v>16.716000000000001</c:v>
                </c:pt>
                <c:pt idx="26">
                  <c:v>16.716000000000001</c:v>
                </c:pt>
                <c:pt idx="27">
                  <c:v>16.716000000000001</c:v>
                </c:pt>
                <c:pt idx="28">
                  <c:v>16.716000000000001</c:v>
                </c:pt>
                <c:pt idx="29">
                  <c:v>16.716000000000001</c:v>
                </c:pt>
                <c:pt idx="30">
                  <c:v>16.716000000000001</c:v>
                </c:pt>
                <c:pt idx="31">
                  <c:v>16.716000000000001</c:v>
                </c:pt>
                <c:pt idx="32">
                  <c:v>16.716000000000001</c:v>
                </c:pt>
                <c:pt idx="33">
                  <c:v>16.716000000000001</c:v>
                </c:pt>
                <c:pt idx="34">
                  <c:v>16.716000000000001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'5. Moonsong'!$AD$2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Moonsong'!$O$3:$O$37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Moonsong'!$AD$3:$AD$37</c:f>
              <c:numCache>
                <c:formatCode>0.00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90552"/>
        <c:axId val="736590944"/>
      </c:scatterChart>
      <c:valAx>
        <c:axId val="736590552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90944"/>
        <c:crossesAt val="-18"/>
        <c:crossBetween val="midCat"/>
      </c:valAx>
      <c:valAx>
        <c:axId val="73659094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9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Combined N,S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Valley'!$A$3:$A$11</c:f>
              <c:numCache>
                <c:formatCode>0.0</c:formatCode>
                <c:ptCount val="9"/>
                <c:pt idx="0">
                  <c:v>0</c:v>
                </c:pt>
                <c:pt idx="1">
                  <c:v>120</c:v>
                </c:pt>
                <c:pt idx="2">
                  <c:v>396</c:v>
                </c:pt>
                <c:pt idx="3">
                  <c:v>656</c:v>
                </c:pt>
                <c:pt idx="4">
                  <c:v>1030</c:v>
                </c:pt>
                <c:pt idx="5">
                  <c:v>1350</c:v>
                </c:pt>
                <c:pt idx="6">
                  <c:v>1680</c:v>
                </c:pt>
                <c:pt idx="7">
                  <c:v>2070</c:v>
                </c:pt>
                <c:pt idx="8">
                  <c:v>2540</c:v>
                </c:pt>
              </c:numCache>
            </c:numRef>
          </c:xVal>
          <c:yVal>
            <c:numRef>
              <c:f>'6. Green Valley'!$D$3:$D$11</c:f>
              <c:numCache>
                <c:formatCode>0.00</c:formatCode>
                <c:ptCount val="9"/>
                <c:pt idx="0">
                  <c:v>0</c:v>
                </c:pt>
                <c:pt idx="1">
                  <c:v>19.213256835936136</c:v>
                </c:pt>
                <c:pt idx="2">
                  <c:v>35.222900390627728</c:v>
                </c:pt>
                <c:pt idx="3">
                  <c:v>45.604980468756139</c:v>
                </c:pt>
                <c:pt idx="4">
                  <c:v>57.5361328125</c:v>
                </c:pt>
                <c:pt idx="5">
                  <c:v>66.193359375</c:v>
                </c:pt>
                <c:pt idx="6">
                  <c:v>74.169067382807725</c:v>
                </c:pt>
                <c:pt idx="7">
                  <c:v>82.7080078125</c:v>
                </c:pt>
                <c:pt idx="8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'6. Green Valley'!$A$15:$A$115</c:f>
              <c:numCache>
                <c:formatCode>0.0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180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280</c:v>
                </c:pt>
                <c:pt idx="34">
                  <c:v>300</c:v>
                </c:pt>
                <c:pt idx="35">
                  <c:v>320</c:v>
                </c:pt>
                <c:pt idx="36">
                  <c:v>340</c:v>
                </c:pt>
                <c:pt idx="37">
                  <c:v>360</c:v>
                </c:pt>
                <c:pt idx="38">
                  <c:v>380</c:v>
                </c:pt>
                <c:pt idx="39">
                  <c:v>396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656</c:v>
                </c:pt>
                <c:pt idx="45">
                  <c:v>700</c:v>
                </c:pt>
                <c:pt idx="46">
                  <c:v>800</c:v>
                </c:pt>
                <c:pt idx="47">
                  <c:v>900</c:v>
                </c:pt>
                <c:pt idx="48">
                  <c:v>1000</c:v>
                </c:pt>
                <c:pt idx="49">
                  <c:v>1030</c:v>
                </c:pt>
                <c:pt idx="50">
                  <c:v>1100</c:v>
                </c:pt>
                <c:pt idx="51">
                  <c:v>1200</c:v>
                </c:pt>
                <c:pt idx="52">
                  <c:v>1300</c:v>
                </c:pt>
                <c:pt idx="53">
                  <c:v>1350</c:v>
                </c:pt>
                <c:pt idx="54">
                  <c:v>1500</c:v>
                </c:pt>
                <c:pt idx="55">
                  <c:v>1600</c:v>
                </c:pt>
                <c:pt idx="56">
                  <c:v>1680</c:v>
                </c:pt>
                <c:pt idx="57">
                  <c:v>1800</c:v>
                </c:pt>
                <c:pt idx="58">
                  <c:v>1900</c:v>
                </c:pt>
                <c:pt idx="59">
                  <c:v>2000</c:v>
                </c:pt>
                <c:pt idx="60">
                  <c:v>2070</c:v>
                </c:pt>
                <c:pt idx="61">
                  <c:v>2200</c:v>
                </c:pt>
                <c:pt idx="62">
                  <c:v>2300</c:v>
                </c:pt>
                <c:pt idx="63">
                  <c:v>2400</c:v>
                </c:pt>
                <c:pt idx="64">
                  <c:v>2500</c:v>
                </c:pt>
                <c:pt idx="65">
                  <c:v>2540</c:v>
                </c:pt>
              </c:numCache>
            </c:numRef>
          </c:xVal>
          <c:yVal>
            <c:numRef>
              <c:f>'6. Green Valley'!$D$15:$D$115</c:f>
              <c:numCache>
                <c:formatCode>0.00</c:formatCode>
                <c:ptCount val="101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13-46D7-8757-99ED99C9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91728"/>
        <c:axId val="736592120"/>
      </c:scatterChar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 Green Valley'!$G$3:$G$11</c:f>
              <c:numCache>
                <c:formatCode>0.00</c:formatCode>
                <c:ptCount val="9"/>
                <c:pt idx="0">
                  <c:v>0.3273136363426884</c:v>
                </c:pt>
                <c:pt idx="1">
                  <c:v>0.30979999998017282</c:v>
                </c:pt>
                <c:pt idx="2">
                  <c:v>0.23124999998519996</c:v>
                </c:pt>
              </c:numCache>
            </c:numRef>
          </c:xVal>
          <c:yVal>
            <c:numRef>
              <c:f>'6. Green Valley'!$H$3:$H$11</c:f>
              <c:numCache>
                <c:formatCode>0.00</c:formatCode>
                <c:ptCount val="9"/>
                <c:pt idx="0">
                  <c:v>2.12</c:v>
                </c:pt>
                <c:pt idx="1">
                  <c:v>1.61</c:v>
                </c:pt>
                <c:pt idx="2">
                  <c:v>1.63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3"/>
          <c:order val="3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Green Valley'!$M$3:$M$7</c:f>
              <c:numCache>
                <c:formatCode>0.00</c:formatCode>
                <c:ptCount val="5"/>
                <c:pt idx="0">
                  <c:v>396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  <c:pt idx="4">
                  <c:v>400</c:v>
                </c:pt>
              </c:numCache>
            </c:numRef>
          </c:xVal>
          <c:yVal>
            <c:numRef>
              <c:f>'6. Green Valley'!$L$3:$L$7</c:f>
              <c:numCache>
                <c:formatCode>0.00</c:formatCode>
                <c:ptCount val="5"/>
                <c:pt idx="0">
                  <c:v>58.116</c:v>
                </c:pt>
                <c:pt idx="1">
                  <c:v>9.4559999999999995</c:v>
                </c:pt>
                <c:pt idx="2">
                  <c:v>10.992000000000001</c:v>
                </c:pt>
                <c:pt idx="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91728"/>
        <c:axId val="736592120"/>
      </c:scatterChart>
      <c:valAx>
        <c:axId val="7365917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92120"/>
        <c:crosses val="autoZero"/>
        <c:crossBetween val="midCat"/>
      </c:valAx>
      <c:valAx>
        <c:axId val="7365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Valley'!$Q$3:$Q$37</c:f>
              <c:numCache>
                <c:formatCode>General</c:formatCode>
                <c:ptCount val="35"/>
                <c:pt idx="0">
                  <c:v>90.72</c:v>
                </c:pt>
                <c:pt idx="1">
                  <c:v>56.400000000000006</c:v>
                </c:pt>
                <c:pt idx="2">
                  <c:v>53.640000000000008</c:v>
                </c:pt>
                <c:pt idx="3">
                  <c:v>34.08</c:v>
                </c:pt>
                <c:pt idx="4">
                  <c:v>23.04</c:v>
                </c:pt>
                <c:pt idx="5">
                  <c:v>17.159999999999997</c:v>
                </c:pt>
                <c:pt idx="6">
                  <c:v>13.319999999999993</c:v>
                </c:pt>
                <c:pt idx="7">
                  <c:v>6.3599999999999923</c:v>
                </c:pt>
                <c:pt idx="8">
                  <c:v>3.2399999999999949</c:v>
                </c:pt>
                <c:pt idx="9">
                  <c:v>5.4000000000000128</c:v>
                </c:pt>
                <c:pt idx="10">
                  <c:v>14.279999999999994</c:v>
                </c:pt>
                <c:pt idx="11">
                  <c:v>26.400000000000013</c:v>
                </c:pt>
                <c:pt idx="12">
                  <c:v>54.720000000000006</c:v>
                </c:pt>
                <c:pt idx="13">
                  <c:v>56.16</c:v>
                </c:pt>
                <c:pt idx="14">
                  <c:v>56.16</c:v>
                </c:pt>
                <c:pt idx="15">
                  <c:v>13.440000000000012</c:v>
                </c:pt>
                <c:pt idx="16">
                  <c:v>9.2399999999999949</c:v>
                </c:pt>
                <c:pt idx="17">
                  <c:v>7.0799999999999983</c:v>
                </c:pt>
                <c:pt idx="18">
                  <c:v>2.5200000000000102</c:v>
                </c:pt>
                <c:pt idx="19">
                  <c:v>0.11999999999999744</c:v>
                </c:pt>
                <c:pt idx="20">
                  <c:v>0</c:v>
                </c:pt>
                <c:pt idx="21">
                  <c:v>0</c:v>
                </c:pt>
                <c:pt idx="22">
                  <c:v>2.279999999999994</c:v>
                </c:pt>
                <c:pt idx="23">
                  <c:v>4.3199999999999932</c:v>
                </c:pt>
                <c:pt idx="24">
                  <c:v>8.5200000000000102</c:v>
                </c:pt>
                <c:pt idx="25">
                  <c:v>10.920000000000002</c:v>
                </c:pt>
                <c:pt idx="26">
                  <c:v>15.720000000000006</c:v>
                </c:pt>
                <c:pt idx="27">
                  <c:v>22.800000000000004</c:v>
                </c:pt>
                <c:pt idx="28">
                  <c:v>32.04</c:v>
                </c:pt>
                <c:pt idx="29">
                  <c:v>51</c:v>
                </c:pt>
                <c:pt idx="30">
                  <c:v>55.92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'6. Green Valley'!$R$2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Valley'!$R$3:$R$37</c:f>
              <c:numCache>
                <c:formatCode>0.00</c:formatCode>
                <c:ptCount val="35"/>
                <c:pt idx="0">
                  <c:v>19.213256835936136</c:v>
                </c:pt>
                <c:pt idx="1">
                  <c:v>19.213256835936136</c:v>
                </c:pt>
                <c:pt idx="2">
                  <c:v>19.213256835936136</c:v>
                </c:pt>
                <c:pt idx="3">
                  <c:v>19.213256835936136</c:v>
                </c:pt>
                <c:pt idx="4">
                  <c:v>19.213256835936136</c:v>
                </c:pt>
                <c:pt idx="5">
                  <c:v>19.213256835936136</c:v>
                </c:pt>
                <c:pt idx="6">
                  <c:v>19.213256835936136</c:v>
                </c:pt>
                <c:pt idx="7">
                  <c:v>19.213256835936136</c:v>
                </c:pt>
                <c:pt idx="8">
                  <c:v>19.213256835936136</c:v>
                </c:pt>
                <c:pt idx="9">
                  <c:v>19.213256835936136</c:v>
                </c:pt>
                <c:pt idx="10">
                  <c:v>19.213256835936136</c:v>
                </c:pt>
                <c:pt idx="11">
                  <c:v>19.213256835936136</c:v>
                </c:pt>
                <c:pt idx="12">
                  <c:v>19.213256835936136</c:v>
                </c:pt>
                <c:pt idx="13">
                  <c:v>19.213256835936136</c:v>
                </c:pt>
                <c:pt idx="14">
                  <c:v>19.213256835936136</c:v>
                </c:pt>
                <c:pt idx="15">
                  <c:v>19.213256835936136</c:v>
                </c:pt>
                <c:pt idx="16">
                  <c:v>19.213256835936136</c:v>
                </c:pt>
                <c:pt idx="17">
                  <c:v>19.213256835936136</c:v>
                </c:pt>
                <c:pt idx="18">
                  <c:v>19.213256835936136</c:v>
                </c:pt>
                <c:pt idx="19">
                  <c:v>19.213256835936136</c:v>
                </c:pt>
                <c:pt idx="20">
                  <c:v>19.213256835936136</c:v>
                </c:pt>
                <c:pt idx="21">
                  <c:v>19.213256835936136</c:v>
                </c:pt>
                <c:pt idx="22">
                  <c:v>19.213256835936136</c:v>
                </c:pt>
                <c:pt idx="23">
                  <c:v>19.213256835936136</c:v>
                </c:pt>
                <c:pt idx="24">
                  <c:v>19.213256835936136</c:v>
                </c:pt>
                <c:pt idx="25">
                  <c:v>19.213256835936136</c:v>
                </c:pt>
                <c:pt idx="26">
                  <c:v>19.213256835936136</c:v>
                </c:pt>
                <c:pt idx="27">
                  <c:v>19.213256835936136</c:v>
                </c:pt>
                <c:pt idx="28">
                  <c:v>19.213256835936136</c:v>
                </c:pt>
                <c:pt idx="29">
                  <c:v>19.213256835936136</c:v>
                </c:pt>
                <c:pt idx="30">
                  <c:v>19.213256835936136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'6. Green Valley'!$S$2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Valley'!$S$3:$S$37</c:f>
              <c:numCache>
                <c:formatCode>0.00</c:formatCode>
                <c:ptCount val="35"/>
                <c:pt idx="0">
                  <c:v>35.222900390627728</c:v>
                </c:pt>
                <c:pt idx="1">
                  <c:v>35.222900390627728</c:v>
                </c:pt>
                <c:pt idx="2">
                  <c:v>35.222900390627728</c:v>
                </c:pt>
                <c:pt idx="3">
                  <c:v>35.222900390627728</c:v>
                </c:pt>
                <c:pt idx="4">
                  <c:v>35.222900390627728</c:v>
                </c:pt>
                <c:pt idx="5">
                  <c:v>35.222900390627728</c:v>
                </c:pt>
                <c:pt idx="6">
                  <c:v>35.222900390627728</c:v>
                </c:pt>
                <c:pt idx="7">
                  <c:v>35.222900390627728</c:v>
                </c:pt>
                <c:pt idx="8">
                  <c:v>35.222900390627728</c:v>
                </c:pt>
                <c:pt idx="9">
                  <c:v>35.222900390627728</c:v>
                </c:pt>
                <c:pt idx="10">
                  <c:v>35.222900390627728</c:v>
                </c:pt>
                <c:pt idx="11">
                  <c:v>35.222900390627728</c:v>
                </c:pt>
                <c:pt idx="12">
                  <c:v>35.222900390627728</c:v>
                </c:pt>
                <c:pt idx="13">
                  <c:v>35.222900390627728</c:v>
                </c:pt>
                <c:pt idx="14">
                  <c:v>35.222900390627728</c:v>
                </c:pt>
                <c:pt idx="15">
                  <c:v>35.222900390627728</c:v>
                </c:pt>
                <c:pt idx="16">
                  <c:v>35.222900390627728</c:v>
                </c:pt>
                <c:pt idx="17">
                  <c:v>35.222900390627728</c:v>
                </c:pt>
                <c:pt idx="18">
                  <c:v>35.222900390627728</c:v>
                </c:pt>
                <c:pt idx="19">
                  <c:v>35.222900390627728</c:v>
                </c:pt>
                <c:pt idx="20">
                  <c:v>35.222900390627728</c:v>
                </c:pt>
                <c:pt idx="21">
                  <c:v>35.222900390627728</c:v>
                </c:pt>
                <c:pt idx="22">
                  <c:v>35.222900390627728</c:v>
                </c:pt>
                <c:pt idx="23">
                  <c:v>35.222900390627728</c:v>
                </c:pt>
                <c:pt idx="24">
                  <c:v>35.222900390627728</c:v>
                </c:pt>
                <c:pt idx="25">
                  <c:v>35.222900390627728</c:v>
                </c:pt>
                <c:pt idx="26">
                  <c:v>35.222900390627728</c:v>
                </c:pt>
                <c:pt idx="27">
                  <c:v>35.222900390627728</c:v>
                </c:pt>
                <c:pt idx="28">
                  <c:v>35.222900390627728</c:v>
                </c:pt>
                <c:pt idx="29">
                  <c:v>35.222900390627728</c:v>
                </c:pt>
                <c:pt idx="30">
                  <c:v>35.222900390627728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'6. Green Valley'!$T$2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Valley'!$T$3:$T$37</c:f>
              <c:numCache>
                <c:formatCode>0.00</c:formatCode>
                <c:ptCount val="35"/>
                <c:pt idx="0">
                  <c:v>45.604980468756139</c:v>
                </c:pt>
                <c:pt idx="1">
                  <c:v>45.604980468756139</c:v>
                </c:pt>
                <c:pt idx="2">
                  <c:v>45.604980468756139</c:v>
                </c:pt>
                <c:pt idx="3">
                  <c:v>45.604980468756139</c:v>
                </c:pt>
                <c:pt idx="4">
                  <c:v>45.604980468756139</c:v>
                </c:pt>
                <c:pt idx="5">
                  <c:v>45.604980468756139</c:v>
                </c:pt>
                <c:pt idx="6">
                  <c:v>45.604980468756139</c:v>
                </c:pt>
                <c:pt idx="7">
                  <c:v>45.604980468756139</c:v>
                </c:pt>
                <c:pt idx="8">
                  <c:v>45.604980468756139</c:v>
                </c:pt>
                <c:pt idx="9">
                  <c:v>45.604980468756139</c:v>
                </c:pt>
                <c:pt idx="10">
                  <c:v>45.604980468756139</c:v>
                </c:pt>
                <c:pt idx="11">
                  <c:v>45.604980468756139</c:v>
                </c:pt>
                <c:pt idx="12">
                  <c:v>45.604980468756139</c:v>
                </c:pt>
                <c:pt idx="13">
                  <c:v>45.604980468756139</c:v>
                </c:pt>
                <c:pt idx="14">
                  <c:v>45.604980468756139</c:v>
                </c:pt>
                <c:pt idx="15">
                  <c:v>45.604980468756139</c:v>
                </c:pt>
                <c:pt idx="16">
                  <c:v>45.604980468756139</c:v>
                </c:pt>
                <c:pt idx="17">
                  <c:v>45.604980468756139</c:v>
                </c:pt>
                <c:pt idx="18">
                  <c:v>45.604980468756139</c:v>
                </c:pt>
                <c:pt idx="19">
                  <c:v>45.604980468756139</c:v>
                </c:pt>
                <c:pt idx="20">
                  <c:v>45.604980468756139</c:v>
                </c:pt>
                <c:pt idx="21">
                  <c:v>45.604980468756139</c:v>
                </c:pt>
                <c:pt idx="22">
                  <c:v>45.604980468756139</c:v>
                </c:pt>
                <c:pt idx="23">
                  <c:v>45.604980468756139</c:v>
                </c:pt>
                <c:pt idx="24">
                  <c:v>45.604980468756139</c:v>
                </c:pt>
                <c:pt idx="25">
                  <c:v>45.604980468756139</c:v>
                </c:pt>
                <c:pt idx="26">
                  <c:v>45.604980468756139</c:v>
                </c:pt>
                <c:pt idx="27">
                  <c:v>45.604980468756139</c:v>
                </c:pt>
                <c:pt idx="28">
                  <c:v>45.604980468756139</c:v>
                </c:pt>
                <c:pt idx="29">
                  <c:v>45.604980468756139</c:v>
                </c:pt>
                <c:pt idx="30">
                  <c:v>45.604980468756139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'6. Green Valley'!$U$2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Valley'!$U$3:$U$37</c:f>
              <c:numCache>
                <c:formatCode>0.00</c:formatCode>
                <c:ptCount val="35"/>
                <c:pt idx="0">
                  <c:v>57.5361328125</c:v>
                </c:pt>
                <c:pt idx="1">
                  <c:v>57.5361328125</c:v>
                </c:pt>
                <c:pt idx="2">
                  <c:v>57.5361328125</c:v>
                </c:pt>
                <c:pt idx="3">
                  <c:v>57.5361328125</c:v>
                </c:pt>
                <c:pt idx="4">
                  <c:v>57.5361328125</c:v>
                </c:pt>
                <c:pt idx="5">
                  <c:v>57.5361328125</c:v>
                </c:pt>
                <c:pt idx="6">
                  <c:v>57.5361328125</c:v>
                </c:pt>
                <c:pt idx="7">
                  <c:v>57.5361328125</c:v>
                </c:pt>
                <c:pt idx="8">
                  <c:v>57.5361328125</c:v>
                </c:pt>
                <c:pt idx="9">
                  <c:v>57.5361328125</c:v>
                </c:pt>
                <c:pt idx="10">
                  <c:v>57.5361328125</c:v>
                </c:pt>
                <c:pt idx="11">
                  <c:v>57.5361328125</c:v>
                </c:pt>
                <c:pt idx="12">
                  <c:v>57.5361328125</c:v>
                </c:pt>
                <c:pt idx="13">
                  <c:v>57.5361328125</c:v>
                </c:pt>
                <c:pt idx="14">
                  <c:v>57.5361328125</c:v>
                </c:pt>
                <c:pt idx="15">
                  <c:v>57.5361328125</c:v>
                </c:pt>
                <c:pt idx="16">
                  <c:v>57.5361328125</c:v>
                </c:pt>
                <c:pt idx="17">
                  <c:v>57.5361328125</c:v>
                </c:pt>
                <c:pt idx="18">
                  <c:v>57.5361328125</c:v>
                </c:pt>
                <c:pt idx="19">
                  <c:v>57.5361328125</c:v>
                </c:pt>
                <c:pt idx="20">
                  <c:v>57.5361328125</c:v>
                </c:pt>
                <c:pt idx="21">
                  <c:v>57.5361328125</c:v>
                </c:pt>
                <c:pt idx="22">
                  <c:v>57.5361328125</c:v>
                </c:pt>
                <c:pt idx="23">
                  <c:v>57.5361328125</c:v>
                </c:pt>
                <c:pt idx="24">
                  <c:v>57.5361328125</c:v>
                </c:pt>
                <c:pt idx="25">
                  <c:v>57.5361328125</c:v>
                </c:pt>
                <c:pt idx="26">
                  <c:v>57.5361328125</c:v>
                </c:pt>
                <c:pt idx="27">
                  <c:v>57.5361328125</c:v>
                </c:pt>
                <c:pt idx="28">
                  <c:v>57.5361328125</c:v>
                </c:pt>
                <c:pt idx="29">
                  <c:v>57.5361328125</c:v>
                </c:pt>
                <c:pt idx="30">
                  <c:v>57.5361328125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'6. Green Valley'!$Z$2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Valley'!$Z$3:$Z$37</c:f>
              <c:numCache>
                <c:formatCode>0.00</c:formatCode>
                <c:ptCount val="35"/>
                <c:pt idx="0" formatCode="General">
                  <c:v>58.116</c:v>
                </c:pt>
                <c:pt idx="1">
                  <c:v>58.116</c:v>
                </c:pt>
                <c:pt idx="2">
                  <c:v>58.116</c:v>
                </c:pt>
                <c:pt idx="3">
                  <c:v>58.116</c:v>
                </c:pt>
                <c:pt idx="4">
                  <c:v>58.116</c:v>
                </c:pt>
                <c:pt idx="5">
                  <c:v>58.116</c:v>
                </c:pt>
                <c:pt idx="6">
                  <c:v>58.116</c:v>
                </c:pt>
                <c:pt idx="7">
                  <c:v>58.116</c:v>
                </c:pt>
                <c:pt idx="8">
                  <c:v>58.116</c:v>
                </c:pt>
                <c:pt idx="9">
                  <c:v>58.116</c:v>
                </c:pt>
                <c:pt idx="10">
                  <c:v>58.116</c:v>
                </c:pt>
                <c:pt idx="11">
                  <c:v>58.116</c:v>
                </c:pt>
                <c:pt idx="12">
                  <c:v>58.116</c:v>
                </c:pt>
                <c:pt idx="13">
                  <c:v>58.116</c:v>
                </c:pt>
                <c:pt idx="14">
                  <c:v>58.116</c:v>
                </c:pt>
                <c:pt idx="15">
                  <c:v>58.116</c:v>
                </c:pt>
                <c:pt idx="16">
                  <c:v>58.116</c:v>
                </c:pt>
                <c:pt idx="17">
                  <c:v>58.116</c:v>
                </c:pt>
                <c:pt idx="18">
                  <c:v>58.116</c:v>
                </c:pt>
                <c:pt idx="19">
                  <c:v>58.116</c:v>
                </c:pt>
                <c:pt idx="20">
                  <c:v>58.116</c:v>
                </c:pt>
                <c:pt idx="21">
                  <c:v>58.116</c:v>
                </c:pt>
                <c:pt idx="22">
                  <c:v>58.116</c:v>
                </c:pt>
                <c:pt idx="23">
                  <c:v>58.116</c:v>
                </c:pt>
                <c:pt idx="24">
                  <c:v>58.116</c:v>
                </c:pt>
                <c:pt idx="25">
                  <c:v>58.116</c:v>
                </c:pt>
                <c:pt idx="26">
                  <c:v>58.116</c:v>
                </c:pt>
                <c:pt idx="27">
                  <c:v>58.116</c:v>
                </c:pt>
                <c:pt idx="28">
                  <c:v>58.116</c:v>
                </c:pt>
                <c:pt idx="29">
                  <c:v>58.116</c:v>
                </c:pt>
                <c:pt idx="30">
                  <c:v>58.116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'6. Green Valley'!$AA$2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Valley'!$AA$3:$AA$37</c:f>
              <c:numCache>
                <c:formatCode>0.00</c:formatCode>
                <c:ptCount val="35"/>
                <c:pt idx="0">
                  <c:v>9.4559999999999995</c:v>
                </c:pt>
                <c:pt idx="1">
                  <c:v>9.4559999999999995</c:v>
                </c:pt>
                <c:pt idx="2">
                  <c:v>9.4559999999999995</c:v>
                </c:pt>
                <c:pt idx="3">
                  <c:v>9.4559999999999995</c:v>
                </c:pt>
                <c:pt idx="4">
                  <c:v>9.4559999999999995</c:v>
                </c:pt>
                <c:pt idx="5">
                  <c:v>9.4559999999999995</c:v>
                </c:pt>
                <c:pt idx="6">
                  <c:v>9.4559999999999995</c:v>
                </c:pt>
                <c:pt idx="7">
                  <c:v>9.4559999999999995</c:v>
                </c:pt>
                <c:pt idx="8">
                  <c:v>9.4559999999999995</c:v>
                </c:pt>
                <c:pt idx="9">
                  <c:v>9.4559999999999995</c:v>
                </c:pt>
                <c:pt idx="10">
                  <c:v>9.4559999999999995</c:v>
                </c:pt>
                <c:pt idx="11">
                  <c:v>9.4559999999999995</c:v>
                </c:pt>
                <c:pt idx="12">
                  <c:v>9.4559999999999995</c:v>
                </c:pt>
                <c:pt idx="13">
                  <c:v>9.4559999999999995</c:v>
                </c:pt>
                <c:pt idx="14">
                  <c:v>9.4559999999999995</c:v>
                </c:pt>
                <c:pt idx="15">
                  <c:v>9.4559999999999995</c:v>
                </c:pt>
                <c:pt idx="16">
                  <c:v>9.4559999999999995</c:v>
                </c:pt>
                <c:pt idx="17">
                  <c:v>9.4559999999999995</c:v>
                </c:pt>
                <c:pt idx="18">
                  <c:v>9.4559999999999995</c:v>
                </c:pt>
                <c:pt idx="19">
                  <c:v>9.4559999999999995</c:v>
                </c:pt>
                <c:pt idx="20">
                  <c:v>9.4559999999999995</c:v>
                </c:pt>
                <c:pt idx="21">
                  <c:v>9.4559999999999995</c:v>
                </c:pt>
                <c:pt idx="22">
                  <c:v>9.4559999999999995</c:v>
                </c:pt>
                <c:pt idx="23">
                  <c:v>9.4559999999999995</c:v>
                </c:pt>
                <c:pt idx="24">
                  <c:v>9.4559999999999995</c:v>
                </c:pt>
                <c:pt idx="25">
                  <c:v>9.4559999999999995</c:v>
                </c:pt>
                <c:pt idx="26">
                  <c:v>9.4559999999999995</c:v>
                </c:pt>
                <c:pt idx="27">
                  <c:v>9.4559999999999995</c:v>
                </c:pt>
                <c:pt idx="28">
                  <c:v>9.4559999999999995</c:v>
                </c:pt>
                <c:pt idx="29">
                  <c:v>9.4559999999999995</c:v>
                </c:pt>
                <c:pt idx="30">
                  <c:v>9.4559999999999995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'6. Green Valley'!$AB$2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Valley'!$AB$3:$AB$37</c:f>
              <c:numCache>
                <c:formatCode>0.00</c:formatCode>
                <c:ptCount val="35"/>
                <c:pt idx="0">
                  <c:v>10.992000000000001</c:v>
                </c:pt>
                <c:pt idx="1">
                  <c:v>10.992000000000001</c:v>
                </c:pt>
                <c:pt idx="2">
                  <c:v>10.992000000000001</c:v>
                </c:pt>
                <c:pt idx="3">
                  <c:v>10.992000000000001</c:v>
                </c:pt>
                <c:pt idx="4">
                  <c:v>10.992000000000001</c:v>
                </c:pt>
                <c:pt idx="5">
                  <c:v>10.992000000000001</c:v>
                </c:pt>
                <c:pt idx="6">
                  <c:v>10.992000000000001</c:v>
                </c:pt>
                <c:pt idx="7">
                  <c:v>10.992000000000001</c:v>
                </c:pt>
                <c:pt idx="8">
                  <c:v>10.992000000000001</c:v>
                </c:pt>
                <c:pt idx="9">
                  <c:v>10.992000000000001</c:v>
                </c:pt>
                <c:pt idx="10">
                  <c:v>10.992000000000001</c:v>
                </c:pt>
                <c:pt idx="11">
                  <c:v>10.992000000000001</c:v>
                </c:pt>
                <c:pt idx="12">
                  <c:v>10.992000000000001</c:v>
                </c:pt>
                <c:pt idx="13">
                  <c:v>10.992000000000001</c:v>
                </c:pt>
                <c:pt idx="14">
                  <c:v>10.992000000000001</c:v>
                </c:pt>
                <c:pt idx="15">
                  <c:v>10.992000000000001</c:v>
                </c:pt>
                <c:pt idx="16">
                  <c:v>10.992000000000001</c:v>
                </c:pt>
                <c:pt idx="17">
                  <c:v>10.992000000000001</c:v>
                </c:pt>
                <c:pt idx="18">
                  <c:v>10.992000000000001</c:v>
                </c:pt>
                <c:pt idx="19">
                  <c:v>10.992000000000001</c:v>
                </c:pt>
                <c:pt idx="20">
                  <c:v>10.992000000000001</c:v>
                </c:pt>
                <c:pt idx="21">
                  <c:v>10.992000000000001</c:v>
                </c:pt>
                <c:pt idx="22">
                  <c:v>10.992000000000001</c:v>
                </c:pt>
                <c:pt idx="23">
                  <c:v>10.992000000000001</c:v>
                </c:pt>
                <c:pt idx="24">
                  <c:v>10.992000000000001</c:v>
                </c:pt>
                <c:pt idx="25">
                  <c:v>10.992000000000001</c:v>
                </c:pt>
                <c:pt idx="26">
                  <c:v>10.992000000000001</c:v>
                </c:pt>
                <c:pt idx="27">
                  <c:v>10.992000000000001</c:v>
                </c:pt>
                <c:pt idx="28">
                  <c:v>10.992000000000001</c:v>
                </c:pt>
                <c:pt idx="29">
                  <c:v>10.992000000000001</c:v>
                </c:pt>
                <c:pt idx="30">
                  <c:v>10.992000000000001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'6. Green Valley'!$AD$2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Valley'!$O$3:$O$37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Valley'!$AD$3:$AD$37</c:f>
              <c:numCache>
                <c:formatCode>0.00</c:formatCode>
                <c:ptCount val="35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25.28</c:v>
                </c:pt>
                <c:pt idx="4">
                  <c:v>25.28</c:v>
                </c:pt>
                <c:pt idx="5">
                  <c:v>25.28</c:v>
                </c:pt>
                <c:pt idx="6">
                  <c:v>25.28</c:v>
                </c:pt>
                <c:pt idx="7">
                  <c:v>25.28</c:v>
                </c:pt>
                <c:pt idx="8">
                  <c:v>25.28</c:v>
                </c:pt>
                <c:pt idx="9">
                  <c:v>25.28</c:v>
                </c:pt>
                <c:pt idx="10">
                  <c:v>25.28</c:v>
                </c:pt>
                <c:pt idx="11">
                  <c:v>25.28</c:v>
                </c:pt>
                <c:pt idx="12">
                  <c:v>25.28</c:v>
                </c:pt>
                <c:pt idx="13">
                  <c:v>25.28</c:v>
                </c:pt>
                <c:pt idx="14">
                  <c:v>25.28</c:v>
                </c:pt>
                <c:pt idx="15">
                  <c:v>25.28</c:v>
                </c:pt>
                <c:pt idx="16">
                  <c:v>25.28</c:v>
                </c:pt>
                <c:pt idx="17">
                  <c:v>25.28</c:v>
                </c:pt>
                <c:pt idx="18">
                  <c:v>25.28</c:v>
                </c:pt>
                <c:pt idx="19">
                  <c:v>25.28</c:v>
                </c:pt>
                <c:pt idx="20">
                  <c:v>25.28</c:v>
                </c:pt>
                <c:pt idx="21">
                  <c:v>25.28</c:v>
                </c:pt>
                <c:pt idx="22">
                  <c:v>25.28</c:v>
                </c:pt>
                <c:pt idx="23">
                  <c:v>25.28</c:v>
                </c:pt>
                <c:pt idx="24">
                  <c:v>25.28</c:v>
                </c:pt>
                <c:pt idx="25">
                  <c:v>25.28</c:v>
                </c:pt>
                <c:pt idx="26">
                  <c:v>25.28</c:v>
                </c:pt>
                <c:pt idx="27">
                  <c:v>25.28</c:v>
                </c:pt>
                <c:pt idx="28">
                  <c:v>25.28</c:v>
                </c:pt>
                <c:pt idx="29">
                  <c:v>25.28</c:v>
                </c:pt>
                <c:pt idx="30">
                  <c:v>25.28</c:v>
                </c:pt>
                <c:pt idx="31">
                  <c:v>25.28</c:v>
                </c:pt>
                <c:pt idx="32">
                  <c:v>25.28</c:v>
                </c:pt>
                <c:pt idx="33">
                  <c:v>25.28</c:v>
                </c:pt>
                <c:pt idx="3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7168"/>
        <c:axId val="740417560"/>
      </c:scatterChart>
      <c:valAx>
        <c:axId val="740417168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7560"/>
        <c:crossesAt val="-18"/>
        <c:crossBetween val="midCat"/>
      </c:valAx>
      <c:valAx>
        <c:axId val="7404175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</a:t>
            </a:r>
          </a:p>
        </c:rich>
      </c:tx>
      <c:layout>
        <c:manualLayout>
          <c:xMode val="edge"/>
          <c:yMode val="edge"/>
          <c:x val="0.39703389830508473"/>
          <c:y val="2.754820936639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'7. Cloverdale'!$M$3:$M$7</c:f>
              <c:numCache>
                <c:formatCode>0.00</c:formatCode>
                <c:ptCount val="5"/>
                <c:pt idx="0">
                  <c:v>240</c:v>
                </c:pt>
                <c:pt idx="1">
                  <c:v>0</c:v>
                </c:pt>
                <c:pt idx="2">
                  <c:v>40</c:v>
                </c:pt>
                <c:pt idx="3">
                  <c:v>16</c:v>
                </c:pt>
                <c:pt idx="4">
                  <c:v>23</c:v>
                </c:pt>
              </c:numCache>
            </c:numRef>
          </c:xVal>
          <c:yVal>
            <c:numRef>
              <c:f>'7. Cloverdale'!$L$3:$L$7</c:f>
              <c:numCache>
                <c:formatCode>0.00</c:formatCode>
                <c:ptCount val="5"/>
                <c:pt idx="0">
                  <c:v>41.555999999999997</c:v>
                </c:pt>
                <c:pt idx="2">
                  <c:v>16.643999999999998</c:v>
                </c:pt>
                <c:pt idx="3">
                  <c:v>10</c:v>
                </c:pt>
                <c:pt idx="4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8344"/>
        <c:axId val="740418736"/>
      </c:scatterChart>
      <c:scatterChart>
        <c:scatterStyle val="smoothMarker"/>
        <c:varyColors val="0"/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 Cloverdale'!$G$3:$G$11</c:f>
              <c:numCache>
                <c:formatCode>0.00</c:formatCode>
                <c:ptCount val="9"/>
                <c:pt idx="0">
                  <c:v>5.2124999996664E-2</c:v>
                </c:pt>
                <c:pt idx="1">
                  <c:v>4.6044999997053117E-2</c:v>
                </c:pt>
              </c:numCache>
            </c:numRef>
          </c:xVal>
          <c:yVal>
            <c:numRef>
              <c:f>'7. Cloverdale'!$H$3:$H$11</c:f>
              <c:numCache>
                <c:formatCode>General</c:formatCode>
                <c:ptCount val="9"/>
                <c:pt idx="0">
                  <c:v>8.01</c:v>
                </c:pt>
                <c:pt idx="1">
                  <c:v>8.0399999999999991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C0-4635-B8FB-12F4A139D6FB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 Cloverdale'!$A$16:$A$216</c:f>
              <c:numCache>
                <c:formatCode>0.00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460</c:v>
                </c:pt>
                <c:pt idx="184">
                  <c:v>480</c:v>
                </c:pt>
                <c:pt idx="185">
                  <c:v>500</c:v>
                </c:pt>
                <c:pt idx="186">
                  <c:v>520</c:v>
                </c:pt>
                <c:pt idx="187">
                  <c:v>540</c:v>
                </c:pt>
                <c:pt idx="188">
                  <c:v>560</c:v>
                </c:pt>
                <c:pt idx="189">
                  <c:v>580</c:v>
                </c:pt>
                <c:pt idx="190">
                  <c:v>600</c:v>
                </c:pt>
                <c:pt idx="191">
                  <c:v>620</c:v>
                </c:pt>
                <c:pt idx="192">
                  <c:v>640</c:v>
                </c:pt>
                <c:pt idx="193">
                  <c:v>647</c:v>
                </c:pt>
                <c:pt idx="194">
                  <c:v>660</c:v>
                </c:pt>
                <c:pt idx="195">
                  <c:v>1130</c:v>
                </c:pt>
                <c:pt idx="196">
                  <c:v>1880</c:v>
                </c:pt>
                <c:pt idx="197">
                  <c:v>2560</c:v>
                </c:pt>
                <c:pt idx="198">
                  <c:v>3300</c:v>
                </c:pt>
                <c:pt idx="199">
                  <c:v>4170</c:v>
                </c:pt>
                <c:pt idx="200">
                  <c:v>5290</c:v>
                </c:pt>
              </c:numCache>
            </c:numRef>
          </c:xVal>
          <c:yVal>
            <c:numRef>
              <c:f>'7. Cloverdale'!$D$16:$D$216</c:f>
              <c:numCache>
                <c:formatCode>0.00</c:formatCode>
                <c:ptCount val="201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30.732421875</c:v>
                </c:pt>
                <c:pt idx="141">
                  <c:v>31.309936523436136</c:v>
                </c:pt>
                <c:pt idx="142">
                  <c:v>31.873535156256139</c:v>
                </c:pt>
                <c:pt idx="143">
                  <c:v>32.419555664063864</c:v>
                </c:pt>
                <c:pt idx="144">
                  <c:v>32.947265625</c:v>
                </c:pt>
                <c:pt idx="145">
                  <c:v>33.46875</c:v>
                </c:pt>
                <c:pt idx="146">
                  <c:v>33.984008789063864</c:v>
                </c:pt>
                <c:pt idx="147">
                  <c:v>34.490844726563864</c:v>
                </c:pt>
                <c:pt idx="148">
                  <c:v>34.991088867192275</c:v>
                </c:pt>
                <c:pt idx="149">
                  <c:v>35.491699218756139</c:v>
                </c:pt>
                <c:pt idx="150">
                  <c:v>35.980957031256139</c:v>
                </c:pt>
                <c:pt idx="151">
                  <c:v>36.456665039063864</c:v>
                </c:pt>
                <c:pt idx="152">
                  <c:v>36.64453125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37.841674804692275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42.091186523436136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55.112182617192275</c:v>
                </c:pt>
                <c:pt idx="184">
                  <c:v>56.182250976563864</c:v>
                </c:pt>
                <c:pt idx="185">
                  <c:v>57.176879882807725</c:v>
                </c:pt>
                <c:pt idx="186">
                  <c:v>58.323852539063864</c:v>
                </c:pt>
                <c:pt idx="187">
                  <c:v>59.155883789063864</c:v>
                </c:pt>
                <c:pt idx="188">
                  <c:v>59.858276367192275</c:v>
                </c:pt>
                <c:pt idx="189">
                  <c:v>60.465087890627728</c:v>
                </c:pt>
                <c:pt idx="190">
                  <c:v>61.204467773436136</c:v>
                </c:pt>
                <c:pt idx="191">
                  <c:v>61.573974609372272</c:v>
                </c:pt>
                <c:pt idx="192">
                  <c:v>62.127685546872272</c:v>
                </c:pt>
                <c:pt idx="193">
                  <c:v>62.354736328127728</c:v>
                </c:pt>
                <c:pt idx="194">
                  <c:v>62.755004882807725</c:v>
                </c:pt>
                <c:pt idx="195">
                  <c:v>70.391967773436136</c:v>
                </c:pt>
                <c:pt idx="196">
                  <c:v>77.842895507807725</c:v>
                </c:pt>
                <c:pt idx="197">
                  <c:v>80.393188476563864</c:v>
                </c:pt>
                <c:pt idx="198">
                  <c:v>83.548828125</c:v>
                </c:pt>
                <c:pt idx="199">
                  <c:v>90.740844726563864</c:v>
                </c:pt>
                <c:pt idx="200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C0-4635-B8FB-12F4A139D6FB}"/>
            </c:ext>
          </c:extLst>
        </c:ser>
        <c:ser>
          <c:idx val="0"/>
          <c:order val="3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Cloverdale'!$A$3:$A$11</c:f>
              <c:numCache>
                <c:formatCode>0.0</c:formatCode>
                <c:ptCount val="9"/>
                <c:pt idx="0">
                  <c:v>0</c:v>
                </c:pt>
                <c:pt idx="1">
                  <c:v>187</c:v>
                </c:pt>
                <c:pt idx="2">
                  <c:v>647</c:v>
                </c:pt>
                <c:pt idx="3">
                  <c:v>1130</c:v>
                </c:pt>
                <c:pt idx="4">
                  <c:v>1880</c:v>
                </c:pt>
                <c:pt idx="5">
                  <c:v>2560</c:v>
                </c:pt>
                <c:pt idx="6">
                  <c:v>3300</c:v>
                </c:pt>
                <c:pt idx="7">
                  <c:v>4170</c:v>
                </c:pt>
                <c:pt idx="8">
                  <c:v>5290</c:v>
                </c:pt>
              </c:numCache>
            </c:numRef>
          </c:xVal>
          <c:yVal>
            <c:numRef>
              <c:f>'7. Cloverdale'!$D$3:$D$11</c:f>
              <c:numCache>
                <c:formatCode>0.00</c:formatCode>
                <c:ptCount val="9"/>
                <c:pt idx="0">
                  <c:v>0</c:v>
                </c:pt>
                <c:pt idx="1">
                  <c:v>36.64453125</c:v>
                </c:pt>
                <c:pt idx="2">
                  <c:v>62.354736328127728</c:v>
                </c:pt>
                <c:pt idx="3">
                  <c:v>70.391967773436136</c:v>
                </c:pt>
                <c:pt idx="4">
                  <c:v>77.842529296872272</c:v>
                </c:pt>
                <c:pt idx="5">
                  <c:v>80.393188476563864</c:v>
                </c:pt>
                <c:pt idx="6">
                  <c:v>83.548828125</c:v>
                </c:pt>
                <c:pt idx="7">
                  <c:v>90.740844726563864</c:v>
                </c:pt>
                <c:pt idx="8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8344"/>
        <c:axId val="740418736"/>
      </c:scatterChart>
      <c:valAx>
        <c:axId val="7404183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8736"/>
        <c:crosses val="autoZero"/>
        <c:crossBetween val="midCat"/>
      </c:valAx>
      <c:valAx>
        <c:axId val="7404187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Downstream Transect</a:t>
            </a:r>
          </a:p>
        </c:rich>
      </c:tx>
      <c:layout>
        <c:manualLayout>
          <c:xMode val="edge"/>
          <c:yMode val="edge"/>
          <c:x val="0.4462340683241508"/>
          <c:y val="4.076700127979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86664737855991E-2"/>
          <c:y val="0.13467592592592595"/>
          <c:w val="0.9337745891538809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Cloverdale'!$Q$3:$Q$32</c:f>
              <c:numCache>
                <c:formatCode>General</c:formatCode>
                <c:ptCount val="30"/>
                <c:pt idx="0">
                  <c:v>49.319999999999993</c:v>
                </c:pt>
                <c:pt idx="1">
                  <c:v>49.319999999999993</c:v>
                </c:pt>
                <c:pt idx="2">
                  <c:v>44.759999999999991</c:v>
                </c:pt>
                <c:pt idx="3">
                  <c:v>35.639999999999993</c:v>
                </c:pt>
                <c:pt idx="4">
                  <c:v>40.919999999999987</c:v>
                </c:pt>
                <c:pt idx="5">
                  <c:v>5.2799999999999887</c:v>
                </c:pt>
                <c:pt idx="6">
                  <c:v>6.1199999999999921</c:v>
                </c:pt>
                <c:pt idx="7">
                  <c:v>7.5599999999999934</c:v>
                </c:pt>
                <c:pt idx="8">
                  <c:v>7.4399999999999959</c:v>
                </c:pt>
                <c:pt idx="9">
                  <c:v>6.1199999999999921</c:v>
                </c:pt>
                <c:pt idx="10">
                  <c:v>5.0399999999999938</c:v>
                </c:pt>
                <c:pt idx="11">
                  <c:v>2.8799999999999866</c:v>
                </c:pt>
                <c:pt idx="12">
                  <c:v>40.919999999999987</c:v>
                </c:pt>
                <c:pt idx="13">
                  <c:v>40.919999999999987</c:v>
                </c:pt>
                <c:pt idx="14">
                  <c:v>0.35999999999999233</c:v>
                </c:pt>
                <c:pt idx="15">
                  <c:v>0</c:v>
                </c:pt>
                <c:pt idx="16">
                  <c:v>1.6799999999999908</c:v>
                </c:pt>
                <c:pt idx="17">
                  <c:v>3.71999999999999</c:v>
                </c:pt>
                <c:pt idx="18">
                  <c:v>4.4399999999999959</c:v>
                </c:pt>
                <c:pt idx="19">
                  <c:v>6.9599999999999955</c:v>
                </c:pt>
                <c:pt idx="20">
                  <c:v>9.1199999999999921</c:v>
                </c:pt>
                <c:pt idx="21">
                  <c:v>10.439999999999996</c:v>
                </c:pt>
                <c:pt idx="22">
                  <c:v>11.999999999999995</c:v>
                </c:pt>
                <c:pt idx="23">
                  <c:v>18.599999999999994</c:v>
                </c:pt>
                <c:pt idx="24">
                  <c:v>18.599999999999994</c:v>
                </c:pt>
                <c:pt idx="25">
                  <c:v>20.159999999999989</c:v>
                </c:pt>
                <c:pt idx="26">
                  <c:v>20.399999999999984</c:v>
                </c:pt>
                <c:pt idx="27">
                  <c:v>39.479999999999997</c:v>
                </c:pt>
                <c:pt idx="28">
                  <c:v>41.999999999999993</c:v>
                </c:pt>
                <c:pt idx="29">
                  <c:v>41.159999999999989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2-4F6E-9211-BB4E63849263}"/>
            </c:ext>
          </c:extLst>
        </c:ser>
        <c:ser>
          <c:idx val="1"/>
          <c:order val="1"/>
          <c:tx>
            <c:strRef>
              <c:f>'7. Cloverdale'!$R$2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Cloverdale'!$R$3:$R$37</c:f>
              <c:numCache>
                <c:formatCode>0.00</c:formatCode>
                <c:ptCount val="35"/>
                <c:pt idx="0">
                  <c:v>36.64453125</c:v>
                </c:pt>
                <c:pt idx="1">
                  <c:v>36.64453125</c:v>
                </c:pt>
                <c:pt idx="2">
                  <c:v>36.64453125</c:v>
                </c:pt>
                <c:pt idx="3">
                  <c:v>36.64453125</c:v>
                </c:pt>
                <c:pt idx="4">
                  <c:v>36.64453125</c:v>
                </c:pt>
                <c:pt idx="5">
                  <c:v>36.64453125</c:v>
                </c:pt>
                <c:pt idx="6">
                  <c:v>36.64453125</c:v>
                </c:pt>
                <c:pt idx="7">
                  <c:v>36.64453125</c:v>
                </c:pt>
                <c:pt idx="8">
                  <c:v>36.64453125</c:v>
                </c:pt>
                <c:pt idx="9">
                  <c:v>36.64453125</c:v>
                </c:pt>
                <c:pt idx="10">
                  <c:v>36.64453125</c:v>
                </c:pt>
                <c:pt idx="11">
                  <c:v>36.64453125</c:v>
                </c:pt>
                <c:pt idx="12">
                  <c:v>36.64453125</c:v>
                </c:pt>
                <c:pt idx="13">
                  <c:v>36.64453125</c:v>
                </c:pt>
                <c:pt idx="14">
                  <c:v>36.64453125</c:v>
                </c:pt>
                <c:pt idx="15">
                  <c:v>36.64453125</c:v>
                </c:pt>
                <c:pt idx="16">
                  <c:v>36.64453125</c:v>
                </c:pt>
                <c:pt idx="17">
                  <c:v>36.64453125</c:v>
                </c:pt>
                <c:pt idx="18">
                  <c:v>36.64453125</c:v>
                </c:pt>
                <c:pt idx="19">
                  <c:v>36.64453125</c:v>
                </c:pt>
                <c:pt idx="20">
                  <c:v>36.64453125</c:v>
                </c:pt>
                <c:pt idx="21">
                  <c:v>36.64453125</c:v>
                </c:pt>
                <c:pt idx="22">
                  <c:v>36.64453125</c:v>
                </c:pt>
                <c:pt idx="23">
                  <c:v>36.64453125</c:v>
                </c:pt>
                <c:pt idx="24">
                  <c:v>36.64453125</c:v>
                </c:pt>
                <c:pt idx="25">
                  <c:v>36.64453125</c:v>
                </c:pt>
                <c:pt idx="26">
                  <c:v>36.64453125</c:v>
                </c:pt>
                <c:pt idx="27">
                  <c:v>36.64453125</c:v>
                </c:pt>
                <c:pt idx="28">
                  <c:v>36.64453125</c:v>
                </c:pt>
                <c:pt idx="29">
                  <c:v>36.64453125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52-4F6E-9211-BB4E63849263}"/>
            </c:ext>
          </c:extLst>
        </c:ser>
        <c:ser>
          <c:idx val="2"/>
          <c:order val="2"/>
          <c:tx>
            <c:strRef>
              <c:f>'7. Cloverdale'!$S$2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Cloverdale'!$S$3:$S$37</c:f>
              <c:numCache>
                <c:formatCode>0.00</c:formatCode>
                <c:ptCount val="35"/>
                <c:pt idx="0">
                  <c:v>62.354736328127728</c:v>
                </c:pt>
                <c:pt idx="1">
                  <c:v>62.354736328127728</c:v>
                </c:pt>
                <c:pt idx="2">
                  <c:v>62.354736328127728</c:v>
                </c:pt>
                <c:pt idx="3">
                  <c:v>62.354736328127728</c:v>
                </c:pt>
                <c:pt idx="4">
                  <c:v>62.354736328127728</c:v>
                </c:pt>
                <c:pt idx="5">
                  <c:v>62.354736328127728</c:v>
                </c:pt>
                <c:pt idx="6">
                  <c:v>62.354736328127728</c:v>
                </c:pt>
                <c:pt idx="7">
                  <c:v>62.354736328127728</c:v>
                </c:pt>
                <c:pt idx="8">
                  <c:v>62.354736328127728</c:v>
                </c:pt>
                <c:pt idx="9">
                  <c:v>62.354736328127728</c:v>
                </c:pt>
                <c:pt idx="10">
                  <c:v>62.354736328127728</c:v>
                </c:pt>
                <c:pt idx="11">
                  <c:v>62.354736328127728</c:v>
                </c:pt>
                <c:pt idx="12">
                  <c:v>62.354736328127728</c:v>
                </c:pt>
                <c:pt idx="13">
                  <c:v>62.354736328127728</c:v>
                </c:pt>
                <c:pt idx="14">
                  <c:v>62.354736328127728</c:v>
                </c:pt>
                <c:pt idx="15">
                  <c:v>62.354736328127728</c:v>
                </c:pt>
                <c:pt idx="16">
                  <c:v>62.354736328127728</c:v>
                </c:pt>
                <c:pt idx="17">
                  <c:v>62.354736328127728</c:v>
                </c:pt>
                <c:pt idx="18">
                  <c:v>62.354736328127728</c:v>
                </c:pt>
                <c:pt idx="19">
                  <c:v>62.354736328127728</c:v>
                </c:pt>
                <c:pt idx="20">
                  <c:v>62.354736328127728</c:v>
                </c:pt>
                <c:pt idx="21">
                  <c:v>62.354736328127728</c:v>
                </c:pt>
                <c:pt idx="22">
                  <c:v>62.354736328127728</c:v>
                </c:pt>
                <c:pt idx="23">
                  <c:v>62.354736328127728</c:v>
                </c:pt>
                <c:pt idx="24">
                  <c:v>62.354736328127728</c:v>
                </c:pt>
                <c:pt idx="25">
                  <c:v>62.354736328127728</c:v>
                </c:pt>
                <c:pt idx="26">
                  <c:v>62.354736328127728</c:v>
                </c:pt>
                <c:pt idx="27">
                  <c:v>62.354736328127728</c:v>
                </c:pt>
                <c:pt idx="28">
                  <c:v>62.354736328127728</c:v>
                </c:pt>
                <c:pt idx="29">
                  <c:v>62.354736328127728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52-4F6E-9211-BB4E63849263}"/>
            </c:ext>
          </c:extLst>
        </c:ser>
        <c:ser>
          <c:idx val="3"/>
          <c:order val="3"/>
          <c:tx>
            <c:strRef>
              <c:f>'7. Cloverdale'!$T$2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Cloverdale'!$T$3:$T$37</c:f>
              <c:numCache>
                <c:formatCode>0.00</c:formatCode>
                <c:ptCount val="35"/>
                <c:pt idx="0">
                  <c:v>70.391967773436136</c:v>
                </c:pt>
                <c:pt idx="1">
                  <c:v>70.391967773436136</c:v>
                </c:pt>
                <c:pt idx="2">
                  <c:v>70.391967773436136</c:v>
                </c:pt>
                <c:pt idx="3">
                  <c:v>70.391967773436136</c:v>
                </c:pt>
                <c:pt idx="4">
                  <c:v>70.391967773436136</c:v>
                </c:pt>
                <c:pt idx="5">
                  <c:v>70.391967773436136</c:v>
                </c:pt>
                <c:pt idx="6">
                  <c:v>70.391967773436136</c:v>
                </c:pt>
                <c:pt idx="7">
                  <c:v>70.391967773436136</c:v>
                </c:pt>
                <c:pt idx="8">
                  <c:v>70.391967773436136</c:v>
                </c:pt>
                <c:pt idx="9">
                  <c:v>70.391967773436136</c:v>
                </c:pt>
                <c:pt idx="10">
                  <c:v>70.391967773436136</c:v>
                </c:pt>
                <c:pt idx="11">
                  <c:v>70.391967773436136</c:v>
                </c:pt>
                <c:pt idx="12">
                  <c:v>70.391967773436136</c:v>
                </c:pt>
                <c:pt idx="13">
                  <c:v>70.391967773436136</c:v>
                </c:pt>
                <c:pt idx="14">
                  <c:v>70.391967773436136</c:v>
                </c:pt>
                <c:pt idx="15">
                  <c:v>70.391967773436136</c:v>
                </c:pt>
                <c:pt idx="16">
                  <c:v>70.391967773436136</c:v>
                </c:pt>
                <c:pt idx="17">
                  <c:v>70.391967773436136</c:v>
                </c:pt>
                <c:pt idx="18">
                  <c:v>70.391967773436136</c:v>
                </c:pt>
                <c:pt idx="19">
                  <c:v>70.391967773436136</c:v>
                </c:pt>
                <c:pt idx="20">
                  <c:v>70.391967773436136</c:v>
                </c:pt>
                <c:pt idx="21">
                  <c:v>70.391967773436136</c:v>
                </c:pt>
                <c:pt idx="22">
                  <c:v>70.391967773436136</c:v>
                </c:pt>
                <c:pt idx="23">
                  <c:v>70.391967773436136</c:v>
                </c:pt>
                <c:pt idx="24">
                  <c:v>70.391967773436136</c:v>
                </c:pt>
                <c:pt idx="25">
                  <c:v>70.391967773436136</c:v>
                </c:pt>
                <c:pt idx="26">
                  <c:v>70.391967773436136</c:v>
                </c:pt>
                <c:pt idx="27">
                  <c:v>70.391967773436136</c:v>
                </c:pt>
                <c:pt idx="28">
                  <c:v>70.391967773436136</c:v>
                </c:pt>
                <c:pt idx="29">
                  <c:v>70.391967773436136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2-4F6E-9211-BB4E63849263}"/>
            </c:ext>
          </c:extLst>
        </c:ser>
        <c:ser>
          <c:idx val="4"/>
          <c:order val="4"/>
          <c:tx>
            <c:strRef>
              <c:f>'7. Cloverdale'!$U$2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Cloverdale'!$U$3:$U$37</c:f>
              <c:numCache>
                <c:formatCode>0.00</c:formatCode>
                <c:ptCount val="35"/>
                <c:pt idx="0">
                  <c:v>77.842529296872272</c:v>
                </c:pt>
                <c:pt idx="1">
                  <c:v>77.842529296872272</c:v>
                </c:pt>
                <c:pt idx="2">
                  <c:v>77.842529296872272</c:v>
                </c:pt>
                <c:pt idx="3">
                  <c:v>77.842529296872272</c:v>
                </c:pt>
                <c:pt idx="4">
                  <c:v>77.842529296872272</c:v>
                </c:pt>
                <c:pt idx="5">
                  <c:v>77.842529296872272</c:v>
                </c:pt>
                <c:pt idx="6">
                  <c:v>77.842529296872272</c:v>
                </c:pt>
                <c:pt idx="7">
                  <c:v>77.842529296872272</c:v>
                </c:pt>
                <c:pt idx="8">
                  <c:v>77.842529296872272</c:v>
                </c:pt>
                <c:pt idx="9">
                  <c:v>77.842529296872272</c:v>
                </c:pt>
                <c:pt idx="10">
                  <c:v>77.842529296872272</c:v>
                </c:pt>
                <c:pt idx="11">
                  <c:v>77.842529296872272</c:v>
                </c:pt>
                <c:pt idx="12">
                  <c:v>77.842529296872272</c:v>
                </c:pt>
                <c:pt idx="13">
                  <c:v>77.842529296872272</c:v>
                </c:pt>
                <c:pt idx="14">
                  <c:v>77.842529296872272</c:v>
                </c:pt>
                <c:pt idx="15">
                  <c:v>77.842529296872272</c:v>
                </c:pt>
                <c:pt idx="16">
                  <c:v>77.842529296872272</c:v>
                </c:pt>
                <c:pt idx="17">
                  <c:v>77.842529296872272</c:v>
                </c:pt>
                <c:pt idx="18">
                  <c:v>77.842529296872272</c:v>
                </c:pt>
                <c:pt idx="19">
                  <c:v>77.842529296872272</c:v>
                </c:pt>
                <c:pt idx="20">
                  <c:v>77.842529296872272</c:v>
                </c:pt>
                <c:pt idx="21">
                  <c:v>77.842529296872272</c:v>
                </c:pt>
                <c:pt idx="22">
                  <c:v>77.842529296872272</c:v>
                </c:pt>
                <c:pt idx="23">
                  <c:v>77.842529296872272</c:v>
                </c:pt>
                <c:pt idx="24">
                  <c:v>77.842529296872272</c:v>
                </c:pt>
                <c:pt idx="25">
                  <c:v>77.842529296872272</c:v>
                </c:pt>
                <c:pt idx="26">
                  <c:v>77.842529296872272</c:v>
                </c:pt>
                <c:pt idx="27">
                  <c:v>77.842529296872272</c:v>
                </c:pt>
                <c:pt idx="28">
                  <c:v>77.842529296872272</c:v>
                </c:pt>
                <c:pt idx="29">
                  <c:v>77.842529296872272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52-4F6E-9211-BB4E63849263}"/>
            </c:ext>
          </c:extLst>
        </c:ser>
        <c:ser>
          <c:idx val="5"/>
          <c:order val="5"/>
          <c:tx>
            <c:v>Bottom of bridge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Cloverdale'!$O$34:$O$55</c:f>
              <c:numCache>
                <c:formatCode>General</c:formatCode>
                <c:ptCount val="22"/>
                <c:pt idx="0">
                  <c:v>21.1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31.1</c:v>
                </c:pt>
                <c:pt idx="7">
                  <c:v>31.1</c:v>
                </c:pt>
                <c:pt idx="8">
                  <c:v>32.1</c:v>
                </c:pt>
                <c:pt idx="9">
                  <c:v>32.1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40.5</c:v>
                </c:pt>
                <c:pt idx="19">
                  <c:v>41</c:v>
                </c:pt>
                <c:pt idx="20">
                  <c:v>42</c:v>
                </c:pt>
                <c:pt idx="21">
                  <c:v>42.3</c:v>
                </c:pt>
              </c:numCache>
            </c:numRef>
          </c:xVal>
          <c:yVal>
            <c:numRef>
              <c:f>'7. Cloverdale'!$Q$34:$Q$55</c:f>
              <c:numCache>
                <c:formatCode>General</c:formatCode>
                <c:ptCount val="22"/>
                <c:pt idx="0">
                  <c:v>28.079999999999991</c:v>
                </c:pt>
                <c:pt idx="1">
                  <c:v>28.079999999999991</c:v>
                </c:pt>
                <c:pt idx="2">
                  <c:v>28.079999999999991</c:v>
                </c:pt>
                <c:pt idx="3">
                  <c:v>28.079999999999991</c:v>
                </c:pt>
                <c:pt idx="4">
                  <c:v>28.079999999999991</c:v>
                </c:pt>
                <c:pt idx="5">
                  <c:v>28.079999999999991</c:v>
                </c:pt>
                <c:pt idx="6">
                  <c:v>28.079999999999991</c:v>
                </c:pt>
                <c:pt idx="7">
                  <c:v>40.92</c:v>
                </c:pt>
                <c:pt idx="8">
                  <c:v>40.92</c:v>
                </c:pt>
                <c:pt idx="9">
                  <c:v>28.079999999999991</c:v>
                </c:pt>
                <c:pt idx="10">
                  <c:v>28.079999999999991</c:v>
                </c:pt>
                <c:pt idx="11">
                  <c:v>28.079999999999991</c:v>
                </c:pt>
                <c:pt idx="12">
                  <c:v>28.079999999999991</c:v>
                </c:pt>
                <c:pt idx="13">
                  <c:v>28.079999999999991</c:v>
                </c:pt>
                <c:pt idx="14">
                  <c:v>28.079999999999991</c:v>
                </c:pt>
                <c:pt idx="15">
                  <c:v>28.079999999999991</c:v>
                </c:pt>
                <c:pt idx="16">
                  <c:v>28.079999999999991</c:v>
                </c:pt>
                <c:pt idx="17">
                  <c:v>28.079999999999991</c:v>
                </c:pt>
                <c:pt idx="18">
                  <c:v>28.079999999999991</c:v>
                </c:pt>
                <c:pt idx="19">
                  <c:v>28.079999999999991</c:v>
                </c:pt>
                <c:pt idx="20">
                  <c:v>28.079999999999991</c:v>
                </c:pt>
                <c:pt idx="21">
                  <c:v>28.079999999999991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2-4F6E-9211-BB4E63849263}"/>
            </c:ext>
          </c:extLst>
        </c:ser>
        <c:ser>
          <c:idx val="6"/>
          <c:order val="6"/>
          <c:tx>
            <c:strRef>
              <c:f>'7. Cloverdale'!$Z$2</c:f>
              <c:strCache>
                <c:ptCount val="1"/>
                <c:pt idx="0">
                  <c:v>2/13-17/2019-3.19in.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Cloverdale'!$Z$3:$Z$32</c:f>
              <c:numCache>
                <c:formatCode>0.00</c:formatCode>
                <c:ptCount val="30"/>
                <c:pt idx="0" formatCode="General">
                  <c:v>41.555999999999997</c:v>
                </c:pt>
                <c:pt idx="1">
                  <c:v>41.555999999999997</c:v>
                </c:pt>
                <c:pt idx="2">
                  <c:v>41.555999999999997</c:v>
                </c:pt>
                <c:pt idx="3">
                  <c:v>41.555999999999997</c:v>
                </c:pt>
                <c:pt idx="4">
                  <c:v>41.555999999999997</c:v>
                </c:pt>
                <c:pt idx="5">
                  <c:v>41.555999999999997</c:v>
                </c:pt>
                <c:pt idx="6">
                  <c:v>41.555999999999997</c:v>
                </c:pt>
                <c:pt idx="7">
                  <c:v>41.555999999999997</c:v>
                </c:pt>
                <c:pt idx="8">
                  <c:v>41.555999999999997</c:v>
                </c:pt>
                <c:pt idx="9">
                  <c:v>41.555999999999997</c:v>
                </c:pt>
                <c:pt idx="10">
                  <c:v>41.555999999999997</c:v>
                </c:pt>
                <c:pt idx="11">
                  <c:v>41.555999999999997</c:v>
                </c:pt>
                <c:pt idx="12">
                  <c:v>41.555999999999997</c:v>
                </c:pt>
                <c:pt idx="13">
                  <c:v>41.555999999999997</c:v>
                </c:pt>
                <c:pt idx="14">
                  <c:v>41.555999999999997</c:v>
                </c:pt>
                <c:pt idx="15">
                  <c:v>41.555999999999997</c:v>
                </c:pt>
                <c:pt idx="16">
                  <c:v>41.555999999999997</c:v>
                </c:pt>
                <c:pt idx="17">
                  <c:v>41.555999999999997</c:v>
                </c:pt>
                <c:pt idx="18">
                  <c:v>41.555999999999997</c:v>
                </c:pt>
                <c:pt idx="19">
                  <c:v>41.555999999999997</c:v>
                </c:pt>
                <c:pt idx="20">
                  <c:v>41.555999999999997</c:v>
                </c:pt>
                <c:pt idx="21">
                  <c:v>41.555999999999997</c:v>
                </c:pt>
                <c:pt idx="22">
                  <c:v>41.555999999999997</c:v>
                </c:pt>
                <c:pt idx="23">
                  <c:v>41.555999999999997</c:v>
                </c:pt>
                <c:pt idx="24">
                  <c:v>41.555999999999997</c:v>
                </c:pt>
                <c:pt idx="25">
                  <c:v>41.555999999999997</c:v>
                </c:pt>
                <c:pt idx="26">
                  <c:v>41.555999999999997</c:v>
                </c:pt>
                <c:pt idx="27">
                  <c:v>41.555999999999997</c:v>
                </c:pt>
                <c:pt idx="28">
                  <c:v>41.555999999999997</c:v>
                </c:pt>
                <c:pt idx="29">
                  <c:v>41.555999999999997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'7. Cloverdale'!$AB$2</c:f>
              <c:strCache>
                <c:ptCount val="1"/>
                <c:pt idx="0">
                  <c:v>2/20-21/2019-0.69in.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Cloverdale'!$AB$3:$AB$32</c:f>
              <c:numCache>
                <c:formatCode>0.00</c:formatCode>
                <c:ptCount val="30"/>
                <c:pt idx="0">
                  <c:v>16.643999999999998</c:v>
                </c:pt>
                <c:pt idx="1">
                  <c:v>16.643999999999998</c:v>
                </c:pt>
                <c:pt idx="2">
                  <c:v>16.643999999999998</c:v>
                </c:pt>
                <c:pt idx="3">
                  <c:v>16.643999999999998</c:v>
                </c:pt>
                <c:pt idx="4">
                  <c:v>16.643999999999998</c:v>
                </c:pt>
                <c:pt idx="5">
                  <c:v>16.643999999999998</c:v>
                </c:pt>
                <c:pt idx="6">
                  <c:v>16.643999999999998</c:v>
                </c:pt>
                <c:pt idx="7">
                  <c:v>16.643999999999998</c:v>
                </c:pt>
                <c:pt idx="8">
                  <c:v>16.643999999999998</c:v>
                </c:pt>
                <c:pt idx="9">
                  <c:v>16.643999999999998</c:v>
                </c:pt>
                <c:pt idx="10">
                  <c:v>16.643999999999998</c:v>
                </c:pt>
                <c:pt idx="11">
                  <c:v>16.643999999999998</c:v>
                </c:pt>
                <c:pt idx="12">
                  <c:v>16.643999999999998</c:v>
                </c:pt>
                <c:pt idx="13">
                  <c:v>16.643999999999998</c:v>
                </c:pt>
                <c:pt idx="14">
                  <c:v>16.643999999999998</c:v>
                </c:pt>
                <c:pt idx="15">
                  <c:v>16.643999999999998</c:v>
                </c:pt>
                <c:pt idx="16">
                  <c:v>16.643999999999998</c:v>
                </c:pt>
                <c:pt idx="17">
                  <c:v>16.643999999999998</c:v>
                </c:pt>
                <c:pt idx="18">
                  <c:v>16.643999999999998</c:v>
                </c:pt>
                <c:pt idx="19">
                  <c:v>16.643999999999998</c:v>
                </c:pt>
                <c:pt idx="20">
                  <c:v>16.643999999999998</c:v>
                </c:pt>
                <c:pt idx="21">
                  <c:v>16.643999999999998</c:v>
                </c:pt>
                <c:pt idx="22">
                  <c:v>16.643999999999998</c:v>
                </c:pt>
                <c:pt idx="23">
                  <c:v>16.643999999999998</c:v>
                </c:pt>
                <c:pt idx="24">
                  <c:v>16.643999999999998</c:v>
                </c:pt>
                <c:pt idx="25">
                  <c:v>16.643999999999998</c:v>
                </c:pt>
                <c:pt idx="26">
                  <c:v>16.643999999999998</c:v>
                </c:pt>
                <c:pt idx="27">
                  <c:v>16.643999999999998</c:v>
                </c:pt>
                <c:pt idx="28">
                  <c:v>16.643999999999998</c:v>
                </c:pt>
                <c:pt idx="29">
                  <c:v>16.643999999999998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'7. Cloverdale'!$AC$2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Cloverdale'!$AC$3:$AC$32</c:f>
              <c:numCache>
                <c:formatCode>0.00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'7. Cloverdale'!$AD$2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Cloverdale'!$O$3:$O$32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Cloverdale'!$AD$3:$AD$32</c:f>
              <c:numCache>
                <c:formatCode>0.00</c:formatCode>
                <c:ptCount val="30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12.15</c:v>
                </c:pt>
                <c:pt idx="25">
                  <c:v>12.15</c:v>
                </c:pt>
                <c:pt idx="26">
                  <c:v>12.15</c:v>
                </c:pt>
                <c:pt idx="27">
                  <c:v>12.15</c:v>
                </c:pt>
                <c:pt idx="28">
                  <c:v>12.15</c:v>
                </c:pt>
                <c:pt idx="29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19520"/>
        <c:axId val="740419912"/>
      </c:scatterChart>
      <c:valAx>
        <c:axId val="740419520"/>
        <c:scaling>
          <c:orientation val="minMax"/>
          <c:max val="4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9912"/>
        <c:crossesAt val="-18"/>
        <c:crossBetween val="midCat"/>
      </c:valAx>
      <c:valAx>
        <c:axId val="74041991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335945902471483E-2"/>
          <c:y val="1.5794834325457606E-2"/>
          <c:w val="0.25299423254978443"/>
          <c:h val="0.36760938704870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 Guejito'!$M$3:$M$7</c:f>
              <c:numCache>
                <c:formatCode>0.00</c:formatCode>
                <c:ptCount val="5"/>
                <c:pt idx="0">
                  <c:v>1200</c:v>
                </c:pt>
                <c:pt idx="1">
                  <c:v>2.5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'8. Guejito'!$L$3:$L$7</c:f>
              <c:numCache>
                <c:formatCode>0.00</c:formatCode>
                <c:ptCount val="5"/>
                <c:pt idx="0">
                  <c:v>71.975999999999999</c:v>
                </c:pt>
                <c:pt idx="1">
                  <c:v>3.6959999999999997</c:v>
                </c:pt>
                <c:pt idx="2">
                  <c:v>7.2240000000000002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20696"/>
        <c:axId val="740421088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 Guejito'!$A$3:$A$11</c:f>
              <c:numCache>
                <c:formatCode>0.0</c:formatCode>
                <c:ptCount val="9"/>
                <c:pt idx="0">
                  <c:v>0</c:v>
                </c:pt>
                <c:pt idx="1">
                  <c:v>319</c:v>
                </c:pt>
                <c:pt idx="2">
                  <c:v>1170</c:v>
                </c:pt>
                <c:pt idx="3">
                  <c:v>2170</c:v>
                </c:pt>
                <c:pt idx="4">
                  <c:v>3870</c:v>
                </c:pt>
                <c:pt idx="5">
                  <c:v>5490</c:v>
                </c:pt>
                <c:pt idx="6">
                  <c:v>7350</c:v>
                </c:pt>
                <c:pt idx="7">
                  <c:v>9580</c:v>
                </c:pt>
                <c:pt idx="8">
                  <c:v>12600</c:v>
                </c:pt>
              </c:numCache>
            </c:numRef>
          </c:xVal>
          <c:yVal>
            <c:numRef>
              <c:f>'8. Guejito'!$D$3:$D$11</c:f>
              <c:numCache>
                <c:formatCode>0.00</c:formatCode>
                <c:ptCount val="9"/>
                <c:pt idx="0">
                  <c:v>0</c:v>
                </c:pt>
                <c:pt idx="1">
                  <c:v>30.057128906243861</c:v>
                </c:pt>
                <c:pt idx="2">
                  <c:v>57.292602539051586</c:v>
                </c:pt>
                <c:pt idx="3">
                  <c:v>81.892822265616132</c:v>
                </c:pt>
                <c:pt idx="4">
                  <c:v>109.41320800780773</c:v>
                </c:pt>
                <c:pt idx="5">
                  <c:v>121.94128417968</c:v>
                </c:pt>
                <c:pt idx="6">
                  <c:v>133.21325683593614</c:v>
                </c:pt>
                <c:pt idx="7">
                  <c:v>144.22045898437159</c:v>
                </c:pt>
                <c:pt idx="8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 Guejito'!$H$3:$H$11</c:f>
              <c:numCache>
                <c:formatCode>General</c:formatCode>
                <c:ptCount val="9"/>
              </c:numCache>
            </c:numRef>
          </c:xVal>
          <c:yVal>
            <c:numRef>
              <c:f>'8. Guejito'!$G$3:$G$11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330-462A-9791-A27AFECDB017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 Guejito'!$A$16:$A$308</c:f>
              <c:numCache>
                <c:formatCode>0.00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2170</c:v>
                </c:pt>
                <c:pt idx="288">
                  <c:v>3870</c:v>
                </c:pt>
                <c:pt idx="289">
                  <c:v>5490</c:v>
                </c:pt>
                <c:pt idx="290">
                  <c:v>7350</c:v>
                </c:pt>
                <c:pt idx="291">
                  <c:v>9580</c:v>
                </c:pt>
                <c:pt idx="292">
                  <c:v>12600</c:v>
                </c:pt>
              </c:numCache>
            </c:numRef>
          </c:xVal>
          <c:yVal>
            <c:numRef>
              <c:f>'8. Guejito'!$D$16:$D$308</c:f>
              <c:numCache>
                <c:formatCode>0.00</c:formatCode>
                <c:ptCount val="293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8.8146972656161324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31.412475585936136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81.892822265616132</c:v>
                </c:pt>
                <c:pt idx="288">
                  <c:v>109.41320800780773</c:v>
                </c:pt>
                <c:pt idx="289">
                  <c:v>121.94128417968</c:v>
                </c:pt>
                <c:pt idx="290">
                  <c:v>133.21325683593614</c:v>
                </c:pt>
                <c:pt idx="291">
                  <c:v>144.22045898437159</c:v>
                </c:pt>
                <c:pt idx="292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330-462A-9791-A27AFECD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20696"/>
        <c:axId val="740421088"/>
      </c:scatterChart>
      <c:valAx>
        <c:axId val="74042069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1088"/>
        <c:crosses val="autoZero"/>
        <c:crossBetween val="midCat"/>
      </c:valAx>
      <c:valAx>
        <c:axId val="74042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Downstream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Guejito'!$Q$3:$Q$39</c:f>
              <c:numCache>
                <c:formatCode>General</c:formatCode>
                <c:ptCount val="37"/>
                <c:pt idx="0">
                  <c:v>111.96000000000001</c:v>
                </c:pt>
                <c:pt idx="1">
                  <c:v>107.64000000000001</c:v>
                </c:pt>
                <c:pt idx="2">
                  <c:v>84.12</c:v>
                </c:pt>
                <c:pt idx="3">
                  <c:v>58.560000000000009</c:v>
                </c:pt>
                <c:pt idx="4">
                  <c:v>39.96</c:v>
                </c:pt>
                <c:pt idx="5">
                  <c:v>9.8400000000000034</c:v>
                </c:pt>
                <c:pt idx="6">
                  <c:v>0</c:v>
                </c:pt>
                <c:pt idx="7">
                  <c:v>1.9200000000000017</c:v>
                </c:pt>
                <c:pt idx="8">
                  <c:v>12.239999999999995</c:v>
                </c:pt>
                <c:pt idx="9">
                  <c:v>12.360000000000014</c:v>
                </c:pt>
                <c:pt idx="10">
                  <c:v>57.12</c:v>
                </c:pt>
                <c:pt idx="11">
                  <c:v>69.72</c:v>
                </c:pt>
                <c:pt idx="12">
                  <c:v>300</c:v>
                </c:pt>
                <c:pt idx="13">
                  <c:v>300</c:v>
                </c:pt>
                <c:pt idx="14">
                  <c:v>72.360000000000014</c:v>
                </c:pt>
                <c:pt idx="15">
                  <c:v>87.240000000000009</c:v>
                </c:pt>
                <c:pt idx="16">
                  <c:v>90.000000000000014</c:v>
                </c:pt>
                <c:pt idx="17">
                  <c:v>89.640000000000015</c:v>
                </c:pt>
                <c:pt idx="18">
                  <c:v>84.600000000000009</c:v>
                </c:pt>
                <c:pt idx="19">
                  <c:v>93.12</c:v>
                </c:pt>
                <c:pt idx="20">
                  <c:v>129.12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8-4FA0-8A92-027EF1189720}"/>
            </c:ext>
          </c:extLst>
        </c:ser>
        <c:ser>
          <c:idx val="1"/>
          <c:order val="1"/>
          <c:tx>
            <c:strRef>
              <c:f>'8. Guejito'!$R$2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Guejito'!$R$3:$R$39</c:f>
              <c:numCache>
                <c:formatCode>0.00</c:formatCode>
                <c:ptCount val="37"/>
                <c:pt idx="0">
                  <c:v>30.057128906243861</c:v>
                </c:pt>
                <c:pt idx="1">
                  <c:v>30.057128906243861</c:v>
                </c:pt>
                <c:pt idx="2">
                  <c:v>30.057128906243861</c:v>
                </c:pt>
                <c:pt idx="3">
                  <c:v>30.057128906243861</c:v>
                </c:pt>
                <c:pt idx="4">
                  <c:v>30.057128906243861</c:v>
                </c:pt>
                <c:pt idx="5">
                  <c:v>30.057128906243861</c:v>
                </c:pt>
                <c:pt idx="6">
                  <c:v>30.057128906243861</c:v>
                </c:pt>
                <c:pt idx="7">
                  <c:v>30.057128906243861</c:v>
                </c:pt>
                <c:pt idx="8">
                  <c:v>30.057128906243861</c:v>
                </c:pt>
                <c:pt idx="9">
                  <c:v>30.057128906243861</c:v>
                </c:pt>
                <c:pt idx="10">
                  <c:v>30.057128906243861</c:v>
                </c:pt>
                <c:pt idx="11">
                  <c:v>30.057128906243861</c:v>
                </c:pt>
                <c:pt idx="14">
                  <c:v>30.057128906243861</c:v>
                </c:pt>
                <c:pt idx="15">
                  <c:v>30.057128906243861</c:v>
                </c:pt>
                <c:pt idx="16">
                  <c:v>30.057128906243861</c:v>
                </c:pt>
                <c:pt idx="17">
                  <c:v>30.057128906243861</c:v>
                </c:pt>
                <c:pt idx="18">
                  <c:v>30.057128906243861</c:v>
                </c:pt>
                <c:pt idx="19">
                  <c:v>30.057128906243861</c:v>
                </c:pt>
                <c:pt idx="20">
                  <c:v>30.057128906243861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C8-4FA0-8A92-027EF1189720}"/>
            </c:ext>
          </c:extLst>
        </c:ser>
        <c:ser>
          <c:idx val="2"/>
          <c:order val="2"/>
          <c:tx>
            <c:strRef>
              <c:f>'8. Guejito'!$S$2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Guejito'!$S$3:$S$39</c:f>
              <c:numCache>
                <c:formatCode>0.00</c:formatCode>
                <c:ptCount val="37"/>
                <c:pt idx="0">
                  <c:v>57.292602539051586</c:v>
                </c:pt>
                <c:pt idx="1">
                  <c:v>57.292602539051586</c:v>
                </c:pt>
                <c:pt idx="2">
                  <c:v>57.292602539051586</c:v>
                </c:pt>
                <c:pt idx="3">
                  <c:v>57.292602539051586</c:v>
                </c:pt>
                <c:pt idx="4">
                  <c:v>57.292602539051586</c:v>
                </c:pt>
                <c:pt idx="5">
                  <c:v>57.292602539051586</c:v>
                </c:pt>
                <c:pt idx="6">
                  <c:v>57.292602539051586</c:v>
                </c:pt>
                <c:pt idx="7">
                  <c:v>57.292602539051586</c:v>
                </c:pt>
                <c:pt idx="8">
                  <c:v>57.292602539051586</c:v>
                </c:pt>
                <c:pt idx="9">
                  <c:v>57.292602539051586</c:v>
                </c:pt>
                <c:pt idx="10">
                  <c:v>57.292602539051586</c:v>
                </c:pt>
                <c:pt idx="11">
                  <c:v>57.292602539051586</c:v>
                </c:pt>
                <c:pt idx="14">
                  <c:v>57.292602539051586</c:v>
                </c:pt>
                <c:pt idx="15">
                  <c:v>57.292602539051586</c:v>
                </c:pt>
                <c:pt idx="16">
                  <c:v>57.292602539051586</c:v>
                </c:pt>
                <c:pt idx="17">
                  <c:v>57.292602539051586</c:v>
                </c:pt>
                <c:pt idx="18">
                  <c:v>57.292602539051586</c:v>
                </c:pt>
                <c:pt idx="19">
                  <c:v>57.292602539051586</c:v>
                </c:pt>
                <c:pt idx="20">
                  <c:v>57.292602539051586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8-4FA0-8A92-027EF1189720}"/>
            </c:ext>
          </c:extLst>
        </c:ser>
        <c:ser>
          <c:idx val="3"/>
          <c:order val="3"/>
          <c:tx>
            <c:strRef>
              <c:f>'8. Guejito'!$T$2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Guejito'!$T$3:$T$39</c:f>
              <c:numCache>
                <c:formatCode>0.00</c:formatCode>
                <c:ptCount val="37"/>
                <c:pt idx="0">
                  <c:v>81.892822265616132</c:v>
                </c:pt>
                <c:pt idx="1">
                  <c:v>81.892822265616132</c:v>
                </c:pt>
                <c:pt idx="2">
                  <c:v>81.892822265616132</c:v>
                </c:pt>
                <c:pt idx="3">
                  <c:v>81.892822265616132</c:v>
                </c:pt>
                <c:pt idx="4">
                  <c:v>81.892822265616132</c:v>
                </c:pt>
                <c:pt idx="5">
                  <c:v>81.892822265616132</c:v>
                </c:pt>
                <c:pt idx="6">
                  <c:v>81.892822265616132</c:v>
                </c:pt>
                <c:pt idx="7">
                  <c:v>81.892822265616132</c:v>
                </c:pt>
                <c:pt idx="8">
                  <c:v>81.892822265616132</c:v>
                </c:pt>
                <c:pt idx="9">
                  <c:v>81.892822265616132</c:v>
                </c:pt>
                <c:pt idx="10">
                  <c:v>81.892822265616132</c:v>
                </c:pt>
                <c:pt idx="11">
                  <c:v>81.892822265616132</c:v>
                </c:pt>
                <c:pt idx="14">
                  <c:v>81.892822265616132</c:v>
                </c:pt>
                <c:pt idx="15">
                  <c:v>81.892822265616132</c:v>
                </c:pt>
                <c:pt idx="16">
                  <c:v>81.892822265616132</c:v>
                </c:pt>
                <c:pt idx="17">
                  <c:v>81.892822265616132</c:v>
                </c:pt>
                <c:pt idx="18">
                  <c:v>81.892822265616132</c:v>
                </c:pt>
                <c:pt idx="19">
                  <c:v>81.892822265616132</c:v>
                </c:pt>
                <c:pt idx="20">
                  <c:v>81.892822265616132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8-4FA0-8A92-027EF1189720}"/>
            </c:ext>
          </c:extLst>
        </c:ser>
        <c:ser>
          <c:idx val="4"/>
          <c:order val="4"/>
          <c:tx>
            <c:strRef>
              <c:f>'8. Guejito'!$U$2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Guejito'!$U$3:$U$39</c:f>
              <c:numCache>
                <c:formatCode>0.00</c:formatCode>
                <c:ptCount val="37"/>
                <c:pt idx="0">
                  <c:v>109.41320800780773</c:v>
                </c:pt>
                <c:pt idx="1">
                  <c:v>109.41320800780773</c:v>
                </c:pt>
                <c:pt idx="2">
                  <c:v>109.41320800780773</c:v>
                </c:pt>
                <c:pt idx="3">
                  <c:v>109.41320800780773</c:v>
                </c:pt>
                <c:pt idx="4">
                  <c:v>109.41320800780773</c:v>
                </c:pt>
                <c:pt idx="5">
                  <c:v>109.41320800780773</c:v>
                </c:pt>
                <c:pt idx="6">
                  <c:v>109.41320800780773</c:v>
                </c:pt>
                <c:pt idx="7">
                  <c:v>109.41320800780773</c:v>
                </c:pt>
                <c:pt idx="8">
                  <c:v>109.41320800780773</c:v>
                </c:pt>
                <c:pt idx="9">
                  <c:v>109.41320800780773</c:v>
                </c:pt>
                <c:pt idx="10">
                  <c:v>109.41320800780773</c:v>
                </c:pt>
                <c:pt idx="11">
                  <c:v>109.41320800780773</c:v>
                </c:pt>
                <c:pt idx="14">
                  <c:v>109.41320800780773</c:v>
                </c:pt>
                <c:pt idx="15">
                  <c:v>109.41320800780773</c:v>
                </c:pt>
                <c:pt idx="16">
                  <c:v>109.41320800780773</c:v>
                </c:pt>
                <c:pt idx="17">
                  <c:v>109.41320800780773</c:v>
                </c:pt>
                <c:pt idx="18">
                  <c:v>109.41320800780773</c:v>
                </c:pt>
                <c:pt idx="19">
                  <c:v>109.41320800780773</c:v>
                </c:pt>
                <c:pt idx="20">
                  <c:v>109.41320800780773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C8-4FA0-8A92-027EF1189720}"/>
            </c:ext>
          </c:extLst>
        </c:ser>
        <c:ser>
          <c:idx val="5"/>
          <c:order val="5"/>
          <c:tx>
            <c:strRef>
              <c:f>'8. Guejito'!$Z$2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Guejito'!$Z$3:$Z$23</c:f>
              <c:numCache>
                <c:formatCode>0.00</c:formatCode>
                <c:ptCount val="21"/>
                <c:pt idx="0">
                  <c:v>71.975999999999999</c:v>
                </c:pt>
                <c:pt idx="1">
                  <c:v>71.975999999999999</c:v>
                </c:pt>
                <c:pt idx="2">
                  <c:v>71.975999999999999</c:v>
                </c:pt>
                <c:pt idx="3">
                  <c:v>71.975999999999999</c:v>
                </c:pt>
                <c:pt idx="4">
                  <c:v>71.975999999999999</c:v>
                </c:pt>
                <c:pt idx="5">
                  <c:v>71.975999999999999</c:v>
                </c:pt>
                <c:pt idx="6">
                  <c:v>71.975999999999999</c:v>
                </c:pt>
                <c:pt idx="7">
                  <c:v>71.975999999999999</c:v>
                </c:pt>
                <c:pt idx="8">
                  <c:v>71.975999999999999</c:v>
                </c:pt>
                <c:pt idx="9">
                  <c:v>71.975999999999999</c:v>
                </c:pt>
                <c:pt idx="10">
                  <c:v>71.975999999999999</c:v>
                </c:pt>
                <c:pt idx="11">
                  <c:v>71.975999999999999</c:v>
                </c:pt>
                <c:pt idx="12">
                  <c:v>71.975999999999999</c:v>
                </c:pt>
                <c:pt idx="13">
                  <c:v>71.975999999999999</c:v>
                </c:pt>
                <c:pt idx="14">
                  <c:v>71.975999999999999</c:v>
                </c:pt>
                <c:pt idx="15">
                  <c:v>71.975999999999999</c:v>
                </c:pt>
                <c:pt idx="16">
                  <c:v>71.975999999999999</c:v>
                </c:pt>
                <c:pt idx="17">
                  <c:v>71.975999999999999</c:v>
                </c:pt>
                <c:pt idx="18">
                  <c:v>71.975999999999999</c:v>
                </c:pt>
                <c:pt idx="19">
                  <c:v>71.975999999999999</c:v>
                </c:pt>
                <c:pt idx="20">
                  <c:v>71.975999999999999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'8. Guejito'!$AA$2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Guejito'!$AA$3:$AA$23</c:f>
              <c:numCache>
                <c:formatCode>0.00</c:formatCode>
                <c:ptCount val="21"/>
                <c:pt idx="0">
                  <c:v>3.6959999999999997</c:v>
                </c:pt>
                <c:pt idx="1">
                  <c:v>3.6959999999999997</c:v>
                </c:pt>
                <c:pt idx="2">
                  <c:v>3.6959999999999997</c:v>
                </c:pt>
                <c:pt idx="3">
                  <c:v>3.6959999999999997</c:v>
                </c:pt>
                <c:pt idx="4">
                  <c:v>3.6959999999999997</c:v>
                </c:pt>
                <c:pt idx="5">
                  <c:v>3.6959999999999997</c:v>
                </c:pt>
                <c:pt idx="6">
                  <c:v>3.6959999999999997</c:v>
                </c:pt>
                <c:pt idx="7">
                  <c:v>3.6959999999999997</c:v>
                </c:pt>
                <c:pt idx="8">
                  <c:v>3.6959999999999997</c:v>
                </c:pt>
                <c:pt idx="9">
                  <c:v>3.6959999999999997</c:v>
                </c:pt>
                <c:pt idx="10">
                  <c:v>3.6959999999999997</c:v>
                </c:pt>
                <c:pt idx="11">
                  <c:v>3.6959999999999997</c:v>
                </c:pt>
                <c:pt idx="12">
                  <c:v>3.6959999999999997</c:v>
                </c:pt>
                <c:pt idx="13">
                  <c:v>3.6959999999999997</c:v>
                </c:pt>
                <c:pt idx="14">
                  <c:v>3.6959999999999997</c:v>
                </c:pt>
                <c:pt idx="15">
                  <c:v>3.6959999999999997</c:v>
                </c:pt>
                <c:pt idx="16">
                  <c:v>3.6959999999999997</c:v>
                </c:pt>
                <c:pt idx="17">
                  <c:v>3.6959999999999997</c:v>
                </c:pt>
                <c:pt idx="18">
                  <c:v>3.6959999999999997</c:v>
                </c:pt>
                <c:pt idx="19">
                  <c:v>3.6959999999999997</c:v>
                </c:pt>
                <c:pt idx="20">
                  <c:v>3.6959999999999997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'8. Guejito'!$AB$2</c:f>
              <c:strCache>
                <c:ptCount val="1"/>
                <c:pt idx="0">
                  <c:v>2/20-21/2019-0.8in.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'8. Guejito'!$O$3:$O$23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Guejito'!$AB$3:$AB$23</c:f>
              <c:numCache>
                <c:formatCode>0.00</c:formatCode>
                <c:ptCount val="21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21872"/>
        <c:axId val="740422264"/>
      </c:scatterChart>
      <c:valAx>
        <c:axId val="7404218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2264"/>
        <c:crossesAt val="-18"/>
        <c:crossBetween val="midCat"/>
      </c:valAx>
      <c:valAx>
        <c:axId val="740422264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8802641019355"/>
          <c:y val="0.14748687664041996"/>
          <c:w val="0.11568224474405966"/>
          <c:h val="0.305278393450878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Sycamore'!$A$3:$A$11</c:f>
              <c:numCache>
                <c:formatCode>0.0</c:formatCode>
                <c:ptCount val="9"/>
                <c:pt idx="0">
                  <c:v>0</c:v>
                </c:pt>
                <c:pt idx="1">
                  <c:v>170</c:v>
                </c:pt>
                <c:pt idx="2">
                  <c:v>582</c:v>
                </c:pt>
                <c:pt idx="3">
                  <c:v>1010</c:v>
                </c:pt>
                <c:pt idx="4">
                  <c:v>1660</c:v>
                </c:pt>
                <c:pt idx="5">
                  <c:v>2250</c:v>
                </c:pt>
                <c:pt idx="6">
                  <c:v>2890</c:v>
                </c:pt>
                <c:pt idx="7">
                  <c:v>3630</c:v>
                </c:pt>
                <c:pt idx="8">
                  <c:v>4580</c:v>
                </c:pt>
              </c:numCache>
            </c:numRef>
          </c:xVal>
          <c:yVal>
            <c:numRef>
              <c:f>'9. Sycamore'!$D$3:$D$11</c:f>
              <c:numCache>
                <c:formatCode>0.00</c:formatCode>
                <c:ptCount val="9"/>
                <c:pt idx="0">
                  <c:v>0</c:v>
                </c:pt>
                <c:pt idx="1">
                  <c:v>46.768066406256139</c:v>
                </c:pt>
                <c:pt idx="2">
                  <c:v>66.880371093756139</c:v>
                </c:pt>
                <c:pt idx="3">
                  <c:v>72.289306640627728</c:v>
                </c:pt>
                <c:pt idx="4">
                  <c:v>73.4619140625</c:v>
                </c:pt>
                <c:pt idx="5">
                  <c:v>76.9833984375</c:v>
                </c:pt>
                <c:pt idx="6">
                  <c:v>83.789794921872272</c:v>
                </c:pt>
                <c:pt idx="7">
                  <c:v>90.056762695307725</c:v>
                </c:pt>
                <c:pt idx="8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 Sycamore'!$H$3:$H$11</c:f>
              <c:numCache>
                <c:formatCode>General</c:formatCode>
                <c:ptCount val="9"/>
              </c:numCache>
            </c:numRef>
          </c:xVal>
          <c:yVal>
            <c:numRef>
              <c:f>'9. Sycamore'!$G$3:$G$11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EE-46DA-A56A-0807F7E5777A}"/>
            </c:ext>
          </c:extLst>
        </c:ser>
        <c:ser>
          <c:idx val="2"/>
          <c:order val="2"/>
          <c:tx>
            <c:v>Rating Curve 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'9. Sycamore'!$A$16:$A$366</c:f>
              <c:numCache>
                <c:formatCode>0.00</c:formatCode>
                <c:ptCount val="3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  <c:pt idx="101">
                  <c:v>30.5</c:v>
                </c:pt>
                <c:pt idx="102">
                  <c:v>31</c:v>
                </c:pt>
                <c:pt idx="103">
                  <c:v>31.5</c:v>
                </c:pt>
                <c:pt idx="104">
                  <c:v>32</c:v>
                </c:pt>
                <c:pt idx="105">
                  <c:v>32.5</c:v>
                </c:pt>
                <c:pt idx="106">
                  <c:v>33</c:v>
                </c:pt>
                <c:pt idx="107">
                  <c:v>33.5</c:v>
                </c:pt>
                <c:pt idx="108">
                  <c:v>34</c:v>
                </c:pt>
                <c:pt idx="109">
                  <c:v>34.5</c:v>
                </c:pt>
                <c:pt idx="110">
                  <c:v>35</c:v>
                </c:pt>
                <c:pt idx="111">
                  <c:v>35.5</c:v>
                </c:pt>
                <c:pt idx="112">
                  <c:v>36</c:v>
                </c:pt>
                <c:pt idx="113">
                  <c:v>36.5</c:v>
                </c:pt>
                <c:pt idx="114">
                  <c:v>37</c:v>
                </c:pt>
                <c:pt idx="115">
                  <c:v>37.5</c:v>
                </c:pt>
                <c:pt idx="116">
                  <c:v>38</c:v>
                </c:pt>
                <c:pt idx="117">
                  <c:v>38.5</c:v>
                </c:pt>
                <c:pt idx="118">
                  <c:v>39</c:v>
                </c:pt>
                <c:pt idx="119">
                  <c:v>39.5</c:v>
                </c:pt>
                <c:pt idx="120">
                  <c:v>40</c:v>
                </c:pt>
                <c:pt idx="121">
                  <c:v>40.5</c:v>
                </c:pt>
                <c:pt idx="122">
                  <c:v>41</c:v>
                </c:pt>
                <c:pt idx="123">
                  <c:v>41.5</c:v>
                </c:pt>
                <c:pt idx="124">
                  <c:v>42</c:v>
                </c:pt>
                <c:pt idx="125">
                  <c:v>42.5</c:v>
                </c:pt>
                <c:pt idx="126">
                  <c:v>43</c:v>
                </c:pt>
                <c:pt idx="127">
                  <c:v>43.5</c:v>
                </c:pt>
                <c:pt idx="128">
                  <c:v>44</c:v>
                </c:pt>
                <c:pt idx="129">
                  <c:v>44.5</c:v>
                </c:pt>
                <c:pt idx="130">
                  <c:v>45</c:v>
                </c:pt>
                <c:pt idx="131">
                  <c:v>45.5</c:v>
                </c:pt>
                <c:pt idx="132">
                  <c:v>46</c:v>
                </c:pt>
                <c:pt idx="133">
                  <c:v>46.5</c:v>
                </c:pt>
                <c:pt idx="134">
                  <c:v>47</c:v>
                </c:pt>
                <c:pt idx="135">
                  <c:v>47.5</c:v>
                </c:pt>
                <c:pt idx="136">
                  <c:v>48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93</c:v>
                </c:pt>
                <c:pt idx="184">
                  <c:v>94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98</c:v>
                </c:pt>
                <c:pt idx="189">
                  <c:v>99</c:v>
                </c:pt>
                <c:pt idx="190">
                  <c:v>100</c:v>
                </c:pt>
                <c:pt idx="191">
                  <c:v>101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109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118</c:v>
                </c:pt>
                <c:pt idx="209">
                  <c:v>119</c:v>
                </c:pt>
                <c:pt idx="210">
                  <c:v>120</c:v>
                </c:pt>
                <c:pt idx="211">
                  <c:v>121</c:v>
                </c:pt>
                <c:pt idx="212">
                  <c:v>123</c:v>
                </c:pt>
                <c:pt idx="213">
                  <c:v>124</c:v>
                </c:pt>
                <c:pt idx="214">
                  <c:v>125</c:v>
                </c:pt>
                <c:pt idx="215">
                  <c:v>126</c:v>
                </c:pt>
                <c:pt idx="216">
                  <c:v>127</c:v>
                </c:pt>
                <c:pt idx="217">
                  <c:v>128</c:v>
                </c:pt>
                <c:pt idx="218">
                  <c:v>129</c:v>
                </c:pt>
                <c:pt idx="219">
                  <c:v>130</c:v>
                </c:pt>
                <c:pt idx="220">
                  <c:v>131</c:v>
                </c:pt>
                <c:pt idx="221">
                  <c:v>132</c:v>
                </c:pt>
                <c:pt idx="222">
                  <c:v>133</c:v>
                </c:pt>
                <c:pt idx="223">
                  <c:v>134</c:v>
                </c:pt>
                <c:pt idx="224">
                  <c:v>135</c:v>
                </c:pt>
                <c:pt idx="225">
                  <c:v>136</c:v>
                </c:pt>
                <c:pt idx="226">
                  <c:v>137</c:v>
                </c:pt>
                <c:pt idx="227">
                  <c:v>138</c:v>
                </c:pt>
                <c:pt idx="228">
                  <c:v>139</c:v>
                </c:pt>
                <c:pt idx="229">
                  <c:v>140</c:v>
                </c:pt>
                <c:pt idx="230">
                  <c:v>141</c:v>
                </c:pt>
                <c:pt idx="231">
                  <c:v>142</c:v>
                </c:pt>
                <c:pt idx="232">
                  <c:v>143</c:v>
                </c:pt>
                <c:pt idx="233">
                  <c:v>144</c:v>
                </c:pt>
                <c:pt idx="234">
                  <c:v>145</c:v>
                </c:pt>
                <c:pt idx="235">
                  <c:v>146</c:v>
                </c:pt>
                <c:pt idx="236">
                  <c:v>147</c:v>
                </c:pt>
                <c:pt idx="237">
                  <c:v>148</c:v>
                </c:pt>
                <c:pt idx="238">
                  <c:v>149</c:v>
                </c:pt>
                <c:pt idx="239">
                  <c:v>150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154</c:v>
                </c:pt>
                <c:pt idx="244">
                  <c:v>155</c:v>
                </c:pt>
                <c:pt idx="245">
                  <c:v>156</c:v>
                </c:pt>
                <c:pt idx="246">
                  <c:v>157</c:v>
                </c:pt>
                <c:pt idx="247">
                  <c:v>158</c:v>
                </c:pt>
                <c:pt idx="248">
                  <c:v>159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163</c:v>
                </c:pt>
                <c:pt idx="253">
                  <c:v>164</c:v>
                </c:pt>
                <c:pt idx="254">
                  <c:v>165</c:v>
                </c:pt>
                <c:pt idx="255">
                  <c:v>166</c:v>
                </c:pt>
                <c:pt idx="256">
                  <c:v>167</c:v>
                </c:pt>
                <c:pt idx="257">
                  <c:v>168</c:v>
                </c:pt>
                <c:pt idx="258">
                  <c:v>169</c:v>
                </c:pt>
                <c:pt idx="259">
                  <c:v>170</c:v>
                </c:pt>
                <c:pt idx="260">
                  <c:v>171</c:v>
                </c:pt>
                <c:pt idx="261">
                  <c:v>172</c:v>
                </c:pt>
                <c:pt idx="262">
                  <c:v>173</c:v>
                </c:pt>
                <c:pt idx="263">
                  <c:v>174</c:v>
                </c:pt>
                <c:pt idx="264">
                  <c:v>175</c:v>
                </c:pt>
                <c:pt idx="265">
                  <c:v>176</c:v>
                </c:pt>
                <c:pt idx="266">
                  <c:v>177</c:v>
                </c:pt>
                <c:pt idx="267">
                  <c:v>178</c:v>
                </c:pt>
                <c:pt idx="268">
                  <c:v>179</c:v>
                </c:pt>
                <c:pt idx="269">
                  <c:v>180</c:v>
                </c:pt>
                <c:pt idx="270">
                  <c:v>181</c:v>
                </c:pt>
                <c:pt idx="271">
                  <c:v>182</c:v>
                </c:pt>
                <c:pt idx="272">
                  <c:v>183</c:v>
                </c:pt>
                <c:pt idx="273">
                  <c:v>184</c:v>
                </c:pt>
                <c:pt idx="274">
                  <c:v>185</c:v>
                </c:pt>
                <c:pt idx="275">
                  <c:v>186</c:v>
                </c:pt>
                <c:pt idx="276">
                  <c:v>187</c:v>
                </c:pt>
                <c:pt idx="277">
                  <c:v>188</c:v>
                </c:pt>
                <c:pt idx="278">
                  <c:v>189</c:v>
                </c:pt>
                <c:pt idx="279">
                  <c:v>190</c:v>
                </c:pt>
                <c:pt idx="280">
                  <c:v>191</c:v>
                </c:pt>
                <c:pt idx="281">
                  <c:v>192</c:v>
                </c:pt>
                <c:pt idx="282">
                  <c:v>193</c:v>
                </c:pt>
                <c:pt idx="283">
                  <c:v>194</c:v>
                </c:pt>
                <c:pt idx="284">
                  <c:v>195</c:v>
                </c:pt>
                <c:pt idx="285">
                  <c:v>196</c:v>
                </c:pt>
                <c:pt idx="286">
                  <c:v>197</c:v>
                </c:pt>
                <c:pt idx="287">
                  <c:v>198</c:v>
                </c:pt>
                <c:pt idx="288">
                  <c:v>199</c:v>
                </c:pt>
                <c:pt idx="289">
                  <c:v>200</c:v>
                </c:pt>
                <c:pt idx="290">
                  <c:v>205</c:v>
                </c:pt>
                <c:pt idx="291">
                  <c:v>210</c:v>
                </c:pt>
                <c:pt idx="292">
                  <c:v>215</c:v>
                </c:pt>
                <c:pt idx="293">
                  <c:v>220</c:v>
                </c:pt>
                <c:pt idx="294">
                  <c:v>225</c:v>
                </c:pt>
                <c:pt idx="295">
                  <c:v>230</c:v>
                </c:pt>
                <c:pt idx="296">
                  <c:v>235</c:v>
                </c:pt>
                <c:pt idx="297">
                  <c:v>240</c:v>
                </c:pt>
                <c:pt idx="298">
                  <c:v>245</c:v>
                </c:pt>
                <c:pt idx="299">
                  <c:v>250</c:v>
                </c:pt>
                <c:pt idx="300">
                  <c:v>255</c:v>
                </c:pt>
                <c:pt idx="301">
                  <c:v>260</c:v>
                </c:pt>
                <c:pt idx="302">
                  <c:v>265</c:v>
                </c:pt>
                <c:pt idx="303">
                  <c:v>270</c:v>
                </c:pt>
                <c:pt idx="304">
                  <c:v>275</c:v>
                </c:pt>
                <c:pt idx="305">
                  <c:v>280</c:v>
                </c:pt>
                <c:pt idx="306">
                  <c:v>285</c:v>
                </c:pt>
                <c:pt idx="307">
                  <c:v>290</c:v>
                </c:pt>
                <c:pt idx="308">
                  <c:v>295</c:v>
                </c:pt>
                <c:pt idx="309">
                  <c:v>300</c:v>
                </c:pt>
                <c:pt idx="310">
                  <c:v>310</c:v>
                </c:pt>
                <c:pt idx="311">
                  <c:v>320</c:v>
                </c:pt>
                <c:pt idx="312">
                  <c:v>330</c:v>
                </c:pt>
                <c:pt idx="313">
                  <c:v>340</c:v>
                </c:pt>
                <c:pt idx="314">
                  <c:v>350</c:v>
                </c:pt>
                <c:pt idx="315">
                  <c:v>360</c:v>
                </c:pt>
                <c:pt idx="316">
                  <c:v>370</c:v>
                </c:pt>
                <c:pt idx="317">
                  <c:v>380</c:v>
                </c:pt>
                <c:pt idx="318">
                  <c:v>390</c:v>
                </c:pt>
                <c:pt idx="319">
                  <c:v>400</c:v>
                </c:pt>
                <c:pt idx="320">
                  <c:v>410</c:v>
                </c:pt>
                <c:pt idx="321">
                  <c:v>420</c:v>
                </c:pt>
                <c:pt idx="322">
                  <c:v>430</c:v>
                </c:pt>
                <c:pt idx="323">
                  <c:v>440</c:v>
                </c:pt>
                <c:pt idx="324">
                  <c:v>450</c:v>
                </c:pt>
                <c:pt idx="325">
                  <c:v>460</c:v>
                </c:pt>
                <c:pt idx="326">
                  <c:v>470</c:v>
                </c:pt>
                <c:pt idx="327">
                  <c:v>480</c:v>
                </c:pt>
                <c:pt idx="328">
                  <c:v>490</c:v>
                </c:pt>
                <c:pt idx="329">
                  <c:v>500</c:v>
                </c:pt>
                <c:pt idx="330">
                  <c:v>510</c:v>
                </c:pt>
                <c:pt idx="331">
                  <c:v>520</c:v>
                </c:pt>
                <c:pt idx="332">
                  <c:v>530</c:v>
                </c:pt>
                <c:pt idx="333">
                  <c:v>540</c:v>
                </c:pt>
                <c:pt idx="334">
                  <c:v>550</c:v>
                </c:pt>
                <c:pt idx="335">
                  <c:v>560</c:v>
                </c:pt>
                <c:pt idx="336">
                  <c:v>570</c:v>
                </c:pt>
                <c:pt idx="337">
                  <c:v>580</c:v>
                </c:pt>
                <c:pt idx="338">
                  <c:v>582</c:v>
                </c:pt>
                <c:pt idx="339">
                  <c:v>590</c:v>
                </c:pt>
                <c:pt idx="340">
                  <c:v>600</c:v>
                </c:pt>
                <c:pt idx="341">
                  <c:v>620</c:v>
                </c:pt>
                <c:pt idx="342">
                  <c:v>640</c:v>
                </c:pt>
                <c:pt idx="343">
                  <c:v>660</c:v>
                </c:pt>
                <c:pt idx="344">
                  <c:v>680</c:v>
                </c:pt>
                <c:pt idx="345">
                  <c:v>1010</c:v>
                </c:pt>
                <c:pt idx="346">
                  <c:v>1660</c:v>
                </c:pt>
                <c:pt idx="347">
                  <c:v>2250</c:v>
                </c:pt>
                <c:pt idx="348">
                  <c:v>2890</c:v>
                </c:pt>
                <c:pt idx="349">
                  <c:v>3630</c:v>
                </c:pt>
                <c:pt idx="350">
                  <c:v>4580</c:v>
                </c:pt>
              </c:numCache>
            </c:numRef>
          </c:xVal>
          <c:yVal>
            <c:numRef>
              <c:f>'9. Sycamore'!$D$16:$D$366</c:f>
              <c:numCache>
                <c:formatCode>0.00</c:formatCode>
                <c:ptCount val="351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8.4210205078077252</c:v>
                </c:pt>
                <c:pt idx="15">
                  <c:v>8.6173095703077252</c:v>
                </c:pt>
                <c:pt idx="16">
                  <c:v>8.8106689453077252</c:v>
                </c:pt>
                <c:pt idx="17">
                  <c:v>10.7314453125</c:v>
                </c:pt>
                <c:pt idx="18">
                  <c:v>10.972778320307725</c:v>
                </c:pt>
                <c:pt idx="19">
                  <c:v>11.209350585936136</c:v>
                </c:pt>
                <c:pt idx="20">
                  <c:v>11.441894531256139</c:v>
                </c:pt>
                <c:pt idx="21">
                  <c:v>11.667846679692275</c:v>
                </c:pt>
                <c:pt idx="22">
                  <c:v>11.895629882807725</c:v>
                </c:pt>
                <c:pt idx="23">
                  <c:v>12.1171875</c:v>
                </c:pt>
                <c:pt idx="24">
                  <c:v>12.335815429692275</c:v>
                </c:pt>
                <c:pt idx="25">
                  <c:v>12.551879882807725</c:v>
                </c:pt>
                <c:pt idx="26">
                  <c:v>12.7646484375</c:v>
                </c:pt>
                <c:pt idx="27">
                  <c:v>12.974487304692275</c:v>
                </c:pt>
                <c:pt idx="28">
                  <c:v>13.181762695307725</c:v>
                </c:pt>
                <c:pt idx="29">
                  <c:v>13.386840820307725</c:v>
                </c:pt>
                <c:pt idx="30">
                  <c:v>13.589355468756139</c:v>
                </c:pt>
                <c:pt idx="31">
                  <c:v>13.789672851563864</c:v>
                </c:pt>
                <c:pt idx="32">
                  <c:v>13.987792968756139</c:v>
                </c:pt>
                <c:pt idx="33">
                  <c:v>14.184082031256139</c:v>
                </c:pt>
                <c:pt idx="34">
                  <c:v>14.377807617192275</c:v>
                </c:pt>
                <c:pt idx="35">
                  <c:v>14.646240234372272</c:v>
                </c:pt>
                <c:pt idx="36">
                  <c:v>14.760131835936136</c:v>
                </c:pt>
                <c:pt idx="37">
                  <c:v>14.949462890627728</c:v>
                </c:pt>
                <c:pt idx="38">
                  <c:v>15.136230468756139</c:v>
                </c:pt>
                <c:pt idx="39">
                  <c:v>15.321533203127728</c:v>
                </c:pt>
                <c:pt idx="40">
                  <c:v>15.505371093756139</c:v>
                </c:pt>
                <c:pt idx="41">
                  <c:v>15.687744140627728</c:v>
                </c:pt>
                <c:pt idx="42">
                  <c:v>15.868652343756139</c:v>
                </c:pt>
                <c:pt idx="43">
                  <c:v>16.048095703127728</c:v>
                </c:pt>
                <c:pt idx="44">
                  <c:v>16.225708007807725</c:v>
                </c:pt>
                <c:pt idx="45">
                  <c:v>16.402587890627728</c:v>
                </c:pt>
                <c:pt idx="46">
                  <c:v>16.577636718756139</c:v>
                </c:pt>
                <c:pt idx="47">
                  <c:v>16.752319335936136</c:v>
                </c:pt>
                <c:pt idx="48">
                  <c:v>16.9248046875</c:v>
                </c:pt>
                <c:pt idx="49">
                  <c:v>17.096557617192275</c:v>
                </c:pt>
                <c:pt idx="50">
                  <c:v>17.267211914063864</c:v>
                </c:pt>
                <c:pt idx="51">
                  <c:v>17.436767578127728</c:v>
                </c:pt>
                <c:pt idx="52">
                  <c:v>17.604858398436136</c:v>
                </c:pt>
                <c:pt idx="53">
                  <c:v>14.478149414063864</c:v>
                </c:pt>
                <c:pt idx="54">
                  <c:v>14.598999023436136</c:v>
                </c:pt>
                <c:pt idx="55">
                  <c:v>17.934448242192275</c:v>
                </c:pt>
                <c:pt idx="56">
                  <c:v>18.090087890627728</c:v>
                </c:pt>
                <c:pt idx="57">
                  <c:v>18.244628906256139</c:v>
                </c:pt>
                <c:pt idx="58">
                  <c:v>18.3984375</c:v>
                </c:pt>
                <c:pt idx="59">
                  <c:v>18.551147460936136</c:v>
                </c:pt>
                <c:pt idx="60">
                  <c:v>18.703125</c:v>
                </c:pt>
                <c:pt idx="61">
                  <c:v>18.853637695307725</c:v>
                </c:pt>
                <c:pt idx="62">
                  <c:v>19.004516601563864</c:v>
                </c:pt>
                <c:pt idx="63">
                  <c:v>19.153930664063864</c:v>
                </c:pt>
                <c:pt idx="64">
                  <c:v>19.302612304692275</c:v>
                </c:pt>
                <c:pt idx="65">
                  <c:v>19.450927734372272</c:v>
                </c:pt>
                <c:pt idx="66">
                  <c:v>19.598144531256139</c:v>
                </c:pt>
                <c:pt idx="67">
                  <c:v>19.744262695307725</c:v>
                </c:pt>
                <c:pt idx="68">
                  <c:v>19.890014648436136</c:v>
                </c:pt>
                <c:pt idx="69">
                  <c:v>20.035400390627728</c:v>
                </c:pt>
                <c:pt idx="70">
                  <c:v>20.179321289063864</c:v>
                </c:pt>
                <c:pt idx="71">
                  <c:v>20.322875976563864</c:v>
                </c:pt>
                <c:pt idx="72">
                  <c:v>20.465698242192275</c:v>
                </c:pt>
                <c:pt idx="73">
                  <c:v>20.608154296872272</c:v>
                </c:pt>
                <c:pt idx="74">
                  <c:v>20.749877929692275</c:v>
                </c:pt>
                <c:pt idx="75">
                  <c:v>20.890869140627728</c:v>
                </c:pt>
                <c:pt idx="76">
                  <c:v>21.030395507807725</c:v>
                </c:pt>
                <c:pt idx="77">
                  <c:v>21.170288085936136</c:v>
                </c:pt>
                <c:pt idx="78">
                  <c:v>21.306884765627728</c:v>
                </c:pt>
                <c:pt idx="79">
                  <c:v>21.442016601563864</c:v>
                </c:pt>
                <c:pt idx="80">
                  <c:v>21.575683593756139</c:v>
                </c:pt>
                <c:pt idx="81">
                  <c:v>21.837158203127728</c:v>
                </c:pt>
                <c:pt idx="82">
                  <c:v>22.034912109372272</c:v>
                </c:pt>
                <c:pt idx="83">
                  <c:v>22.3095703125</c:v>
                </c:pt>
                <c:pt idx="84">
                  <c:v>22.536254882807725</c:v>
                </c:pt>
                <c:pt idx="85">
                  <c:v>22.760375976563864</c:v>
                </c:pt>
                <c:pt idx="86">
                  <c:v>22.973144531256139</c:v>
                </c:pt>
                <c:pt idx="87">
                  <c:v>23.182983398436136</c:v>
                </c:pt>
                <c:pt idx="88">
                  <c:v>23.384765625</c:v>
                </c:pt>
                <c:pt idx="89">
                  <c:v>23.47265625</c:v>
                </c:pt>
                <c:pt idx="90">
                  <c:v>23.6572265625</c:v>
                </c:pt>
                <c:pt idx="91">
                  <c:v>23.837036132807725</c:v>
                </c:pt>
                <c:pt idx="92">
                  <c:v>24.013549804692275</c:v>
                </c:pt>
                <c:pt idx="93">
                  <c:v>24.185668945307725</c:v>
                </c:pt>
                <c:pt idx="94">
                  <c:v>24.349365234372272</c:v>
                </c:pt>
                <c:pt idx="95">
                  <c:v>24.535400390627728</c:v>
                </c:pt>
                <c:pt idx="96">
                  <c:v>24.580810546872272</c:v>
                </c:pt>
                <c:pt idx="97">
                  <c:v>24.795043945307725</c:v>
                </c:pt>
                <c:pt idx="98">
                  <c:v>25.008178710936136</c:v>
                </c:pt>
                <c:pt idx="99">
                  <c:v>25.220214843756139</c:v>
                </c:pt>
                <c:pt idx="100">
                  <c:v>25.276977539063864</c:v>
                </c:pt>
                <c:pt idx="101">
                  <c:v>25.502563476563864</c:v>
                </c:pt>
                <c:pt idx="102">
                  <c:v>25.547241210936136</c:v>
                </c:pt>
                <c:pt idx="103">
                  <c:v>25.672119140627728</c:v>
                </c:pt>
                <c:pt idx="104">
                  <c:v>25.805419921872272</c:v>
                </c:pt>
                <c:pt idx="105">
                  <c:v>25.981567382807725</c:v>
                </c:pt>
                <c:pt idx="106">
                  <c:v>26.179321289063864</c:v>
                </c:pt>
                <c:pt idx="107">
                  <c:v>26.344482421872272</c:v>
                </c:pt>
                <c:pt idx="108">
                  <c:v>26.496826171872272</c:v>
                </c:pt>
                <c:pt idx="109">
                  <c:v>26.609985351563864</c:v>
                </c:pt>
                <c:pt idx="110">
                  <c:v>26.771484375</c:v>
                </c:pt>
                <c:pt idx="111">
                  <c:v>26.897827148436136</c:v>
                </c:pt>
                <c:pt idx="112">
                  <c:v>27.022705078127728</c:v>
                </c:pt>
                <c:pt idx="113">
                  <c:v>27.145385742192275</c:v>
                </c:pt>
                <c:pt idx="114">
                  <c:v>27.265136718756139</c:v>
                </c:pt>
                <c:pt idx="115">
                  <c:v>27.392944335936136</c:v>
                </c:pt>
                <c:pt idx="116">
                  <c:v>27.519653320307725</c:v>
                </c:pt>
                <c:pt idx="117">
                  <c:v>27.645629882807725</c:v>
                </c:pt>
                <c:pt idx="118">
                  <c:v>27.7705078125</c:v>
                </c:pt>
                <c:pt idx="119">
                  <c:v>27.894287109372272</c:v>
                </c:pt>
                <c:pt idx="120">
                  <c:v>28.018432617192275</c:v>
                </c:pt>
                <c:pt idx="121">
                  <c:v>28.141845703127728</c:v>
                </c:pt>
                <c:pt idx="122">
                  <c:v>28.265991210936136</c:v>
                </c:pt>
                <c:pt idx="123">
                  <c:v>28.386474609372272</c:v>
                </c:pt>
                <c:pt idx="124">
                  <c:v>28.506591796872272</c:v>
                </c:pt>
                <c:pt idx="125">
                  <c:v>28.758911132807725</c:v>
                </c:pt>
                <c:pt idx="126">
                  <c:v>28.844604492192275</c:v>
                </c:pt>
                <c:pt idx="127">
                  <c:v>28.929931640627728</c:v>
                </c:pt>
                <c:pt idx="128">
                  <c:v>29.014160156256139</c:v>
                </c:pt>
                <c:pt idx="129">
                  <c:v>29.09765625</c:v>
                </c:pt>
                <c:pt idx="130">
                  <c:v>29.1796875</c:v>
                </c:pt>
                <c:pt idx="131">
                  <c:v>29.26171875</c:v>
                </c:pt>
                <c:pt idx="132">
                  <c:v>29.342285156256139</c:v>
                </c:pt>
                <c:pt idx="133">
                  <c:v>29.4228515625</c:v>
                </c:pt>
                <c:pt idx="134">
                  <c:v>29.662353515627728</c:v>
                </c:pt>
                <c:pt idx="135">
                  <c:v>29.773315429692275</c:v>
                </c:pt>
                <c:pt idx="136">
                  <c:v>29.883911132807725</c:v>
                </c:pt>
                <c:pt idx="137">
                  <c:v>29.8798828125</c:v>
                </c:pt>
                <c:pt idx="138">
                  <c:v>29.995605468756139</c:v>
                </c:pt>
                <c:pt idx="139">
                  <c:v>30.093017578127728</c:v>
                </c:pt>
                <c:pt idx="140">
                  <c:v>30.191162109372272</c:v>
                </c:pt>
                <c:pt idx="141">
                  <c:v>30.487060546872272</c:v>
                </c:pt>
                <c:pt idx="142">
                  <c:v>30.695068359372272</c:v>
                </c:pt>
                <c:pt idx="143">
                  <c:v>30.899780273436136</c:v>
                </c:pt>
                <c:pt idx="144">
                  <c:v>31.101196289063864</c:v>
                </c:pt>
                <c:pt idx="145">
                  <c:v>31.30078125</c:v>
                </c:pt>
                <c:pt idx="146">
                  <c:v>31.497436523436136</c:v>
                </c:pt>
                <c:pt idx="147">
                  <c:v>31.691894531256139</c:v>
                </c:pt>
                <c:pt idx="148">
                  <c:v>31.883056640627728</c:v>
                </c:pt>
                <c:pt idx="149">
                  <c:v>32.070922851563864</c:v>
                </c:pt>
                <c:pt idx="150">
                  <c:v>32.124389648436136</c:v>
                </c:pt>
                <c:pt idx="151">
                  <c:v>32.302001953127728</c:v>
                </c:pt>
                <c:pt idx="152">
                  <c:v>32.478515625</c:v>
                </c:pt>
                <c:pt idx="153">
                  <c:v>32.653198242192275</c:v>
                </c:pt>
                <c:pt idx="154">
                  <c:v>32.826782226563864</c:v>
                </c:pt>
                <c:pt idx="155">
                  <c:v>32.999267578127728</c:v>
                </c:pt>
                <c:pt idx="156">
                  <c:v>33.168823242192275</c:v>
                </c:pt>
                <c:pt idx="157">
                  <c:v>33.317504882807725</c:v>
                </c:pt>
                <c:pt idx="158">
                  <c:v>33.749267578127728</c:v>
                </c:pt>
                <c:pt idx="159">
                  <c:v>33.833129882807725</c:v>
                </c:pt>
                <c:pt idx="160">
                  <c:v>33.942993164063864</c:v>
                </c:pt>
                <c:pt idx="161">
                  <c:v>34.0048828125</c:v>
                </c:pt>
                <c:pt idx="162">
                  <c:v>34.105957031256139</c:v>
                </c:pt>
                <c:pt idx="163">
                  <c:v>34.240356445307725</c:v>
                </c:pt>
                <c:pt idx="164">
                  <c:v>34.39453125</c:v>
                </c:pt>
                <c:pt idx="165">
                  <c:v>34.545410156256139</c:v>
                </c:pt>
                <c:pt idx="166">
                  <c:v>34.692993164063864</c:v>
                </c:pt>
                <c:pt idx="167">
                  <c:v>34.8369140625</c:v>
                </c:pt>
                <c:pt idx="168">
                  <c:v>34.991088867192275</c:v>
                </c:pt>
                <c:pt idx="169">
                  <c:v>35.139770507807725</c:v>
                </c:pt>
                <c:pt idx="170">
                  <c:v>35.286254882807725</c:v>
                </c:pt>
                <c:pt idx="171">
                  <c:v>35.432373046872272</c:v>
                </c:pt>
                <c:pt idx="172">
                  <c:v>35.576660156256139</c:v>
                </c:pt>
                <c:pt idx="173">
                  <c:v>35.721313476563864</c:v>
                </c:pt>
                <c:pt idx="174">
                  <c:v>35.864501953127728</c:v>
                </c:pt>
                <c:pt idx="175">
                  <c:v>36.006225585936136</c:v>
                </c:pt>
                <c:pt idx="176">
                  <c:v>36.205810546872272</c:v>
                </c:pt>
                <c:pt idx="177">
                  <c:v>36.287109375</c:v>
                </c:pt>
                <c:pt idx="178">
                  <c:v>36.492919921872272</c:v>
                </c:pt>
                <c:pt idx="179">
                  <c:v>36.636108398436136</c:v>
                </c:pt>
                <c:pt idx="180">
                  <c:v>36.7939453125</c:v>
                </c:pt>
                <c:pt idx="181">
                  <c:v>36.932006835936136</c:v>
                </c:pt>
                <c:pt idx="182">
                  <c:v>37.070434570307725</c:v>
                </c:pt>
                <c:pt idx="183">
                  <c:v>37.206665039063864</c:v>
                </c:pt>
                <c:pt idx="184">
                  <c:v>37.342529296872272</c:v>
                </c:pt>
                <c:pt idx="185">
                  <c:v>37.478027343756139</c:v>
                </c:pt>
                <c:pt idx="186">
                  <c:v>37.612792968756139</c:v>
                </c:pt>
                <c:pt idx="187">
                  <c:v>37.747192382807725</c:v>
                </c:pt>
                <c:pt idx="188">
                  <c:v>37.880493164063864</c:v>
                </c:pt>
                <c:pt idx="189">
                  <c:v>38.0126953125</c:v>
                </c:pt>
                <c:pt idx="190">
                  <c:v>38.144897460936136</c:v>
                </c:pt>
                <c:pt idx="191">
                  <c:v>38.276000976563864</c:v>
                </c:pt>
                <c:pt idx="192">
                  <c:v>38.406738281256139</c:v>
                </c:pt>
                <c:pt idx="193">
                  <c:v>38.536743164063864</c:v>
                </c:pt>
                <c:pt idx="194">
                  <c:v>38.665283203127728</c:v>
                </c:pt>
                <c:pt idx="195">
                  <c:v>38.794189453127728</c:v>
                </c:pt>
                <c:pt idx="196">
                  <c:v>38.922729492192275</c:v>
                </c:pt>
                <c:pt idx="197">
                  <c:v>38.990112304692275</c:v>
                </c:pt>
                <c:pt idx="198">
                  <c:v>39.195922851563864</c:v>
                </c:pt>
                <c:pt idx="199">
                  <c:v>39.323730468756139</c:v>
                </c:pt>
                <c:pt idx="200">
                  <c:v>39.451171875</c:v>
                </c:pt>
                <c:pt idx="201">
                  <c:v>39.577514648436136</c:v>
                </c:pt>
                <c:pt idx="202">
                  <c:v>39.703491210936136</c:v>
                </c:pt>
                <c:pt idx="203">
                  <c:v>39.829833984372272</c:v>
                </c:pt>
                <c:pt idx="204">
                  <c:v>39.955444335936136</c:v>
                </c:pt>
                <c:pt idx="205">
                  <c:v>40.112548828127728</c:v>
                </c:pt>
                <c:pt idx="206">
                  <c:v>40.203735351563864</c:v>
                </c:pt>
                <c:pt idx="207">
                  <c:v>40.311035156256139</c:v>
                </c:pt>
                <c:pt idx="208">
                  <c:v>40.4208984375</c:v>
                </c:pt>
                <c:pt idx="209">
                  <c:v>40.541381835936136</c:v>
                </c:pt>
                <c:pt idx="210">
                  <c:v>40.660766601563864</c:v>
                </c:pt>
                <c:pt idx="211">
                  <c:v>40.779785156256139</c:v>
                </c:pt>
                <c:pt idx="212">
                  <c:v>41.084472656256139</c:v>
                </c:pt>
                <c:pt idx="213">
                  <c:v>41.242675781256139</c:v>
                </c:pt>
                <c:pt idx="214">
                  <c:v>41.246704101563864</c:v>
                </c:pt>
                <c:pt idx="215">
                  <c:v>41.366821289063864</c:v>
                </c:pt>
                <c:pt idx="216">
                  <c:v>41.486206054692275</c:v>
                </c:pt>
                <c:pt idx="217">
                  <c:v>41.606323242192275</c:v>
                </c:pt>
                <c:pt idx="218">
                  <c:v>41.720581054692275</c:v>
                </c:pt>
                <c:pt idx="219">
                  <c:v>41.931518554692275</c:v>
                </c:pt>
                <c:pt idx="220">
                  <c:v>42.070678710936136</c:v>
                </c:pt>
                <c:pt idx="221">
                  <c:v>42.202514648436136</c:v>
                </c:pt>
                <c:pt idx="222">
                  <c:v>42.339111328127728</c:v>
                </c:pt>
                <c:pt idx="223">
                  <c:v>42.485595703127728</c:v>
                </c:pt>
                <c:pt idx="224">
                  <c:v>42.624389648436136</c:v>
                </c:pt>
                <c:pt idx="225">
                  <c:v>42.71484375</c:v>
                </c:pt>
                <c:pt idx="226">
                  <c:v>42.888061523436136</c:v>
                </c:pt>
                <c:pt idx="227">
                  <c:v>43.021362304692275</c:v>
                </c:pt>
                <c:pt idx="228">
                  <c:v>43.154296875</c:v>
                </c:pt>
                <c:pt idx="229">
                  <c:v>43.227905273436136</c:v>
                </c:pt>
                <c:pt idx="230">
                  <c:v>43.342895507807725</c:v>
                </c:pt>
                <c:pt idx="231">
                  <c:v>43.473999023436136</c:v>
                </c:pt>
                <c:pt idx="232">
                  <c:v>43.602905273436136</c:v>
                </c:pt>
                <c:pt idx="233">
                  <c:v>43.76953125</c:v>
                </c:pt>
                <c:pt idx="234">
                  <c:v>43.899902343756139</c:v>
                </c:pt>
                <c:pt idx="235">
                  <c:v>44.028442382807725</c:v>
                </c:pt>
                <c:pt idx="236">
                  <c:v>44.157348632807725</c:v>
                </c:pt>
                <c:pt idx="237">
                  <c:v>44.286621093756139</c:v>
                </c:pt>
                <c:pt idx="238">
                  <c:v>44.414794921872272</c:v>
                </c:pt>
                <c:pt idx="239">
                  <c:v>44.561645507807725</c:v>
                </c:pt>
                <c:pt idx="240">
                  <c:v>44.687988281256139</c:v>
                </c:pt>
                <c:pt idx="241">
                  <c:v>44.820556640627728</c:v>
                </c:pt>
                <c:pt idx="242">
                  <c:v>44.942504882807725</c:v>
                </c:pt>
                <c:pt idx="243">
                  <c:v>45.047973632807725</c:v>
                </c:pt>
                <c:pt idx="244">
                  <c:v>45.146484375</c:v>
                </c:pt>
                <c:pt idx="245">
                  <c:v>45.251220703127728</c:v>
                </c:pt>
                <c:pt idx="246">
                  <c:v>45.355957031256139</c:v>
                </c:pt>
                <c:pt idx="247">
                  <c:v>45.468383789063864</c:v>
                </c:pt>
                <c:pt idx="248">
                  <c:v>45.581542968756139</c:v>
                </c:pt>
                <c:pt idx="249">
                  <c:v>45.693237304692275</c:v>
                </c:pt>
                <c:pt idx="250">
                  <c:v>45.805297851563864</c:v>
                </c:pt>
                <c:pt idx="251">
                  <c:v>45.917358398436136</c:v>
                </c:pt>
                <c:pt idx="252">
                  <c:v>46.029418945307725</c:v>
                </c:pt>
                <c:pt idx="253">
                  <c:v>46.103393554692275</c:v>
                </c:pt>
                <c:pt idx="254">
                  <c:v>46.215087890627728</c:v>
                </c:pt>
                <c:pt idx="255">
                  <c:v>46.326049804692275</c:v>
                </c:pt>
                <c:pt idx="256">
                  <c:v>46.437011718756139</c:v>
                </c:pt>
                <c:pt idx="257">
                  <c:v>46.547241210936136</c:v>
                </c:pt>
                <c:pt idx="258">
                  <c:v>46.658203125</c:v>
                </c:pt>
                <c:pt idx="259">
                  <c:v>46.768066406256139</c:v>
                </c:pt>
                <c:pt idx="260">
                  <c:v>46.879028320307725</c:v>
                </c:pt>
                <c:pt idx="261">
                  <c:v>47.078613281256139</c:v>
                </c:pt>
                <c:pt idx="262">
                  <c:v>47.203857421872272</c:v>
                </c:pt>
                <c:pt idx="263">
                  <c:v>47.296875</c:v>
                </c:pt>
                <c:pt idx="264">
                  <c:v>47.404907226563864</c:v>
                </c:pt>
                <c:pt idx="265">
                  <c:v>47.564208984372272</c:v>
                </c:pt>
                <c:pt idx="266">
                  <c:v>47.700073242192275</c:v>
                </c:pt>
                <c:pt idx="267">
                  <c:v>47.845092773436136</c:v>
                </c:pt>
                <c:pt idx="268">
                  <c:v>47.979858398436136</c:v>
                </c:pt>
                <c:pt idx="269">
                  <c:v>48.116821289063864</c:v>
                </c:pt>
                <c:pt idx="270">
                  <c:v>48.250854492192275</c:v>
                </c:pt>
                <c:pt idx="271">
                  <c:v>48.402832031256139</c:v>
                </c:pt>
                <c:pt idx="272">
                  <c:v>48.5595703125</c:v>
                </c:pt>
                <c:pt idx="273">
                  <c:v>48.713745117192275</c:v>
                </c:pt>
                <c:pt idx="274">
                  <c:v>48.851440429692275</c:v>
                </c:pt>
                <c:pt idx="275">
                  <c:v>48.9873046875</c:v>
                </c:pt>
                <c:pt idx="276">
                  <c:v>49.123168945307725</c:v>
                </c:pt>
                <c:pt idx="277">
                  <c:v>49.256469726563864</c:v>
                </c:pt>
                <c:pt idx="278">
                  <c:v>49.411010742192275</c:v>
                </c:pt>
                <c:pt idx="279">
                  <c:v>49.55859375</c:v>
                </c:pt>
                <c:pt idx="280">
                  <c:v>49.720458984372272</c:v>
                </c:pt>
                <c:pt idx="281">
                  <c:v>49.838378906256139</c:v>
                </c:pt>
                <c:pt idx="282">
                  <c:v>49.964355468756139</c:v>
                </c:pt>
                <c:pt idx="283">
                  <c:v>50.102050781256139</c:v>
                </c:pt>
                <c:pt idx="284">
                  <c:v>50.234252929692275</c:v>
                </c:pt>
                <c:pt idx="285">
                  <c:v>50.403076171872272</c:v>
                </c:pt>
                <c:pt idx="286">
                  <c:v>50.502685546872272</c:v>
                </c:pt>
                <c:pt idx="287">
                  <c:v>46.438110351563864</c:v>
                </c:pt>
                <c:pt idx="288">
                  <c:v>46.5615234375</c:v>
                </c:pt>
                <c:pt idx="289">
                  <c:v>46.691528320307725</c:v>
                </c:pt>
                <c:pt idx="290">
                  <c:v>47.333862304692275</c:v>
                </c:pt>
                <c:pt idx="291">
                  <c:v>48.002563476563864</c:v>
                </c:pt>
                <c:pt idx="292">
                  <c:v>48.692871093756139</c:v>
                </c:pt>
                <c:pt idx="293">
                  <c:v>49.531860351563864</c:v>
                </c:pt>
                <c:pt idx="294">
                  <c:v>50.182983398436136</c:v>
                </c:pt>
                <c:pt idx="295">
                  <c:v>50.678100585936136</c:v>
                </c:pt>
                <c:pt idx="296">
                  <c:v>51.241699218756139</c:v>
                </c:pt>
                <c:pt idx="297">
                  <c:v>51.806762695307725</c:v>
                </c:pt>
                <c:pt idx="298">
                  <c:v>52.369995117192275</c:v>
                </c:pt>
                <c:pt idx="299">
                  <c:v>52.939819335936136</c:v>
                </c:pt>
                <c:pt idx="300">
                  <c:v>53.4990234375</c:v>
                </c:pt>
                <c:pt idx="301">
                  <c:v>53.8505859375</c:v>
                </c:pt>
                <c:pt idx="302">
                  <c:v>54.248291015627728</c:v>
                </c:pt>
                <c:pt idx="303">
                  <c:v>54.747802734372272</c:v>
                </c:pt>
                <c:pt idx="304">
                  <c:v>55.220947265627728</c:v>
                </c:pt>
                <c:pt idx="305">
                  <c:v>55.678344726563864</c:v>
                </c:pt>
                <c:pt idx="306">
                  <c:v>56.7861328125</c:v>
                </c:pt>
                <c:pt idx="307">
                  <c:v>57.754394531256139</c:v>
                </c:pt>
                <c:pt idx="308">
                  <c:v>58.047363281256139</c:v>
                </c:pt>
                <c:pt idx="309">
                  <c:v>58.390869140627728</c:v>
                </c:pt>
                <c:pt idx="310">
                  <c:v>59.042724609372272</c:v>
                </c:pt>
                <c:pt idx="311">
                  <c:v>59.642578125</c:v>
                </c:pt>
                <c:pt idx="312">
                  <c:v>60.221557617192275</c:v>
                </c:pt>
                <c:pt idx="313">
                  <c:v>60.657714843756139</c:v>
                </c:pt>
                <c:pt idx="314">
                  <c:v>61.189086914063864</c:v>
                </c:pt>
                <c:pt idx="315">
                  <c:v>61.611328125</c:v>
                </c:pt>
                <c:pt idx="316">
                  <c:v>62.043090820307725</c:v>
                </c:pt>
                <c:pt idx="317">
                  <c:v>62.333862304692275</c:v>
                </c:pt>
                <c:pt idx="318">
                  <c:v>62.806640625</c:v>
                </c:pt>
                <c:pt idx="319">
                  <c:v>63.161499023436136</c:v>
                </c:pt>
                <c:pt idx="320">
                  <c:v>63.737548828127728</c:v>
                </c:pt>
                <c:pt idx="321">
                  <c:v>65.90625</c:v>
                </c:pt>
                <c:pt idx="322">
                  <c:v>62.190307617192275</c:v>
                </c:pt>
                <c:pt idx="323">
                  <c:v>62.606689453127728</c:v>
                </c:pt>
                <c:pt idx="324">
                  <c:v>62.923461914063864</c:v>
                </c:pt>
                <c:pt idx="325">
                  <c:v>63.347534179692275</c:v>
                </c:pt>
                <c:pt idx="326">
                  <c:v>63.620727539063864</c:v>
                </c:pt>
                <c:pt idx="327">
                  <c:v>63.993530273436136</c:v>
                </c:pt>
                <c:pt idx="328">
                  <c:v>64.254638671872272</c:v>
                </c:pt>
                <c:pt idx="329">
                  <c:v>65.623535156256139</c:v>
                </c:pt>
                <c:pt idx="330">
                  <c:v>65.747314453127728</c:v>
                </c:pt>
                <c:pt idx="331">
                  <c:v>65.910278320307725</c:v>
                </c:pt>
                <c:pt idx="332">
                  <c:v>65.980957031256139</c:v>
                </c:pt>
                <c:pt idx="333">
                  <c:v>66.145385742192275</c:v>
                </c:pt>
                <c:pt idx="334">
                  <c:v>66.295166015627728</c:v>
                </c:pt>
                <c:pt idx="335">
                  <c:v>66.512329101563864</c:v>
                </c:pt>
                <c:pt idx="336">
                  <c:v>66.4482421875</c:v>
                </c:pt>
                <c:pt idx="337">
                  <c:v>66.822875976563864</c:v>
                </c:pt>
                <c:pt idx="338">
                  <c:v>66.880371093756139</c:v>
                </c:pt>
                <c:pt idx="339">
                  <c:v>67.2041015625</c:v>
                </c:pt>
                <c:pt idx="340">
                  <c:v>67.264892578127728</c:v>
                </c:pt>
                <c:pt idx="341">
                  <c:v>67.736938476563864</c:v>
                </c:pt>
                <c:pt idx="342">
                  <c:v>67.955200195307725</c:v>
                </c:pt>
                <c:pt idx="343">
                  <c:v>68.402709960936136</c:v>
                </c:pt>
                <c:pt idx="344">
                  <c:v>68.928588867192275</c:v>
                </c:pt>
                <c:pt idx="345">
                  <c:v>72.289306640627728</c:v>
                </c:pt>
                <c:pt idx="346">
                  <c:v>73.4619140625</c:v>
                </c:pt>
                <c:pt idx="347">
                  <c:v>76.9833984375</c:v>
                </c:pt>
                <c:pt idx="348">
                  <c:v>83.789794921872272</c:v>
                </c:pt>
                <c:pt idx="349">
                  <c:v>90.056762695307725</c:v>
                </c:pt>
                <c:pt idx="350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1EE-46DA-A56A-0807F7E5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23048"/>
        <c:axId val="740423440"/>
      </c:scatterChart>
      <c:valAx>
        <c:axId val="74042304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3440"/>
        <c:crosses val="autoZero"/>
        <c:crossBetween val="midCat"/>
      </c:valAx>
      <c:valAx>
        <c:axId val="7404234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Sycamore'!$Q$3:$Q$39</c:f>
              <c:numCache>
                <c:formatCode>General</c:formatCode>
                <c:ptCount val="37"/>
                <c:pt idx="0">
                  <c:v>47.04</c:v>
                </c:pt>
                <c:pt idx="1">
                  <c:v>46.439999999999991</c:v>
                </c:pt>
                <c:pt idx="2">
                  <c:v>30.239999999999995</c:v>
                </c:pt>
                <c:pt idx="3">
                  <c:v>21.839999999999993</c:v>
                </c:pt>
                <c:pt idx="4">
                  <c:v>4.4399999999999906</c:v>
                </c:pt>
                <c:pt idx="5">
                  <c:v>12</c:v>
                </c:pt>
                <c:pt idx="6">
                  <c:v>6.1199999999999974</c:v>
                </c:pt>
                <c:pt idx="7">
                  <c:v>0</c:v>
                </c:pt>
                <c:pt idx="8">
                  <c:v>5.7599999999999838</c:v>
                </c:pt>
                <c:pt idx="9">
                  <c:v>10.559999999999988</c:v>
                </c:pt>
                <c:pt idx="10">
                  <c:v>19.799999999999994</c:v>
                </c:pt>
                <c:pt idx="11">
                  <c:v>38.399999999999991</c:v>
                </c:pt>
                <c:pt idx="12">
                  <c:v>48.72</c:v>
                </c:pt>
                <c:pt idx="13">
                  <c:v>53.16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40-4334-B5D4-BC48E475826E}"/>
            </c:ext>
          </c:extLst>
        </c:ser>
        <c:ser>
          <c:idx val="1"/>
          <c:order val="1"/>
          <c:tx>
            <c:strRef>
              <c:f>'9. Sycamore'!$R$2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Sycamore'!$R$3:$R$39</c:f>
              <c:numCache>
                <c:formatCode>0.00</c:formatCode>
                <c:ptCount val="37"/>
                <c:pt idx="0">
                  <c:v>46.768066406256139</c:v>
                </c:pt>
                <c:pt idx="1">
                  <c:v>46.768066406256139</c:v>
                </c:pt>
                <c:pt idx="2">
                  <c:v>46.768066406256139</c:v>
                </c:pt>
                <c:pt idx="3">
                  <c:v>46.768066406256139</c:v>
                </c:pt>
                <c:pt idx="4">
                  <c:v>46.768066406256139</c:v>
                </c:pt>
                <c:pt idx="5">
                  <c:v>46.768066406256139</c:v>
                </c:pt>
                <c:pt idx="6">
                  <c:v>46.768066406256139</c:v>
                </c:pt>
                <c:pt idx="7">
                  <c:v>46.768066406256139</c:v>
                </c:pt>
                <c:pt idx="8">
                  <c:v>46.768066406256139</c:v>
                </c:pt>
                <c:pt idx="9">
                  <c:v>46.768066406256139</c:v>
                </c:pt>
                <c:pt idx="10">
                  <c:v>46.768066406256139</c:v>
                </c:pt>
                <c:pt idx="11">
                  <c:v>46.768066406256139</c:v>
                </c:pt>
                <c:pt idx="12">
                  <c:v>46.768066406256139</c:v>
                </c:pt>
                <c:pt idx="13">
                  <c:v>46.768066406256139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40-4334-B5D4-BC48E475826E}"/>
            </c:ext>
          </c:extLst>
        </c:ser>
        <c:ser>
          <c:idx val="2"/>
          <c:order val="2"/>
          <c:tx>
            <c:strRef>
              <c:f>'9. Sycamore'!$S$2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Sycamore'!$S$3:$S$39</c:f>
              <c:numCache>
                <c:formatCode>0.00</c:formatCode>
                <c:ptCount val="37"/>
                <c:pt idx="0">
                  <c:v>66.880371093756139</c:v>
                </c:pt>
                <c:pt idx="1">
                  <c:v>66.880371093756139</c:v>
                </c:pt>
                <c:pt idx="2">
                  <c:v>66.880371093756139</c:v>
                </c:pt>
                <c:pt idx="3">
                  <c:v>66.880371093756139</c:v>
                </c:pt>
                <c:pt idx="4">
                  <c:v>66.880371093756139</c:v>
                </c:pt>
                <c:pt idx="5">
                  <c:v>66.880371093756139</c:v>
                </c:pt>
                <c:pt idx="6">
                  <c:v>66.880371093756139</c:v>
                </c:pt>
                <c:pt idx="7">
                  <c:v>66.880371093756139</c:v>
                </c:pt>
                <c:pt idx="8">
                  <c:v>66.880371093756139</c:v>
                </c:pt>
                <c:pt idx="9">
                  <c:v>66.880371093756139</c:v>
                </c:pt>
                <c:pt idx="10">
                  <c:v>66.880371093756139</c:v>
                </c:pt>
                <c:pt idx="11">
                  <c:v>66.880371093756139</c:v>
                </c:pt>
                <c:pt idx="12">
                  <c:v>66.880371093756139</c:v>
                </c:pt>
                <c:pt idx="13">
                  <c:v>66.880371093756139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40-4334-B5D4-BC48E475826E}"/>
            </c:ext>
          </c:extLst>
        </c:ser>
        <c:ser>
          <c:idx val="3"/>
          <c:order val="3"/>
          <c:tx>
            <c:strRef>
              <c:f>'9. Sycamore'!$T$2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Sycamore'!$T$3:$T$39</c:f>
              <c:numCache>
                <c:formatCode>0.00</c:formatCode>
                <c:ptCount val="37"/>
                <c:pt idx="0">
                  <c:v>72.289306640627728</c:v>
                </c:pt>
                <c:pt idx="1">
                  <c:v>72.289306640627728</c:v>
                </c:pt>
                <c:pt idx="2">
                  <c:v>72.289306640627728</c:v>
                </c:pt>
                <c:pt idx="3">
                  <c:v>72.289306640627728</c:v>
                </c:pt>
                <c:pt idx="4">
                  <c:v>72.289306640627728</c:v>
                </c:pt>
                <c:pt idx="5">
                  <c:v>72.289306640627728</c:v>
                </c:pt>
                <c:pt idx="6">
                  <c:v>72.289306640627728</c:v>
                </c:pt>
                <c:pt idx="7">
                  <c:v>72.289306640627728</c:v>
                </c:pt>
                <c:pt idx="8">
                  <c:v>72.289306640627728</c:v>
                </c:pt>
                <c:pt idx="9">
                  <c:v>72.289306640627728</c:v>
                </c:pt>
                <c:pt idx="10">
                  <c:v>72.289306640627728</c:v>
                </c:pt>
                <c:pt idx="11">
                  <c:v>72.289306640627728</c:v>
                </c:pt>
                <c:pt idx="12">
                  <c:v>72.289306640627728</c:v>
                </c:pt>
                <c:pt idx="13">
                  <c:v>72.289306640627728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40-4334-B5D4-BC48E475826E}"/>
            </c:ext>
          </c:extLst>
        </c:ser>
        <c:ser>
          <c:idx val="4"/>
          <c:order val="4"/>
          <c:tx>
            <c:strRef>
              <c:f>'9. Sycamore'!$U$2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Sycamore'!$U$3:$U$39</c:f>
              <c:numCache>
                <c:formatCode>0.00</c:formatCode>
                <c:ptCount val="37"/>
                <c:pt idx="0">
                  <c:v>73.4619140625</c:v>
                </c:pt>
                <c:pt idx="1">
                  <c:v>73.4619140625</c:v>
                </c:pt>
                <c:pt idx="2">
                  <c:v>73.4619140625</c:v>
                </c:pt>
                <c:pt idx="3">
                  <c:v>73.4619140625</c:v>
                </c:pt>
                <c:pt idx="4">
                  <c:v>73.4619140625</c:v>
                </c:pt>
                <c:pt idx="5">
                  <c:v>73.4619140625</c:v>
                </c:pt>
                <c:pt idx="6">
                  <c:v>73.4619140625</c:v>
                </c:pt>
                <c:pt idx="7">
                  <c:v>73.4619140625</c:v>
                </c:pt>
                <c:pt idx="8">
                  <c:v>73.4619140625</c:v>
                </c:pt>
                <c:pt idx="9">
                  <c:v>73.4619140625</c:v>
                </c:pt>
                <c:pt idx="10">
                  <c:v>73.4619140625</c:v>
                </c:pt>
                <c:pt idx="11">
                  <c:v>73.4619140625</c:v>
                </c:pt>
                <c:pt idx="12">
                  <c:v>73.4619140625</c:v>
                </c:pt>
                <c:pt idx="13">
                  <c:v>73.4619140625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40-4334-B5D4-BC48E475826E}"/>
            </c:ext>
          </c:extLst>
        </c:ser>
        <c:ser>
          <c:idx val="5"/>
          <c:order val="5"/>
          <c:tx>
            <c:strRef>
              <c:f>'9. Sycamore'!$Z$2</c:f>
              <c:strCache>
                <c:ptCount val="1"/>
                <c:pt idx="0">
                  <c:v>2/13-17/2019-3.25in.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Sycamore'!$Z$3:$Z$16</c:f>
              <c:numCache>
                <c:formatCode>0.00</c:formatCode>
                <c:ptCount val="14"/>
                <c:pt idx="0">
                  <c:v>61.475999999999999</c:v>
                </c:pt>
                <c:pt idx="1">
                  <c:v>61.475999999999999</c:v>
                </c:pt>
                <c:pt idx="2">
                  <c:v>61.475999999999999</c:v>
                </c:pt>
                <c:pt idx="3">
                  <c:v>61.475999999999999</c:v>
                </c:pt>
                <c:pt idx="4">
                  <c:v>61.475999999999999</c:v>
                </c:pt>
                <c:pt idx="5">
                  <c:v>61.475999999999999</c:v>
                </c:pt>
                <c:pt idx="6">
                  <c:v>61.475999999999999</c:v>
                </c:pt>
                <c:pt idx="7">
                  <c:v>61.475999999999999</c:v>
                </c:pt>
                <c:pt idx="8">
                  <c:v>61.475999999999999</c:v>
                </c:pt>
                <c:pt idx="9">
                  <c:v>61.475999999999999</c:v>
                </c:pt>
                <c:pt idx="10">
                  <c:v>61.475999999999999</c:v>
                </c:pt>
                <c:pt idx="11">
                  <c:v>61.475999999999999</c:v>
                </c:pt>
                <c:pt idx="12">
                  <c:v>61.475999999999999</c:v>
                </c:pt>
                <c:pt idx="13">
                  <c:v>61.475999999999999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'9. Sycamore'!$AA$2</c:f>
              <c:strCache>
                <c:ptCount val="1"/>
                <c:pt idx="0">
                  <c:v>.2/18/2019-0.37in.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Sycamore'!$AA$3:$AA$16</c:f>
              <c:numCache>
                <c:formatCode>0.00</c:formatCode>
                <c:ptCount val="14"/>
                <c:pt idx="0">
                  <c:v>7.8360000000000003</c:v>
                </c:pt>
                <c:pt idx="1">
                  <c:v>7.8360000000000003</c:v>
                </c:pt>
                <c:pt idx="2">
                  <c:v>7.8360000000000003</c:v>
                </c:pt>
                <c:pt idx="3">
                  <c:v>7.8360000000000003</c:v>
                </c:pt>
                <c:pt idx="4">
                  <c:v>7.8360000000000003</c:v>
                </c:pt>
                <c:pt idx="5">
                  <c:v>7.8360000000000003</c:v>
                </c:pt>
                <c:pt idx="6">
                  <c:v>7.8360000000000003</c:v>
                </c:pt>
                <c:pt idx="7">
                  <c:v>7.8360000000000003</c:v>
                </c:pt>
                <c:pt idx="8">
                  <c:v>7.8360000000000003</c:v>
                </c:pt>
                <c:pt idx="9">
                  <c:v>7.8360000000000003</c:v>
                </c:pt>
                <c:pt idx="10">
                  <c:v>7.8360000000000003</c:v>
                </c:pt>
                <c:pt idx="11">
                  <c:v>7.8360000000000003</c:v>
                </c:pt>
                <c:pt idx="12">
                  <c:v>7.8360000000000003</c:v>
                </c:pt>
                <c:pt idx="13">
                  <c:v>7.8360000000000003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'9. Sycamore'!$AB$2</c:f>
              <c:strCache>
                <c:ptCount val="1"/>
                <c:pt idx="0">
                  <c:v>2/20-21/2019-0.78in.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Sycamore'!$O$3:$O$16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Sycamore'!$AB$3:$AB$16</c:f>
              <c:numCache>
                <c:formatCode>0.00</c:formatCode>
                <c:ptCount val="14"/>
                <c:pt idx="0">
                  <c:v>21.443999999999999</c:v>
                </c:pt>
                <c:pt idx="1">
                  <c:v>21.443999999999999</c:v>
                </c:pt>
                <c:pt idx="2">
                  <c:v>21.443999999999999</c:v>
                </c:pt>
                <c:pt idx="3">
                  <c:v>21.443999999999999</c:v>
                </c:pt>
                <c:pt idx="4">
                  <c:v>21.443999999999999</c:v>
                </c:pt>
                <c:pt idx="5">
                  <c:v>21.443999999999999</c:v>
                </c:pt>
                <c:pt idx="6">
                  <c:v>21.443999999999999</c:v>
                </c:pt>
                <c:pt idx="7">
                  <c:v>21.443999999999999</c:v>
                </c:pt>
                <c:pt idx="8">
                  <c:v>21.443999999999999</c:v>
                </c:pt>
                <c:pt idx="9">
                  <c:v>21.443999999999999</c:v>
                </c:pt>
                <c:pt idx="10">
                  <c:v>21.443999999999999</c:v>
                </c:pt>
                <c:pt idx="11">
                  <c:v>21.443999999999999</c:v>
                </c:pt>
                <c:pt idx="12">
                  <c:v>21.443999999999999</c:v>
                </c:pt>
                <c:pt idx="13">
                  <c:v>21.443999999999999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24224"/>
        <c:axId val="740424616"/>
      </c:scatterChart>
      <c:valAx>
        <c:axId val="7404242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4616"/>
        <c:crossesAt val="-18"/>
        <c:crossBetween val="midCat"/>
      </c:valAx>
      <c:valAx>
        <c:axId val="740424616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80524276503729"/>
          <c:y val="8.5313294986784874E-2"/>
          <c:w val="0.1639781736856708"/>
          <c:h val="0.458396183545080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- Monitoring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9854871082281E-2"/>
          <c:y val="2.8194444444444446E-2"/>
          <c:w val="0.94407393469198708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Del Dios'!$O$1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Dios'!$Q$3:$Q$55</c:f>
              <c:numCache>
                <c:formatCode>General</c:formatCode>
                <c:ptCount val="53"/>
                <c:pt idx="0">
                  <c:v>117.96020507811613</c:v>
                </c:pt>
                <c:pt idx="1">
                  <c:v>116.64001464843614</c:v>
                </c:pt>
                <c:pt idx="2">
                  <c:v>105.48010253905159</c:v>
                </c:pt>
                <c:pt idx="3">
                  <c:v>99.480102539051586</c:v>
                </c:pt>
                <c:pt idx="4">
                  <c:v>96.480102539051586</c:v>
                </c:pt>
                <c:pt idx="5">
                  <c:v>94.920043945307725</c:v>
                </c:pt>
                <c:pt idx="6">
                  <c:v>91.439941406243861</c:v>
                </c:pt>
                <c:pt idx="7">
                  <c:v>84.600219726551586</c:v>
                </c:pt>
                <c:pt idx="8">
                  <c:v>82.079956054679997</c:v>
                </c:pt>
                <c:pt idx="9">
                  <c:v>74.040161132807725</c:v>
                </c:pt>
                <c:pt idx="10">
                  <c:v>61.680175781243861</c:v>
                </c:pt>
                <c:pt idx="11">
                  <c:v>58.439941406243861</c:v>
                </c:pt>
                <c:pt idx="12">
                  <c:v>51.480102539051586</c:v>
                </c:pt>
                <c:pt idx="13">
                  <c:v>34.200073242179997</c:v>
                </c:pt>
                <c:pt idx="14">
                  <c:v>24.719970703116132</c:v>
                </c:pt>
                <c:pt idx="15">
                  <c:v>21.480102539051586</c:v>
                </c:pt>
                <c:pt idx="16">
                  <c:v>10.920043945307725</c:v>
                </c:pt>
                <c:pt idx="17">
                  <c:v>6.3599853515515861</c:v>
                </c:pt>
                <c:pt idx="18">
                  <c:v>0</c:v>
                </c:pt>
                <c:pt idx="19">
                  <c:v>0.48010253905158606</c:v>
                </c:pt>
                <c:pt idx="20">
                  <c:v>3.3599853515515861</c:v>
                </c:pt>
                <c:pt idx="21">
                  <c:v>12.840087890616132</c:v>
                </c:pt>
                <c:pt idx="22">
                  <c:v>21.480102539051586</c:v>
                </c:pt>
                <c:pt idx="23">
                  <c:v>31.439941406243861</c:v>
                </c:pt>
                <c:pt idx="24">
                  <c:v>42.480102539051586</c:v>
                </c:pt>
                <c:pt idx="25">
                  <c:v>48</c:v>
                </c:pt>
                <c:pt idx="26">
                  <c:v>51.960205078116132</c:v>
                </c:pt>
                <c:pt idx="27">
                  <c:v>59.280029296871589</c:v>
                </c:pt>
                <c:pt idx="28">
                  <c:v>64.079956054679997</c:v>
                </c:pt>
                <c:pt idx="29">
                  <c:v>65.640014648436136</c:v>
                </c:pt>
                <c:pt idx="30">
                  <c:v>66</c:v>
                </c:pt>
                <c:pt idx="31">
                  <c:v>66.840087890616132</c:v>
                </c:pt>
                <c:pt idx="32">
                  <c:v>67.920043945307725</c:v>
                </c:pt>
                <c:pt idx="33">
                  <c:v>71.092895507807725</c:v>
                </c:pt>
                <c:pt idx="34">
                  <c:v>71.280029296871589</c:v>
                </c:pt>
                <c:pt idx="35">
                  <c:v>79.079956054679997</c:v>
                </c:pt>
                <c:pt idx="36">
                  <c:v>80.159912109371589</c:v>
                </c:pt>
                <c:pt idx="37">
                  <c:v>81.960205078116132</c:v>
                </c:pt>
                <c:pt idx="38">
                  <c:v>82.680175781243861</c:v>
                </c:pt>
                <c:pt idx="39">
                  <c:v>82.920043945307725</c:v>
                </c:pt>
                <c:pt idx="40">
                  <c:v>85.079956054679997</c:v>
                </c:pt>
                <c:pt idx="41">
                  <c:v>86.400146484371589</c:v>
                </c:pt>
                <c:pt idx="42">
                  <c:v>85.799926757807725</c:v>
                </c:pt>
                <c:pt idx="43">
                  <c:v>83.640014648436136</c:v>
                </c:pt>
                <c:pt idx="44">
                  <c:v>81.719970703116132</c:v>
                </c:pt>
                <c:pt idx="45">
                  <c:v>81.359985351551586</c:v>
                </c:pt>
                <c:pt idx="46">
                  <c:v>81.960205078116132</c:v>
                </c:pt>
                <c:pt idx="47">
                  <c:v>83.760131835936136</c:v>
                </c:pt>
                <c:pt idx="48">
                  <c:v>84.240234375</c:v>
                </c:pt>
                <c:pt idx="49">
                  <c:v>80.400146484371589</c:v>
                </c:pt>
                <c:pt idx="50">
                  <c:v>75.840087890616132</c:v>
                </c:pt>
                <c:pt idx="51">
                  <c:v>77.400146484371589</c:v>
                </c:pt>
                <c:pt idx="52">
                  <c:v>77.280029296871589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'1. Del Dios'!$R$2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Dios'!$R$3:$R$55</c:f>
              <c:numCache>
                <c:formatCode>0.00</c:formatCode>
                <c:ptCount val="53"/>
                <c:pt idx="0">
                  <c:v>22.244018554679997</c:v>
                </c:pt>
                <c:pt idx="1">
                  <c:v>22.244018554679997</c:v>
                </c:pt>
                <c:pt idx="2">
                  <c:v>22.244018554679997</c:v>
                </c:pt>
                <c:pt idx="3">
                  <c:v>22.244018554679997</c:v>
                </c:pt>
                <c:pt idx="4">
                  <c:v>22.244018554679997</c:v>
                </c:pt>
                <c:pt idx="5">
                  <c:v>22.244018554679997</c:v>
                </c:pt>
                <c:pt idx="6">
                  <c:v>22.244018554679997</c:v>
                </c:pt>
                <c:pt idx="7">
                  <c:v>22.244018554679997</c:v>
                </c:pt>
                <c:pt idx="8">
                  <c:v>22.244018554679997</c:v>
                </c:pt>
                <c:pt idx="9">
                  <c:v>22.244018554679997</c:v>
                </c:pt>
                <c:pt idx="10">
                  <c:v>22.244018554679997</c:v>
                </c:pt>
                <c:pt idx="11">
                  <c:v>22.244018554679997</c:v>
                </c:pt>
                <c:pt idx="12">
                  <c:v>22.244018554679997</c:v>
                </c:pt>
                <c:pt idx="13">
                  <c:v>22.244018554679997</c:v>
                </c:pt>
                <c:pt idx="14">
                  <c:v>22.244018554679997</c:v>
                </c:pt>
                <c:pt idx="15">
                  <c:v>22.244018554679997</c:v>
                </c:pt>
                <c:pt idx="16">
                  <c:v>22.244018554679997</c:v>
                </c:pt>
                <c:pt idx="17">
                  <c:v>22.244018554679997</c:v>
                </c:pt>
                <c:pt idx="18">
                  <c:v>22.244018554679997</c:v>
                </c:pt>
                <c:pt idx="19">
                  <c:v>22.244018554679997</c:v>
                </c:pt>
                <c:pt idx="20">
                  <c:v>22.244018554679997</c:v>
                </c:pt>
                <c:pt idx="21">
                  <c:v>22.244018554679997</c:v>
                </c:pt>
                <c:pt idx="22">
                  <c:v>22.244018554679997</c:v>
                </c:pt>
                <c:pt idx="23">
                  <c:v>22.244018554679997</c:v>
                </c:pt>
                <c:pt idx="24">
                  <c:v>22.244018554679997</c:v>
                </c:pt>
                <c:pt idx="25">
                  <c:v>22.244018554679997</c:v>
                </c:pt>
                <c:pt idx="26">
                  <c:v>22.244018554679997</c:v>
                </c:pt>
                <c:pt idx="27">
                  <c:v>22.244018554679997</c:v>
                </c:pt>
                <c:pt idx="28">
                  <c:v>22.244018554679997</c:v>
                </c:pt>
                <c:pt idx="29">
                  <c:v>22.244018554679997</c:v>
                </c:pt>
                <c:pt idx="30">
                  <c:v>22.244018554679997</c:v>
                </c:pt>
                <c:pt idx="31">
                  <c:v>22.244018554679997</c:v>
                </c:pt>
                <c:pt idx="32">
                  <c:v>22.244018554679997</c:v>
                </c:pt>
                <c:pt idx="33">
                  <c:v>22.244018554679997</c:v>
                </c:pt>
                <c:pt idx="34">
                  <c:v>22.244018554679997</c:v>
                </c:pt>
                <c:pt idx="35">
                  <c:v>22.244018554679997</c:v>
                </c:pt>
                <c:pt idx="36">
                  <c:v>22.244018554679997</c:v>
                </c:pt>
                <c:pt idx="37">
                  <c:v>22.244018554679997</c:v>
                </c:pt>
                <c:pt idx="38">
                  <c:v>22.244018554679997</c:v>
                </c:pt>
                <c:pt idx="39">
                  <c:v>22.244018554679997</c:v>
                </c:pt>
                <c:pt idx="40">
                  <c:v>22.244018554679997</c:v>
                </c:pt>
                <c:pt idx="41">
                  <c:v>22.244018554679997</c:v>
                </c:pt>
                <c:pt idx="42">
                  <c:v>22.244018554679997</c:v>
                </c:pt>
                <c:pt idx="43">
                  <c:v>22.244018554679997</c:v>
                </c:pt>
                <c:pt idx="44">
                  <c:v>22.244018554679997</c:v>
                </c:pt>
                <c:pt idx="45">
                  <c:v>22.244018554679997</c:v>
                </c:pt>
                <c:pt idx="46">
                  <c:v>22.244018554679997</c:v>
                </c:pt>
                <c:pt idx="47">
                  <c:v>22.244018554679997</c:v>
                </c:pt>
                <c:pt idx="48">
                  <c:v>22.244018554679997</c:v>
                </c:pt>
                <c:pt idx="49">
                  <c:v>22.244018554679997</c:v>
                </c:pt>
                <c:pt idx="50">
                  <c:v>22.244018554679997</c:v>
                </c:pt>
                <c:pt idx="51">
                  <c:v>22.244018554679997</c:v>
                </c:pt>
                <c:pt idx="52">
                  <c:v>22.244018554679997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'1. Del Dios'!$S$2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Dios'!$S$3:$S$55</c:f>
              <c:numCache>
                <c:formatCode>0.00</c:formatCode>
                <c:ptCount val="53"/>
                <c:pt idx="0">
                  <c:v>31.609863281243861</c:v>
                </c:pt>
                <c:pt idx="1">
                  <c:v>31.609863281243861</c:v>
                </c:pt>
                <c:pt idx="2">
                  <c:v>31.609863281243861</c:v>
                </c:pt>
                <c:pt idx="3">
                  <c:v>31.609863281243861</c:v>
                </c:pt>
                <c:pt idx="4">
                  <c:v>31.609863281243861</c:v>
                </c:pt>
                <c:pt idx="5">
                  <c:v>31.609863281243861</c:v>
                </c:pt>
                <c:pt idx="6">
                  <c:v>31.609863281243861</c:v>
                </c:pt>
                <c:pt idx="7">
                  <c:v>31.609863281243861</c:v>
                </c:pt>
                <c:pt idx="8">
                  <c:v>31.609863281243861</c:v>
                </c:pt>
                <c:pt idx="9">
                  <c:v>31.609863281243861</c:v>
                </c:pt>
                <c:pt idx="10">
                  <c:v>31.609863281243861</c:v>
                </c:pt>
                <c:pt idx="11">
                  <c:v>31.609863281243861</c:v>
                </c:pt>
                <c:pt idx="12">
                  <c:v>31.609863281243861</c:v>
                </c:pt>
                <c:pt idx="13">
                  <c:v>31.609863281243861</c:v>
                </c:pt>
                <c:pt idx="14">
                  <c:v>31.609863281243861</c:v>
                </c:pt>
                <c:pt idx="15">
                  <c:v>31.609863281243861</c:v>
                </c:pt>
                <c:pt idx="16">
                  <c:v>31.609863281243861</c:v>
                </c:pt>
                <c:pt idx="17">
                  <c:v>31.609863281243861</c:v>
                </c:pt>
                <c:pt idx="18">
                  <c:v>31.609863281243861</c:v>
                </c:pt>
                <c:pt idx="19">
                  <c:v>31.609863281243861</c:v>
                </c:pt>
                <c:pt idx="20">
                  <c:v>31.609863281243861</c:v>
                </c:pt>
                <c:pt idx="21">
                  <c:v>31.609863281243861</c:v>
                </c:pt>
                <c:pt idx="22">
                  <c:v>31.609863281243861</c:v>
                </c:pt>
                <c:pt idx="23">
                  <c:v>31.609863281243861</c:v>
                </c:pt>
                <c:pt idx="24">
                  <c:v>31.609863281243861</c:v>
                </c:pt>
                <c:pt idx="25">
                  <c:v>31.609863281243861</c:v>
                </c:pt>
                <c:pt idx="26">
                  <c:v>31.609863281243861</c:v>
                </c:pt>
                <c:pt idx="27">
                  <c:v>31.609863281243861</c:v>
                </c:pt>
                <c:pt idx="28">
                  <c:v>31.609863281243861</c:v>
                </c:pt>
                <c:pt idx="29">
                  <c:v>31.609863281243861</c:v>
                </c:pt>
                <c:pt idx="30">
                  <c:v>31.609863281243861</c:v>
                </c:pt>
                <c:pt idx="31">
                  <c:v>31.609863281243861</c:v>
                </c:pt>
                <c:pt idx="32">
                  <c:v>31.609863281243861</c:v>
                </c:pt>
                <c:pt idx="33">
                  <c:v>31.609863281243861</c:v>
                </c:pt>
                <c:pt idx="34">
                  <c:v>31.609863281243861</c:v>
                </c:pt>
                <c:pt idx="35">
                  <c:v>31.609863281243861</c:v>
                </c:pt>
                <c:pt idx="36">
                  <c:v>31.609863281243861</c:v>
                </c:pt>
                <c:pt idx="37">
                  <c:v>31.609863281243861</c:v>
                </c:pt>
                <c:pt idx="38">
                  <c:v>31.609863281243861</c:v>
                </c:pt>
                <c:pt idx="39">
                  <c:v>31.609863281243861</c:v>
                </c:pt>
                <c:pt idx="40">
                  <c:v>31.609863281243861</c:v>
                </c:pt>
                <c:pt idx="41">
                  <c:v>31.609863281243861</c:v>
                </c:pt>
                <c:pt idx="42">
                  <c:v>31.609863281243861</c:v>
                </c:pt>
                <c:pt idx="43">
                  <c:v>31.609863281243861</c:v>
                </c:pt>
                <c:pt idx="44">
                  <c:v>31.609863281243861</c:v>
                </c:pt>
                <c:pt idx="45">
                  <c:v>31.609863281243861</c:v>
                </c:pt>
                <c:pt idx="46">
                  <c:v>31.609863281243861</c:v>
                </c:pt>
                <c:pt idx="47">
                  <c:v>31.609863281243861</c:v>
                </c:pt>
                <c:pt idx="48">
                  <c:v>31.609863281243861</c:v>
                </c:pt>
                <c:pt idx="49">
                  <c:v>31.609863281243861</c:v>
                </c:pt>
                <c:pt idx="50">
                  <c:v>31.609863281243861</c:v>
                </c:pt>
                <c:pt idx="51">
                  <c:v>31.609863281243861</c:v>
                </c:pt>
                <c:pt idx="52">
                  <c:v>31.609863281243861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'1. Del Dios'!$Z$2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Dios'!$Z$3:$Z$55</c:f>
              <c:numCache>
                <c:formatCode>0.00</c:formatCode>
                <c:ptCount val="53"/>
                <c:pt idx="0" formatCode="General">
                  <c:v>36.900000000000006</c:v>
                </c:pt>
                <c:pt idx="1">
                  <c:v>36.900000000000006</c:v>
                </c:pt>
                <c:pt idx="2">
                  <c:v>36.900000000000006</c:v>
                </c:pt>
                <c:pt idx="3">
                  <c:v>36.900000000000006</c:v>
                </c:pt>
                <c:pt idx="4">
                  <c:v>36.900000000000006</c:v>
                </c:pt>
                <c:pt idx="5">
                  <c:v>36.900000000000006</c:v>
                </c:pt>
                <c:pt idx="6">
                  <c:v>36.900000000000006</c:v>
                </c:pt>
                <c:pt idx="7">
                  <c:v>36.900000000000006</c:v>
                </c:pt>
                <c:pt idx="8">
                  <c:v>36.900000000000006</c:v>
                </c:pt>
                <c:pt idx="9">
                  <c:v>36.900000000000006</c:v>
                </c:pt>
                <c:pt idx="10">
                  <c:v>36.900000000000006</c:v>
                </c:pt>
                <c:pt idx="11">
                  <c:v>36.900000000000006</c:v>
                </c:pt>
                <c:pt idx="12">
                  <c:v>36.900000000000006</c:v>
                </c:pt>
                <c:pt idx="13">
                  <c:v>36.900000000000006</c:v>
                </c:pt>
                <c:pt idx="14">
                  <c:v>36.900000000000006</c:v>
                </c:pt>
                <c:pt idx="15">
                  <c:v>36.900000000000006</c:v>
                </c:pt>
                <c:pt idx="16">
                  <c:v>36.900000000000006</c:v>
                </c:pt>
                <c:pt idx="17">
                  <c:v>36.900000000000006</c:v>
                </c:pt>
                <c:pt idx="18">
                  <c:v>36.900000000000006</c:v>
                </c:pt>
                <c:pt idx="19">
                  <c:v>36.900000000000006</c:v>
                </c:pt>
                <c:pt idx="20">
                  <c:v>36.900000000000006</c:v>
                </c:pt>
                <c:pt idx="21">
                  <c:v>36.900000000000006</c:v>
                </c:pt>
                <c:pt idx="22">
                  <c:v>36.900000000000006</c:v>
                </c:pt>
                <c:pt idx="23">
                  <c:v>36.900000000000006</c:v>
                </c:pt>
                <c:pt idx="24">
                  <c:v>36.900000000000006</c:v>
                </c:pt>
                <c:pt idx="25">
                  <c:v>36.900000000000006</c:v>
                </c:pt>
                <c:pt idx="26">
                  <c:v>36.900000000000006</c:v>
                </c:pt>
                <c:pt idx="27">
                  <c:v>36.900000000000006</c:v>
                </c:pt>
                <c:pt idx="28">
                  <c:v>36.900000000000006</c:v>
                </c:pt>
                <c:pt idx="29">
                  <c:v>36.900000000000006</c:v>
                </c:pt>
                <c:pt idx="30">
                  <c:v>36.900000000000006</c:v>
                </c:pt>
                <c:pt idx="31">
                  <c:v>36.900000000000006</c:v>
                </c:pt>
                <c:pt idx="32">
                  <c:v>36.900000000000006</c:v>
                </c:pt>
                <c:pt idx="33">
                  <c:v>36.900000000000006</c:v>
                </c:pt>
                <c:pt idx="34">
                  <c:v>36.900000000000006</c:v>
                </c:pt>
                <c:pt idx="35">
                  <c:v>36.900000000000006</c:v>
                </c:pt>
                <c:pt idx="36">
                  <c:v>36.900000000000006</c:v>
                </c:pt>
                <c:pt idx="37">
                  <c:v>36.900000000000006</c:v>
                </c:pt>
                <c:pt idx="38">
                  <c:v>36.900000000000006</c:v>
                </c:pt>
                <c:pt idx="39">
                  <c:v>36.900000000000006</c:v>
                </c:pt>
                <c:pt idx="40">
                  <c:v>36.900000000000006</c:v>
                </c:pt>
                <c:pt idx="41">
                  <c:v>36.900000000000006</c:v>
                </c:pt>
                <c:pt idx="42">
                  <c:v>36.900000000000006</c:v>
                </c:pt>
                <c:pt idx="43">
                  <c:v>36.900000000000006</c:v>
                </c:pt>
                <c:pt idx="44">
                  <c:v>36.900000000000006</c:v>
                </c:pt>
                <c:pt idx="45">
                  <c:v>36.900000000000006</c:v>
                </c:pt>
                <c:pt idx="46">
                  <c:v>36.900000000000006</c:v>
                </c:pt>
                <c:pt idx="47">
                  <c:v>36.900000000000006</c:v>
                </c:pt>
                <c:pt idx="48">
                  <c:v>36.900000000000006</c:v>
                </c:pt>
                <c:pt idx="49">
                  <c:v>36.900000000000006</c:v>
                </c:pt>
                <c:pt idx="50">
                  <c:v>36.900000000000006</c:v>
                </c:pt>
                <c:pt idx="51">
                  <c:v>36.900000000000006</c:v>
                </c:pt>
                <c:pt idx="52">
                  <c:v>36.900000000000006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'1. Del Dios'!$AA$2</c:f>
              <c:strCache>
                <c:ptCount val="1"/>
                <c:pt idx="0">
                  <c:v>.2/18/2019-0.33in.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Dios'!$AA$3:$AA$55</c:f>
              <c:numCache>
                <c:formatCode>0.00</c:formatCode>
                <c:ptCount val="53"/>
                <c:pt idx="0">
                  <c:v>4.3319999999999999</c:v>
                </c:pt>
                <c:pt idx="1">
                  <c:v>4.3319999999999999</c:v>
                </c:pt>
                <c:pt idx="2">
                  <c:v>4.3319999999999999</c:v>
                </c:pt>
                <c:pt idx="3">
                  <c:v>4.3319999999999999</c:v>
                </c:pt>
                <c:pt idx="4">
                  <c:v>4.3319999999999999</c:v>
                </c:pt>
                <c:pt idx="5">
                  <c:v>4.3319999999999999</c:v>
                </c:pt>
                <c:pt idx="6">
                  <c:v>4.3319999999999999</c:v>
                </c:pt>
                <c:pt idx="7">
                  <c:v>4.3319999999999999</c:v>
                </c:pt>
                <c:pt idx="8">
                  <c:v>4.3319999999999999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4.3319999999999999</c:v>
                </c:pt>
                <c:pt idx="12">
                  <c:v>4.3319999999999999</c:v>
                </c:pt>
                <c:pt idx="13">
                  <c:v>4.3319999999999999</c:v>
                </c:pt>
                <c:pt idx="14">
                  <c:v>4.3319999999999999</c:v>
                </c:pt>
                <c:pt idx="15">
                  <c:v>4.3319999999999999</c:v>
                </c:pt>
                <c:pt idx="16">
                  <c:v>4.3319999999999999</c:v>
                </c:pt>
                <c:pt idx="17">
                  <c:v>4.3319999999999999</c:v>
                </c:pt>
                <c:pt idx="18">
                  <c:v>4.3319999999999999</c:v>
                </c:pt>
                <c:pt idx="19">
                  <c:v>4.3319999999999999</c:v>
                </c:pt>
                <c:pt idx="20">
                  <c:v>4.3319999999999999</c:v>
                </c:pt>
                <c:pt idx="21">
                  <c:v>4.3319999999999999</c:v>
                </c:pt>
                <c:pt idx="22">
                  <c:v>4.3319999999999999</c:v>
                </c:pt>
                <c:pt idx="23">
                  <c:v>4.3319999999999999</c:v>
                </c:pt>
                <c:pt idx="24">
                  <c:v>4.3319999999999999</c:v>
                </c:pt>
                <c:pt idx="25">
                  <c:v>4.3319999999999999</c:v>
                </c:pt>
                <c:pt idx="26">
                  <c:v>4.3319999999999999</c:v>
                </c:pt>
                <c:pt idx="27">
                  <c:v>4.3319999999999999</c:v>
                </c:pt>
                <c:pt idx="28">
                  <c:v>4.3319999999999999</c:v>
                </c:pt>
                <c:pt idx="29">
                  <c:v>4.3319999999999999</c:v>
                </c:pt>
                <c:pt idx="30">
                  <c:v>4.3319999999999999</c:v>
                </c:pt>
                <c:pt idx="31">
                  <c:v>4.3319999999999999</c:v>
                </c:pt>
                <c:pt idx="32">
                  <c:v>4.3319999999999999</c:v>
                </c:pt>
                <c:pt idx="33">
                  <c:v>4.3319999999999999</c:v>
                </c:pt>
                <c:pt idx="34">
                  <c:v>4.3319999999999999</c:v>
                </c:pt>
                <c:pt idx="35">
                  <c:v>4.3319999999999999</c:v>
                </c:pt>
                <c:pt idx="36">
                  <c:v>4.3319999999999999</c:v>
                </c:pt>
                <c:pt idx="37">
                  <c:v>4.3319999999999999</c:v>
                </c:pt>
                <c:pt idx="38">
                  <c:v>4.3319999999999999</c:v>
                </c:pt>
                <c:pt idx="39">
                  <c:v>4.3319999999999999</c:v>
                </c:pt>
                <c:pt idx="40">
                  <c:v>4.3319999999999999</c:v>
                </c:pt>
                <c:pt idx="41">
                  <c:v>4.3319999999999999</c:v>
                </c:pt>
                <c:pt idx="42">
                  <c:v>4.3319999999999999</c:v>
                </c:pt>
                <c:pt idx="43">
                  <c:v>4.3319999999999999</c:v>
                </c:pt>
                <c:pt idx="44">
                  <c:v>4.3319999999999999</c:v>
                </c:pt>
                <c:pt idx="45">
                  <c:v>4.3319999999999999</c:v>
                </c:pt>
                <c:pt idx="46">
                  <c:v>4.3319999999999999</c:v>
                </c:pt>
                <c:pt idx="47">
                  <c:v>4.3319999999999999</c:v>
                </c:pt>
                <c:pt idx="48">
                  <c:v>4.3319999999999999</c:v>
                </c:pt>
                <c:pt idx="49">
                  <c:v>4.3319999999999999</c:v>
                </c:pt>
                <c:pt idx="50">
                  <c:v>4.3319999999999999</c:v>
                </c:pt>
                <c:pt idx="51">
                  <c:v>4.3319999999999999</c:v>
                </c:pt>
                <c:pt idx="52">
                  <c:v>4.3319999999999999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'1. Del Dios'!$AB$2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Dios'!$AB$3:$AB$55</c:f>
              <c:numCache>
                <c:formatCode>0.00</c:formatCode>
                <c:ptCount val="53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  <c:pt idx="21">
                  <c:v>7.2240000000000002</c:v>
                </c:pt>
                <c:pt idx="22">
                  <c:v>7.2240000000000002</c:v>
                </c:pt>
                <c:pt idx="23">
                  <c:v>7.2240000000000002</c:v>
                </c:pt>
                <c:pt idx="24">
                  <c:v>7.2240000000000002</c:v>
                </c:pt>
                <c:pt idx="25">
                  <c:v>7.2240000000000002</c:v>
                </c:pt>
                <c:pt idx="26">
                  <c:v>7.2240000000000002</c:v>
                </c:pt>
                <c:pt idx="27">
                  <c:v>7.2240000000000002</c:v>
                </c:pt>
                <c:pt idx="28">
                  <c:v>7.2240000000000002</c:v>
                </c:pt>
                <c:pt idx="29">
                  <c:v>7.2240000000000002</c:v>
                </c:pt>
                <c:pt idx="30">
                  <c:v>7.2240000000000002</c:v>
                </c:pt>
                <c:pt idx="31">
                  <c:v>7.2240000000000002</c:v>
                </c:pt>
                <c:pt idx="32">
                  <c:v>7.2240000000000002</c:v>
                </c:pt>
                <c:pt idx="33">
                  <c:v>7.2240000000000002</c:v>
                </c:pt>
                <c:pt idx="34">
                  <c:v>7.2240000000000002</c:v>
                </c:pt>
                <c:pt idx="35">
                  <c:v>7.2240000000000002</c:v>
                </c:pt>
                <c:pt idx="36">
                  <c:v>7.2240000000000002</c:v>
                </c:pt>
                <c:pt idx="37">
                  <c:v>7.2240000000000002</c:v>
                </c:pt>
                <c:pt idx="38">
                  <c:v>7.2240000000000002</c:v>
                </c:pt>
                <c:pt idx="39">
                  <c:v>7.2240000000000002</c:v>
                </c:pt>
                <c:pt idx="40">
                  <c:v>7.2240000000000002</c:v>
                </c:pt>
                <c:pt idx="41">
                  <c:v>7.2240000000000002</c:v>
                </c:pt>
                <c:pt idx="42">
                  <c:v>7.2240000000000002</c:v>
                </c:pt>
                <c:pt idx="43">
                  <c:v>7.2240000000000002</c:v>
                </c:pt>
                <c:pt idx="44">
                  <c:v>7.2240000000000002</c:v>
                </c:pt>
                <c:pt idx="45">
                  <c:v>7.2240000000000002</c:v>
                </c:pt>
                <c:pt idx="46">
                  <c:v>7.2240000000000002</c:v>
                </c:pt>
                <c:pt idx="47">
                  <c:v>7.2240000000000002</c:v>
                </c:pt>
                <c:pt idx="48">
                  <c:v>7.2240000000000002</c:v>
                </c:pt>
                <c:pt idx="49">
                  <c:v>7.2240000000000002</c:v>
                </c:pt>
                <c:pt idx="50">
                  <c:v>7.2240000000000002</c:v>
                </c:pt>
                <c:pt idx="51">
                  <c:v>7.2240000000000002</c:v>
                </c:pt>
                <c:pt idx="52">
                  <c:v>7.2240000000000002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'1. Del Dios'!$AC$2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Dios'!$AC$3:$AC$55</c:f>
              <c:numCache>
                <c:formatCode>0.00</c:formatCode>
                <c:ptCount val="53"/>
                <c:pt idx="0">
                  <c:v>5.29</c:v>
                </c:pt>
                <c:pt idx="1">
                  <c:v>5.29</c:v>
                </c:pt>
                <c:pt idx="2">
                  <c:v>5.29</c:v>
                </c:pt>
                <c:pt idx="3">
                  <c:v>5.29</c:v>
                </c:pt>
                <c:pt idx="4">
                  <c:v>5.29</c:v>
                </c:pt>
                <c:pt idx="5">
                  <c:v>5.29</c:v>
                </c:pt>
                <c:pt idx="6">
                  <c:v>5.29</c:v>
                </c:pt>
                <c:pt idx="7">
                  <c:v>5.29</c:v>
                </c:pt>
                <c:pt idx="8">
                  <c:v>5.29</c:v>
                </c:pt>
                <c:pt idx="9">
                  <c:v>5.29</c:v>
                </c:pt>
                <c:pt idx="10">
                  <c:v>5.29</c:v>
                </c:pt>
                <c:pt idx="11">
                  <c:v>5.29</c:v>
                </c:pt>
                <c:pt idx="12">
                  <c:v>5.29</c:v>
                </c:pt>
                <c:pt idx="13">
                  <c:v>5.29</c:v>
                </c:pt>
                <c:pt idx="14">
                  <c:v>5.29</c:v>
                </c:pt>
                <c:pt idx="15">
                  <c:v>5.29</c:v>
                </c:pt>
                <c:pt idx="16">
                  <c:v>5.29</c:v>
                </c:pt>
                <c:pt idx="17">
                  <c:v>5.29</c:v>
                </c:pt>
                <c:pt idx="18">
                  <c:v>5.29</c:v>
                </c:pt>
                <c:pt idx="19">
                  <c:v>5.29</c:v>
                </c:pt>
                <c:pt idx="20">
                  <c:v>5.29</c:v>
                </c:pt>
                <c:pt idx="21">
                  <c:v>5.29</c:v>
                </c:pt>
                <c:pt idx="22">
                  <c:v>5.29</c:v>
                </c:pt>
                <c:pt idx="23">
                  <c:v>5.29</c:v>
                </c:pt>
                <c:pt idx="24">
                  <c:v>5.29</c:v>
                </c:pt>
                <c:pt idx="25">
                  <c:v>5.29</c:v>
                </c:pt>
                <c:pt idx="26">
                  <c:v>5.29</c:v>
                </c:pt>
                <c:pt idx="27">
                  <c:v>5.29</c:v>
                </c:pt>
                <c:pt idx="28">
                  <c:v>5.29</c:v>
                </c:pt>
                <c:pt idx="29">
                  <c:v>5.29</c:v>
                </c:pt>
                <c:pt idx="30">
                  <c:v>5.29</c:v>
                </c:pt>
                <c:pt idx="31">
                  <c:v>5.29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5.29</c:v>
                </c:pt>
                <c:pt idx="36">
                  <c:v>5.29</c:v>
                </c:pt>
                <c:pt idx="37">
                  <c:v>5.29</c:v>
                </c:pt>
                <c:pt idx="38">
                  <c:v>5.29</c:v>
                </c:pt>
                <c:pt idx="39">
                  <c:v>5.29</c:v>
                </c:pt>
                <c:pt idx="40">
                  <c:v>5.29</c:v>
                </c:pt>
                <c:pt idx="41">
                  <c:v>5.29</c:v>
                </c:pt>
                <c:pt idx="42">
                  <c:v>5.29</c:v>
                </c:pt>
                <c:pt idx="43">
                  <c:v>5.29</c:v>
                </c:pt>
                <c:pt idx="44">
                  <c:v>5.29</c:v>
                </c:pt>
                <c:pt idx="45">
                  <c:v>5.29</c:v>
                </c:pt>
                <c:pt idx="46">
                  <c:v>5.29</c:v>
                </c:pt>
                <c:pt idx="47">
                  <c:v>5.29</c:v>
                </c:pt>
                <c:pt idx="48">
                  <c:v>5.29</c:v>
                </c:pt>
                <c:pt idx="49">
                  <c:v>5.29</c:v>
                </c:pt>
                <c:pt idx="50">
                  <c:v>5.29</c:v>
                </c:pt>
                <c:pt idx="51">
                  <c:v>5.29</c:v>
                </c:pt>
                <c:pt idx="52">
                  <c:v>5.29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'1. Del Dios'!$AD$2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'1. Del Dios'!$AD$3:$AD$55</c:f>
              <c:numCache>
                <c:formatCode>0.00</c:formatCode>
                <c:ptCount val="53"/>
                <c:pt idx="0">
                  <c:v>15.11</c:v>
                </c:pt>
                <c:pt idx="1">
                  <c:v>15.11</c:v>
                </c:pt>
                <c:pt idx="2">
                  <c:v>15.11</c:v>
                </c:pt>
                <c:pt idx="3">
                  <c:v>15.11</c:v>
                </c:pt>
                <c:pt idx="4">
                  <c:v>15.11</c:v>
                </c:pt>
                <c:pt idx="5">
                  <c:v>15.11</c:v>
                </c:pt>
                <c:pt idx="6">
                  <c:v>15.11</c:v>
                </c:pt>
                <c:pt idx="7">
                  <c:v>15.11</c:v>
                </c:pt>
                <c:pt idx="8">
                  <c:v>15.11</c:v>
                </c:pt>
                <c:pt idx="9">
                  <c:v>15.11</c:v>
                </c:pt>
                <c:pt idx="10">
                  <c:v>15.11</c:v>
                </c:pt>
                <c:pt idx="11">
                  <c:v>15.11</c:v>
                </c:pt>
                <c:pt idx="12">
                  <c:v>15.11</c:v>
                </c:pt>
                <c:pt idx="13">
                  <c:v>15.11</c:v>
                </c:pt>
                <c:pt idx="14">
                  <c:v>15.11</c:v>
                </c:pt>
                <c:pt idx="15">
                  <c:v>15.11</c:v>
                </c:pt>
                <c:pt idx="16">
                  <c:v>15.11</c:v>
                </c:pt>
                <c:pt idx="17">
                  <c:v>15.11</c:v>
                </c:pt>
                <c:pt idx="18">
                  <c:v>15.11</c:v>
                </c:pt>
                <c:pt idx="19">
                  <c:v>15.11</c:v>
                </c:pt>
                <c:pt idx="20">
                  <c:v>15.11</c:v>
                </c:pt>
                <c:pt idx="21">
                  <c:v>15.11</c:v>
                </c:pt>
                <c:pt idx="22">
                  <c:v>15.11</c:v>
                </c:pt>
                <c:pt idx="23">
                  <c:v>15.11</c:v>
                </c:pt>
                <c:pt idx="24">
                  <c:v>15.11</c:v>
                </c:pt>
                <c:pt idx="25">
                  <c:v>15.11</c:v>
                </c:pt>
                <c:pt idx="26">
                  <c:v>15.11</c:v>
                </c:pt>
                <c:pt idx="27">
                  <c:v>15.11</c:v>
                </c:pt>
                <c:pt idx="28">
                  <c:v>15.11</c:v>
                </c:pt>
                <c:pt idx="29">
                  <c:v>15.11</c:v>
                </c:pt>
                <c:pt idx="30">
                  <c:v>15.11</c:v>
                </c:pt>
                <c:pt idx="31">
                  <c:v>15.11</c:v>
                </c:pt>
                <c:pt idx="32">
                  <c:v>15.11</c:v>
                </c:pt>
                <c:pt idx="33">
                  <c:v>15.11</c:v>
                </c:pt>
                <c:pt idx="34">
                  <c:v>15.11</c:v>
                </c:pt>
                <c:pt idx="35">
                  <c:v>15.11</c:v>
                </c:pt>
                <c:pt idx="36">
                  <c:v>15.11</c:v>
                </c:pt>
                <c:pt idx="37">
                  <c:v>15.11</c:v>
                </c:pt>
                <c:pt idx="38">
                  <c:v>15.11</c:v>
                </c:pt>
                <c:pt idx="39">
                  <c:v>15.11</c:v>
                </c:pt>
                <c:pt idx="40">
                  <c:v>15.11</c:v>
                </c:pt>
                <c:pt idx="41">
                  <c:v>15.11</c:v>
                </c:pt>
                <c:pt idx="42">
                  <c:v>15.11</c:v>
                </c:pt>
                <c:pt idx="43">
                  <c:v>15.11</c:v>
                </c:pt>
                <c:pt idx="44">
                  <c:v>15.11</c:v>
                </c:pt>
                <c:pt idx="45">
                  <c:v>15.11</c:v>
                </c:pt>
                <c:pt idx="46">
                  <c:v>15.11</c:v>
                </c:pt>
                <c:pt idx="47">
                  <c:v>15.11</c:v>
                </c:pt>
                <c:pt idx="48">
                  <c:v>15.11</c:v>
                </c:pt>
                <c:pt idx="49">
                  <c:v>15.11</c:v>
                </c:pt>
                <c:pt idx="50">
                  <c:v>15.11</c:v>
                </c:pt>
                <c:pt idx="51">
                  <c:v>15.11</c:v>
                </c:pt>
                <c:pt idx="52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1144"/>
        <c:axId val="736581536"/>
      </c:scatterChart>
      <c:valAx>
        <c:axId val="736581144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1536"/>
        <c:crossesAt val="-18"/>
        <c:crossBetween val="midCat"/>
      </c:valAx>
      <c:valAx>
        <c:axId val="73658153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51250603020416"/>
          <c:y val="5.9764734780769387E-2"/>
          <c:w val="0.12232910683958623"/>
          <c:h val="0.362040966716248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Felicita'!$A$3:$A$11</c:f>
              <c:numCache>
                <c:formatCode>0.00</c:formatCode>
                <c:ptCount val="9"/>
                <c:pt idx="0">
                  <c:v>0</c:v>
                </c:pt>
                <c:pt idx="1">
                  <c:v>56.599998474121101</c:v>
                </c:pt>
                <c:pt idx="2">
                  <c:v>174</c:v>
                </c:pt>
                <c:pt idx="3">
                  <c:v>276</c:v>
                </c:pt>
                <c:pt idx="4">
                  <c:v>413</c:v>
                </c:pt>
                <c:pt idx="5">
                  <c:v>525</c:v>
                </c:pt>
                <c:pt idx="6">
                  <c:v>641</c:v>
                </c:pt>
                <c:pt idx="7">
                  <c:v>769</c:v>
                </c:pt>
                <c:pt idx="8">
                  <c:v>920</c:v>
                </c:pt>
              </c:numCache>
            </c:numRef>
          </c:xVal>
          <c:yVal>
            <c:numRef>
              <c:f>'2. Felicita'!$D$3:$D$11</c:f>
              <c:numCache>
                <c:formatCode>0.00</c:formatCode>
                <c:ptCount val="9"/>
                <c:pt idx="0">
                  <c:v>0</c:v>
                </c:pt>
                <c:pt idx="1">
                  <c:v>18.325927734371589</c:v>
                </c:pt>
                <c:pt idx="2">
                  <c:v>28.597412109371589</c:v>
                </c:pt>
                <c:pt idx="3">
                  <c:v>36.221191406256139</c:v>
                </c:pt>
                <c:pt idx="4">
                  <c:v>44.770385742191593</c:v>
                </c:pt>
                <c:pt idx="5">
                  <c:v>51.0439453125</c:v>
                </c:pt>
                <c:pt idx="6">
                  <c:v>57.088623046871589</c:v>
                </c:pt>
                <c:pt idx="7">
                  <c:v>63.158935546871589</c:v>
                </c:pt>
                <c:pt idx="8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Felicita'!$G$3:$G$11</c:f>
              <c:numCache>
                <c:formatCode>General</c:formatCode>
                <c:ptCount val="9"/>
                <c:pt idx="0">
                  <c:v>0.25979999999999998</c:v>
                </c:pt>
                <c:pt idx="1">
                  <c:v>0.26950000000000002</c:v>
                </c:pt>
              </c:numCache>
            </c:numRef>
          </c:xVal>
          <c:yVal>
            <c:numRef>
              <c:f>'2. Felicita'!$H$3:$H$11</c:f>
              <c:numCache>
                <c:formatCode>General</c:formatCode>
                <c:ptCount val="9"/>
                <c:pt idx="0">
                  <c:v>3.43</c:v>
                </c:pt>
                <c:pt idx="1">
                  <c:v>3.43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88-43E6-989B-6B4EAC2EC400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Felicita'!$A$15:$A$115</c:f>
              <c:numCache>
                <c:formatCode>0.00</c:formatCode>
                <c:ptCount val="101"/>
                <c:pt idx="0">
                  <c:v>0</c:v>
                </c:pt>
                <c:pt idx="1">
                  <c:v>0.10000000149011599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56.599998474121101</c:v>
                </c:pt>
                <c:pt idx="94">
                  <c:v>174</c:v>
                </c:pt>
                <c:pt idx="95">
                  <c:v>276</c:v>
                </c:pt>
                <c:pt idx="96">
                  <c:v>413</c:v>
                </c:pt>
                <c:pt idx="97">
                  <c:v>525</c:v>
                </c:pt>
                <c:pt idx="98">
                  <c:v>641</c:v>
                </c:pt>
                <c:pt idx="99">
                  <c:v>769</c:v>
                </c:pt>
                <c:pt idx="100">
                  <c:v>920</c:v>
                </c:pt>
              </c:numCache>
            </c:numRef>
          </c:xVal>
          <c:yVal>
            <c:numRef>
              <c:f>'2. Felicita'!$D$15:$D$115</c:f>
              <c:numCache>
                <c:formatCode>0.00</c:formatCode>
                <c:ptCount val="101"/>
                <c:pt idx="0">
                  <c:v>0</c:v>
                </c:pt>
                <c:pt idx="1">
                  <c:v>1.9793701171915927</c:v>
                </c:pt>
                <c:pt idx="2">
                  <c:v>2.7355957031277285</c:v>
                </c:pt>
                <c:pt idx="3">
                  <c:v>3.4489746093715894</c:v>
                </c:pt>
                <c:pt idx="4">
                  <c:v>4.0330810546915927</c:v>
                </c:pt>
                <c:pt idx="5">
                  <c:v>4.4641113281277285</c:v>
                </c:pt>
                <c:pt idx="6">
                  <c:v>4.8347167968715894</c:v>
                </c:pt>
                <c:pt idx="7">
                  <c:v>5.1492919921915927</c:v>
                </c:pt>
                <c:pt idx="8">
                  <c:v>5.4019775390638642</c:v>
                </c:pt>
                <c:pt idx="9">
                  <c:v>5.6813964843715894</c:v>
                </c:pt>
                <c:pt idx="10">
                  <c:v>5.8927001953200033</c:v>
                </c:pt>
                <c:pt idx="11">
                  <c:v>6.1256103515638642</c:v>
                </c:pt>
                <c:pt idx="12">
                  <c:v>6.3317871093715894</c:v>
                </c:pt>
                <c:pt idx="13">
                  <c:v>6.5328369140638642</c:v>
                </c:pt>
                <c:pt idx="14">
                  <c:v>6.7133789062561391</c:v>
                </c:pt>
                <c:pt idx="15">
                  <c:v>6.9276123046915927</c:v>
                </c:pt>
                <c:pt idx="16">
                  <c:v>7.0894775390638642</c:v>
                </c:pt>
                <c:pt idx="17">
                  <c:v>7.2528076171915927</c:v>
                </c:pt>
                <c:pt idx="18">
                  <c:v>7.3883056640638642</c:v>
                </c:pt>
                <c:pt idx="19">
                  <c:v>7.5329589843715894</c:v>
                </c:pt>
                <c:pt idx="20">
                  <c:v>7.6439208984361358</c:v>
                </c:pt>
                <c:pt idx="21">
                  <c:v>7.8002929687561391</c:v>
                </c:pt>
                <c:pt idx="22">
                  <c:v>7.9174804687561391</c:v>
                </c:pt>
                <c:pt idx="23">
                  <c:v>8.0665283203200033</c:v>
                </c:pt>
                <c:pt idx="24">
                  <c:v>8.2232666015638642</c:v>
                </c:pt>
                <c:pt idx="25">
                  <c:v>8.3499755859361358</c:v>
                </c:pt>
                <c:pt idx="26">
                  <c:v>8.4770507812561391</c:v>
                </c:pt>
                <c:pt idx="27">
                  <c:v>8.5872802734361358</c:v>
                </c:pt>
                <c:pt idx="28">
                  <c:v>8.6931152343715894</c:v>
                </c:pt>
                <c:pt idx="29">
                  <c:v>8.8051757812561391</c:v>
                </c:pt>
                <c:pt idx="30">
                  <c:v>8.9117431640638642</c:v>
                </c:pt>
                <c:pt idx="31">
                  <c:v>9.0179443359361358</c:v>
                </c:pt>
                <c:pt idx="32">
                  <c:v>9.1204833984361358</c:v>
                </c:pt>
                <c:pt idx="33">
                  <c:v>9.2303466796915927</c:v>
                </c:pt>
                <c:pt idx="34">
                  <c:v>9.3314208984361358</c:v>
                </c:pt>
                <c:pt idx="35">
                  <c:v>9.4273681640638642</c:v>
                </c:pt>
                <c:pt idx="36">
                  <c:v>9.5354003906277285</c:v>
                </c:pt>
                <c:pt idx="37">
                  <c:v>9.6452636718715894</c:v>
                </c:pt>
                <c:pt idx="38">
                  <c:v>9.7371826171915927</c:v>
                </c:pt>
                <c:pt idx="39">
                  <c:v>9.8375244140638642</c:v>
                </c:pt>
                <c:pt idx="40">
                  <c:v>9.9301757812561391</c:v>
                </c:pt>
                <c:pt idx="41">
                  <c:v>10.044067382820003</c:v>
                </c:pt>
                <c:pt idx="42">
                  <c:v>10.126098632820003</c:v>
                </c:pt>
                <c:pt idx="43">
                  <c:v>10.208862304691593</c:v>
                </c:pt>
                <c:pt idx="44">
                  <c:v>10.308105468756139</c:v>
                </c:pt>
                <c:pt idx="45">
                  <c:v>10.387573242191593</c:v>
                </c:pt>
                <c:pt idx="46">
                  <c:v>10.465209960936136</c:v>
                </c:pt>
                <c:pt idx="47">
                  <c:v>10.526000976563864</c:v>
                </c:pt>
                <c:pt idx="48">
                  <c:v>10.595581054691593</c:v>
                </c:pt>
                <c:pt idx="49">
                  <c:v>10.67578125</c:v>
                </c:pt>
                <c:pt idx="50">
                  <c:v>10.745361328127728</c:v>
                </c:pt>
                <c:pt idx="51">
                  <c:v>10.820434570320003</c:v>
                </c:pt>
                <c:pt idx="52">
                  <c:v>10.901000976563864</c:v>
                </c:pt>
                <c:pt idx="53">
                  <c:v>10.978271484371589</c:v>
                </c:pt>
                <c:pt idx="54">
                  <c:v>11.059204101563864</c:v>
                </c:pt>
                <c:pt idx="55">
                  <c:v>11.135375976563864</c:v>
                </c:pt>
                <c:pt idx="56">
                  <c:v>11.2119140625</c:v>
                </c:pt>
                <c:pt idx="57">
                  <c:v>11.289916992191593</c:v>
                </c:pt>
                <c:pt idx="58">
                  <c:v>11.382202148436136</c:v>
                </c:pt>
                <c:pt idx="59">
                  <c:v>11.459106445320003</c:v>
                </c:pt>
                <c:pt idx="60">
                  <c:v>11.529785156256139</c:v>
                </c:pt>
                <c:pt idx="61">
                  <c:v>11.588012695320003</c:v>
                </c:pt>
                <c:pt idx="62">
                  <c:v>11.660888671871589</c:v>
                </c:pt>
                <c:pt idx="63">
                  <c:v>11.745849609371589</c:v>
                </c:pt>
                <c:pt idx="64">
                  <c:v>11.819824218756139</c:v>
                </c:pt>
                <c:pt idx="65">
                  <c:v>11.881347656256139</c:v>
                </c:pt>
                <c:pt idx="66">
                  <c:v>11.943237304691593</c:v>
                </c:pt>
                <c:pt idx="67">
                  <c:v>11.994506835936136</c:v>
                </c:pt>
                <c:pt idx="68">
                  <c:v>12.084594726563864</c:v>
                </c:pt>
                <c:pt idx="69">
                  <c:v>12.144287109371589</c:v>
                </c:pt>
                <c:pt idx="70">
                  <c:v>12.204345703127728</c:v>
                </c:pt>
                <c:pt idx="71">
                  <c:v>12.26953125</c:v>
                </c:pt>
                <c:pt idx="72">
                  <c:v>12.318603515627728</c:v>
                </c:pt>
                <c:pt idx="73">
                  <c:v>12.374633789063864</c:v>
                </c:pt>
                <c:pt idx="74">
                  <c:v>12.4306640625</c:v>
                </c:pt>
                <c:pt idx="75">
                  <c:v>12.487792968756139</c:v>
                </c:pt>
                <c:pt idx="76">
                  <c:v>12.540527343756139</c:v>
                </c:pt>
                <c:pt idx="77">
                  <c:v>12.592529296871589</c:v>
                </c:pt>
                <c:pt idx="78">
                  <c:v>12.642333984371589</c:v>
                </c:pt>
                <c:pt idx="79">
                  <c:v>12.710083007820003</c:v>
                </c:pt>
                <c:pt idx="80">
                  <c:v>12.792846679691593</c:v>
                </c:pt>
                <c:pt idx="81">
                  <c:v>12.846313476563864</c:v>
                </c:pt>
                <c:pt idx="82">
                  <c:v>12.917358398436136</c:v>
                </c:pt>
                <c:pt idx="83">
                  <c:v>12.964965820320003</c:v>
                </c:pt>
                <c:pt idx="84">
                  <c:v>13.011840820320003</c:v>
                </c:pt>
                <c:pt idx="85">
                  <c:v>13.061645507820003</c:v>
                </c:pt>
                <c:pt idx="86">
                  <c:v>13.137084960936136</c:v>
                </c:pt>
                <c:pt idx="87">
                  <c:v>13.192749023436136</c:v>
                </c:pt>
                <c:pt idx="88">
                  <c:v>13.263427734371589</c:v>
                </c:pt>
                <c:pt idx="89">
                  <c:v>13.3154296875</c:v>
                </c:pt>
                <c:pt idx="90">
                  <c:v>13.357177734371589</c:v>
                </c:pt>
                <c:pt idx="91">
                  <c:v>13.409545898436136</c:v>
                </c:pt>
                <c:pt idx="92">
                  <c:v>13.459350585936136</c:v>
                </c:pt>
                <c:pt idx="93">
                  <c:v>18.325927734371589</c:v>
                </c:pt>
                <c:pt idx="94">
                  <c:v>28.597412109371589</c:v>
                </c:pt>
                <c:pt idx="95">
                  <c:v>36.221191406256139</c:v>
                </c:pt>
                <c:pt idx="96">
                  <c:v>44.770385742191593</c:v>
                </c:pt>
                <c:pt idx="97">
                  <c:v>51.0439453125</c:v>
                </c:pt>
                <c:pt idx="98">
                  <c:v>57.088623046871589</c:v>
                </c:pt>
                <c:pt idx="99">
                  <c:v>63.158935546871589</c:v>
                </c:pt>
                <c:pt idx="100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88-43E6-989B-6B4EAC2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3888"/>
        <c:axId val="736584280"/>
      </c:scatterChart>
      <c:valAx>
        <c:axId val="73658388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4280"/>
        <c:crosses val="autoZero"/>
        <c:crossBetween val="midCat"/>
      </c:valAx>
      <c:valAx>
        <c:axId val="73658428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- Monitoring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'2. Felicita'!$O$1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Felicita'!$Q$3:$Q$23</c:f>
              <c:numCache>
                <c:formatCode>General</c:formatCode>
                <c:ptCount val="21"/>
                <c:pt idx="0">
                  <c:v>268.79999999999995</c:v>
                </c:pt>
                <c:pt idx="1">
                  <c:v>147.83999999999997</c:v>
                </c:pt>
                <c:pt idx="2">
                  <c:v>114.23999999999998</c:v>
                </c:pt>
                <c:pt idx="3">
                  <c:v>91.199999999999974</c:v>
                </c:pt>
                <c:pt idx="4">
                  <c:v>50.639999999999986</c:v>
                </c:pt>
                <c:pt idx="5">
                  <c:v>57.95999999999998</c:v>
                </c:pt>
                <c:pt idx="6">
                  <c:v>26.159999999999997</c:v>
                </c:pt>
                <c:pt idx="7">
                  <c:v>14.159999999999997</c:v>
                </c:pt>
                <c:pt idx="8">
                  <c:v>9.8400000000000034</c:v>
                </c:pt>
                <c:pt idx="9">
                  <c:v>6.4799999999999898</c:v>
                </c:pt>
                <c:pt idx="10">
                  <c:v>2.2799999999999727</c:v>
                </c:pt>
                <c:pt idx="11">
                  <c:v>0.71999999999998465</c:v>
                </c:pt>
                <c:pt idx="12">
                  <c:v>0</c:v>
                </c:pt>
                <c:pt idx="13">
                  <c:v>0.95999999999997954</c:v>
                </c:pt>
                <c:pt idx="14">
                  <c:v>5.5199999999999676</c:v>
                </c:pt>
                <c:pt idx="15">
                  <c:v>10.799999999999983</c:v>
                </c:pt>
                <c:pt idx="16">
                  <c:v>22.319999999999993</c:v>
                </c:pt>
                <c:pt idx="17">
                  <c:v>90.239999999999981</c:v>
                </c:pt>
                <c:pt idx="18">
                  <c:v>91.199999999999974</c:v>
                </c:pt>
                <c:pt idx="19">
                  <c:v>110.15999999999997</c:v>
                </c:pt>
                <c:pt idx="20">
                  <c:v>118.07999999999998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'2. Felicita'!$R$2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Felicita'!$R$3:$R$23</c:f>
              <c:numCache>
                <c:formatCode>0.00</c:formatCode>
                <c:ptCount val="21"/>
                <c:pt idx="0">
                  <c:v>18.325927734371589</c:v>
                </c:pt>
                <c:pt idx="1">
                  <c:v>18.325927734371589</c:v>
                </c:pt>
                <c:pt idx="2">
                  <c:v>18.325927734371589</c:v>
                </c:pt>
                <c:pt idx="3">
                  <c:v>18.325927734371589</c:v>
                </c:pt>
                <c:pt idx="4">
                  <c:v>18.325927734371589</c:v>
                </c:pt>
                <c:pt idx="5">
                  <c:v>18.325927734371589</c:v>
                </c:pt>
                <c:pt idx="6">
                  <c:v>18.325927734371589</c:v>
                </c:pt>
                <c:pt idx="7">
                  <c:v>18.325927734371589</c:v>
                </c:pt>
                <c:pt idx="8">
                  <c:v>18.325927734371589</c:v>
                </c:pt>
                <c:pt idx="9">
                  <c:v>18.325927734371589</c:v>
                </c:pt>
                <c:pt idx="10">
                  <c:v>18.325927734371589</c:v>
                </c:pt>
                <c:pt idx="11">
                  <c:v>18.325927734371589</c:v>
                </c:pt>
                <c:pt idx="12">
                  <c:v>18.325927734371589</c:v>
                </c:pt>
                <c:pt idx="13">
                  <c:v>18.325927734371589</c:v>
                </c:pt>
                <c:pt idx="14">
                  <c:v>18.325927734371589</c:v>
                </c:pt>
                <c:pt idx="15">
                  <c:v>18.325927734371589</c:v>
                </c:pt>
                <c:pt idx="16">
                  <c:v>18.325927734371589</c:v>
                </c:pt>
                <c:pt idx="17">
                  <c:v>18.325927734371589</c:v>
                </c:pt>
                <c:pt idx="18">
                  <c:v>18.325927734371589</c:v>
                </c:pt>
                <c:pt idx="19">
                  <c:v>18.325927734371589</c:v>
                </c:pt>
                <c:pt idx="20">
                  <c:v>18.325927734371589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'2. Felicita'!$S$2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Felicita'!$S$3:$S$23</c:f>
              <c:numCache>
                <c:formatCode>0.00</c:formatCode>
                <c:ptCount val="21"/>
                <c:pt idx="0">
                  <c:v>28.597412109371589</c:v>
                </c:pt>
                <c:pt idx="1">
                  <c:v>28.597412109371589</c:v>
                </c:pt>
                <c:pt idx="2">
                  <c:v>28.597412109371589</c:v>
                </c:pt>
                <c:pt idx="3">
                  <c:v>28.597412109371589</c:v>
                </c:pt>
                <c:pt idx="4">
                  <c:v>28.597412109371589</c:v>
                </c:pt>
                <c:pt idx="5">
                  <c:v>28.597412109371589</c:v>
                </c:pt>
                <c:pt idx="6">
                  <c:v>28.597412109371589</c:v>
                </c:pt>
                <c:pt idx="7">
                  <c:v>28.597412109371589</c:v>
                </c:pt>
                <c:pt idx="8">
                  <c:v>28.597412109371589</c:v>
                </c:pt>
                <c:pt idx="9">
                  <c:v>28.597412109371589</c:v>
                </c:pt>
                <c:pt idx="10">
                  <c:v>28.597412109371589</c:v>
                </c:pt>
                <c:pt idx="11">
                  <c:v>28.597412109371589</c:v>
                </c:pt>
                <c:pt idx="12">
                  <c:v>28.597412109371589</c:v>
                </c:pt>
                <c:pt idx="13">
                  <c:v>28.597412109371589</c:v>
                </c:pt>
                <c:pt idx="14">
                  <c:v>28.597412109371589</c:v>
                </c:pt>
                <c:pt idx="15">
                  <c:v>28.597412109371589</c:v>
                </c:pt>
                <c:pt idx="16">
                  <c:v>28.597412109371589</c:v>
                </c:pt>
                <c:pt idx="17">
                  <c:v>28.597412109371589</c:v>
                </c:pt>
                <c:pt idx="18">
                  <c:v>28.597412109371589</c:v>
                </c:pt>
                <c:pt idx="19">
                  <c:v>28.597412109371589</c:v>
                </c:pt>
                <c:pt idx="20">
                  <c:v>28.597412109371589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'2. Felicita'!$Z$2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Felicita'!$Z$3:$Z$23</c:f>
              <c:numCache>
                <c:formatCode>0.00</c:formatCode>
                <c:ptCount val="21"/>
                <c:pt idx="0" formatCode="General">
                  <c:v>39.839999999999996</c:v>
                </c:pt>
                <c:pt idx="1">
                  <c:v>39.839999999999996</c:v>
                </c:pt>
                <c:pt idx="2">
                  <c:v>39.839999999999996</c:v>
                </c:pt>
                <c:pt idx="3">
                  <c:v>39.839999999999996</c:v>
                </c:pt>
                <c:pt idx="4">
                  <c:v>39.839999999999996</c:v>
                </c:pt>
                <c:pt idx="5">
                  <c:v>39.839999999999996</c:v>
                </c:pt>
                <c:pt idx="6">
                  <c:v>39.839999999999996</c:v>
                </c:pt>
                <c:pt idx="7">
                  <c:v>39.839999999999996</c:v>
                </c:pt>
                <c:pt idx="8">
                  <c:v>39.839999999999996</c:v>
                </c:pt>
                <c:pt idx="9">
                  <c:v>39.839999999999996</c:v>
                </c:pt>
                <c:pt idx="10">
                  <c:v>39.839999999999996</c:v>
                </c:pt>
                <c:pt idx="11">
                  <c:v>39.839999999999996</c:v>
                </c:pt>
                <c:pt idx="12">
                  <c:v>39.839999999999996</c:v>
                </c:pt>
                <c:pt idx="13">
                  <c:v>39.839999999999996</c:v>
                </c:pt>
                <c:pt idx="14">
                  <c:v>39.839999999999996</c:v>
                </c:pt>
                <c:pt idx="15">
                  <c:v>39.839999999999996</c:v>
                </c:pt>
                <c:pt idx="16">
                  <c:v>39.839999999999996</c:v>
                </c:pt>
                <c:pt idx="17">
                  <c:v>39.839999999999996</c:v>
                </c:pt>
                <c:pt idx="18">
                  <c:v>39.839999999999996</c:v>
                </c:pt>
                <c:pt idx="19">
                  <c:v>39.839999999999996</c:v>
                </c:pt>
                <c:pt idx="20">
                  <c:v>39.839999999999996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'2. Felicita'!$AA$2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Felicita'!$AA$3:$AA$23</c:f>
              <c:numCache>
                <c:formatCode>0.00</c:formatCode>
                <c:ptCount val="21"/>
                <c:pt idx="0">
                  <c:v>11.088000000000001</c:v>
                </c:pt>
                <c:pt idx="1">
                  <c:v>11.088000000000001</c:v>
                </c:pt>
                <c:pt idx="2">
                  <c:v>11.088000000000001</c:v>
                </c:pt>
                <c:pt idx="3">
                  <c:v>11.088000000000001</c:v>
                </c:pt>
                <c:pt idx="4">
                  <c:v>11.088000000000001</c:v>
                </c:pt>
                <c:pt idx="5">
                  <c:v>11.088000000000001</c:v>
                </c:pt>
                <c:pt idx="6">
                  <c:v>11.088000000000001</c:v>
                </c:pt>
                <c:pt idx="7">
                  <c:v>11.088000000000001</c:v>
                </c:pt>
                <c:pt idx="8">
                  <c:v>11.088000000000001</c:v>
                </c:pt>
                <c:pt idx="9">
                  <c:v>11.088000000000001</c:v>
                </c:pt>
                <c:pt idx="10">
                  <c:v>11.088000000000001</c:v>
                </c:pt>
                <c:pt idx="11">
                  <c:v>11.088000000000001</c:v>
                </c:pt>
                <c:pt idx="12">
                  <c:v>11.088000000000001</c:v>
                </c:pt>
                <c:pt idx="13">
                  <c:v>11.088000000000001</c:v>
                </c:pt>
                <c:pt idx="14">
                  <c:v>11.088000000000001</c:v>
                </c:pt>
                <c:pt idx="15">
                  <c:v>11.088000000000001</c:v>
                </c:pt>
                <c:pt idx="16">
                  <c:v>11.088000000000001</c:v>
                </c:pt>
                <c:pt idx="17">
                  <c:v>11.088000000000001</c:v>
                </c:pt>
                <c:pt idx="18">
                  <c:v>11.088000000000001</c:v>
                </c:pt>
                <c:pt idx="19">
                  <c:v>11.088000000000001</c:v>
                </c:pt>
                <c:pt idx="20">
                  <c:v>11.088000000000001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'2. Felicita'!$AB$2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Felicita'!$AB$3:$AB$23</c:f>
              <c:numCache>
                <c:formatCode>0.00</c:formatCode>
                <c:ptCount val="21"/>
                <c:pt idx="0">
                  <c:v>13.727999999999998</c:v>
                </c:pt>
                <c:pt idx="1">
                  <c:v>13.727999999999998</c:v>
                </c:pt>
                <c:pt idx="2">
                  <c:v>13.727999999999998</c:v>
                </c:pt>
                <c:pt idx="3">
                  <c:v>13.727999999999998</c:v>
                </c:pt>
                <c:pt idx="4">
                  <c:v>13.727999999999998</c:v>
                </c:pt>
                <c:pt idx="5">
                  <c:v>13.727999999999998</c:v>
                </c:pt>
                <c:pt idx="6">
                  <c:v>13.727999999999998</c:v>
                </c:pt>
                <c:pt idx="7">
                  <c:v>13.727999999999998</c:v>
                </c:pt>
                <c:pt idx="8">
                  <c:v>13.727999999999998</c:v>
                </c:pt>
                <c:pt idx="9">
                  <c:v>13.727999999999998</c:v>
                </c:pt>
                <c:pt idx="10">
                  <c:v>13.727999999999998</c:v>
                </c:pt>
                <c:pt idx="11">
                  <c:v>13.727999999999998</c:v>
                </c:pt>
                <c:pt idx="12">
                  <c:v>13.727999999999998</c:v>
                </c:pt>
                <c:pt idx="13">
                  <c:v>13.727999999999998</c:v>
                </c:pt>
                <c:pt idx="14">
                  <c:v>13.727999999999998</c:v>
                </c:pt>
                <c:pt idx="15">
                  <c:v>13.727999999999998</c:v>
                </c:pt>
                <c:pt idx="16">
                  <c:v>13.727999999999998</c:v>
                </c:pt>
                <c:pt idx="17">
                  <c:v>13.727999999999998</c:v>
                </c:pt>
                <c:pt idx="18">
                  <c:v>13.727999999999998</c:v>
                </c:pt>
                <c:pt idx="19">
                  <c:v>13.727999999999998</c:v>
                </c:pt>
                <c:pt idx="20">
                  <c:v>13.727999999999998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'2. Felicita'!$AC$2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'2. Felicita'!$O$3:$O$23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'2. Felicita'!$AC$3:$AC$23</c:f>
              <c:numCache>
                <c:formatCode>0.00</c:formatCode>
                <c:ptCount val="21"/>
                <c:pt idx="0">
                  <c:v>8.73</c:v>
                </c:pt>
                <c:pt idx="1">
                  <c:v>8.73</c:v>
                </c:pt>
                <c:pt idx="2">
                  <c:v>8.73</c:v>
                </c:pt>
                <c:pt idx="3">
                  <c:v>8.73</c:v>
                </c:pt>
                <c:pt idx="4">
                  <c:v>8.73</c:v>
                </c:pt>
                <c:pt idx="5">
                  <c:v>8.73</c:v>
                </c:pt>
                <c:pt idx="6">
                  <c:v>8.73</c:v>
                </c:pt>
                <c:pt idx="7">
                  <c:v>8.73</c:v>
                </c:pt>
                <c:pt idx="8">
                  <c:v>8.73</c:v>
                </c:pt>
                <c:pt idx="9">
                  <c:v>8.73</c:v>
                </c:pt>
                <c:pt idx="10">
                  <c:v>8.73</c:v>
                </c:pt>
                <c:pt idx="11">
                  <c:v>8.73</c:v>
                </c:pt>
                <c:pt idx="12">
                  <c:v>8.73</c:v>
                </c:pt>
                <c:pt idx="13">
                  <c:v>8.73</c:v>
                </c:pt>
                <c:pt idx="14">
                  <c:v>8.73</c:v>
                </c:pt>
                <c:pt idx="15">
                  <c:v>8.73</c:v>
                </c:pt>
                <c:pt idx="16">
                  <c:v>8.73</c:v>
                </c:pt>
                <c:pt idx="17">
                  <c:v>8.73</c:v>
                </c:pt>
                <c:pt idx="18">
                  <c:v>8.73</c:v>
                </c:pt>
                <c:pt idx="19">
                  <c:v>8.73</c:v>
                </c:pt>
                <c:pt idx="20">
                  <c:v>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5064"/>
        <c:axId val="736585456"/>
      </c:scatterChart>
      <c:valAx>
        <c:axId val="736585064"/>
        <c:scaling>
          <c:orientation val="minMax"/>
          <c:max val="148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5456"/>
        <c:crossesAt val="-18"/>
        <c:crossBetween val="midCat"/>
      </c:valAx>
      <c:valAx>
        <c:axId val="736585456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3235289204601214"/>
          <c:h val="0.310331804874136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KitCarson'!$A$3:$A$11</c:f>
              <c:numCache>
                <c:formatCode>0.0</c:formatCode>
                <c:ptCount val="9"/>
                <c:pt idx="0">
                  <c:v>0</c:v>
                </c:pt>
                <c:pt idx="1">
                  <c:v>101</c:v>
                </c:pt>
                <c:pt idx="2">
                  <c:v>327</c:v>
                </c:pt>
                <c:pt idx="3">
                  <c:v>537</c:v>
                </c:pt>
                <c:pt idx="4">
                  <c:v>835</c:v>
                </c:pt>
                <c:pt idx="5">
                  <c:v>1090</c:v>
                </c:pt>
                <c:pt idx="6">
                  <c:v>1360</c:v>
                </c:pt>
                <c:pt idx="7">
                  <c:v>1660</c:v>
                </c:pt>
                <c:pt idx="8">
                  <c:v>2020</c:v>
                </c:pt>
              </c:numCache>
            </c:numRef>
          </c:xVal>
          <c:yVal>
            <c:numRef>
              <c:f>'3. KitCarson'!$D$3:$D$11</c:f>
              <c:numCache>
                <c:formatCode>0.00</c:formatCode>
                <c:ptCount val="9"/>
                <c:pt idx="0">
                  <c:v>0</c:v>
                </c:pt>
                <c:pt idx="1">
                  <c:v>19.834350585936136</c:v>
                </c:pt>
                <c:pt idx="2">
                  <c:v>38.781005859372272</c:v>
                </c:pt>
                <c:pt idx="3">
                  <c:v>51.122680664063864</c:v>
                </c:pt>
                <c:pt idx="4">
                  <c:v>64.178833007807725</c:v>
                </c:pt>
                <c:pt idx="5">
                  <c:v>73.164184570307725</c:v>
                </c:pt>
                <c:pt idx="6">
                  <c:v>81.671264648436136</c:v>
                </c:pt>
                <c:pt idx="7">
                  <c:v>90.490722656256139</c:v>
                </c:pt>
                <c:pt idx="8">
                  <c:v>99.703857421872272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KitCarson'!$G$3:$G$11</c:f>
              <c:numCache>
                <c:formatCode>General</c:formatCode>
                <c:ptCount val="9"/>
                <c:pt idx="0">
                  <c:v>0.69899999999999995</c:v>
                </c:pt>
                <c:pt idx="1">
                  <c:v>0.69099999999999995</c:v>
                </c:pt>
              </c:numCache>
            </c:numRef>
          </c:xVal>
          <c:yVal>
            <c:numRef>
              <c:f>'3. KitCarson'!$H$3:$H$11</c:f>
              <c:numCache>
                <c:formatCode>General</c:formatCode>
                <c:ptCount val="9"/>
                <c:pt idx="0">
                  <c:v>3.95</c:v>
                </c:pt>
                <c:pt idx="1">
                  <c:v>3.95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44-45EC-A1C9-21B9187EBEA6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KitCarson'!$A$16:$A$201</c:f>
              <c:numCache>
                <c:formatCode>0.00</c:formatCode>
                <c:ptCount val="18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14.75</c:v>
                </c:pt>
                <c:pt idx="57">
                  <c:v>15</c:v>
                </c:pt>
                <c:pt idx="58">
                  <c:v>15.25</c:v>
                </c:pt>
                <c:pt idx="59">
                  <c:v>15.5</c:v>
                </c:pt>
                <c:pt idx="60">
                  <c:v>15.75</c:v>
                </c:pt>
                <c:pt idx="61">
                  <c:v>16</c:v>
                </c:pt>
                <c:pt idx="62">
                  <c:v>16.25</c:v>
                </c:pt>
                <c:pt idx="63">
                  <c:v>16.5</c:v>
                </c:pt>
                <c:pt idx="64">
                  <c:v>16.75</c:v>
                </c:pt>
                <c:pt idx="65">
                  <c:v>17</c:v>
                </c:pt>
                <c:pt idx="66">
                  <c:v>17.25</c:v>
                </c:pt>
                <c:pt idx="67">
                  <c:v>17.5</c:v>
                </c:pt>
                <c:pt idx="68">
                  <c:v>17.75</c:v>
                </c:pt>
                <c:pt idx="69">
                  <c:v>18</c:v>
                </c:pt>
                <c:pt idx="70">
                  <c:v>18.25</c:v>
                </c:pt>
                <c:pt idx="71">
                  <c:v>18.5</c:v>
                </c:pt>
                <c:pt idx="72">
                  <c:v>18.75</c:v>
                </c:pt>
                <c:pt idx="73">
                  <c:v>19</c:v>
                </c:pt>
                <c:pt idx="74">
                  <c:v>19.25</c:v>
                </c:pt>
                <c:pt idx="75">
                  <c:v>19.5</c:v>
                </c:pt>
                <c:pt idx="76">
                  <c:v>19.75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22.5</c:v>
                </c:pt>
                <c:pt idx="83">
                  <c:v>23</c:v>
                </c:pt>
                <c:pt idx="84">
                  <c:v>23.5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25.5</c:v>
                </c:pt>
                <c:pt idx="89">
                  <c:v>26</c:v>
                </c:pt>
                <c:pt idx="90">
                  <c:v>26.5</c:v>
                </c:pt>
                <c:pt idx="91">
                  <c:v>27</c:v>
                </c:pt>
                <c:pt idx="92">
                  <c:v>27.5</c:v>
                </c:pt>
                <c:pt idx="93">
                  <c:v>28</c:v>
                </c:pt>
                <c:pt idx="94">
                  <c:v>28.5</c:v>
                </c:pt>
                <c:pt idx="95">
                  <c:v>29</c:v>
                </c:pt>
                <c:pt idx="96">
                  <c:v>29.5</c:v>
                </c:pt>
                <c:pt idx="97">
                  <c:v>30</c:v>
                </c:pt>
                <c:pt idx="98">
                  <c:v>30.5</c:v>
                </c:pt>
                <c:pt idx="99">
                  <c:v>31</c:v>
                </c:pt>
                <c:pt idx="100">
                  <c:v>31.5</c:v>
                </c:pt>
                <c:pt idx="101">
                  <c:v>32</c:v>
                </c:pt>
                <c:pt idx="102">
                  <c:v>32.5</c:v>
                </c:pt>
                <c:pt idx="103">
                  <c:v>33</c:v>
                </c:pt>
                <c:pt idx="104">
                  <c:v>33.5</c:v>
                </c:pt>
                <c:pt idx="105">
                  <c:v>34</c:v>
                </c:pt>
                <c:pt idx="106">
                  <c:v>34.5</c:v>
                </c:pt>
                <c:pt idx="107">
                  <c:v>35</c:v>
                </c:pt>
                <c:pt idx="108">
                  <c:v>35.5</c:v>
                </c:pt>
                <c:pt idx="109">
                  <c:v>36</c:v>
                </c:pt>
                <c:pt idx="110">
                  <c:v>36.5</c:v>
                </c:pt>
                <c:pt idx="111">
                  <c:v>37</c:v>
                </c:pt>
                <c:pt idx="112">
                  <c:v>37.5</c:v>
                </c:pt>
                <c:pt idx="113">
                  <c:v>38</c:v>
                </c:pt>
                <c:pt idx="114">
                  <c:v>38.5</c:v>
                </c:pt>
                <c:pt idx="115">
                  <c:v>39</c:v>
                </c:pt>
                <c:pt idx="116">
                  <c:v>39.5</c:v>
                </c:pt>
                <c:pt idx="117">
                  <c:v>40</c:v>
                </c:pt>
                <c:pt idx="118">
                  <c:v>41</c:v>
                </c:pt>
                <c:pt idx="119">
                  <c:v>42</c:v>
                </c:pt>
                <c:pt idx="120">
                  <c:v>43</c:v>
                </c:pt>
                <c:pt idx="121">
                  <c:v>44</c:v>
                </c:pt>
                <c:pt idx="122">
                  <c:v>45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49</c:v>
                </c:pt>
                <c:pt idx="127">
                  <c:v>50</c:v>
                </c:pt>
                <c:pt idx="128">
                  <c:v>51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55</c:v>
                </c:pt>
                <c:pt idx="133">
                  <c:v>56</c:v>
                </c:pt>
                <c:pt idx="134">
                  <c:v>57</c:v>
                </c:pt>
                <c:pt idx="135">
                  <c:v>58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62</c:v>
                </c:pt>
                <c:pt idx="140">
                  <c:v>63</c:v>
                </c:pt>
                <c:pt idx="141">
                  <c:v>64</c:v>
                </c:pt>
                <c:pt idx="142">
                  <c:v>65</c:v>
                </c:pt>
                <c:pt idx="143">
                  <c:v>66</c:v>
                </c:pt>
                <c:pt idx="144">
                  <c:v>67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73</c:v>
                </c:pt>
                <c:pt idx="151">
                  <c:v>74</c:v>
                </c:pt>
                <c:pt idx="152">
                  <c:v>75</c:v>
                </c:pt>
                <c:pt idx="153">
                  <c:v>76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80</c:v>
                </c:pt>
                <c:pt idx="158">
                  <c:v>81</c:v>
                </c:pt>
                <c:pt idx="159">
                  <c:v>82</c:v>
                </c:pt>
                <c:pt idx="160">
                  <c:v>83</c:v>
                </c:pt>
                <c:pt idx="161">
                  <c:v>84</c:v>
                </c:pt>
                <c:pt idx="162">
                  <c:v>85</c:v>
                </c:pt>
                <c:pt idx="163">
                  <c:v>86</c:v>
                </c:pt>
                <c:pt idx="164">
                  <c:v>87</c:v>
                </c:pt>
                <c:pt idx="165">
                  <c:v>88</c:v>
                </c:pt>
                <c:pt idx="166">
                  <c:v>89</c:v>
                </c:pt>
                <c:pt idx="167">
                  <c:v>90</c:v>
                </c:pt>
                <c:pt idx="168">
                  <c:v>91</c:v>
                </c:pt>
                <c:pt idx="169">
                  <c:v>92</c:v>
                </c:pt>
                <c:pt idx="170">
                  <c:v>93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97</c:v>
                </c:pt>
                <c:pt idx="175">
                  <c:v>98</c:v>
                </c:pt>
                <c:pt idx="176">
                  <c:v>99</c:v>
                </c:pt>
                <c:pt idx="177">
                  <c:v>100</c:v>
                </c:pt>
                <c:pt idx="178">
                  <c:v>101</c:v>
                </c:pt>
                <c:pt idx="179">
                  <c:v>327</c:v>
                </c:pt>
                <c:pt idx="180">
                  <c:v>537</c:v>
                </c:pt>
                <c:pt idx="181">
                  <c:v>835</c:v>
                </c:pt>
                <c:pt idx="182">
                  <c:v>1090</c:v>
                </c:pt>
                <c:pt idx="183">
                  <c:v>1360</c:v>
                </c:pt>
                <c:pt idx="184">
                  <c:v>1660</c:v>
                </c:pt>
                <c:pt idx="185">
                  <c:v>2020</c:v>
                </c:pt>
              </c:numCache>
            </c:numRef>
          </c:xVal>
          <c:yVal>
            <c:numRef>
              <c:f>'3. KitCarson'!$D$16:$D$201</c:f>
              <c:numCache>
                <c:formatCode>0.00</c:formatCode>
                <c:ptCount val="186"/>
                <c:pt idx="0">
                  <c:v>0.12817382812772848</c:v>
                </c:pt>
                <c:pt idx="1">
                  <c:v>0.20324707030772515</c:v>
                </c:pt>
                <c:pt idx="2">
                  <c:v>0.26623535156386424</c:v>
                </c:pt>
                <c:pt idx="3">
                  <c:v>0.32263183593613576</c:v>
                </c:pt>
                <c:pt idx="4">
                  <c:v>0.37426757812772848</c:v>
                </c:pt>
                <c:pt idx="5">
                  <c:v>0.42260742187227152</c:v>
                </c:pt>
                <c:pt idx="6">
                  <c:v>0.46838378906386424</c:v>
                </c:pt>
                <c:pt idx="7">
                  <c:v>0.51196289062772848</c:v>
                </c:pt>
                <c:pt idx="8">
                  <c:v>0.55407714843613576</c:v>
                </c:pt>
                <c:pt idx="9">
                  <c:v>0.59436035156386424</c:v>
                </c:pt>
                <c:pt idx="10">
                  <c:v>0.63317871093613576</c:v>
                </c:pt>
                <c:pt idx="11">
                  <c:v>0.6708984375</c:v>
                </c:pt>
                <c:pt idx="12">
                  <c:v>0.70788574219227485</c:v>
                </c:pt>
                <c:pt idx="13">
                  <c:v>0.74377441406386424</c:v>
                </c:pt>
                <c:pt idx="14">
                  <c:v>0.77856445312772848</c:v>
                </c:pt>
                <c:pt idx="15">
                  <c:v>0.81298828125613909</c:v>
                </c:pt>
                <c:pt idx="16">
                  <c:v>0.84631347656386424</c:v>
                </c:pt>
                <c:pt idx="17">
                  <c:v>0.87927246093613576</c:v>
                </c:pt>
                <c:pt idx="18">
                  <c:v>0.91149902343613576</c:v>
                </c:pt>
                <c:pt idx="19">
                  <c:v>0.943359375</c:v>
                </c:pt>
                <c:pt idx="20">
                  <c:v>0.97448730469227485</c:v>
                </c:pt>
                <c:pt idx="21">
                  <c:v>1.0052490234361358</c:v>
                </c:pt>
                <c:pt idx="22">
                  <c:v>1.0352783203077252</c:v>
                </c:pt>
                <c:pt idx="23">
                  <c:v>1.0653076171922748</c:v>
                </c:pt>
                <c:pt idx="24">
                  <c:v>1.1520996093722715</c:v>
                </c:pt>
                <c:pt idx="25">
                  <c:v>1.1802978515638642</c:v>
                </c:pt>
                <c:pt idx="26">
                  <c:v>1.2084960937561391</c:v>
                </c:pt>
                <c:pt idx="27">
                  <c:v>1.2359619140638642</c:v>
                </c:pt>
                <c:pt idx="28">
                  <c:v>1.2634277343722715</c:v>
                </c:pt>
                <c:pt idx="29">
                  <c:v>1.2901611328077252</c:v>
                </c:pt>
                <c:pt idx="30">
                  <c:v>1.3168945312561391</c:v>
                </c:pt>
                <c:pt idx="31">
                  <c:v>1.3436279296922748</c:v>
                </c:pt>
                <c:pt idx="32">
                  <c:v>1.3696289062561391</c:v>
                </c:pt>
                <c:pt idx="33">
                  <c:v>1.3956298828077252</c:v>
                </c:pt>
                <c:pt idx="34">
                  <c:v>1.4216308593722715</c:v>
                </c:pt>
                <c:pt idx="35">
                  <c:v>1.4468994140638642</c:v>
                </c:pt>
                <c:pt idx="36">
                  <c:v>1.4721679687561391</c:v>
                </c:pt>
                <c:pt idx="37">
                  <c:v>1.4974365234361358</c:v>
                </c:pt>
                <c:pt idx="38">
                  <c:v>1.5219726562561391</c:v>
                </c:pt>
                <c:pt idx="39">
                  <c:v>1.546875</c:v>
                </c:pt>
                <c:pt idx="40">
                  <c:v>1.5714111328077252</c:v>
                </c:pt>
                <c:pt idx="41">
                  <c:v>1.5955810546922748</c:v>
                </c:pt>
                <c:pt idx="42">
                  <c:v>1.6710205078077252</c:v>
                </c:pt>
                <c:pt idx="43">
                  <c:v>1.7922363281277285</c:v>
                </c:pt>
                <c:pt idx="44">
                  <c:v>1.9105224609361358</c:v>
                </c:pt>
                <c:pt idx="45">
                  <c:v>2.0251464843722715</c:v>
                </c:pt>
                <c:pt idx="46">
                  <c:v>2.1408691406277285</c:v>
                </c:pt>
                <c:pt idx="47">
                  <c:v>2.2503662109361358</c:v>
                </c:pt>
                <c:pt idx="48">
                  <c:v>2.3631591796922748</c:v>
                </c:pt>
                <c:pt idx="49">
                  <c:v>2.4733886718722715</c:v>
                </c:pt>
                <c:pt idx="50">
                  <c:v>2.5817871093722715</c:v>
                </c:pt>
                <c:pt idx="51">
                  <c:v>2.6883544921922748</c:v>
                </c:pt>
                <c:pt idx="52">
                  <c:v>2.794921875</c:v>
                </c:pt>
                <c:pt idx="53">
                  <c:v>2.8992919921922748</c:v>
                </c:pt>
                <c:pt idx="54">
                  <c:v>3.0029296875</c:v>
                </c:pt>
                <c:pt idx="55">
                  <c:v>3.1058349609361358</c:v>
                </c:pt>
                <c:pt idx="56">
                  <c:v>3.2069091796922748</c:v>
                </c:pt>
                <c:pt idx="57">
                  <c:v>3.3068847656277285</c:v>
                </c:pt>
                <c:pt idx="58">
                  <c:v>3.4061279296922748</c:v>
                </c:pt>
                <c:pt idx="59">
                  <c:v>3.5042724609361358</c:v>
                </c:pt>
                <c:pt idx="60">
                  <c:v>3.6020507812561391</c:v>
                </c:pt>
                <c:pt idx="61">
                  <c:v>3.697265625</c:v>
                </c:pt>
                <c:pt idx="62">
                  <c:v>3.7924804687561391</c:v>
                </c:pt>
                <c:pt idx="63">
                  <c:v>3.8876953125</c:v>
                </c:pt>
                <c:pt idx="64">
                  <c:v>3.9869384765638642</c:v>
                </c:pt>
                <c:pt idx="65">
                  <c:v>4.0795898437561391</c:v>
                </c:pt>
                <c:pt idx="66">
                  <c:v>4.171875</c:v>
                </c:pt>
                <c:pt idx="67">
                  <c:v>4.2626953125</c:v>
                </c:pt>
                <c:pt idx="68">
                  <c:v>4.3520507812561391</c:v>
                </c:pt>
                <c:pt idx="69">
                  <c:v>4.4410400390638642</c:v>
                </c:pt>
                <c:pt idx="70">
                  <c:v>4.5285644531277285</c:v>
                </c:pt>
                <c:pt idx="71">
                  <c:v>4.6160888671922748</c:v>
                </c:pt>
                <c:pt idx="72">
                  <c:v>4.7025146484361358</c:v>
                </c:pt>
                <c:pt idx="73">
                  <c:v>4.7885742187561391</c:v>
                </c:pt>
                <c:pt idx="74">
                  <c:v>4.8746337890638642</c:v>
                </c:pt>
                <c:pt idx="75">
                  <c:v>4.9588623046922748</c:v>
                </c:pt>
                <c:pt idx="76">
                  <c:v>5.0416259765638642</c:v>
                </c:pt>
                <c:pt idx="77">
                  <c:v>5.1247558593722715</c:v>
                </c:pt>
                <c:pt idx="78">
                  <c:v>5.2877197265638642</c:v>
                </c:pt>
                <c:pt idx="79">
                  <c:v>5.4484863281277285</c:v>
                </c:pt>
                <c:pt idx="80">
                  <c:v>5.607421875</c:v>
                </c:pt>
                <c:pt idx="81">
                  <c:v>5.7641601562561391</c:v>
                </c:pt>
                <c:pt idx="82">
                  <c:v>5.9187011718722715</c:v>
                </c:pt>
                <c:pt idx="83">
                  <c:v>6.0706787109361358</c:v>
                </c:pt>
                <c:pt idx="84">
                  <c:v>6.2175292968722715</c:v>
                </c:pt>
                <c:pt idx="85">
                  <c:v>6.3665771484361358</c:v>
                </c:pt>
                <c:pt idx="86">
                  <c:v>6.5551757812561391</c:v>
                </c:pt>
                <c:pt idx="87">
                  <c:v>6.6961669921922748</c:v>
                </c:pt>
                <c:pt idx="88">
                  <c:v>6.8353271484361358</c:v>
                </c:pt>
                <c:pt idx="89">
                  <c:v>6.9730224609361358</c:v>
                </c:pt>
                <c:pt idx="90">
                  <c:v>7.1099853515638642</c:v>
                </c:pt>
                <c:pt idx="91">
                  <c:v>7.2432861328077252</c:v>
                </c:pt>
                <c:pt idx="92">
                  <c:v>7.3765869140638642</c:v>
                </c:pt>
                <c:pt idx="93">
                  <c:v>7.5084228515638642</c:v>
                </c:pt>
                <c:pt idx="94">
                  <c:v>7.6391601562561391</c:v>
                </c:pt>
                <c:pt idx="95">
                  <c:v>7.7764892578077252</c:v>
                </c:pt>
                <c:pt idx="96">
                  <c:v>7.904296875</c:v>
                </c:pt>
                <c:pt idx="97">
                  <c:v>8.0306396484361358</c:v>
                </c:pt>
                <c:pt idx="98">
                  <c:v>8.1577148437561391</c:v>
                </c:pt>
                <c:pt idx="99">
                  <c:v>8.2818603515638642</c:v>
                </c:pt>
                <c:pt idx="100">
                  <c:v>8.4030761718722715</c:v>
                </c:pt>
                <c:pt idx="101">
                  <c:v>8.5583496093722715</c:v>
                </c:pt>
                <c:pt idx="102">
                  <c:v>8.6400146484361358</c:v>
                </c:pt>
                <c:pt idx="103">
                  <c:v>8.7583007812561391</c:v>
                </c:pt>
                <c:pt idx="104">
                  <c:v>8.8754882812561391</c:v>
                </c:pt>
                <c:pt idx="105">
                  <c:v>8.9919433593722715</c:v>
                </c:pt>
                <c:pt idx="106">
                  <c:v>9.1072998046922748</c:v>
                </c:pt>
                <c:pt idx="107">
                  <c:v>9.2222900390638642</c:v>
                </c:pt>
                <c:pt idx="108">
                  <c:v>9.3369140625</c:v>
                </c:pt>
                <c:pt idx="109">
                  <c:v>9.4533691406277285</c:v>
                </c:pt>
                <c:pt idx="110">
                  <c:v>9.5679931640638642</c:v>
                </c:pt>
                <c:pt idx="111">
                  <c:v>9.6818847656277285</c:v>
                </c:pt>
                <c:pt idx="112">
                  <c:v>9.7954101562561391</c:v>
                </c:pt>
                <c:pt idx="113">
                  <c:v>9.9078369140638642</c:v>
                </c:pt>
                <c:pt idx="114">
                  <c:v>10.018798828127728</c:v>
                </c:pt>
                <c:pt idx="115">
                  <c:v>10.129028320307725</c:v>
                </c:pt>
                <c:pt idx="116">
                  <c:v>10.2392578125</c:v>
                </c:pt>
                <c:pt idx="117">
                  <c:v>10.347290039063864</c:v>
                </c:pt>
                <c:pt idx="118">
                  <c:v>10.562988281256139</c:v>
                </c:pt>
                <c:pt idx="119">
                  <c:v>10.774658203127728</c:v>
                </c:pt>
                <c:pt idx="120">
                  <c:v>10.9833984375</c:v>
                </c:pt>
                <c:pt idx="121">
                  <c:v>11.188842773436136</c:v>
                </c:pt>
                <c:pt idx="122">
                  <c:v>11.391357421872272</c:v>
                </c:pt>
                <c:pt idx="123">
                  <c:v>11.590209960936136</c:v>
                </c:pt>
                <c:pt idx="124">
                  <c:v>11.786865234372272</c:v>
                </c:pt>
                <c:pt idx="125">
                  <c:v>11.980590820307725</c:v>
                </c:pt>
                <c:pt idx="126">
                  <c:v>12.164794921872272</c:v>
                </c:pt>
                <c:pt idx="127">
                  <c:v>12.353759765627728</c:v>
                </c:pt>
                <c:pt idx="128">
                  <c:v>12.541625976563864</c:v>
                </c:pt>
                <c:pt idx="129">
                  <c:v>12.725830078127728</c:v>
                </c:pt>
                <c:pt idx="130">
                  <c:v>12.908203125</c:v>
                </c:pt>
                <c:pt idx="131">
                  <c:v>13.117309570307725</c:v>
                </c:pt>
                <c:pt idx="132">
                  <c:v>13.287963867192275</c:v>
                </c:pt>
                <c:pt idx="133">
                  <c:v>13.457519531256139</c:v>
                </c:pt>
                <c:pt idx="134">
                  <c:v>13.624877929692275</c:v>
                </c:pt>
                <c:pt idx="135">
                  <c:v>13.780883789063864</c:v>
                </c:pt>
                <c:pt idx="136">
                  <c:v>13.981567382807725</c:v>
                </c:pt>
                <c:pt idx="137">
                  <c:v>14.117065429692275</c:v>
                </c:pt>
                <c:pt idx="138">
                  <c:v>14.273803710936136</c:v>
                </c:pt>
                <c:pt idx="139">
                  <c:v>14.433471679692275</c:v>
                </c:pt>
                <c:pt idx="140">
                  <c:v>14.592041015627728</c:v>
                </c:pt>
                <c:pt idx="141">
                  <c:v>14.789794921872272</c:v>
                </c:pt>
                <c:pt idx="142">
                  <c:v>14.946166992192275</c:v>
                </c:pt>
                <c:pt idx="143">
                  <c:v>15.104370117192275</c:v>
                </c:pt>
                <c:pt idx="144">
                  <c:v>15.2578125</c:v>
                </c:pt>
                <c:pt idx="145">
                  <c:v>15.41015625</c:v>
                </c:pt>
                <c:pt idx="146">
                  <c:v>15.560668945307725</c:v>
                </c:pt>
                <c:pt idx="147">
                  <c:v>15.710815429692275</c:v>
                </c:pt>
                <c:pt idx="148">
                  <c:v>15.867919921872272</c:v>
                </c:pt>
                <c:pt idx="149">
                  <c:v>16.017333984372272</c:v>
                </c:pt>
                <c:pt idx="150">
                  <c:v>16.164916992192275</c:v>
                </c:pt>
                <c:pt idx="151">
                  <c:v>16.311035156256139</c:v>
                </c:pt>
                <c:pt idx="152">
                  <c:v>16.4560546875</c:v>
                </c:pt>
                <c:pt idx="153">
                  <c:v>16.599975585936136</c:v>
                </c:pt>
                <c:pt idx="154">
                  <c:v>16.742065429692275</c:v>
                </c:pt>
                <c:pt idx="155">
                  <c:v>16.884155273436136</c:v>
                </c:pt>
                <c:pt idx="156">
                  <c:v>17.024047851563864</c:v>
                </c:pt>
                <c:pt idx="157">
                  <c:v>17.157714843756139</c:v>
                </c:pt>
                <c:pt idx="158">
                  <c:v>17.296508789063864</c:v>
                </c:pt>
                <c:pt idx="159">
                  <c:v>17.434204101563864</c:v>
                </c:pt>
                <c:pt idx="160">
                  <c:v>17.570800781256139</c:v>
                </c:pt>
                <c:pt idx="161">
                  <c:v>17.706298828127728</c:v>
                </c:pt>
                <c:pt idx="162">
                  <c:v>17.841064453127728</c:v>
                </c:pt>
                <c:pt idx="163">
                  <c:v>17.974365234372272</c:v>
                </c:pt>
                <c:pt idx="164">
                  <c:v>18.106933593756139</c:v>
                </c:pt>
                <c:pt idx="165">
                  <c:v>18.238769531256139</c:v>
                </c:pt>
                <c:pt idx="166">
                  <c:v>18.368774414063864</c:v>
                </c:pt>
                <c:pt idx="167">
                  <c:v>18.498779296872272</c:v>
                </c:pt>
                <c:pt idx="168">
                  <c:v>18.628051757807725</c:v>
                </c:pt>
                <c:pt idx="169">
                  <c:v>18.757324218756139</c:v>
                </c:pt>
                <c:pt idx="170">
                  <c:v>18.886596679692275</c:v>
                </c:pt>
                <c:pt idx="171">
                  <c:v>19.014404296872272</c:v>
                </c:pt>
                <c:pt idx="172">
                  <c:v>19.136352539063864</c:v>
                </c:pt>
                <c:pt idx="173">
                  <c:v>19.257202148436136</c:v>
                </c:pt>
                <c:pt idx="174">
                  <c:v>19.3740234375</c:v>
                </c:pt>
                <c:pt idx="175">
                  <c:v>19.490844726563864</c:v>
                </c:pt>
                <c:pt idx="176">
                  <c:v>19.606933593756139</c:v>
                </c:pt>
                <c:pt idx="177">
                  <c:v>19.722290039063864</c:v>
                </c:pt>
                <c:pt idx="178">
                  <c:v>19.834350585936136</c:v>
                </c:pt>
                <c:pt idx="179">
                  <c:v>38.781005859372272</c:v>
                </c:pt>
                <c:pt idx="180">
                  <c:v>51.122680664063864</c:v>
                </c:pt>
                <c:pt idx="181">
                  <c:v>64.178833007807725</c:v>
                </c:pt>
                <c:pt idx="182">
                  <c:v>73.164184570307725</c:v>
                </c:pt>
                <c:pt idx="183">
                  <c:v>81.671264648436136</c:v>
                </c:pt>
                <c:pt idx="184">
                  <c:v>90.490722656256139</c:v>
                </c:pt>
                <c:pt idx="185">
                  <c:v>99.703857421872272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44-45EC-A1C9-21B9187E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240"/>
        <c:axId val="736586632"/>
      </c:scatterChart>
      <c:valAx>
        <c:axId val="7365862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6632"/>
        <c:crosses val="autoZero"/>
        <c:crossBetween val="midCat"/>
      </c:valAx>
      <c:valAx>
        <c:axId val="7365866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Downstream Transect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KitCarson'!$O$1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[1]Downstream!$D$3:$D$27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KitCarson'!$Q$3:$Q$27</c:f>
              <c:numCache>
                <c:formatCode>General</c:formatCode>
                <c:ptCount val="25"/>
                <c:pt idx="0">
                  <c:v>187.56</c:v>
                </c:pt>
                <c:pt idx="1">
                  <c:v>14.279999999999994</c:v>
                </c:pt>
                <c:pt idx="2">
                  <c:v>16.319999999999993</c:v>
                </c:pt>
                <c:pt idx="3">
                  <c:v>19.799999999999983</c:v>
                </c:pt>
                <c:pt idx="4">
                  <c:v>23.399999999999991</c:v>
                </c:pt>
                <c:pt idx="5">
                  <c:v>34.439999999999991</c:v>
                </c:pt>
                <c:pt idx="6">
                  <c:v>32.639999999999986</c:v>
                </c:pt>
                <c:pt idx="7">
                  <c:v>27.359999999999992</c:v>
                </c:pt>
                <c:pt idx="8">
                  <c:v>24.359999999999992</c:v>
                </c:pt>
                <c:pt idx="9">
                  <c:v>3.6000000000000085</c:v>
                </c:pt>
                <c:pt idx="10">
                  <c:v>1.6800000000000068</c:v>
                </c:pt>
                <c:pt idx="11">
                  <c:v>3.8400000000000034</c:v>
                </c:pt>
                <c:pt idx="12">
                  <c:v>0</c:v>
                </c:pt>
                <c:pt idx="13">
                  <c:v>1.6800000000000068</c:v>
                </c:pt>
                <c:pt idx="14">
                  <c:v>0.47999999999998977</c:v>
                </c:pt>
                <c:pt idx="15">
                  <c:v>0.60000000000000853</c:v>
                </c:pt>
                <c:pt idx="16">
                  <c:v>0.11999999999999744</c:v>
                </c:pt>
                <c:pt idx="17">
                  <c:v>7.3199999999999932</c:v>
                </c:pt>
                <c:pt idx="18">
                  <c:v>15.719999999999985</c:v>
                </c:pt>
                <c:pt idx="19">
                  <c:v>24.239999999999995</c:v>
                </c:pt>
                <c:pt idx="20">
                  <c:v>26.159999999999997</c:v>
                </c:pt>
                <c:pt idx="21">
                  <c:v>26.159999999999997</c:v>
                </c:pt>
                <c:pt idx="22">
                  <c:v>27.359999999999992</c:v>
                </c:pt>
                <c:pt idx="23">
                  <c:v>35.879999999999981</c:v>
                </c:pt>
                <c:pt idx="24">
                  <c:v>187.56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75-95A2-4602517B5B74}"/>
            </c:ext>
          </c:extLst>
        </c:ser>
        <c:ser>
          <c:idx val="1"/>
          <c:order val="1"/>
          <c:tx>
            <c:strRef>
              <c:f>'3. KitCarson'!$R$2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KitCarson'!$R$3:$R$27</c:f>
              <c:numCache>
                <c:formatCode>0.00</c:formatCode>
                <c:ptCount val="25"/>
                <c:pt idx="0">
                  <c:v>19.834350585936136</c:v>
                </c:pt>
                <c:pt idx="1">
                  <c:v>19.834350585936136</c:v>
                </c:pt>
                <c:pt idx="2">
                  <c:v>19.834350585936136</c:v>
                </c:pt>
                <c:pt idx="3">
                  <c:v>19.834350585936136</c:v>
                </c:pt>
                <c:pt idx="4">
                  <c:v>19.834350585936136</c:v>
                </c:pt>
                <c:pt idx="5">
                  <c:v>19.834350585936136</c:v>
                </c:pt>
                <c:pt idx="6">
                  <c:v>19.834350585936136</c:v>
                </c:pt>
                <c:pt idx="7">
                  <c:v>19.834350585936136</c:v>
                </c:pt>
                <c:pt idx="8">
                  <c:v>19.834350585936136</c:v>
                </c:pt>
                <c:pt idx="9">
                  <c:v>19.834350585936136</c:v>
                </c:pt>
                <c:pt idx="10">
                  <c:v>19.834350585936136</c:v>
                </c:pt>
                <c:pt idx="11">
                  <c:v>19.834350585936136</c:v>
                </c:pt>
                <c:pt idx="12">
                  <c:v>19.834350585936136</c:v>
                </c:pt>
                <c:pt idx="13">
                  <c:v>19.834350585936136</c:v>
                </c:pt>
                <c:pt idx="14">
                  <c:v>19.834350585936136</c:v>
                </c:pt>
                <c:pt idx="15">
                  <c:v>19.834350585936136</c:v>
                </c:pt>
                <c:pt idx="16">
                  <c:v>19.834350585936136</c:v>
                </c:pt>
                <c:pt idx="17">
                  <c:v>19.834350585936136</c:v>
                </c:pt>
                <c:pt idx="18">
                  <c:v>19.834350585936136</c:v>
                </c:pt>
                <c:pt idx="19">
                  <c:v>19.834350585936136</c:v>
                </c:pt>
                <c:pt idx="20">
                  <c:v>19.834350585936136</c:v>
                </c:pt>
                <c:pt idx="21">
                  <c:v>19.834350585936136</c:v>
                </c:pt>
                <c:pt idx="22">
                  <c:v>19.834350585936136</c:v>
                </c:pt>
                <c:pt idx="23">
                  <c:v>19.834350585936136</c:v>
                </c:pt>
                <c:pt idx="24">
                  <c:v>19.834350585936136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8-4D75-95A2-4602517B5B74}"/>
            </c:ext>
          </c:extLst>
        </c:ser>
        <c:ser>
          <c:idx val="2"/>
          <c:order val="2"/>
          <c:tx>
            <c:strRef>
              <c:f>'3. KitCarson'!$S$2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KitCarson'!$S$3:$S$27</c:f>
              <c:numCache>
                <c:formatCode>0.00</c:formatCode>
                <c:ptCount val="25"/>
                <c:pt idx="0">
                  <c:v>38.781005859372272</c:v>
                </c:pt>
                <c:pt idx="1">
                  <c:v>38.781005859372272</c:v>
                </c:pt>
                <c:pt idx="2">
                  <c:v>38.781005859372272</c:v>
                </c:pt>
                <c:pt idx="3">
                  <c:v>38.781005859372272</c:v>
                </c:pt>
                <c:pt idx="4">
                  <c:v>38.781005859372272</c:v>
                </c:pt>
                <c:pt idx="5">
                  <c:v>38.781005859372272</c:v>
                </c:pt>
                <c:pt idx="6">
                  <c:v>38.781005859372272</c:v>
                </c:pt>
                <c:pt idx="7">
                  <c:v>38.781005859372272</c:v>
                </c:pt>
                <c:pt idx="8">
                  <c:v>38.781005859372272</c:v>
                </c:pt>
                <c:pt idx="9">
                  <c:v>38.781005859372272</c:v>
                </c:pt>
                <c:pt idx="10">
                  <c:v>38.781005859372272</c:v>
                </c:pt>
                <c:pt idx="11">
                  <c:v>38.781005859372272</c:v>
                </c:pt>
                <c:pt idx="12">
                  <c:v>38.781005859372272</c:v>
                </c:pt>
                <c:pt idx="13">
                  <c:v>38.781005859372272</c:v>
                </c:pt>
                <c:pt idx="14">
                  <c:v>38.781005859372272</c:v>
                </c:pt>
                <c:pt idx="15">
                  <c:v>38.781005859372272</c:v>
                </c:pt>
                <c:pt idx="16">
                  <c:v>38.781005859372272</c:v>
                </c:pt>
                <c:pt idx="17">
                  <c:v>38.781005859372272</c:v>
                </c:pt>
                <c:pt idx="18">
                  <c:v>38.781005859372272</c:v>
                </c:pt>
                <c:pt idx="19">
                  <c:v>38.781005859372272</c:v>
                </c:pt>
                <c:pt idx="20">
                  <c:v>38.781005859372272</c:v>
                </c:pt>
                <c:pt idx="21">
                  <c:v>38.781005859372272</c:v>
                </c:pt>
                <c:pt idx="22">
                  <c:v>38.781005859372272</c:v>
                </c:pt>
                <c:pt idx="23">
                  <c:v>38.781005859372272</c:v>
                </c:pt>
                <c:pt idx="24">
                  <c:v>38.781005859372272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75-95A2-4602517B5B74}"/>
            </c:ext>
          </c:extLst>
        </c:ser>
        <c:ser>
          <c:idx val="3"/>
          <c:order val="3"/>
          <c:tx>
            <c:strRef>
              <c:f>'3. KitCarson'!$T$2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KitCarson'!$T$3:$T$27</c:f>
              <c:numCache>
                <c:formatCode>0.00</c:formatCode>
                <c:ptCount val="25"/>
                <c:pt idx="0">
                  <c:v>51.122680664063864</c:v>
                </c:pt>
                <c:pt idx="1">
                  <c:v>51.122680664063864</c:v>
                </c:pt>
                <c:pt idx="2">
                  <c:v>51.122680664063864</c:v>
                </c:pt>
                <c:pt idx="3">
                  <c:v>51.122680664063864</c:v>
                </c:pt>
                <c:pt idx="4">
                  <c:v>51.122680664063864</c:v>
                </c:pt>
                <c:pt idx="5">
                  <c:v>51.122680664063864</c:v>
                </c:pt>
                <c:pt idx="6">
                  <c:v>51.122680664063864</c:v>
                </c:pt>
                <c:pt idx="7">
                  <c:v>51.122680664063864</c:v>
                </c:pt>
                <c:pt idx="8">
                  <c:v>51.122680664063864</c:v>
                </c:pt>
                <c:pt idx="9">
                  <c:v>51.122680664063864</c:v>
                </c:pt>
                <c:pt idx="10">
                  <c:v>51.122680664063864</c:v>
                </c:pt>
                <c:pt idx="11">
                  <c:v>51.122680664063864</c:v>
                </c:pt>
                <c:pt idx="12">
                  <c:v>51.122680664063864</c:v>
                </c:pt>
                <c:pt idx="13">
                  <c:v>51.122680664063864</c:v>
                </c:pt>
                <c:pt idx="14">
                  <c:v>51.122680664063864</c:v>
                </c:pt>
                <c:pt idx="15">
                  <c:v>51.122680664063864</c:v>
                </c:pt>
                <c:pt idx="16">
                  <c:v>51.122680664063864</c:v>
                </c:pt>
                <c:pt idx="17">
                  <c:v>51.122680664063864</c:v>
                </c:pt>
                <c:pt idx="18">
                  <c:v>51.122680664063864</c:v>
                </c:pt>
                <c:pt idx="19">
                  <c:v>51.122680664063864</c:v>
                </c:pt>
                <c:pt idx="20">
                  <c:v>51.122680664063864</c:v>
                </c:pt>
                <c:pt idx="21">
                  <c:v>51.122680664063864</c:v>
                </c:pt>
                <c:pt idx="22">
                  <c:v>51.122680664063864</c:v>
                </c:pt>
                <c:pt idx="23">
                  <c:v>51.122680664063864</c:v>
                </c:pt>
                <c:pt idx="24">
                  <c:v>51.122680664063864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75-95A2-4602517B5B74}"/>
            </c:ext>
          </c:extLst>
        </c:ser>
        <c:ser>
          <c:idx val="4"/>
          <c:order val="4"/>
          <c:tx>
            <c:strRef>
              <c:f>'3. KitCarson'!$U$2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KitCarson'!$U$3:$U$27</c:f>
              <c:numCache>
                <c:formatCode>0.00</c:formatCode>
                <c:ptCount val="25"/>
                <c:pt idx="0">
                  <c:v>64.178833007807725</c:v>
                </c:pt>
                <c:pt idx="1">
                  <c:v>64.178833007807725</c:v>
                </c:pt>
                <c:pt idx="2">
                  <c:v>64.178833007807725</c:v>
                </c:pt>
                <c:pt idx="3">
                  <c:v>64.178833007807725</c:v>
                </c:pt>
                <c:pt idx="4">
                  <c:v>64.178833007807725</c:v>
                </c:pt>
                <c:pt idx="5">
                  <c:v>64.178833007807725</c:v>
                </c:pt>
                <c:pt idx="6">
                  <c:v>64.178833007807725</c:v>
                </c:pt>
                <c:pt idx="7">
                  <c:v>64.178833007807725</c:v>
                </c:pt>
                <c:pt idx="8">
                  <c:v>64.178833007807725</c:v>
                </c:pt>
                <c:pt idx="9">
                  <c:v>64.178833007807725</c:v>
                </c:pt>
                <c:pt idx="10">
                  <c:v>64.178833007807725</c:v>
                </c:pt>
                <c:pt idx="11">
                  <c:v>64.178833007807725</c:v>
                </c:pt>
                <c:pt idx="12">
                  <c:v>64.178833007807725</c:v>
                </c:pt>
                <c:pt idx="13">
                  <c:v>64.178833007807725</c:v>
                </c:pt>
                <c:pt idx="14">
                  <c:v>64.178833007807725</c:v>
                </c:pt>
                <c:pt idx="15">
                  <c:v>64.178833007807725</c:v>
                </c:pt>
                <c:pt idx="16">
                  <c:v>64.178833007807725</c:v>
                </c:pt>
                <c:pt idx="17">
                  <c:v>64.178833007807725</c:v>
                </c:pt>
                <c:pt idx="18">
                  <c:v>64.178833007807725</c:v>
                </c:pt>
                <c:pt idx="19">
                  <c:v>64.178833007807725</c:v>
                </c:pt>
                <c:pt idx="20">
                  <c:v>64.178833007807725</c:v>
                </c:pt>
                <c:pt idx="21">
                  <c:v>64.178833007807725</c:v>
                </c:pt>
                <c:pt idx="22">
                  <c:v>64.178833007807725</c:v>
                </c:pt>
                <c:pt idx="23">
                  <c:v>64.178833007807725</c:v>
                </c:pt>
                <c:pt idx="24">
                  <c:v>64.178833007807725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28-4D75-95A2-4602517B5B74}"/>
            </c:ext>
          </c:extLst>
        </c:ser>
        <c:ser>
          <c:idx val="5"/>
          <c:order val="5"/>
          <c:tx>
            <c:strRef>
              <c:f>'3. KitCarson'!$Z$2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KitCarson'!$Z$3:$Z$27</c:f>
              <c:numCache>
                <c:formatCode>0.00</c:formatCode>
                <c:ptCount val="25"/>
                <c:pt idx="0" formatCode="General">
                  <c:v>46.188000000000002</c:v>
                </c:pt>
                <c:pt idx="1">
                  <c:v>46.188000000000002</c:v>
                </c:pt>
                <c:pt idx="2">
                  <c:v>46.188000000000002</c:v>
                </c:pt>
                <c:pt idx="3">
                  <c:v>46.188000000000002</c:v>
                </c:pt>
                <c:pt idx="4">
                  <c:v>46.188000000000002</c:v>
                </c:pt>
                <c:pt idx="5">
                  <c:v>46.188000000000002</c:v>
                </c:pt>
                <c:pt idx="6">
                  <c:v>46.188000000000002</c:v>
                </c:pt>
                <c:pt idx="7">
                  <c:v>46.188000000000002</c:v>
                </c:pt>
                <c:pt idx="8">
                  <c:v>46.188000000000002</c:v>
                </c:pt>
                <c:pt idx="9">
                  <c:v>46.188000000000002</c:v>
                </c:pt>
                <c:pt idx="10">
                  <c:v>46.188000000000002</c:v>
                </c:pt>
                <c:pt idx="11">
                  <c:v>46.188000000000002</c:v>
                </c:pt>
                <c:pt idx="12">
                  <c:v>46.188000000000002</c:v>
                </c:pt>
                <c:pt idx="13">
                  <c:v>46.188000000000002</c:v>
                </c:pt>
                <c:pt idx="14">
                  <c:v>46.188000000000002</c:v>
                </c:pt>
                <c:pt idx="15">
                  <c:v>46.188000000000002</c:v>
                </c:pt>
                <c:pt idx="16">
                  <c:v>46.188000000000002</c:v>
                </c:pt>
                <c:pt idx="17">
                  <c:v>46.188000000000002</c:v>
                </c:pt>
                <c:pt idx="18">
                  <c:v>46.188000000000002</c:v>
                </c:pt>
                <c:pt idx="19">
                  <c:v>46.188000000000002</c:v>
                </c:pt>
                <c:pt idx="20">
                  <c:v>46.188000000000002</c:v>
                </c:pt>
                <c:pt idx="21">
                  <c:v>46.188000000000002</c:v>
                </c:pt>
                <c:pt idx="22">
                  <c:v>46.188000000000002</c:v>
                </c:pt>
                <c:pt idx="23">
                  <c:v>46.188000000000002</c:v>
                </c:pt>
                <c:pt idx="24">
                  <c:v>46.188000000000002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 KitCarson'!$AA$2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KitCarson'!$AA$3:$AA$27</c:f>
              <c:numCache>
                <c:formatCode>0.00</c:formatCode>
                <c:ptCount val="25"/>
                <c:pt idx="0">
                  <c:v>11.628</c:v>
                </c:pt>
                <c:pt idx="1">
                  <c:v>11.628</c:v>
                </c:pt>
                <c:pt idx="2">
                  <c:v>11.628</c:v>
                </c:pt>
                <c:pt idx="3">
                  <c:v>11.628</c:v>
                </c:pt>
                <c:pt idx="4">
                  <c:v>11.628</c:v>
                </c:pt>
                <c:pt idx="5">
                  <c:v>11.628</c:v>
                </c:pt>
                <c:pt idx="6">
                  <c:v>11.628</c:v>
                </c:pt>
                <c:pt idx="7">
                  <c:v>11.628</c:v>
                </c:pt>
                <c:pt idx="8">
                  <c:v>11.628</c:v>
                </c:pt>
                <c:pt idx="9">
                  <c:v>11.628</c:v>
                </c:pt>
                <c:pt idx="10">
                  <c:v>11.628</c:v>
                </c:pt>
                <c:pt idx="11">
                  <c:v>11.628</c:v>
                </c:pt>
                <c:pt idx="12">
                  <c:v>11.628</c:v>
                </c:pt>
                <c:pt idx="13">
                  <c:v>11.628</c:v>
                </c:pt>
                <c:pt idx="14">
                  <c:v>11.628</c:v>
                </c:pt>
                <c:pt idx="15">
                  <c:v>11.628</c:v>
                </c:pt>
                <c:pt idx="16">
                  <c:v>11.628</c:v>
                </c:pt>
                <c:pt idx="17">
                  <c:v>11.628</c:v>
                </c:pt>
                <c:pt idx="18">
                  <c:v>11.628</c:v>
                </c:pt>
                <c:pt idx="19">
                  <c:v>11.628</c:v>
                </c:pt>
                <c:pt idx="20">
                  <c:v>11.628</c:v>
                </c:pt>
                <c:pt idx="21">
                  <c:v>11.628</c:v>
                </c:pt>
                <c:pt idx="22">
                  <c:v>11.628</c:v>
                </c:pt>
                <c:pt idx="23">
                  <c:v>11.628</c:v>
                </c:pt>
                <c:pt idx="24">
                  <c:v>11.628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 KitCarson'!$AB$2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KitCarson'!$O$3:$O$27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KitCarson'!$AB$3:$AB$27</c:f>
              <c:numCache>
                <c:formatCode>0.00</c:formatCode>
                <c:ptCount val="25"/>
                <c:pt idx="0">
                  <c:v>10.956</c:v>
                </c:pt>
                <c:pt idx="1">
                  <c:v>10.956</c:v>
                </c:pt>
                <c:pt idx="2">
                  <c:v>10.956</c:v>
                </c:pt>
                <c:pt idx="3">
                  <c:v>10.956</c:v>
                </c:pt>
                <c:pt idx="4">
                  <c:v>10.956</c:v>
                </c:pt>
                <c:pt idx="5">
                  <c:v>10.956</c:v>
                </c:pt>
                <c:pt idx="6">
                  <c:v>10.956</c:v>
                </c:pt>
                <c:pt idx="7">
                  <c:v>10.956</c:v>
                </c:pt>
                <c:pt idx="8">
                  <c:v>10.956</c:v>
                </c:pt>
                <c:pt idx="9">
                  <c:v>10.956</c:v>
                </c:pt>
                <c:pt idx="10">
                  <c:v>10.956</c:v>
                </c:pt>
                <c:pt idx="11">
                  <c:v>10.956</c:v>
                </c:pt>
                <c:pt idx="12">
                  <c:v>10.956</c:v>
                </c:pt>
                <c:pt idx="13">
                  <c:v>10.956</c:v>
                </c:pt>
                <c:pt idx="14">
                  <c:v>10.956</c:v>
                </c:pt>
                <c:pt idx="15">
                  <c:v>10.956</c:v>
                </c:pt>
                <c:pt idx="16">
                  <c:v>10.956</c:v>
                </c:pt>
                <c:pt idx="17">
                  <c:v>10.956</c:v>
                </c:pt>
                <c:pt idx="18">
                  <c:v>10.956</c:v>
                </c:pt>
                <c:pt idx="19">
                  <c:v>10.956</c:v>
                </c:pt>
                <c:pt idx="20">
                  <c:v>10.956</c:v>
                </c:pt>
                <c:pt idx="21">
                  <c:v>10.956</c:v>
                </c:pt>
                <c:pt idx="22">
                  <c:v>10.956</c:v>
                </c:pt>
                <c:pt idx="23">
                  <c:v>10.956</c:v>
                </c:pt>
                <c:pt idx="24">
                  <c:v>10.956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3104"/>
        <c:axId val="736582712"/>
      </c:scatterChart>
      <c:valAx>
        <c:axId val="736583104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2712"/>
        <c:crossesAt val="-18"/>
        <c:crossBetween val="midCat"/>
      </c:valAx>
      <c:valAx>
        <c:axId val="73658271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8423874341288735"/>
          <c:h val="0.41202689900448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San Dieguito'!$A$3:$A$11</c:f>
              <c:numCache>
                <c:formatCode>0.0</c:formatCode>
                <c:ptCount val="9"/>
                <c:pt idx="0">
                  <c:v>0</c:v>
                </c:pt>
                <c:pt idx="1">
                  <c:v>1450</c:v>
                </c:pt>
                <c:pt idx="2">
                  <c:v>6210</c:v>
                </c:pt>
                <c:pt idx="3">
                  <c:v>12800</c:v>
                </c:pt>
                <c:pt idx="4">
                  <c:v>25700</c:v>
                </c:pt>
                <c:pt idx="5">
                  <c:v>39400</c:v>
                </c:pt>
                <c:pt idx="6">
                  <c:v>56300</c:v>
                </c:pt>
                <c:pt idx="7">
                  <c:v>77700</c:v>
                </c:pt>
                <c:pt idx="8">
                  <c:v>110000</c:v>
                </c:pt>
              </c:numCache>
            </c:numRef>
          </c:xVal>
          <c:yVal>
            <c:numRef>
              <c:f>'4. San Dieguito'!$D$3:$D$11</c:f>
              <c:numCache>
                <c:formatCode>0.00</c:formatCode>
                <c:ptCount val="9"/>
                <c:pt idx="0">
                  <c:v>0</c:v>
                </c:pt>
                <c:pt idx="1">
                  <c:v>49.040771484372272</c:v>
                </c:pt>
                <c:pt idx="2">
                  <c:v>72.688842773436136</c:v>
                </c:pt>
                <c:pt idx="3">
                  <c:v>89.346313476564546</c:v>
                </c:pt>
                <c:pt idx="4">
                  <c:v>111.93347167968</c:v>
                </c:pt>
                <c:pt idx="5">
                  <c:v>130.15173339843614</c:v>
                </c:pt>
                <c:pt idx="6">
                  <c:v>148.91491699218</c:v>
                </c:pt>
                <c:pt idx="7">
                  <c:v>168.85034179687227</c:v>
                </c:pt>
                <c:pt idx="8">
                  <c:v>194.89233398437227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 San Dieguito'!$H$3:$H$11</c:f>
              <c:numCache>
                <c:formatCode>General</c:formatCode>
                <c:ptCount val="9"/>
              </c:numCache>
            </c:numRef>
          </c:xVal>
          <c:yVal>
            <c:numRef>
              <c:f>'4. San Dieguito'!$G$3:$G$11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0D-4476-8EB5-411633A5ED70}"/>
            </c:ext>
          </c:extLst>
        </c:ser>
        <c:ser>
          <c:idx val="2"/>
          <c:order val="2"/>
          <c:tx>
            <c:v>NEW Rating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'4. San Dieguito'!$A$16:$A$237</c:f>
              <c:numCache>
                <c:formatCode>0.00</c:formatCode>
                <c:ptCount val="2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6210</c:v>
                </c:pt>
                <c:pt idx="216">
                  <c:v>12800</c:v>
                </c:pt>
                <c:pt idx="217">
                  <c:v>25700</c:v>
                </c:pt>
                <c:pt idx="218">
                  <c:v>39400</c:v>
                </c:pt>
                <c:pt idx="219">
                  <c:v>56300</c:v>
                </c:pt>
                <c:pt idx="220">
                  <c:v>77700</c:v>
                </c:pt>
                <c:pt idx="221">
                  <c:v>110000</c:v>
                </c:pt>
              </c:numCache>
            </c:numRef>
          </c:xVal>
          <c:yVal>
            <c:numRef>
              <c:f>'4. San Dieguito'!$D$16:$D$237</c:f>
              <c:numCache>
                <c:formatCode>0.00</c:formatCode>
                <c:ptCount val="222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72.688842773436136</c:v>
                </c:pt>
                <c:pt idx="216">
                  <c:v>89.346313476564546</c:v>
                </c:pt>
                <c:pt idx="217">
                  <c:v>111.93347167968</c:v>
                </c:pt>
                <c:pt idx="218">
                  <c:v>130.15173339843614</c:v>
                </c:pt>
                <c:pt idx="219">
                  <c:v>148.91491699218</c:v>
                </c:pt>
                <c:pt idx="220">
                  <c:v>168.85034179687227</c:v>
                </c:pt>
                <c:pt idx="221">
                  <c:v>194.89196777343614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F0D-4476-8EB5-411633A5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7416"/>
        <c:axId val="736587808"/>
      </c:scatterChart>
      <c:valAx>
        <c:axId val="7365874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7808"/>
        <c:crossesAt val="0"/>
        <c:crossBetween val="midCat"/>
      </c:valAx>
      <c:valAx>
        <c:axId val="73658780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 San Dieguito'!$O$1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[1]Downstream!$D$3:$D$27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'4. San Dieguito'!$Q$3:$Q$27</c:f>
              <c:numCache>
                <c:formatCode>General</c:formatCode>
                <c:ptCount val="25"/>
                <c:pt idx="0">
                  <c:v>64.199999999999989</c:v>
                </c:pt>
                <c:pt idx="1">
                  <c:v>63.839999999999982</c:v>
                </c:pt>
                <c:pt idx="2">
                  <c:v>62.639999999999986</c:v>
                </c:pt>
                <c:pt idx="3">
                  <c:v>60.719999999999985</c:v>
                </c:pt>
                <c:pt idx="4">
                  <c:v>55.679999999999986</c:v>
                </c:pt>
                <c:pt idx="5">
                  <c:v>51.239999999999995</c:v>
                </c:pt>
                <c:pt idx="6">
                  <c:v>44.879999999999988</c:v>
                </c:pt>
                <c:pt idx="7">
                  <c:v>45.599999999999994</c:v>
                </c:pt>
                <c:pt idx="8">
                  <c:v>44.639999999999993</c:v>
                </c:pt>
                <c:pt idx="9">
                  <c:v>43.199999999999989</c:v>
                </c:pt>
                <c:pt idx="10">
                  <c:v>42.779999999999987</c:v>
                </c:pt>
                <c:pt idx="11">
                  <c:v>42.359999999999985</c:v>
                </c:pt>
                <c:pt idx="12">
                  <c:v>41.879999999999988</c:v>
                </c:pt>
                <c:pt idx="13">
                  <c:v>42.359999999999985</c:v>
                </c:pt>
                <c:pt idx="14">
                  <c:v>42.599999999999994</c:v>
                </c:pt>
                <c:pt idx="15">
                  <c:v>43.199999999999989</c:v>
                </c:pt>
                <c:pt idx="16">
                  <c:v>43.679999999999993</c:v>
                </c:pt>
                <c:pt idx="17">
                  <c:v>44.519999999999996</c:v>
                </c:pt>
                <c:pt idx="18">
                  <c:v>45.599999999999994</c:v>
                </c:pt>
                <c:pt idx="19">
                  <c:v>47.639999999999993</c:v>
                </c:pt>
                <c:pt idx="20">
                  <c:v>48.359999999999992</c:v>
                </c:pt>
                <c:pt idx="21">
                  <c:v>52.679999999999986</c:v>
                </c:pt>
                <c:pt idx="22">
                  <c:v>57.12</c:v>
                </c:pt>
                <c:pt idx="23">
                  <c:v>60.12</c:v>
                </c:pt>
                <c:pt idx="24">
                  <c:v>63.719999999999985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4-4298-BE0D-31B8564A2CF5}"/>
            </c:ext>
          </c:extLst>
        </c:ser>
        <c:ser>
          <c:idx val="1"/>
          <c:order val="1"/>
          <c:tx>
            <c:strRef>
              <c:f>'4. San Dieguito'!$R$2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Dieguito'!$R$3:$R$27</c:f>
              <c:numCache>
                <c:formatCode>0.00</c:formatCode>
                <c:ptCount val="25"/>
                <c:pt idx="0">
                  <c:v>49.040771484372272</c:v>
                </c:pt>
                <c:pt idx="1">
                  <c:v>49.040771484372272</c:v>
                </c:pt>
                <c:pt idx="2">
                  <c:v>49.040771484372272</c:v>
                </c:pt>
                <c:pt idx="3">
                  <c:v>49.040771484372272</c:v>
                </c:pt>
                <c:pt idx="4">
                  <c:v>49.040771484372272</c:v>
                </c:pt>
                <c:pt idx="5">
                  <c:v>49.040771484372272</c:v>
                </c:pt>
                <c:pt idx="6">
                  <c:v>49.040771484372272</c:v>
                </c:pt>
                <c:pt idx="7">
                  <c:v>49.040771484372272</c:v>
                </c:pt>
                <c:pt idx="8">
                  <c:v>49.040771484372272</c:v>
                </c:pt>
                <c:pt idx="9">
                  <c:v>49.040771484372272</c:v>
                </c:pt>
                <c:pt idx="10">
                  <c:v>49.040771484372272</c:v>
                </c:pt>
                <c:pt idx="11">
                  <c:v>49.040771484372272</c:v>
                </c:pt>
                <c:pt idx="12">
                  <c:v>49.040771484372272</c:v>
                </c:pt>
                <c:pt idx="13">
                  <c:v>49.040771484372272</c:v>
                </c:pt>
                <c:pt idx="14">
                  <c:v>49.040771484372272</c:v>
                </c:pt>
                <c:pt idx="15">
                  <c:v>49.040771484372272</c:v>
                </c:pt>
                <c:pt idx="16">
                  <c:v>49.040771484372272</c:v>
                </c:pt>
                <c:pt idx="17">
                  <c:v>49.040771484372272</c:v>
                </c:pt>
                <c:pt idx="18">
                  <c:v>49.040771484372272</c:v>
                </c:pt>
                <c:pt idx="19">
                  <c:v>49.040771484372272</c:v>
                </c:pt>
                <c:pt idx="20">
                  <c:v>49.040771484372272</c:v>
                </c:pt>
                <c:pt idx="21">
                  <c:v>49.040771484372272</c:v>
                </c:pt>
                <c:pt idx="22">
                  <c:v>49.040771484372272</c:v>
                </c:pt>
                <c:pt idx="23">
                  <c:v>49.040771484372272</c:v>
                </c:pt>
                <c:pt idx="24">
                  <c:v>49.040771484372272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64-4298-BE0D-31B8564A2CF5}"/>
            </c:ext>
          </c:extLst>
        </c:ser>
        <c:ser>
          <c:idx val="2"/>
          <c:order val="2"/>
          <c:tx>
            <c:strRef>
              <c:f>'4. San Dieguito'!$S$2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Dieguito'!$S$3:$S$27</c:f>
              <c:numCache>
                <c:formatCode>0.00</c:formatCode>
                <c:ptCount val="25"/>
                <c:pt idx="0">
                  <c:v>72.688842773436136</c:v>
                </c:pt>
                <c:pt idx="1">
                  <c:v>72.688842773436136</c:v>
                </c:pt>
                <c:pt idx="2">
                  <c:v>72.688842773436136</c:v>
                </c:pt>
                <c:pt idx="3">
                  <c:v>72.688842773436136</c:v>
                </c:pt>
                <c:pt idx="4">
                  <c:v>72.688842773436136</c:v>
                </c:pt>
                <c:pt idx="5">
                  <c:v>72.688842773436136</c:v>
                </c:pt>
                <c:pt idx="6">
                  <c:v>72.688842773436136</c:v>
                </c:pt>
                <c:pt idx="7">
                  <c:v>72.688842773436136</c:v>
                </c:pt>
                <c:pt idx="8">
                  <c:v>72.688842773436136</c:v>
                </c:pt>
                <c:pt idx="9">
                  <c:v>72.688842773436136</c:v>
                </c:pt>
                <c:pt idx="10">
                  <c:v>72.688842773436136</c:v>
                </c:pt>
                <c:pt idx="11">
                  <c:v>72.688842773436136</c:v>
                </c:pt>
                <c:pt idx="12">
                  <c:v>72.688842773436136</c:v>
                </c:pt>
                <c:pt idx="13">
                  <c:v>72.688842773436136</c:v>
                </c:pt>
                <c:pt idx="14">
                  <c:v>72.688842773436136</c:v>
                </c:pt>
                <c:pt idx="15">
                  <c:v>72.688842773436136</c:v>
                </c:pt>
                <c:pt idx="16">
                  <c:v>72.688842773436136</c:v>
                </c:pt>
                <c:pt idx="17">
                  <c:v>72.688842773436136</c:v>
                </c:pt>
                <c:pt idx="18">
                  <c:v>72.688842773436136</c:v>
                </c:pt>
                <c:pt idx="19">
                  <c:v>72.688842773436136</c:v>
                </c:pt>
                <c:pt idx="20">
                  <c:v>72.688842773436136</c:v>
                </c:pt>
                <c:pt idx="21">
                  <c:v>72.688842773436136</c:v>
                </c:pt>
                <c:pt idx="22">
                  <c:v>72.688842773436136</c:v>
                </c:pt>
                <c:pt idx="23">
                  <c:v>72.688842773436136</c:v>
                </c:pt>
                <c:pt idx="24">
                  <c:v>72.688842773436136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64-4298-BE0D-31B8564A2CF5}"/>
            </c:ext>
          </c:extLst>
        </c:ser>
        <c:ser>
          <c:idx val="3"/>
          <c:order val="3"/>
          <c:tx>
            <c:strRef>
              <c:f>'4. San Dieguito'!$T$2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Dieguito'!$T$3:$T$27</c:f>
              <c:numCache>
                <c:formatCode>0.00</c:formatCode>
                <c:ptCount val="25"/>
                <c:pt idx="0">
                  <c:v>89.346313476564546</c:v>
                </c:pt>
                <c:pt idx="1">
                  <c:v>89.346313476564546</c:v>
                </c:pt>
                <c:pt idx="2">
                  <c:v>89.346313476564546</c:v>
                </c:pt>
                <c:pt idx="3">
                  <c:v>89.346313476564546</c:v>
                </c:pt>
                <c:pt idx="4">
                  <c:v>89.346313476564546</c:v>
                </c:pt>
                <c:pt idx="5">
                  <c:v>89.346313476564546</c:v>
                </c:pt>
                <c:pt idx="6">
                  <c:v>89.346313476564546</c:v>
                </c:pt>
                <c:pt idx="7">
                  <c:v>89.346313476564546</c:v>
                </c:pt>
                <c:pt idx="8">
                  <c:v>89.346313476564546</c:v>
                </c:pt>
                <c:pt idx="9">
                  <c:v>89.346313476564546</c:v>
                </c:pt>
                <c:pt idx="10">
                  <c:v>89.346313476564546</c:v>
                </c:pt>
                <c:pt idx="11">
                  <c:v>89.346313476564546</c:v>
                </c:pt>
                <c:pt idx="12">
                  <c:v>89.346313476564546</c:v>
                </c:pt>
                <c:pt idx="13">
                  <c:v>89.346313476564546</c:v>
                </c:pt>
                <c:pt idx="14">
                  <c:v>89.346313476564546</c:v>
                </c:pt>
                <c:pt idx="15">
                  <c:v>89.346313476564546</c:v>
                </c:pt>
                <c:pt idx="16">
                  <c:v>89.346313476564546</c:v>
                </c:pt>
                <c:pt idx="17">
                  <c:v>89.346313476564546</c:v>
                </c:pt>
                <c:pt idx="18">
                  <c:v>89.346313476564546</c:v>
                </c:pt>
                <c:pt idx="19">
                  <c:v>89.346313476564546</c:v>
                </c:pt>
                <c:pt idx="20">
                  <c:v>89.346313476564546</c:v>
                </c:pt>
                <c:pt idx="21">
                  <c:v>89.346313476564546</c:v>
                </c:pt>
                <c:pt idx="22">
                  <c:v>89.346313476564546</c:v>
                </c:pt>
                <c:pt idx="23">
                  <c:v>89.346313476564546</c:v>
                </c:pt>
                <c:pt idx="24">
                  <c:v>89.346313476564546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4-4298-BE0D-31B8564A2CF5}"/>
            </c:ext>
          </c:extLst>
        </c:ser>
        <c:ser>
          <c:idx val="4"/>
          <c:order val="4"/>
          <c:tx>
            <c:strRef>
              <c:f>'4. San Dieguito'!$U$2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'4. San Dieguito'!$U$3:$U$27</c:f>
              <c:numCache>
                <c:formatCode>0.00</c:formatCode>
                <c:ptCount val="25"/>
                <c:pt idx="0">
                  <c:v>111.93347167968</c:v>
                </c:pt>
                <c:pt idx="1">
                  <c:v>111.93347167968</c:v>
                </c:pt>
                <c:pt idx="2">
                  <c:v>111.93347167968</c:v>
                </c:pt>
                <c:pt idx="3">
                  <c:v>111.93347167968</c:v>
                </c:pt>
                <c:pt idx="4">
                  <c:v>111.93347167968</c:v>
                </c:pt>
                <c:pt idx="5">
                  <c:v>111.93347167968</c:v>
                </c:pt>
                <c:pt idx="6">
                  <c:v>111.93347167968</c:v>
                </c:pt>
                <c:pt idx="7">
                  <c:v>111.93347167968</c:v>
                </c:pt>
                <c:pt idx="8">
                  <c:v>111.93347167968</c:v>
                </c:pt>
                <c:pt idx="9">
                  <c:v>111.93347167968</c:v>
                </c:pt>
                <c:pt idx="10">
                  <c:v>111.93347167968</c:v>
                </c:pt>
                <c:pt idx="11">
                  <c:v>111.93347167968</c:v>
                </c:pt>
                <c:pt idx="12">
                  <c:v>111.93347167968</c:v>
                </c:pt>
                <c:pt idx="13">
                  <c:v>111.93347167968</c:v>
                </c:pt>
                <c:pt idx="14">
                  <c:v>111.93347167968</c:v>
                </c:pt>
                <c:pt idx="15">
                  <c:v>111.93347167968</c:v>
                </c:pt>
                <c:pt idx="16">
                  <c:v>111.93347167968</c:v>
                </c:pt>
                <c:pt idx="17">
                  <c:v>111.93347167968</c:v>
                </c:pt>
                <c:pt idx="18">
                  <c:v>111.93347167968</c:v>
                </c:pt>
                <c:pt idx="19">
                  <c:v>111.93347167968</c:v>
                </c:pt>
                <c:pt idx="20">
                  <c:v>111.93347167968</c:v>
                </c:pt>
                <c:pt idx="21">
                  <c:v>111.93347167968</c:v>
                </c:pt>
                <c:pt idx="22">
                  <c:v>111.93347167968</c:v>
                </c:pt>
                <c:pt idx="23">
                  <c:v>111.93347167968</c:v>
                </c:pt>
                <c:pt idx="24">
                  <c:v>111.93347167968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64-4298-BE0D-31B8564A2CF5}"/>
            </c:ext>
          </c:extLst>
        </c:ser>
        <c:ser>
          <c:idx val="5"/>
          <c:order val="5"/>
          <c:tx>
            <c:v>Pipes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San Dieguito'!$O$28:$O$31</c:f>
              <c:numCache>
                <c:formatCode>General</c:formatCode>
                <c:ptCount val="4"/>
                <c:pt idx="0">
                  <c:v>110</c:v>
                </c:pt>
                <c:pt idx="1">
                  <c:v>118.5</c:v>
                </c:pt>
                <c:pt idx="2">
                  <c:v>126.5</c:v>
                </c:pt>
                <c:pt idx="3">
                  <c:v>135</c:v>
                </c:pt>
              </c:numCache>
            </c:numRef>
          </c:xVal>
          <c:yVal>
            <c:numRef>
              <c:f>'4. San Dieguito'!$Q$28:$Q$31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0.23999999999999488</c:v>
                </c:pt>
                <c:pt idx="2">
                  <c:v>0</c:v>
                </c:pt>
                <c:pt idx="3">
                  <c:v>0.23999999999999488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4-4298-BE0D-31B8564A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3496"/>
        <c:axId val="736588592"/>
      </c:scatterChart>
      <c:valAx>
        <c:axId val="736583496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8592"/>
        <c:crossesAt val="-18"/>
        <c:crossBetween val="midCat"/>
      </c:valAx>
      <c:valAx>
        <c:axId val="736588592"/>
        <c:scaling>
          <c:orientation val="minMax"/>
          <c:max val="14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3533745084838"/>
          <c:y val="0.13359798775153109"/>
          <c:w val="0.67850159529315346"/>
          <c:h val="0.185203412073490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Moonsong'!$A$3:$A$11</c:f>
              <c:numCache>
                <c:formatCode>0.0</c:formatCode>
                <c:ptCount val="9"/>
                <c:pt idx="0">
                  <c:v>0</c:v>
                </c:pt>
                <c:pt idx="1">
                  <c:v>47.700000762939503</c:v>
                </c:pt>
                <c:pt idx="2">
                  <c:v>143</c:v>
                </c:pt>
                <c:pt idx="3">
                  <c:v>223</c:v>
                </c:pt>
                <c:pt idx="4">
                  <c:v>327</c:v>
                </c:pt>
                <c:pt idx="5">
                  <c:v>410</c:v>
                </c:pt>
                <c:pt idx="6">
                  <c:v>495</c:v>
                </c:pt>
                <c:pt idx="7">
                  <c:v>587</c:v>
                </c:pt>
                <c:pt idx="8">
                  <c:v>693</c:v>
                </c:pt>
              </c:numCache>
            </c:numRef>
          </c:xVal>
          <c:yVal>
            <c:numRef>
              <c:f>'5. Moonsong'!$D$3:$D$11</c:f>
              <c:numCache>
                <c:formatCode>0.00</c:formatCode>
                <c:ptCount val="9"/>
                <c:pt idx="0">
                  <c:v>0</c:v>
                </c:pt>
                <c:pt idx="1">
                  <c:v>10.973144531243861</c:v>
                </c:pt>
                <c:pt idx="2">
                  <c:v>17.750610351551586</c:v>
                </c:pt>
                <c:pt idx="3">
                  <c:v>22.0341796875</c:v>
                </c:pt>
                <c:pt idx="4">
                  <c:v>25.731811523436136</c:v>
                </c:pt>
                <c:pt idx="5">
                  <c:v>28.1103515625</c:v>
                </c:pt>
                <c:pt idx="6">
                  <c:v>29.638916015616132</c:v>
                </c:pt>
                <c:pt idx="7">
                  <c:v>30.525146484371589</c:v>
                </c:pt>
                <c:pt idx="8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'5. Moonsong'!$G$3:$G$11</c:f>
              <c:numCache>
                <c:formatCode>General</c:formatCode>
                <c:ptCount val="9"/>
                <c:pt idx="0">
                  <c:v>0.13800000000000001</c:v>
                </c:pt>
                <c:pt idx="1">
                  <c:v>0.126</c:v>
                </c:pt>
              </c:numCache>
            </c:numRef>
          </c:xVal>
          <c:yVal>
            <c:numRef>
              <c:f>'5. Moonsong'!$H$3:$H$11</c:f>
              <c:numCache>
                <c:formatCode>General</c:formatCode>
                <c:ptCount val="9"/>
                <c:pt idx="0">
                  <c:v>0.65</c:v>
                </c:pt>
                <c:pt idx="1">
                  <c:v>0.65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v>HEC-RAS Alex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'5. Moonsong'!$A$15:$A$115</c:f>
              <c:numCache>
                <c:formatCode>0.00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47.700000762939503</c:v>
                </c:pt>
                <c:pt idx="94">
                  <c:v>143</c:v>
                </c:pt>
                <c:pt idx="95">
                  <c:v>223</c:v>
                </c:pt>
                <c:pt idx="96">
                  <c:v>327</c:v>
                </c:pt>
                <c:pt idx="97">
                  <c:v>410</c:v>
                </c:pt>
                <c:pt idx="98">
                  <c:v>495</c:v>
                </c:pt>
                <c:pt idx="99">
                  <c:v>587</c:v>
                </c:pt>
                <c:pt idx="100">
                  <c:v>693</c:v>
                </c:pt>
              </c:numCache>
            </c:numRef>
          </c:xVal>
          <c:yVal>
            <c:numRef>
              <c:f>'5. Moonsong'!$D$15:$D$115</c:f>
              <c:numCache>
                <c:formatCode>0.00</c:formatCode>
                <c:ptCount val="101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10.973144531243861</c:v>
                </c:pt>
                <c:pt idx="94">
                  <c:v>17.750610351551586</c:v>
                </c:pt>
                <c:pt idx="95">
                  <c:v>22.0341796875</c:v>
                </c:pt>
                <c:pt idx="96">
                  <c:v>25.731811523436136</c:v>
                </c:pt>
                <c:pt idx="97">
                  <c:v>28.1103515625</c:v>
                </c:pt>
                <c:pt idx="98">
                  <c:v>29.638916015616132</c:v>
                </c:pt>
                <c:pt idx="99">
                  <c:v>30.525146484371589</c:v>
                </c:pt>
                <c:pt idx="100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13-46D7-8757-99ED99C9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9376"/>
        <c:axId val="736589768"/>
      </c:scatterChart>
      <c:valAx>
        <c:axId val="7365893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9768"/>
        <c:crosses val="autoZero"/>
        <c:crossBetween val="midCat"/>
      </c:valAx>
      <c:valAx>
        <c:axId val="7365897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11</xdr:row>
      <xdr:rowOff>129540</xdr:rowOff>
    </xdr:from>
    <xdr:to>
      <xdr:col>12</xdr:col>
      <xdr:colOff>655320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990600</xdr:colOff>
      <xdr:row>3</xdr:row>
      <xdr:rowOff>68580</xdr:rowOff>
    </xdr:from>
    <xdr:to>
      <xdr:col>29</xdr:col>
      <xdr:colOff>144780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12</xdr:row>
      <xdr:rowOff>0</xdr:rowOff>
    </xdr:from>
    <xdr:to>
      <xdr:col>13</xdr:col>
      <xdr:colOff>129540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2</xdr:row>
      <xdr:rowOff>167640</xdr:rowOff>
    </xdr:from>
    <xdr:to>
      <xdr:col>28</xdr:col>
      <xdr:colOff>243840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</xdr:row>
      <xdr:rowOff>99060</xdr:rowOff>
    </xdr:from>
    <xdr:to>
      <xdr:col>12</xdr:col>
      <xdr:colOff>441960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3</xdr:row>
      <xdr:rowOff>68580</xdr:rowOff>
    </xdr:from>
    <xdr:to>
      <xdr:col>25</xdr:col>
      <xdr:colOff>944880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7620</xdr:rowOff>
    </xdr:from>
    <xdr:to>
      <xdr:col>11</xdr:col>
      <xdr:colOff>685800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11</xdr:row>
      <xdr:rowOff>22860</xdr:rowOff>
    </xdr:from>
    <xdr:to>
      <xdr:col>22</xdr:col>
      <xdr:colOff>441960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11</xdr:row>
      <xdr:rowOff>53340</xdr:rowOff>
    </xdr:from>
    <xdr:to>
      <xdr:col>10</xdr:col>
      <xdr:colOff>236220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12</xdr:row>
      <xdr:rowOff>68580</xdr:rowOff>
    </xdr:from>
    <xdr:to>
      <xdr:col>28</xdr:col>
      <xdr:colOff>22860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12</xdr:row>
      <xdr:rowOff>0</xdr:rowOff>
    </xdr:from>
    <xdr:to>
      <xdr:col>14</xdr:col>
      <xdr:colOff>53340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12</xdr:row>
      <xdr:rowOff>68580</xdr:rowOff>
    </xdr:from>
    <xdr:to>
      <xdr:col>27</xdr:col>
      <xdr:colOff>251460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527960</xdr:colOff>
      <xdr:row>13</xdr:row>
      <xdr:rowOff>13062</xdr:rowOff>
    </xdr:from>
    <xdr:to>
      <xdr:col>12</xdr:col>
      <xdr:colOff>326571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537753</xdr:colOff>
      <xdr:row>33</xdr:row>
      <xdr:rowOff>138247</xdr:rowOff>
    </xdr:from>
    <xdr:to>
      <xdr:col>30</xdr:col>
      <xdr:colOff>435429</xdr:colOff>
      <xdr:row>57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488769</xdr:colOff>
      <xdr:row>13</xdr:row>
      <xdr:rowOff>85997</xdr:rowOff>
    </xdr:from>
    <xdr:to>
      <xdr:col>12</xdr:col>
      <xdr:colOff>947058</xdr:colOff>
      <xdr:row>35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678180</xdr:colOff>
      <xdr:row>13</xdr:row>
      <xdr:rowOff>174171</xdr:rowOff>
    </xdr:from>
    <xdr:to>
      <xdr:col>29</xdr:col>
      <xdr:colOff>816428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113212</xdr:colOff>
      <xdr:row>13</xdr:row>
      <xdr:rowOff>5443</xdr:rowOff>
    </xdr:from>
    <xdr:to>
      <xdr:col>11</xdr:col>
      <xdr:colOff>1121229</xdr:colOff>
      <xdr:row>32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10886</xdr:colOff>
      <xdr:row>16</xdr:row>
      <xdr:rowOff>21771</xdr:rowOff>
    </xdr:from>
    <xdr:to>
      <xdr:col>25</xdr:col>
      <xdr:colOff>709750</xdr:colOff>
      <xdr:row>34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.messina/Desktop/Cross%20Sections%20-%20Lake%20Hodges/Kit%20Carson%20Cross%20Section%20Survey%201_2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ream"/>
      <sheetName val="Downstream"/>
      <sheetName val="ESRI_MAPINFO_SHEET"/>
    </sheetNames>
    <sheetDataSet>
      <sheetData sheetId="0"/>
      <sheetData sheetId="1">
        <row r="3">
          <cell r="D3">
            <v>0</v>
          </cell>
        </row>
        <row r="4">
          <cell r="D4">
            <v>0</v>
          </cell>
        </row>
        <row r="5">
          <cell r="D5">
            <v>2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9</v>
          </cell>
        </row>
        <row r="10">
          <cell r="D10">
            <v>10</v>
          </cell>
        </row>
        <row r="11">
          <cell r="D11">
            <v>11</v>
          </cell>
        </row>
        <row r="12">
          <cell r="D12">
            <v>14</v>
          </cell>
        </row>
        <row r="13">
          <cell r="D13">
            <v>15</v>
          </cell>
        </row>
        <row r="14">
          <cell r="D14">
            <v>17</v>
          </cell>
        </row>
        <row r="15">
          <cell r="D15">
            <v>21</v>
          </cell>
        </row>
        <row r="16">
          <cell r="D16">
            <v>23</v>
          </cell>
        </row>
        <row r="17">
          <cell r="D17">
            <v>25</v>
          </cell>
        </row>
        <row r="18">
          <cell r="D18">
            <v>26</v>
          </cell>
        </row>
        <row r="19">
          <cell r="D19">
            <v>28</v>
          </cell>
        </row>
        <row r="20">
          <cell r="D20">
            <v>30</v>
          </cell>
        </row>
        <row r="21">
          <cell r="D21">
            <v>32</v>
          </cell>
        </row>
        <row r="22">
          <cell r="D22">
            <v>33</v>
          </cell>
        </row>
        <row r="23">
          <cell r="D23">
            <v>34</v>
          </cell>
        </row>
        <row r="24">
          <cell r="D24">
            <v>36</v>
          </cell>
        </row>
        <row r="25">
          <cell r="D25">
            <v>37</v>
          </cell>
        </row>
        <row r="26">
          <cell r="D26">
            <v>40.5</v>
          </cell>
        </row>
        <row r="27">
          <cell r="D27">
            <v>40.5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P1"/>
  <sheetViews>
    <sheetView topLeftCell="CU1" workbookViewId="0">
      <selection activeCell="DG1" sqref="DG1:DI1"/>
    </sheetView>
  </sheetViews>
  <sheetFormatPr defaultRowHeight="14.4" x14ac:dyDescent="0.3"/>
  <sheetData>
    <row r="1" spans="1:120" x14ac:dyDescent="0.3">
      <c r="A1">
        <v>0.25</v>
      </c>
      <c r="B1">
        <f>A1+0.25</f>
        <v>0.5</v>
      </c>
      <c r="C1">
        <f t="shared" ref="C1:BN1" si="0">B1+0.25</f>
        <v>0.75</v>
      </c>
      <c r="D1">
        <f t="shared" si="0"/>
        <v>1</v>
      </c>
      <c r="E1">
        <f t="shared" si="0"/>
        <v>1.25</v>
      </c>
      <c r="F1">
        <f t="shared" si="0"/>
        <v>1.5</v>
      </c>
      <c r="G1">
        <f t="shared" si="0"/>
        <v>1.75</v>
      </c>
      <c r="H1">
        <f t="shared" si="0"/>
        <v>2</v>
      </c>
      <c r="I1">
        <f t="shared" si="0"/>
        <v>2.25</v>
      </c>
      <c r="J1">
        <f t="shared" si="0"/>
        <v>2.5</v>
      </c>
      <c r="K1">
        <f t="shared" si="0"/>
        <v>2.75</v>
      </c>
      <c r="L1">
        <f t="shared" si="0"/>
        <v>3</v>
      </c>
      <c r="M1">
        <f t="shared" si="0"/>
        <v>3.25</v>
      </c>
      <c r="N1">
        <f t="shared" si="0"/>
        <v>3.5</v>
      </c>
      <c r="O1">
        <f t="shared" si="0"/>
        <v>3.75</v>
      </c>
      <c r="P1">
        <f t="shared" si="0"/>
        <v>4</v>
      </c>
      <c r="Q1">
        <f t="shared" si="0"/>
        <v>4.25</v>
      </c>
      <c r="R1">
        <f t="shared" si="0"/>
        <v>4.5</v>
      </c>
      <c r="S1">
        <f t="shared" si="0"/>
        <v>4.75</v>
      </c>
      <c r="T1">
        <f t="shared" si="0"/>
        <v>5</v>
      </c>
      <c r="U1">
        <f t="shared" si="0"/>
        <v>5.25</v>
      </c>
      <c r="V1">
        <f t="shared" si="0"/>
        <v>5.5</v>
      </c>
      <c r="W1">
        <f t="shared" si="0"/>
        <v>5.75</v>
      </c>
      <c r="X1">
        <f t="shared" si="0"/>
        <v>6</v>
      </c>
      <c r="Y1">
        <f t="shared" si="0"/>
        <v>6.25</v>
      </c>
      <c r="Z1">
        <f t="shared" si="0"/>
        <v>6.5</v>
      </c>
      <c r="AA1">
        <f t="shared" si="0"/>
        <v>6.75</v>
      </c>
      <c r="AB1">
        <f t="shared" si="0"/>
        <v>7</v>
      </c>
      <c r="AC1">
        <f t="shared" si="0"/>
        <v>7.25</v>
      </c>
      <c r="AD1">
        <f t="shared" si="0"/>
        <v>7.5</v>
      </c>
      <c r="AE1">
        <f t="shared" si="0"/>
        <v>7.75</v>
      </c>
      <c r="AF1">
        <f t="shared" si="0"/>
        <v>8</v>
      </c>
      <c r="AG1">
        <f t="shared" si="0"/>
        <v>8.25</v>
      </c>
      <c r="AH1">
        <f t="shared" si="0"/>
        <v>8.5</v>
      </c>
      <c r="AI1">
        <f t="shared" si="0"/>
        <v>8.75</v>
      </c>
      <c r="AJ1">
        <f t="shared" si="0"/>
        <v>9</v>
      </c>
      <c r="AK1">
        <f t="shared" si="0"/>
        <v>9.25</v>
      </c>
      <c r="AL1">
        <f t="shared" si="0"/>
        <v>9.5</v>
      </c>
      <c r="AM1">
        <f t="shared" si="0"/>
        <v>9.75</v>
      </c>
      <c r="AN1">
        <f t="shared" si="0"/>
        <v>10</v>
      </c>
      <c r="AO1">
        <f t="shared" si="0"/>
        <v>10.25</v>
      </c>
      <c r="AP1">
        <f t="shared" si="0"/>
        <v>10.5</v>
      </c>
      <c r="AQ1">
        <f t="shared" si="0"/>
        <v>10.75</v>
      </c>
      <c r="AR1">
        <f t="shared" si="0"/>
        <v>11</v>
      </c>
      <c r="AS1">
        <f t="shared" si="0"/>
        <v>11.25</v>
      </c>
      <c r="AT1">
        <f t="shared" si="0"/>
        <v>11.5</v>
      </c>
      <c r="AU1">
        <f t="shared" si="0"/>
        <v>11.75</v>
      </c>
      <c r="AV1">
        <f t="shared" si="0"/>
        <v>12</v>
      </c>
      <c r="AW1">
        <f t="shared" si="0"/>
        <v>12.25</v>
      </c>
      <c r="AX1">
        <f t="shared" si="0"/>
        <v>12.5</v>
      </c>
      <c r="AY1">
        <f t="shared" si="0"/>
        <v>12.75</v>
      </c>
      <c r="AZ1">
        <f t="shared" si="0"/>
        <v>13</v>
      </c>
      <c r="BA1">
        <f t="shared" si="0"/>
        <v>13.25</v>
      </c>
      <c r="BB1">
        <f t="shared" si="0"/>
        <v>13.5</v>
      </c>
      <c r="BC1">
        <f t="shared" si="0"/>
        <v>13.75</v>
      </c>
      <c r="BD1">
        <f t="shared" si="0"/>
        <v>14</v>
      </c>
      <c r="BE1">
        <f t="shared" si="0"/>
        <v>14.25</v>
      </c>
      <c r="BF1">
        <f t="shared" si="0"/>
        <v>14.5</v>
      </c>
      <c r="BG1">
        <f t="shared" si="0"/>
        <v>14.75</v>
      </c>
      <c r="BH1">
        <f t="shared" si="0"/>
        <v>15</v>
      </c>
      <c r="BI1">
        <f t="shared" si="0"/>
        <v>15.25</v>
      </c>
      <c r="BJ1">
        <f t="shared" si="0"/>
        <v>15.5</v>
      </c>
      <c r="BK1">
        <f t="shared" si="0"/>
        <v>15.75</v>
      </c>
      <c r="BL1">
        <f>BK1+0.25</f>
        <v>16</v>
      </c>
      <c r="BM1">
        <f t="shared" si="0"/>
        <v>16.25</v>
      </c>
      <c r="BN1">
        <f t="shared" si="0"/>
        <v>16.5</v>
      </c>
      <c r="BO1">
        <f t="shared" ref="BO1:DN1" si="1">BN1+0.25</f>
        <v>16.75</v>
      </c>
      <c r="BP1">
        <f t="shared" si="1"/>
        <v>17</v>
      </c>
      <c r="BQ1">
        <f t="shared" si="1"/>
        <v>17.25</v>
      </c>
      <c r="BR1">
        <f t="shared" si="1"/>
        <v>17.5</v>
      </c>
      <c r="BS1">
        <f t="shared" si="1"/>
        <v>17.75</v>
      </c>
      <c r="BT1">
        <f t="shared" si="1"/>
        <v>18</v>
      </c>
      <c r="BU1">
        <f t="shared" si="1"/>
        <v>18.25</v>
      </c>
      <c r="BV1">
        <f t="shared" si="1"/>
        <v>18.5</v>
      </c>
      <c r="BW1">
        <f t="shared" si="1"/>
        <v>18.75</v>
      </c>
      <c r="BX1">
        <f t="shared" si="1"/>
        <v>19</v>
      </c>
      <c r="BY1">
        <f t="shared" si="1"/>
        <v>19.25</v>
      </c>
      <c r="BZ1">
        <f t="shared" si="1"/>
        <v>19.5</v>
      </c>
      <c r="CA1">
        <f t="shared" si="1"/>
        <v>19.75</v>
      </c>
      <c r="CB1">
        <f t="shared" si="1"/>
        <v>20</v>
      </c>
      <c r="CC1">
        <f t="shared" si="1"/>
        <v>20.25</v>
      </c>
      <c r="CD1">
        <f t="shared" si="1"/>
        <v>20.5</v>
      </c>
      <c r="CE1">
        <f t="shared" si="1"/>
        <v>20.75</v>
      </c>
      <c r="CF1">
        <f t="shared" si="1"/>
        <v>21</v>
      </c>
      <c r="CG1">
        <f t="shared" si="1"/>
        <v>21.25</v>
      </c>
      <c r="CH1">
        <f t="shared" si="1"/>
        <v>21.5</v>
      </c>
      <c r="CI1">
        <f t="shared" si="1"/>
        <v>21.75</v>
      </c>
      <c r="CJ1">
        <f t="shared" si="1"/>
        <v>22</v>
      </c>
      <c r="CK1">
        <f t="shared" si="1"/>
        <v>22.25</v>
      </c>
      <c r="CL1">
        <f t="shared" si="1"/>
        <v>22.5</v>
      </c>
      <c r="CM1">
        <f t="shared" si="1"/>
        <v>22.75</v>
      </c>
      <c r="CN1">
        <f t="shared" si="1"/>
        <v>23</v>
      </c>
      <c r="CO1">
        <f t="shared" si="1"/>
        <v>23.25</v>
      </c>
      <c r="CP1">
        <f t="shared" si="1"/>
        <v>23.5</v>
      </c>
      <c r="CQ1">
        <f t="shared" si="1"/>
        <v>23.75</v>
      </c>
      <c r="CR1">
        <f t="shared" si="1"/>
        <v>24</v>
      </c>
      <c r="CS1">
        <f t="shared" si="1"/>
        <v>24.25</v>
      </c>
      <c r="CT1">
        <f t="shared" si="1"/>
        <v>24.5</v>
      </c>
      <c r="CU1">
        <f t="shared" si="1"/>
        <v>24.75</v>
      </c>
      <c r="CV1">
        <f t="shared" si="1"/>
        <v>25</v>
      </c>
      <c r="CW1">
        <f t="shared" si="1"/>
        <v>25.25</v>
      </c>
      <c r="CX1">
        <f t="shared" si="1"/>
        <v>25.5</v>
      </c>
      <c r="CY1">
        <f t="shared" si="1"/>
        <v>25.75</v>
      </c>
      <c r="CZ1">
        <f t="shared" si="1"/>
        <v>26</v>
      </c>
      <c r="DA1">
        <f t="shared" si="1"/>
        <v>26.25</v>
      </c>
      <c r="DB1">
        <f t="shared" si="1"/>
        <v>26.5</v>
      </c>
      <c r="DC1">
        <f t="shared" si="1"/>
        <v>26.75</v>
      </c>
      <c r="DD1">
        <f t="shared" si="1"/>
        <v>27</v>
      </c>
      <c r="DE1">
        <f t="shared" si="1"/>
        <v>27.25</v>
      </c>
      <c r="DF1">
        <f t="shared" si="1"/>
        <v>27.5</v>
      </c>
      <c r="DG1">
        <f t="shared" si="1"/>
        <v>27.75</v>
      </c>
      <c r="DH1">
        <f t="shared" si="1"/>
        <v>28</v>
      </c>
      <c r="DI1">
        <f t="shared" si="1"/>
        <v>28.25</v>
      </c>
      <c r="DJ1">
        <f t="shared" si="1"/>
        <v>28.5</v>
      </c>
      <c r="DK1">
        <f t="shared" si="1"/>
        <v>28.75</v>
      </c>
      <c r="DL1">
        <f t="shared" si="1"/>
        <v>29</v>
      </c>
      <c r="DM1">
        <f t="shared" si="1"/>
        <v>29.25</v>
      </c>
      <c r="DN1">
        <f t="shared" si="1"/>
        <v>29.5</v>
      </c>
      <c r="DO1">
        <f>DN1+0.25</f>
        <v>29.75</v>
      </c>
      <c r="DP1">
        <f t="shared" ref="DP1" si="2">DO1+0.25</f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366"/>
  <sheetViews>
    <sheetView zoomScale="70" zoomScaleNormal="70" workbookViewId="0">
      <selection activeCell="AB27" sqref="AB2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5.77734375" customWidth="1"/>
    <col min="27" max="30" width="13.109375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2/13-17/2019-3.25in.</v>
      </c>
      <c r="AA2" s="45" t="str">
        <f>J4&amp; "-" &amp;$K4&amp;"in."</f>
        <v>.2/18/2019-0.37in.</v>
      </c>
      <c r="AB2" t="str">
        <f>J5&amp; "-" &amp;$K5&amp;"in."</f>
        <v>2/20-21/2019-0.78in.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25">
        <v>0</v>
      </c>
      <c r="B3" s="26">
        <v>319.739990234375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3.25</v>
      </c>
      <c r="L3" s="29">
        <f>5.123*12</f>
        <v>61.475999999999999</v>
      </c>
      <c r="M3" s="37">
        <f>VLOOKUP(L3,$D$16:$E$394,2,TRUE)</f>
        <v>350</v>
      </c>
      <c r="O3">
        <v>17.45</v>
      </c>
      <c r="P3">
        <v>-0.27999999999999936</v>
      </c>
      <c r="Q3">
        <f t="shared" ref="Q3:Q14" si="0">(P3-MIN($P$3:$P$39)) * 12</f>
        <v>47.04</v>
      </c>
      <c r="R3" s="3">
        <f>D4</f>
        <v>46.768066406256139</v>
      </c>
      <c r="S3" s="3">
        <f>D5</f>
        <v>66.880371093756139</v>
      </c>
      <c r="T3" s="3">
        <f>D6</f>
        <v>72.289306640627728</v>
      </c>
      <c r="U3" s="3">
        <f>D7</f>
        <v>73.4619140625</v>
      </c>
      <c r="V3" s="3">
        <f>D8</f>
        <v>76.9833984375</v>
      </c>
      <c r="W3" s="3">
        <f>D9</f>
        <v>83.789794921872272</v>
      </c>
      <c r="X3" s="3">
        <f>D10</f>
        <v>90.056762695307725</v>
      </c>
      <c r="Y3" s="3">
        <f>D11</f>
        <v>96.695800781256139</v>
      </c>
      <c r="Z3" s="3">
        <f>L3</f>
        <v>61.475999999999999</v>
      </c>
      <c r="AA3" s="3">
        <f>L4</f>
        <v>7.8360000000000003</v>
      </c>
      <c r="AB3" s="3">
        <f>L5</f>
        <v>21.443999999999999</v>
      </c>
      <c r="AC3" s="3">
        <f>L6</f>
        <v>0</v>
      </c>
      <c r="AD3" s="3">
        <f>L7</f>
        <v>0</v>
      </c>
    </row>
    <row r="4" spans="1:30" x14ac:dyDescent="0.3">
      <c r="A4" s="25">
        <v>170</v>
      </c>
      <c r="B4" s="26">
        <v>323.63732910156301</v>
      </c>
      <c r="C4" s="19" t="s">
        <v>3</v>
      </c>
      <c r="D4" s="9">
        <f t="shared" ref="D4:D11" si="1">(B4-$B$3)*12</f>
        <v>46.768066406256139</v>
      </c>
      <c r="F4" s="19"/>
      <c r="G4" s="7"/>
      <c r="H4" s="8"/>
      <c r="J4" s="21" t="s">
        <v>31</v>
      </c>
      <c r="K4" s="36">
        <v>0.37</v>
      </c>
      <c r="L4" s="36">
        <f>0.653*12</f>
        <v>7.8360000000000003</v>
      </c>
      <c r="M4" s="9">
        <f t="shared" ref="M4:M7" si="2">VLOOKUP(L4,$D$16:$E$394,2,TRUE)</f>
        <v>1.75</v>
      </c>
      <c r="O4">
        <v>18.45</v>
      </c>
      <c r="P4">
        <v>-0.33000000000000007</v>
      </c>
      <c r="Q4">
        <f t="shared" si="0"/>
        <v>46.439999999999991</v>
      </c>
      <c r="R4" s="3">
        <f>R3</f>
        <v>46.768066406256139</v>
      </c>
      <c r="S4" s="3">
        <f t="shared" ref="S4:AA16" si="3">S3</f>
        <v>66.880371093756139</v>
      </c>
      <c r="T4" s="3">
        <f t="shared" si="3"/>
        <v>72.289306640627728</v>
      </c>
      <c r="U4" s="3">
        <f t="shared" si="3"/>
        <v>73.4619140625</v>
      </c>
      <c r="V4" s="3">
        <f t="shared" si="3"/>
        <v>76.9833984375</v>
      </c>
      <c r="W4" s="3">
        <f t="shared" si="3"/>
        <v>83.789794921872272</v>
      </c>
      <c r="X4" s="3">
        <f t="shared" si="3"/>
        <v>90.056762695307725</v>
      </c>
      <c r="Y4" s="3">
        <f t="shared" si="3"/>
        <v>96.695800781256139</v>
      </c>
      <c r="Z4" s="3">
        <f>Z3</f>
        <v>61.475999999999999</v>
      </c>
      <c r="AA4" s="3">
        <f>AA3</f>
        <v>7.8360000000000003</v>
      </c>
      <c r="AB4" s="3">
        <f t="shared" ref="AB4:AD16" si="4">AB3</f>
        <v>21.443999999999999</v>
      </c>
      <c r="AC4" s="3">
        <f t="shared" si="4"/>
        <v>0</v>
      </c>
      <c r="AD4" s="3">
        <f t="shared" si="4"/>
        <v>0</v>
      </c>
    </row>
    <row r="5" spans="1:30" x14ac:dyDescent="0.3">
      <c r="A5" s="25">
        <v>582</v>
      </c>
      <c r="B5" s="26">
        <v>325.31335449218801</v>
      </c>
      <c r="C5" s="19" t="s">
        <v>4</v>
      </c>
      <c r="D5" s="9">
        <f t="shared" si="1"/>
        <v>66.880371093756139</v>
      </c>
      <c r="F5" s="19"/>
      <c r="G5" s="7"/>
      <c r="H5" s="8"/>
      <c r="J5" s="19" t="s">
        <v>30</v>
      </c>
      <c r="K5" s="36">
        <v>0.78</v>
      </c>
      <c r="L5" s="36">
        <f>1.787*12</f>
        <v>21.443999999999999</v>
      </c>
      <c r="M5" s="9">
        <f t="shared" si="2"/>
        <v>19.75</v>
      </c>
      <c r="O5">
        <v>23.45</v>
      </c>
      <c r="P5">
        <v>-1.6799999999999997</v>
      </c>
      <c r="Q5">
        <f t="shared" si="0"/>
        <v>30.239999999999995</v>
      </c>
      <c r="R5" s="3">
        <f t="shared" ref="R5:R14" si="5">R4</f>
        <v>46.768066406256139</v>
      </c>
      <c r="S5" s="3">
        <f t="shared" si="3"/>
        <v>66.880371093756139</v>
      </c>
      <c r="T5" s="3">
        <f t="shared" si="3"/>
        <v>72.289306640627728</v>
      </c>
      <c r="U5" s="3">
        <f t="shared" si="3"/>
        <v>73.4619140625</v>
      </c>
      <c r="V5" s="3">
        <f t="shared" si="3"/>
        <v>76.9833984375</v>
      </c>
      <c r="W5" s="3">
        <f t="shared" si="3"/>
        <v>83.789794921872272</v>
      </c>
      <c r="X5" s="3">
        <f t="shared" si="3"/>
        <v>90.056762695307725</v>
      </c>
      <c r="Y5" s="3">
        <f t="shared" si="3"/>
        <v>96.695800781256139</v>
      </c>
      <c r="Z5" s="3">
        <f t="shared" si="3"/>
        <v>61.475999999999999</v>
      </c>
      <c r="AA5" s="3">
        <f t="shared" si="3"/>
        <v>7.8360000000000003</v>
      </c>
      <c r="AB5" s="3">
        <f t="shared" si="4"/>
        <v>21.443999999999999</v>
      </c>
      <c r="AC5" s="3">
        <f t="shared" si="4"/>
        <v>0</v>
      </c>
      <c r="AD5" s="3">
        <f t="shared" si="4"/>
        <v>0</v>
      </c>
    </row>
    <row r="6" spans="1:30" x14ac:dyDescent="0.3">
      <c r="A6" s="25">
        <v>1010</v>
      </c>
      <c r="B6" s="26">
        <v>325.76409912109398</v>
      </c>
      <c r="C6" s="19" t="s">
        <v>5</v>
      </c>
      <c r="D6" s="9">
        <f t="shared" si="1"/>
        <v>72.289306640627728</v>
      </c>
      <c r="F6" s="19"/>
      <c r="G6" s="7"/>
      <c r="H6" s="8"/>
      <c r="J6" s="47" t="s">
        <v>32</v>
      </c>
      <c r="K6" s="57">
        <v>0.46</v>
      </c>
      <c r="L6" s="36">
        <v>0</v>
      </c>
      <c r="M6" s="9">
        <f t="shared" si="2"/>
        <v>0</v>
      </c>
      <c r="O6">
        <v>25.45</v>
      </c>
      <c r="P6">
        <v>-2.38</v>
      </c>
      <c r="Q6">
        <f t="shared" si="0"/>
        <v>21.839999999999993</v>
      </c>
      <c r="R6" s="3">
        <f t="shared" si="5"/>
        <v>46.768066406256139</v>
      </c>
      <c r="S6" s="3">
        <f t="shared" si="3"/>
        <v>66.880371093756139</v>
      </c>
      <c r="T6" s="3">
        <f t="shared" si="3"/>
        <v>72.289306640627728</v>
      </c>
      <c r="U6" s="3">
        <f t="shared" si="3"/>
        <v>73.4619140625</v>
      </c>
      <c r="V6" s="3">
        <f t="shared" si="3"/>
        <v>76.9833984375</v>
      </c>
      <c r="W6" s="3">
        <f t="shared" si="3"/>
        <v>83.789794921872272</v>
      </c>
      <c r="X6" s="3">
        <f t="shared" si="3"/>
        <v>90.056762695307725</v>
      </c>
      <c r="Y6" s="3">
        <f t="shared" si="3"/>
        <v>96.695800781256139</v>
      </c>
      <c r="Z6" s="3">
        <f t="shared" si="3"/>
        <v>61.475999999999999</v>
      </c>
      <c r="AA6" s="3">
        <f t="shared" si="3"/>
        <v>7.8360000000000003</v>
      </c>
      <c r="AB6" s="3">
        <f t="shared" si="4"/>
        <v>21.443999999999999</v>
      </c>
      <c r="AC6" s="3">
        <f t="shared" si="4"/>
        <v>0</v>
      </c>
      <c r="AD6" s="3">
        <f t="shared" si="4"/>
        <v>0</v>
      </c>
    </row>
    <row r="7" spans="1:30" x14ac:dyDescent="0.3">
      <c r="A7" s="25">
        <v>1660</v>
      </c>
      <c r="B7" s="26">
        <v>325.86181640625</v>
      </c>
      <c r="C7" s="19" t="s">
        <v>6</v>
      </c>
      <c r="D7" s="9">
        <f t="shared" si="1"/>
        <v>73.4619140625</v>
      </c>
      <c r="F7" s="19"/>
      <c r="G7" s="7"/>
      <c r="H7" s="8"/>
      <c r="J7" s="47" t="s">
        <v>33</v>
      </c>
      <c r="K7" s="57">
        <v>0.3</v>
      </c>
      <c r="L7" s="36">
        <v>0</v>
      </c>
      <c r="M7" s="9">
        <f t="shared" si="2"/>
        <v>0</v>
      </c>
      <c r="O7">
        <v>28.95</v>
      </c>
      <c r="P7">
        <v>-3.83</v>
      </c>
      <c r="Q7">
        <f t="shared" si="0"/>
        <v>4.4399999999999906</v>
      </c>
      <c r="R7" s="3">
        <f t="shared" si="5"/>
        <v>46.768066406256139</v>
      </c>
      <c r="S7" s="3">
        <f t="shared" si="3"/>
        <v>66.880371093756139</v>
      </c>
      <c r="T7" s="3">
        <f t="shared" si="3"/>
        <v>72.289306640627728</v>
      </c>
      <c r="U7" s="3">
        <f t="shared" si="3"/>
        <v>73.4619140625</v>
      </c>
      <c r="V7" s="3">
        <f t="shared" si="3"/>
        <v>76.9833984375</v>
      </c>
      <c r="W7" s="3">
        <f t="shared" si="3"/>
        <v>83.789794921872272</v>
      </c>
      <c r="X7" s="3">
        <f t="shared" si="3"/>
        <v>90.056762695307725</v>
      </c>
      <c r="Y7" s="3">
        <f t="shared" si="3"/>
        <v>96.695800781256139</v>
      </c>
      <c r="Z7" s="3">
        <f t="shared" si="3"/>
        <v>61.475999999999999</v>
      </c>
      <c r="AA7" s="3">
        <f t="shared" si="3"/>
        <v>7.8360000000000003</v>
      </c>
      <c r="AB7" s="3">
        <f t="shared" si="4"/>
        <v>21.443999999999999</v>
      </c>
      <c r="AC7" s="3">
        <f t="shared" si="4"/>
        <v>0</v>
      </c>
      <c r="AD7" s="3">
        <f t="shared" si="4"/>
        <v>0</v>
      </c>
    </row>
    <row r="8" spans="1:30" x14ac:dyDescent="0.3">
      <c r="A8" s="25">
        <v>2250</v>
      </c>
      <c r="B8" s="26">
        <v>326.1552734375</v>
      </c>
      <c r="C8" s="19" t="s">
        <v>7</v>
      </c>
      <c r="D8" s="9">
        <f t="shared" si="1"/>
        <v>76.9833984375</v>
      </c>
      <c r="F8" s="19"/>
      <c r="G8" s="7"/>
      <c r="H8" s="8"/>
      <c r="J8" s="19"/>
      <c r="K8" s="7"/>
      <c r="L8" s="7"/>
      <c r="M8" s="8"/>
      <c r="O8">
        <v>35</v>
      </c>
      <c r="P8">
        <v>-3.1999999999999993</v>
      </c>
      <c r="Q8">
        <f t="shared" si="0"/>
        <v>12</v>
      </c>
      <c r="R8" s="3">
        <f t="shared" si="5"/>
        <v>46.768066406256139</v>
      </c>
      <c r="S8" s="3">
        <f t="shared" si="3"/>
        <v>66.880371093756139</v>
      </c>
      <c r="T8" s="3">
        <f t="shared" si="3"/>
        <v>72.289306640627728</v>
      </c>
      <c r="U8" s="3">
        <f t="shared" si="3"/>
        <v>73.4619140625</v>
      </c>
      <c r="V8" s="3">
        <f t="shared" si="3"/>
        <v>76.9833984375</v>
      </c>
      <c r="W8" s="3">
        <f t="shared" si="3"/>
        <v>83.789794921872272</v>
      </c>
      <c r="X8" s="3">
        <f t="shared" si="3"/>
        <v>90.056762695307725</v>
      </c>
      <c r="Y8" s="3">
        <f t="shared" si="3"/>
        <v>96.695800781256139</v>
      </c>
      <c r="Z8" s="3">
        <f t="shared" si="3"/>
        <v>61.475999999999999</v>
      </c>
      <c r="AA8" s="3">
        <f t="shared" si="3"/>
        <v>7.8360000000000003</v>
      </c>
      <c r="AB8" s="3">
        <f t="shared" si="4"/>
        <v>21.443999999999999</v>
      </c>
      <c r="AC8" s="3">
        <f t="shared" si="4"/>
        <v>0</v>
      </c>
      <c r="AD8" s="3">
        <f t="shared" si="4"/>
        <v>0</v>
      </c>
    </row>
    <row r="9" spans="1:30" x14ac:dyDescent="0.3">
      <c r="A9" s="25">
        <v>2890</v>
      </c>
      <c r="B9" s="26">
        <v>326.72247314453102</v>
      </c>
      <c r="C9" s="19" t="s">
        <v>8</v>
      </c>
      <c r="D9" s="9">
        <f t="shared" si="1"/>
        <v>83.789794921872272</v>
      </c>
      <c r="F9" s="19"/>
      <c r="G9" s="7"/>
      <c r="H9" s="8"/>
      <c r="J9" s="19"/>
      <c r="K9" s="7"/>
      <c r="L9" s="7"/>
      <c r="M9" s="8"/>
      <c r="O9">
        <v>38.450000000000003</v>
      </c>
      <c r="P9">
        <v>-3.6899999999999995</v>
      </c>
      <c r="Q9">
        <f t="shared" si="0"/>
        <v>6.1199999999999974</v>
      </c>
      <c r="R9" s="3">
        <f t="shared" si="5"/>
        <v>46.768066406256139</v>
      </c>
      <c r="S9" s="3">
        <f t="shared" si="3"/>
        <v>66.880371093756139</v>
      </c>
      <c r="T9" s="3">
        <f t="shared" si="3"/>
        <v>72.289306640627728</v>
      </c>
      <c r="U9" s="3">
        <f t="shared" si="3"/>
        <v>73.4619140625</v>
      </c>
      <c r="V9" s="3">
        <f t="shared" si="3"/>
        <v>76.9833984375</v>
      </c>
      <c r="W9" s="3">
        <f t="shared" si="3"/>
        <v>83.789794921872272</v>
      </c>
      <c r="X9" s="3">
        <f t="shared" si="3"/>
        <v>90.056762695307725</v>
      </c>
      <c r="Y9" s="3">
        <f t="shared" si="3"/>
        <v>96.695800781256139</v>
      </c>
      <c r="Z9" s="3">
        <f t="shared" si="3"/>
        <v>61.475999999999999</v>
      </c>
      <c r="AA9" s="3">
        <f t="shared" si="3"/>
        <v>7.8360000000000003</v>
      </c>
      <c r="AB9" s="3">
        <f t="shared" si="4"/>
        <v>21.443999999999999</v>
      </c>
      <c r="AC9" s="3">
        <f t="shared" si="4"/>
        <v>0</v>
      </c>
      <c r="AD9" s="3">
        <f t="shared" si="4"/>
        <v>0</v>
      </c>
    </row>
    <row r="10" spans="1:30" x14ac:dyDescent="0.3">
      <c r="A10" s="25">
        <v>3630</v>
      </c>
      <c r="B10" s="26">
        <v>327.24472045898398</v>
      </c>
      <c r="C10" s="19" t="s">
        <v>9</v>
      </c>
      <c r="D10" s="9">
        <f t="shared" si="1"/>
        <v>90.056762695307725</v>
      </c>
      <c r="F10" s="19"/>
      <c r="G10" s="7"/>
      <c r="H10" s="8"/>
      <c r="J10" s="19"/>
      <c r="K10" s="36"/>
      <c r="L10" s="36"/>
      <c r="M10" s="9"/>
      <c r="O10">
        <v>41.45</v>
      </c>
      <c r="P10">
        <v>-4.1999999999999993</v>
      </c>
      <c r="Q10">
        <f t="shared" si="0"/>
        <v>0</v>
      </c>
      <c r="R10" s="3">
        <f t="shared" si="5"/>
        <v>46.768066406256139</v>
      </c>
      <c r="S10" s="3">
        <f t="shared" si="3"/>
        <v>66.880371093756139</v>
      </c>
      <c r="T10" s="3">
        <f t="shared" si="3"/>
        <v>72.289306640627728</v>
      </c>
      <c r="U10" s="3">
        <f t="shared" si="3"/>
        <v>73.4619140625</v>
      </c>
      <c r="V10" s="3">
        <f t="shared" si="3"/>
        <v>76.9833984375</v>
      </c>
      <c r="W10" s="3">
        <f t="shared" si="3"/>
        <v>83.789794921872272</v>
      </c>
      <c r="X10" s="3">
        <f t="shared" si="3"/>
        <v>90.056762695307725</v>
      </c>
      <c r="Y10" s="3">
        <f t="shared" si="3"/>
        <v>96.695800781256139</v>
      </c>
      <c r="Z10" s="3">
        <f t="shared" si="3"/>
        <v>61.475999999999999</v>
      </c>
      <c r="AA10" s="3">
        <f t="shared" si="3"/>
        <v>7.8360000000000003</v>
      </c>
      <c r="AB10" s="3">
        <f t="shared" si="4"/>
        <v>21.443999999999999</v>
      </c>
      <c r="AC10" s="3">
        <f t="shared" si="4"/>
        <v>0</v>
      </c>
      <c r="AD10" s="3">
        <f t="shared" si="4"/>
        <v>0</v>
      </c>
    </row>
    <row r="11" spans="1:30" ht="15" thickBot="1" x14ac:dyDescent="0.35">
      <c r="A11" s="25">
        <v>4580</v>
      </c>
      <c r="B11" s="26">
        <v>327.79797363281301</v>
      </c>
      <c r="C11" s="20" t="s">
        <v>10</v>
      </c>
      <c r="D11" s="13">
        <f t="shared" si="1"/>
        <v>96.695800781256139</v>
      </c>
      <c r="F11" s="20"/>
      <c r="G11" s="12"/>
      <c r="H11" s="22"/>
      <c r="J11" s="20"/>
      <c r="K11" s="44"/>
      <c r="L11" s="44"/>
      <c r="M11" s="13"/>
      <c r="O11">
        <v>44.45</v>
      </c>
      <c r="P11">
        <v>-3.7200000000000006</v>
      </c>
      <c r="Q11">
        <f t="shared" si="0"/>
        <v>5.7599999999999838</v>
      </c>
      <c r="R11" s="3">
        <f t="shared" si="5"/>
        <v>46.768066406256139</v>
      </c>
      <c r="S11" s="3">
        <f t="shared" si="3"/>
        <v>66.880371093756139</v>
      </c>
      <c r="T11" s="3">
        <f t="shared" si="3"/>
        <v>72.289306640627728</v>
      </c>
      <c r="U11" s="3">
        <f t="shared" si="3"/>
        <v>73.4619140625</v>
      </c>
      <c r="V11" s="3">
        <f t="shared" si="3"/>
        <v>76.9833984375</v>
      </c>
      <c r="W11" s="3">
        <f t="shared" si="3"/>
        <v>83.789794921872272</v>
      </c>
      <c r="X11" s="3">
        <f t="shared" si="3"/>
        <v>90.056762695307725</v>
      </c>
      <c r="Y11" s="3">
        <f t="shared" si="3"/>
        <v>96.695800781256139</v>
      </c>
      <c r="Z11" s="3">
        <f t="shared" si="3"/>
        <v>61.475999999999999</v>
      </c>
      <c r="AA11" s="3">
        <f t="shared" si="3"/>
        <v>7.8360000000000003</v>
      </c>
      <c r="AB11" s="3">
        <f t="shared" si="4"/>
        <v>21.443999999999999</v>
      </c>
      <c r="AC11" s="3">
        <f t="shared" si="4"/>
        <v>0</v>
      </c>
      <c r="AD11" s="3">
        <f t="shared" si="4"/>
        <v>0</v>
      </c>
    </row>
    <row r="12" spans="1:30" x14ac:dyDescent="0.3">
      <c r="O12">
        <v>47.45</v>
      </c>
      <c r="P12">
        <v>-3.3200000000000003</v>
      </c>
      <c r="Q12">
        <f t="shared" si="0"/>
        <v>10.559999999999988</v>
      </c>
      <c r="R12" s="3">
        <f t="shared" si="5"/>
        <v>46.768066406256139</v>
      </c>
      <c r="S12" s="3">
        <f t="shared" si="3"/>
        <v>66.880371093756139</v>
      </c>
      <c r="T12" s="3">
        <f t="shared" si="3"/>
        <v>72.289306640627728</v>
      </c>
      <c r="U12" s="3">
        <f t="shared" si="3"/>
        <v>73.4619140625</v>
      </c>
      <c r="V12" s="3">
        <f t="shared" si="3"/>
        <v>76.9833984375</v>
      </c>
      <c r="W12" s="3">
        <f t="shared" si="3"/>
        <v>83.789794921872272</v>
      </c>
      <c r="X12" s="3">
        <f t="shared" si="3"/>
        <v>90.056762695307725</v>
      </c>
      <c r="Y12" s="3">
        <f t="shared" si="3"/>
        <v>96.695800781256139</v>
      </c>
      <c r="Z12" s="3">
        <f t="shared" si="3"/>
        <v>61.475999999999999</v>
      </c>
      <c r="AA12" s="3">
        <f t="shared" si="3"/>
        <v>7.8360000000000003</v>
      </c>
      <c r="AB12" s="3">
        <f t="shared" si="4"/>
        <v>21.443999999999999</v>
      </c>
      <c r="AC12" s="3">
        <f t="shared" si="4"/>
        <v>0</v>
      </c>
      <c r="AD12" s="3">
        <f t="shared" si="4"/>
        <v>0</v>
      </c>
    </row>
    <row r="13" spans="1:30" ht="15" thickBot="1" x14ac:dyDescent="0.35">
      <c r="O13">
        <v>49.45</v>
      </c>
      <c r="P13">
        <v>-2.5499999999999998</v>
      </c>
      <c r="Q13">
        <f t="shared" si="0"/>
        <v>19.799999999999994</v>
      </c>
      <c r="R13" s="3">
        <f t="shared" si="5"/>
        <v>46.768066406256139</v>
      </c>
      <c r="S13" s="3">
        <f t="shared" si="3"/>
        <v>66.880371093756139</v>
      </c>
      <c r="T13" s="3">
        <f t="shared" si="3"/>
        <v>72.289306640627728</v>
      </c>
      <c r="U13" s="3">
        <f t="shared" si="3"/>
        <v>73.4619140625</v>
      </c>
      <c r="V13" s="3">
        <f t="shared" si="3"/>
        <v>76.9833984375</v>
      </c>
      <c r="W13" s="3">
        <f t="shared" si="3"/>
        <v>83.789794921872272</v>
      </c>
      <c r="X13" s="3">
        <f t="shared" si="3"/>
        <v>90.056762695307725</v>
      </c>
      <c r="Y13" s="3">
        <f t="shared" si="3"/>
        <v>96.695800781256139</v>
      </c>
      <c r="Z13" s="3">
        <f t="shared" si="3"/>
        <v>61.475999999999999</v>
      </c>
      <c r="AA13" s="3">
        <f t="shared" si="3"/>
        <v>7.8360000000000003</v>
      </c>
      <c r="AB13" s="3">
        <f t="shared" si="4"/>
        <v>21.443999999999999</v>
      </c>
      <c r="AC13" s="3">
        <f t="shared" si="4"/>
        <v>0</v>
      </c>
      <c r="AD13" s="3">
        <f t="shared" si="4"/>
        <v>0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52.45</v>
      </c>
      <c r="P14">
        <v>-1</v>
      </c>
      <c r="Q14">
        <f t="shared" si="0"/>
        <v>38.399999999999991</v>
      </c>
      <c r="R14" s="3">
        <f t="shared" si="5"/>
        <v>46.768066406256139</v>
      </c>
      <c r="S14" s="3">
        <f t="shared" si="3"/>
        <v>66.880371093756139</v>
      </c>
      <c r="T14" s="3">
        <f t="shared" si="3"/>
        <v>72.289306640627728</v>
      </c>
      <c r="U14" s="3">
        <f t="shared" si="3"/>
        <v>73.4619140625</v>
      </c>
      <c r="V14" s="3">
        <f t="shared" si="3"/>
        <v>76.9833984375</v>
      </c>
      <c r="W14" s="3">
        <f t="shared" si="3"/>
        <v>83.789794921872272</v>
      </c>
      <c r="X14" s="3">
        <f t="shared" si="3"/>
        <v>90.056762695307725</v>
      </c>
      <c r="Y14" s="3">
        <f t="shared" si="3"/>
        <v>96.695800781256139</v>
      </c>
      <c r="Z14" s="3">
        <f t="shared" si="3"/>
        <v>61.475999999999999</v>
      </c>
      <c r="AA14" s="3">
        <f t="shared" si="3"/>
        <v>7.8360000000000003</v>
      </c>
      <c r="AB14" s="3">
        <f t="shared" si="4"/>
        <v>21.443999999999999</v>
      </c>
      <c r="AC14" s="3">
        <f t="shared" si="4"/>
        <v>0</v>
      </c>
      <c r="AD14" s="3">
        <f t="shared" si="4"/>
        <v>0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57.45</v>
      </c>
      <c r="P15">
        <v>-0.13999999999999968</v>
      </c>
      <c r="Q15">
        <f t="shared" ref="Q15:Q16" si="6">(P15-MIN($P$3:$P$39)) * 12</f>
        <v>48.72</v>
      </c>
      <c r="R15" s="3">
        <f t="shared" ref="R15:R16" si="7">R14</f>
        <v>46.768066406256139</v>
      </c>
      <c r="S15" s="3">
        <f t="shared" ref="S15:S16" si="8">S14</f>
        <v>66.880371093756139</v>
      </c>
      <c r="T15" s="3">
        <f t="shared" ref="T15:T16" si="9">T14</f>
        <v>72.289306640627728</v>
      </c>
      <c r="U15" s="3">
        <f t="shared" ref="U15:U16" si="10">U14</f>
        <v>73.4619140625</v>
      </c>
      <c r="V15" s="3">
        <f t="shared" ref="V15:V16" si="11">V14</f>
        <v>76.9833984375</v>
      </c>
      <c r="W15" s="3">
        <f t="shared" ref="W15:W16" si="12">W14</f>
        <v>83.789794921872272</v>
      </c>
      <c r="X15" s="3">
        <f t="shared" ref="X15:X16" si="13">X14</f>
        <v>90.056762695307725</v>
      </c>
      <c r="Y15" s="3">
        <f t="shared" ref="Y15:Y16" si="14">Y14</f>
        <v>96.695800781256139</v>
      </c>
      <c r="Z15" s="3">
        <f t="shared" si="3"/>
        <v>61.475999999999999</v>
      </c>
      <c r="AA15" s="3">
        <f t="shared" si="3"/>
        <v>7.8360000000000003</v>
      </c>
      <c r="AB15" s="3">
        <f t="shared" si="4"/>
        <v>21.443999999999999</v>
      </c>
      <c r="AC15" s="3">
        <f t="shared" si="4"/>
        <v>0</v>
      </c>
      <c r="AD15" s="3">
        <f t="shared" si="4"/>
        <v>0</v>
      </c>
    </row>
    <row r="16" spans="1:30" x14ac:dyDescent="0.3">
      <c r="A16" s="3">
        <v>0</v>
      </c>
      <c r="B16" s="3">
        <v>319.739990234375</v>
      </c>
      <c r="C16" s="3"/>
      <c r="D16" s="9">
        <f>(B16-$B$16)*12</f>
        <v>0</v>
      </c>
      <c r="E16" s="3">
        <f>A16</f>
        <v>0</v>
      </c>
      <c r="O16">
        <v>67.45</v>
      </c>
      <c r="P16">
        <v>0.23000000000000043</v>
      </c>
      <c r="Q16">
        <f t="shared" si="6"/>
        <v>53.16</v>
      </c>
      <c r="R16" s="3">
        <f t="shared" si="7"/>
        <v>46.768066406256139</v>
      </c>
      <c r="S16" s="3">
        <f t="shared" si="8"/>
        <v>66.880371093756139</v>
      </c>
      <c r="T16" s="3">
        <f t="shared" si="9"/>
        <v>72.289306640627728</v>
      </c>
      <c r="U16" s="3">
        <f t="shared" si="10"/>
        <v>73.4619140625</v>
      </c>
      <c r="V16" s="3">
        <f t="shared" si="11"/>
        <v>76.9833984375</v>
      </c>
      <c r="W16" s="3">
        <f t="shared" si="12"/>
        <v>83.789794921872272</v>
      </c>
      <c r="X16" s="3">
        <f t="shared" si="13"/>
        <v>90.056762695307725</v>
      </c>
      <c r="Y16" s="3">
        <f t="shared" si="14"/>
        <v>96.695800781256139</v>
      </c>
      <c r="Z16" s="3">
        <f>Z15</f>
        <v>61.475999999999999</v>
      </c>
      <c r="AA16" s="3">
        <f t="shared" si="3"/>
        <v>7.8360000000000003</v>
      </c>
      <c r="AB16" s="3">
        <f t="shared" si="4"/>
        <v>21.443999999999999</v>
      </c>
      <c r="AC16" s="3">
        <f t="shared" si="4"/>
        <v>0</v>
      </c>
      <c r="AD16" s="3">
        <f t="shared" si="4"/>
        <v>0</v>
      </c>
    </row>
    <row r="17" spans="1:30" x14ac:dyDescent="0.3">
      <c r="A17" s="3">
        <v>0.25</v>
      </c>
      <c r="B17" s="3">
        <v>320.09902954101602</v>
      </c>
      <c r="C17" s="3"/>
      <c r="D17" s="9">
        <f t="shared" ref="D17:D80" si="15">(B17-$B$16)*12</f>
        <v>4.3084716796922748</v>
      </c>
      <c r="E17" s="3">
        <f t="shared" ref="E17:E80" si="16">A17</f>
        <v>0.25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3">
      <c r="A18" s="3">
        <v>0.5</v>
      </c>
      <c r="B18" s="3">
        <v>320.15634155273398</v>
      </c>
      <c r="C18" s="3"/>
      <c r="D18" s="9">
        <f t="shared" si="15"/>
        <v>4.9962158203077252</v>
      </c>
      <c r="E18" s="3">
        <f t="shared" si="16"/>
        <v>0.5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3">
      <c r="A19" s="3">
        <v>0.75</v>
      </c>
      <c r="B19" s="3">
        <v>320.20663452148398</v>
      </c>
      <c r="C19" s="3"/>
      <c r="D19" s="9">
        <f t="shared" si="15"/>
        <v>5.5997314453077252</v>
      </c>
      <c r="E19" s="3">
        <f t="shared" si="16"/>
        <v>0.75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3">
      <c r="A20" s="3">
        <v>1</v>
      </c>
      <c r="B20" s="3">
        <v>320.254150390625</v>
      </c>
      <c r="C20" s="3"/>
      <c r="D20" s="9">
        <f t="shared" si="15"/>
        <v>6.169921875</v>
      </c>
      <c r="E20" s="3">
        <f t="shared" si="16"/>
        <v>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3">
      <c r="A21" s="3">
        <v>1.25</v>
      </c>
      <c r="B21" s="3">
        <v>320.29339599609398</v>
      </c>
      <c r="C21" s="3"/>
      <c r="D21" s="9">
        <f t="shared" si="15"/>
        <v>6.6408691406277285</v>
      </c>
      <c r="E21" s="3">
        <f t="shared" si="16"/>
        <v>1.25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3">
      <c r="A22" s="3">
        <v>1.5</v>
      </c>
      <c r="B22" s="3">
        <v>320.33294677734398</v>
      </c>
      <c r="C22" s="3"/>
      <c r="D22" s="9">
        <f t="shared" si="15"/>
        <v>7.1154785156277285</v>
      </c>
      <c r="E22" s="3">
        <f t="shared" si="16"/>
        <v>1.5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3">
      <c r="A23" s="3">
        <v>1.75</v>
      </c>
      <c r="B23" s="3">
        <v>320.36981201171898</v>
      </c>
      <c r="C23" s="3"/>
      <c r="D23" s="9">
        <f t="shared" si="15"/>
        <v>7.5578613281277285</v>
      </c>
      <c r="E23" s="3">
        <f t="shared" si="16"/>
        <v>1.75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3">
      <c r="A24" s="3">
        <v>2</v>
      </c>
      <c r="B24" s="3">
        <v>320.40914916992199</v>
      </c>
      <c r="C24" s="3"/>
      <c r="D24" s="9">
        <f t="shared" si="15"/>
        <v>8.0299072265638642</v>
      </c>
      <c r="E24" s="3">
        <f t="shared" si="16"/>
        <v>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3">
        <v>2.25</v>
      </c>
      <c r="B25" s="3">
        <v>320.44161987304699</v>
      </c>
      <c r="C25" s="3"/>
      <c r="D25" s="9">
        <f t="shared" si="15"/>
        <v>8.4195556640638642</v>
      </c>
      <c r="E25" s="3">
        <f t="shared" si="16"/>
        <v>2.25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3">
        <v>2.5</v>
      </c>
      <c r="B26" s="3">
        <v>320.47634887695301</v>
      </c>
      <c r="C26" s="3"/>
      <c r="D26" s="9">
        <f t="shared" si="15"/>
        <v>8.8363037109361358</v>
      </c>
      <c r="E26" s="3">
        <f t="shared" si="16"/>
        <v>2.5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3">
        <v>2.75</v>
      </c>
      <c r="B27" s="3">
        <v>320.50674438476602</v>
      </c>
      <c r="C27" s="3"/>
      <c r="D27" s="9">
        <f t="shared" si="15"/>
        <v>9.2010498046922748</v>
      </c>
      <c r="E27" s="3">
        <f t="shared" si="16"/>
        <v>2.75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3">
        <v>3</v>
      </c>
      <c r="B28" s="3">
        <v>320.53768920898398</v>
      </c>
      <c r="C28" s="3"/>
      <c r="D28" s="9">
        <f t="shared" si="15"/>
        <v>9.5723876953077252</v>
      </c>
      <c r="E28" s="3">
        <f t="shared" si="16"/>
        <v>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3">
        <v>3.25</v>
      </c>
      <c r="B29" s="3">
        <v>320.56723022460898</v>
      </c>
      <c r="C29" s="3"/>
      <c r="D29" s="9">
        <f t="shared" si="15"/>
        <v>9.9268798828077252</v>
      </c>
      <c r="E29" s="3">
        <f t="shared" si="16"/>
        <v>3.25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3">
        <v>3.5</v>
      </c>
      <c r="B30" s="3">
        <v>320.44174194335898</v>
      </c>
      <c r="C30" s="3"/>
      <c r="D30" s="9">
        <f t="shared" si="15"/>
        <v>8.4210205078077252</v>
      </c>
      <c r="E30" s="3">
        <f t="shared" si="16"/>
        <v>3.5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3">
        <v>3.75</v>
      </c>
      <c r="B31" s="3">
        <v>320.45809936523398</v>
      </c>
      <c r="C31" s="3"/>
      <c r="D31" s="9">
        <f t="shared" si="15"/>
        <v>8.6173095703077252</v>
      </c>
      <c r="E31" s="3">
        <f t="shared" si="16"/>
        <v>3.75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3">
        <v>4</v>
      </c>
      <c r="B32" s="3">
        <v>320.47421264648398</v>
      </c>
      <c r="C32" s="3"/>
      <c r="D32" s="9">
        <f t="shared" si="15"/>
        <v>8.8106689453077252</v>
      </c>
      <c r="E32" s="3">
        <f t="shared" si="16"/>
        <v>4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3">
        <v>4.25</v>
      </c>
      <c r="B33" s="3">
        <v>320.63427734375</v>
      </c>
      <c r="C33" s="3"/>
      <c r="D33" s="9">
        <f t="shared" si="15"/>
        <v>10.7314453125</v>
      </c>
      <c r="E33" s="3">
        <f t="shared" si="16"/>
        <v>4.25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4.5</v>
      </c>
      <c r="B34" s="3">
        <v>320.65438842773398</v>
      </c>
      <c r="C34" s="3"/>
      <c r="D34" s="9">
        <f t="shared" si="15"/>
        <v>10.972778320307725</v>
      </c>
      <c r="E34" s="3">
        <f t="shared" si="16"/>
        <v>4.5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4.75</v>
      </c>
      <c r="B35" s="3">
        <v>320.67410278320301</v>
      </c>
      <c r="C35" s="3"/>
      <c r="D35" s="9">
        <f t="shared" si="15"/>
        <v>11.209350585936136</v>
      </c>
      <c r="E35" s="3">
        <f t="shared" si="16"/>
        <v>4.75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5</v>
      </c>
      <c r="B36" s="3">
        <v>320.69348144531301</v>
      </c>
      <c r="C36" s="3"/>
      <c r="D36" s="9">
        <f t="shared" si="15"/>
        <v>11.441894531256139</v>
      </c>
      <c r="E36" s="3">
        <f t="shared" si="16"/>
        <v>5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5.25</v>
      </c>
      <c r="B37" s="3">
        <v>320.71231079101602</v>
      </c>
      <c r="C37" s="3"/>
      <c r="D37" s="9">
        <f t="shared" si="15"/>
        <v>11.667846679692275</v>
      </c>
      <c r="E37" s="3">
        <f t="shared" si="16"/>
        <v>5.25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5.5</v>
      </c>
      <c r="B38" s="3">
        <v>320.73129272460898</v>
      </c>
      <c r="C38" s="3"/>
      <c r="D38" s="9">
        <f t="shared" si="15"/>
        <v>11.895629882807725</v>
      </c>
      <c r="E38" s="3">
        <f t="shared" si="16"/>
        <v>5.5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3">
        <v>5.75</v>
      </c>
      <c r="B39" s="3">
        <v>320.749755859375</v>
      </c>
      <c r="C39" s="3"/>
      <c r="D39" s="9">
        <f t="shared" si="15"/>
        <v>12.1171875</v>
      </c>
      <c r="E39" s="3">
        <f t="shared" si="16"/>
        <v>5.75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3">
        <v>6</v>
      </c>
      <c r="B40" s="3">
        <v>320.76797485351602</v>
      </c>
      <c r="C40" s="3"/>
      <c r="D40" s="9">
        <f t="shared" si="15"/>
        <v>12.335815429692275</v>
      </c>
      <c r="E40" s="3">
        <f t="shared" si="16"/>
        <v>6</v>
      </c>
      <c r="Z40" s="3"/>
      <c r="AA40" s="3"/>
      <c r="AB40" s="3"/>
      <c r="AC40" s="3"/>
      <c r="AD40" s="3"/>
    </row>
    <row r="41" spans="1:30" x14ac:dyDescent="0.3">
      <c r="A41" s="3">
        <v>6.25</v>
      </c>
      <c r="B41" s="3">
        <v>320.78598022460898</v>
      </c>
      <c r="C41" s="3"/>
      <c r="D41" s="9">
        <f t="shared" si="15"/>
        <v>12.551879882807725</v>
      </c>
      <c r="E41" s="3">
        <f t="shared" si="16"/>
        <v>6.25</v>
      </c>
      <c r="Z41" s="3"/>
      <c r="AA41" s="3"/>
      <c r="AB41" s="3"/>
      <c r="AC41" s="3"/>
      <c r="AD41" s="3"/>
    </row>
    <row r="42" spans="1:30" x14ac:dyDescent="0.3">
      <c r="A42" s="3">
        <v>6.5</v>
      </c>
      <c r="B42" s="3">
        <v>320.8037109375</v>
      </c>
      <c r="C42" s="3"/>
      <c r="D42" s="9">
        <f t="shared" si="15"/>
        <v>12.7646484375</v>
      </c>
      <c r="E42" s="3">
        <f t="shared" si="16"/>
        <v>6.5</v>
      </c>
      <c r="Z42" s="3"/>
      <c r="AA42" s="3"/>
      <c r="AB42" s="3"/>
      <c r="AC42" s="3"/>
      <c r="AD42" s="3"/>
    </row>
    <row r="43" spans="1:30" x14ac:dyDescent="0.3">
      <c r="A43" s="3">
        <v>6.75</v>
      </c>
      <c r="B43" s="3">
        <v>320.82119750976602</v>
      </c>
      <c r="C43" s="3"/>
      <c r="D43" s="9">
        <f t="shared" si="15"/>
        <v>12.974487304692275</v>
      </c>
      <c r="E43" s="3">
        <f t="shared" si="16"/>
        <v>6.75</v>
      </c>
      <c r="Z43" s="3"/>
      <c r="AA43" s="3"/>
      <c r="AB43" s="3"/>
      <c r="AC43" s="3"/>
      <c r="AD43" s="3"/>
    </row>
    <row r="44" spans="1:30" x14ac:dyDescent="0.3">
      <c r="A44" s="3">
        <v>7</v>
      </c>
      <c r="B44" s="3">
        <v>320.83847045898398</v>
      </c>
      <c r="C44" s="3"/>
      <c r="D44" s="9">
        <f t="shared" si="15"/>
        <v>13.181762695307725</v>
      </c>
      <c r="E44" s="3">
        <f t="shared" si="16"/>
        <v>7</v>
      </c>
      <c r="Z44" s="3"/>
      <c r="AA44" s="3"/>
      <c r="AB44" s="3"/>
      <c r="AC44" s="3"/>
      <c r="AD44" s="3"/>
    </row>
    <row r="45" spans="1:30" x14ac:dyDescent="0.3">
      <c r="A45" s="3">
        <v>7.25</v>
      </c>
      <c r="B45" s="3">
        <v>320.85556030273398</v>
      </c>
      <c r="C45" s="3"/>
      <c r="D45" s="9">
        <f t="shared" si="15"/>
        <v>13.386840820307725</v>
      </c>
      <c r="E45" s="3">
        <f t="shared" si="16"/>
        <v>7.25</v>
      </c>
      <c r="Z45" s="3"/>
      <c r="AA45" s="3"/>
      <c r="AB45" s="3"/>
      <c r="AC45" s="3"/>
      <c r="AD45" s="3"/>
    </row>
    <row r="46" spans="1:30" x14ac:dyDescent="0.3">
      <c r="A46" s="3">
        <v>7.5</v>
      </c>
      <c r="B46" s="3">
        <v>320.87243652343801</v>
      </c>
      <c r="C46" s="3"/>
      <c r="D46" s="9">
        <f t="shared" si="15"/>
        <v>13.589355468756139</v>
      </c>
      <c r="E46" s="3">
        <f t="shared" si="16"/>
        <v>7.5</v>
      </c>
      <c r="Z46" s="3"/>
      <c r="AA46" s="3"/>
      <c r="AB46" s="3"/>
      <c r="AC46" s="3"/>
      <c r="AD46" s="3"/>
    </row>
    <row r="47" spans="1:30" x14ac:dyDescent="0.3">
      <c r="A47" s="3">
        <v>7.75</v>
      </c>
      <c r="B47" s="3">
        <v>320.88912963867199</v>
      </c>
      <c r="C47" s="3"/>
      <c r="D47" s="9">
        <f t="shared" si="15"/>
        <v>13.789672851563864</v>
      </c>
      <c r="E47" s="3">
        <f t="shared" si="16"/>
        <v>7.75</v>
      </c>
      <c r="Z47" s="3"/>
      <c r="AA47" s="3"/>
      <c r="AB47" s="3"/>
      <c r="AC47" s="3"/>
      <c r="AD47" s="3"/>
    </row>
    <row r="48" spans="1:30" x14ac:dyDescent="0.3">
      <c r="A48" s="3">
        <v>8</v>
      </c>
      <c r="B48" s="3">
        <v>320.90563964843801</v>
      </c>
      <c r="C48" s="3"/>
      <c r="D48" s="9">
        <f t="shared" si="15"/>
        <v>13.987792968756139</v>
      </c>
      <c r="E48" s="3">
        <f t="shared" si="16"/>
        <v>8</v>
      </c>
      <c r="Z48" s="3"/>
      <c r="AA48" s="3"/>
      <c r="AB48" s="3"/>
      <c r="AC48" s="3"/>
      <c r="AD48" s="3"/>
    </row>
    <row r="49" spans="1:30" x14ac:dyDescent="0.3">
      <c r="A49" s="3">
        <v>8.25</v>
      </c>
      <c r="B49" s="3">
        <v>320.92199707031301</v>
      </c>
      <c r="C49" s="3"/>
      <c r="D49" s="9">
        <f t="shared" si="15"/>
        <v>14.184082031256139</v>
      </c>
      <c r="E49" s="3">
        <f t="shared" si="16"/>
        <v>8.25</v>
      </c>
      <c r="Z49" s="3"/>
      <c r="AA49" s="3"/>
      <c r="AB49" s="3"/>
      <c r="AC49" s="3"/>
      <c r="AD49" s="3"/>
    </row>
    <row r="50" spans="1:30" x14ac:dyDescent="0.3">
      <c r="A50" s="3">
        <v>8.5</v>
      </c>
      <c r="B50" s="3">
        <v>320.93814086914102</v>
      </c>
      <c r="C50" s="3"/>
      <c r="D50" s="9">
        <f t="shared" si="15"/>
        <v>14.377807617192275</v>
      </c>
      <c r="E50" s="3">
        <f t="shared" si="16"/>
        <v>8.5</v>
      </c>
      <c r="Z50" s="3"/>
      <c r="AA50" s="3"/>
      <c r="AB50" s="3"/>
      <c r="AC50" s="3"/>
      <c r="AD50" s="3"/>
    </row>
    <row r="51" spans="1:30" x14ac:dyDescent="0.3">
      <c r="A51" s="3">
        <v>8.75</v>
      </c>
      <c r="B51" s="3">
        <v>320.96051025390602</v>
      </c>
      <c r="C51" s="3"/>
      <c r="D51" s="9">
        <f t="shared" si="15"/>
        <v>14.646240234372272</v>
      </c>
      <c r="E51" s="3">
        <f t="shared" si="16"/>
        <v>8.75</v>
      </c>
      <c r="Z51" s="3"/>
      <c r="AA51" s="3"/>
      <c r="AB51" s="3"/>
      <c r="AC51" s="3"/>
      <c r="AD51" s="3"/>
    </row>
    <row r="52" spans="1:30" x14ac:dyDescent="0.3">
      <c r="A52" s="3">
        <v>9</v>
      </c>
      <c r="B52" s="3">
        <v>320.97000122070301</v>
      </c>
      <c r="C52" s="3"/>
      <c r="D52" s="9">
        <f t="shared" si="15"/>
        <v>14.760131835936136</v>
      </c>
      <c r="E52" s="3">
        <f t="shared" si="16"/>
        <v>9</v>
      </c>
      <c r="Z52" s="3"/>
      <c r="AA52" s="3"/>
      <c r="AB52" s="3"/>
      <c r="AC52" s="3"/>
      <c r="AD52" s="3"/>
    </row>
    <row r="53" spans="1:30" x14ac:dyDescent="0.3">
      <c r="A53" s="3">
        <v>9.25</v>
      </c>
      <c r="B53" s="3">
        <v>320.98577880859398</v>
      </c>
      <c r="C53" s="3"/>
      <c r="D53" s="9">
        <f t="shared" si="15"/>
        <v>14.949462890627728</v>
      </c>
      <c r="E53" s="3">
        <f t="shared" si="16"/>
        <v>9.25</v>
      </c>
      <c r="Z53" s="3"/>
      <c r="AA53" s="3"/>
      <c r="AB53" s="3"/>
      <c r="AC53" s="3"/>
      <c r="AD53" s="3"/>
    </row>
    <row r="54" spans="1:30" x14ac:dyDescent="0.3">
      <c r="A54" s="3">
        <v>9.5</v>
      </c>
      <c r="B54" s="3">
        <v>321.00134277343801</v>
      </c>
      <c r="C54" s="3"/>
      <c r="D54" s="9">
        <f t="shared" si="15"/>
        <v>15.136230468756139</v>
      </c>
      <c r="E54" s="3">
        <f t="shared" si="16"/>
        <v>9.5</v>
      </c>
      <c r="Z54" s="3"/>
      <c r="AA54" s="3"/>
      <c r="AB54" s="3"/>
      <c r="AC54" s="3"/>
      <c r="AD54" s="3"/>
    </row>
    <row r="55" spans="1:30" x14ac:dyDescent="0.3">
      <c r="A55" s="3">
        <v>9.75</v>
      </c>
      <c r="B55" s="3">
        <v>321.01678466796898</v>
      </c>
      <c r="C55" s="3"/>
      <c r="D55" s="9">
        <f t="shared" si="15"/>
        <v>15.321533203127728</v>
      </c>
      <c r="E55" s="3">
        <f t="shared" si="16"/>
        <v>9.75</v>
      </c>
      <c r="Z55" s="3"/>
      <c r="AA55" s="3"/>
      <c r="AB55" s="3"/>
      <c r="AC55" s="3"/>
      <c r="AD55" s="3"/>
    </row>
    <row r="56" spans="1:30" x14ac:dyDescent="0.3">
      <c r="A56" s="3">
        <v>10</v>
      </c>
      <c r="B56" s="3">
        <v>321.03210449218801</v>
      </c>
      <c r="C56" s="3"/>
      <c r="D56" s="9">
        <f t="shared" si="15"/>
        <v>15.505371093756139</v>
      </c>
      <c r="E56" s="3">
        <f t="shared" si="16"/>
        <v>10</v>
      </c>
    </row>
    <row r="57" spans="1:30" x14ac:dyDescent="0.3">
      <c r="A57" s="3">
        <v>10.25</v>
      </c>
      <c r="B57" s="3">
        <v>321.04730224609398</v>
      </c>
      <c r="C57" s="3"/>
      <c r="D57" s="9">
        <f t="shared" si="15"/>
        <v>15.687744140627728</v>
      </c>
      <c r="E57" s="3">
        <f t="shared" si="16"/>
        <v>10.25</v>
      </c>
    </row>
    <row r="58" spans="1:30" x14ac:dyDescent="0.3">
      <c r="A58" s="3">
        <v>10.5</v>
      </c>
      <c r="B58" s="3">
        <v>321.06237792968801</v>
      </c>
      <c r="C58" s="3"/>
      <c r="D58" s="9">
        <f t="shared" si="15"/>
        <v>15.868652343756139</v>
      </c>
      <c r="E58" s="3">
        <f t="shared" si="16"/>
        <v>10.5</v>
      </c>
    </row>
    <row r="59" spans="1:30" x14ac:dyDescent="0.3">
      <c r="A59" s="3">
        <v>10.75</v>
      </c>
      <c r="B59" s="3">
        <v>321.07733154296898</v>
      </c>
      <c r="C59" s="3"/>
      <c r="D59" s="9">
        <f t="shared" si="15"/>
        <v>16.048095703127728</v>
      </c>
      <c r="E59" s="3">
        <f t="shared" si="16"/>
        <v>10.75</v>
      </c>
    </row>
    <row r="60" spans="1:30" x14ac:dyDescent="0.3">
      <c r="A60" s="3">
        <v>11</v>
      </c>
      <c r="B60" s="3">
        <v>321.09213256835898</v>
      </c>
      <c r="C60" s="3"/>
      <c r="D60" s="9">
        <f t="shared" si="15"/>
        <v>16.225708007807725</v>
      </c>
      <c r="E60" s="3">
        <f t="shared" si="16"/>
        <v>11</v>
      </c>
    </row>
    <row r="61" spans="1:30" x14ac:dyDescent="0.3">
      <c r="A61" s="3">
        <v>11.25</v>
      </c>
      <c r="B61" s="3">
        <v>321.10687255859398</v>
      </c>
      <c r="C61" s="3"/>
      <c r="D61" s="9">
        <f t="shared" si="15"/>
        <v>16.402587890627728</v>
      </c>
      <c r="E61" s="3">
        <f t="shared" si="16"/>
        <v>11.25</v>
      </c>
    </row>
    <row r="62" spans="1:30" x14ac:dyDescent="0.3">
      <c r="A62" s="3">
        <v>11.5</v>
      </c>
      <c r="B62" s="3">
        <v>321.12145996093801</v>
      </c>
      <c r="C62" s="3"/>
      <c r="D62" s="9">
        <f t="shared" si="15"/>
        <v>16.577636718756139</v>
      </c>
      <c r="E62" s="3">
        <f t="shared" si="16"/>
        <v>11.5</v>
      </c>
    </row>
    <row r="63" spans="1:30" x14ac:dyDescent="0.3">
      <c r="A63" s="3">
        <v>11.75</v>
      </c>
      <c r="B63" s="3">
        <v>321.13601684570301</v>
      </c>
      <c r="C63" s="3"/>
      <c r="D63" s="9">
        <f t="shared" si="15"/>
        <v>16.752319335936136</v>
      </c>
      <c r="E63" s="3">
        <f t="shared" si="16"/>
        <v>11.75</v>
      </c>
    </row>
    <row r="64" spans="1:30" x14ac:dyDescent="0.3">
      <c r="A64" s="3">
        <v>12</v>
      </c>
      <c r="B64" s="3">
        <v>321.150390625</v>
      </c>
      <c r="C64" s="3"/>
      <c r="D64" s="9">
        <f t="shared" si="15"/>
        <v>16.9248046875</v>
      </c>
      <c r="E64" s="3">
        <f t="shared" si="16"/>
        <v>12</v>
      </c>
    </row>
    <row r="65" spans="1:5" x14ac:dyDescent="0.3">
      <c r="A65" s="3">
        <v>12.25</v>
      </c>
      <c r="B65" s="3">
        <v>321.16470336914102</v>
      </c>
      <c r="C65" s="3"/>
      <c r="D65" s="9">
        <f t="shared" si="15"/>
        <v>17.096557617192275</v>
      </c>
      <c r="E65" s="3">
        <f t="shared" si="16"/>
        <v>12.25</v>
      </c>
    </row>
    <row r="66" spans="1:5" x14ac:dyDescent="0.3">
      <c r="A66" s="3">
        <v>12.5</v>
      </c>
      <c r="B66" s="3">
        <v>321.17892456054699</v>
      </c>
      <c r="C66" s="3"/>
      <c r="D66" s="9">
        <f t="shared" si="15"/>
        <v>17.267211914063864</v>
      </c>
      <c r="E66" s="3">
        <f t="shared" si="16"/>
        <v>12.5</v>
      </c>
    </row>
    <row r="67" spans="1:5" x14ac:dyDescent="0.3">
      <c r="A67" s="3">
        <v>12.75</v>
      </c>
      <c r="B67" s="3">
        <v>321.19305419921898</v>
      </c>
      <c r="C67" s="3"/>
      <c r="D67" s="9">
        <f t="shared" si="15"/>
        <v>17.436767578127728</v>
      </c>
      <c r="E67" s="3">
        <f t="shared" si="16"/>
        <v>12.75</v>
      </c>
    </row>
    <row r="68" spans="1:5" x14ac:dyDescent="0.3">
      <c r="A68" s="3">
        <v>13</v>
      </c>
      <c r="B68" s="3">
        <v>321.20706176757801</v>
      </c>
      <c r="C68" s="3"/>
      <c r="D68" s="9">
        <f t="shared" si="15"/>
        <v>17.604858398436136</v>
      </c>
      <c r="E68" s="3">
        <f t="shared" si="16"/>
        <v>13</v>
      </c>
    </row>
    <row r="69" spans="1:5" x14ac:dyDescent="0.3">
      <c r="A69" s="3">
        <v>13.25</v>
      </c>
      <c r="B69" s="3">
        <v>320.94650268554699</v>
      </c>
      <c r="C69" s="3"/>
      <c r="D69" s="9">
        <f t="shared" si="15"/>
        <v>14.478149414063864</v>
      </c>
      <c r="E69" s="3">
        <f t="shared" si="16"/>
        <v>13.25</v>
      </c>
    </row>
    <row r="70" spans="1:5" x14ac:dyDescent="0.3">
      <c r="A70" s="3">
        <v>13.5</v>
      </c>
      <c r="B70" s="3">
        <v>320.95657348632801</v>
      </c>
      <c r="C70" s="3"/>
      <c r="D70" s="9">
        <f t="shared" si="15"/>
        <v>14.598999023436136</v>
      </c>
      <c r="E70" s="3">
        <f t="shared" si="16"/>
        <v>13.5</v>
      </c>
    </row>
    <row r="71" spans="1:5" x14ac:dyDescent="0.3">
      <c r="A71" s="3">
        <v>13.75</v>
      </c>
      <c r="B71" s="3">
        <v>321.23452758789102</v>
      </c>
      <c r="C71" s="3"/>
      <c r="D71" s="9">
        <f t="shared" si="15"/>
        <v>17.934448242192275</v>
      </c>
      <c r="E71" s="3">
        <f t="shared" si="16"/>
        <v>13.75</v>
      </c>
    </row>
    <row r="72" spans="1:5" x14ac:dyDescent="0.3">
      <c r="A72" s="3">
        <v>14</v>
      </c>
      <c r="B72" s="3">
        <v>321.24749755859398</v>
      </c>
      <c r="C72" s="3"/>
      <c r="D72" s="9">
        <f t="shared" si="15"/>
        <v>18.090087890627728</v>
      </c>
      <c r="E72" s="3">
        <f t="shared" si="16"/>
        <v>14</v>
      </c>
    </row>
    <row r="73" spans="1:5" x14ac:dyDescent="0.3">
      <c r="A73" s="3">
        <v>14.25</v>
      </c>
      <c r="B73" s="3">
        <v>321.26037597656301</v>
      </c>
      <c r="C73" s="3"/>
      <c r="D73" s="9">
        <f t="shared" si="15"/>
        <v>18.244628906256139</v>
      </c>
      <c r="E73" s="3">
        <f t="shared" si="16"/>
        <v>14.25</v>
      </c>
    </row>
    <row r="74" spans="1:5" x14ac:dyDescent="0.3">
      <c r="A74" s="3">
        <v>14.5</v>
      </c>
      <c r="B74" s="3">
        <v>321.273193359375</v>
      </c>
      <c r="C74" s="3"/>
      <c r="D74" s="9">
        <f t="shared" si="15"/>
        <v>18.3984375</v>
      </c>
      <c r="E74" s="3">
        <f t="shared" si="16"/>
        <v>14.5</v>
      </c>
    </row>
    <row r="75" spans="1:5" x14ac:dyDescent="0.3">
      <c r="A75" s="3">
        <v>14.75</v>
      </c>
      <c r="B75" s="3">
        <v>321.28591918945301</v>
      </c>
      <c r="C75" s="3"/>
      <c r="D75" s="9">
        <f t="shared" si="15"/>
        <v>18.551147460936136</v>
      </c>
      <c r="E75" s="3">
        <f t="shared" si="16"/>
        <v>14.75</v>
      </c>
    </row>
    <row r="76" spans="1:5" x14ac:dyDescent="0.3">
      <c r="A76" s="3">
        <v>15</v>
      </c>
      <c r="B76" s="3">
        <v>321.298583984375</v>
      </c>
      <c r="C76" s="3"/>
      <c r="D76" s="9">
        <f t="shared" si="15"/>
        <v>18.703125</v>
      </c>
      <c r="E76" s="3">
        <f t="shared" si="16"/>
        <v>15</v>
      </c>
    </row>
    <row r="77" spans="1:5" x14ac:dyDescent="0.3">
      <c r="A77" s="3">
        <v>15.25</v>
      </c>
      <c r="B77" s="3">
        <v>321.31112670898398</v>
      </c>
      <c r="C77" s="3"/>
      <c r="D77" s="9">
        <f t="shared" si="15"/>
        <v>18.853637695307725</v>
      </c>
      <c r="E77" s="3">
        <f t="shared" si="16"/>
        <v>15.25</v>
      </c>
    </row>
    <row r="78" spans="1:5" x14ac:dyDescent="0.3">
      <c r="A78" s="3">
        <v>15.5</v>
      </c>
      <c r="B78" s="3">
        <v>321.32369995117199</v>
      </c>
      <c r="C78" s="3"/>
      <c r="D78" s="9">
        <f t="shared" si="15"/>
        <v>19.004516601563864</v>
      </c>
      <c r="E78" s="3">
        <f t="shared" si="16"/>
        <v>15.5</v>
      </c>
    </row>
    <row r="79" spans="1:5" x14ac:dyDescent="0.3">
      <c r="A79" s="3">
        <v>15.75</v>
      </c>
      <c r="B79" s="3">
        <v>321.33615112304699</v>
      </c>
      <c r="C79" s="3"/>
      <c r="D79" s="9">
        <f t="shared" si="15"/>
        <v>19.153930664063864</v>
      </c>
      <c r="E79" s="3">
        <f t="shared" si="16"/>
        <v>15.75</v>
      </c>
    </row>
    <row r="80" spans="1:5" x14ac:dyDescent="0.3">
      <c r="A80" s="3">
        <v>16</v>
      </c>
      <c r="B80" s="3">
        <v>321.34854125976602</v>
      </c>
      <c r="C80" s="3"/>
      <c r="D80" s="9">
        <f t="shared" si="15"/>
        <v>19.302612304692275</v>
      </c>
      <c r="E80" s="3">
        <f t="shared" si="16"/>
        <v>16</v>
      </c>
    </row>
    <row r="81" spans="1:5" x14ac:dyDescent="0.3">
      <c r="A81" s="3">
        <v>16.25</v>
      </c>
      <c r="B81" s="3">
        <v>321.36090087890602</v>
      </c>
      <c r="C81" s="3"/>
      <c r="D81" s="9">
        <f t="shared" ref="D81:D144" si="17">(B81-$B$16)*12</f>
        <v>19.450927734372272</v>
      </c>
      <c r="E81" s="3">
        <f t="shared" ref="E81:E144" si="18">A81</f>
        <v>16.25</v>
      </c>
    </row>
    <row r="82" spans="1:5" x14ac:dyDescent="0.3">
      <c r="A82" s="3">
        <v>16.5</v>
      </c>
      <c r="B82" s="3">
        <v>321.37316894531301</v>
      </c>
      <c r="C82" s="3"/>
      <c r="D82" s="9">
        <f t="shared" si="17"/>
        <v>19.598144531256139</v>
      </c>
      <c r="E82" s="3">
        <f t="shared" si="18"/>
        <v>16.5</v>
      </c>
    </row>
    <row r="83" spans="1:5" x14ac:dyDescent="0.3">
      <c r="A83" s="3">
        <v>16.75</v>
      </c>
      <c r="B83" s="3">
        <v>321.38534545898398</v>
      </c>
      <c r="C83" s="3"/>
      <c r="D83" s="9">
        <f t="shared" si="17"/>
        <v>19.744262695307725</v>
      </c>
      <c r="E83" s="3">
        <f t="shared" si="18"/>
        <v>16.75</v>
      </c>
    </row>
    <row r="84" spans="1:5" x14ac:dyDescent="0.3">
      <c r="A84" s="3">
        <v>17</v>
      </c>
      <c r="B84" s="3">
        <v>321.39749145507801</v>
      </c>
      <c r="C84" s="3"/>
      <c r="D84" s="9">
        <f t="shared" si="17"/>
        <v>19.890014648436136</v>
      </c>
      <c r="E84" s="3">
        <f t="shared" si="18"/>
        <v>17</v>
      </c>
    </row>
    <row r="85" spans="1:5" x14ac:dyDescent="0.3">
      <c r="A85" s="3">
        <v>17.25</v>
      </c>
      <c r="B85" s="3">
        <v>321.40960693359398</v>
      </c>
      <c r="C85" s="3"/>
      <c r="D85" s="9">
        <f t="shared" si="17"/>
        <v>20.035400390627728</v>
      </c>
      <c r="E85" s="3">
        <f t="shared" si="18"/>
        <v>17.25</v>
      </c>
    </row>
    <row r="86" spans="1:5" x14ac:dyDescent="0.3">
      <c r="A86" s="3">
        <v>17.5</v>
      </c>
      <c r="B86" s="3">
        <v>321.42160034179699</v>
      </c>
      <c r="C86" s="3"/>
      <c r="D86" s="9">
        <f t="shared" si="17"/>
        <v>20.179321289063864</v>
      </c>
      <c r="E86" s="3">
        <f t="shared" si="18"/>
        <v>17.5</v>
      </c>
    </row>
    <row r="87" spans="1:5" x14ac:dyDescent="0.3">
      <c r="A87" s="3">
        <v>17.75</v>
      </c>
      <c r="B87" s="3">
        <v>321.43356323242199</v>
      </c>
      <c r="C87" s="3"/>
      <c r="D87" s="9">
        <f t="shared" si="17"/>
        <v>20.322875976563864</v>
      </c>
      <c r="E87" s="3">
        <f t="shared" si="18"/>
        <v>17.75</v>
      </c>
    </row>
    <row r="88" spans="1:5" x14ac:dyDescent="0.3">
      <c r="A88" s="3">
        <v>18</v>
      </c>
      <c r="B88" s="3">
        <v>321.44546508789102</v>
      </c>
      <c r="C88" s="3"/>
      <c r="D88" s="9">
        <f t="shared" si="17"/>
        <v>20.465698242192275</v>
      </c>
      <c r="E88" s="3">
        <f t="shared" si="18"/>
        <v>18</v>
      </c>
    </row>
    <row r="89" spans="1:5" x14ac:dyDescent="0.3">
      <c r="A89" s="3">
        <v>18.25</v>
      </c>
      <c r="B89" s="3">
        <v>321.45733642578102</v>
      </c>
      <c r="C89" s="3"/>
      <c r="D89" s="9">
        <f t="shared" si="17"/>
        <v>20.608154296872272</v>
      </c>
      <c r="E89" s="3">
        <f t="shared" si="18"/>
        <v>18.25</v>
      </c>
    </row>
    <row r="90" spans="1:5" x14ac:dyDescent="0.3">
      <c r="A90" s="3">
        <v>18.5</v>
      </c>
      <c r="B90" s="3">
        <v>321.46914672851602</v>
      </c>
      <c r="C90" s="3"/>
      <c r="D90" s="9">
        <f t="shared" si="17"/>
        <v>20.749877929692275</v>
      </c>
      <c r="E90" s="3">
        <f t="shared" si="18"/>
        <v>18.5</v>
      </c>
    </row>
    <row r="91" spans="1:5" x14ac:dyDescent="0.3">
      <c r="A91" s="3">
        <v>18.75</v>
      </c>
      <c r="B91" s="3">
        <v>321.48089599609398</v>
      </c>
      <c r="C91" s="3"/>
      <c r="D91" s="9">
        <f t="shared" si="17"/>
        <v>20.890869140627728</v>
      </c>
      <c r="E91" s="3">
        <f t="shared" si="18"/>
        <v>18.75</v>
      </c>
    </row>
    <row r="92" spans="1:5" x14ac:dyDescent="0.3">
      <c r="A92" s="3">
        <v>19</v>
      </c>
      <c r="B92" s="3">
        <v>321.49252319335898</v>
      </c>
      <c r="C92" s="3"/>
      <c r="D92" s="9">
        <f t="shared" si="17"/>
        <v>21.030395507807725</v>
      </c>
      <c r="E92" s="3">
        <f t="shared" si="18"/>
        <v>19</v>
      </c>
    </row>
    <row r="93" spans="1:5" x14ac:dyDescent="0.3">
      <c r="A93" s="3">
        <v>19.25</v>
      </c>
      <c r="B93" s="3">
        <v>321.50418090820301</v>
      </c>
      <c r="C93" s="3"/>
      <c r="D93" s="9">
        <f t="shared" si="17"/>
        <v>21.170288085936136</v>
      </c>
      <c r="E93" s="3">
        <f t="shared" si="18"/>
        <v>19.25</v>
      </c>
    </row>
    <row r="94" spans="1:5" x14ac:dyDescent="0.3">
      <c r="A94" s="3">
        <v>19.5</v>
      </c>
      <c r="B94" s="3">
        <v>321.51556396484398</v>
      </c>
      <c r="C94" s="3"/>
      <c r="D94" s="9">
        <f t="shared" si="17"/>
        <v>21.306884765627728</v>
      </c>
      <c r="E94" s="3">
        <f t="shared" si="18"/>
        <v>19.5</v>
      </c>
    </row>
    <row r="95" spans="1:5" x14ac:dyDescent="0.3">
      <c r="A95" s="3">
        <v>19.75</v>
      </c>
      <c r="B95" s="3">
        <v>321.52682495117199</v>
      </c>
      <c r="C95" s="3"/>
      <c r="D95" s="9">
        <f t="shared" si="17"/>
        <v>21.442016601563864</v>
      </c>
      <c r="E95" s="3">
        <f t="shared" si="18"/>
        <v>19.75</v>
      </c>
    </row>
    <row r="96" spans="1:5" x14ac:dyDescent="0.3">
      <c r="A96" s="3">
        <v>20</v>
      </c>
      <c r="B96" s="3">
        <v>321.53796386718801</v>
      </c>
      <c r="C96" s="3"/>
      <c r="D96" s="9">
        <f t="shared" si="17"/>
        <v>21.575683593756139</v>
      </c>
      <c r="E96" s="3">
        <f t="shared" si="18"/>
        <v>20</v>
      </c>
    </row>
    <row r="97" spans="1:5" x14ac:dyDescent="0.3">
      <c r="A97" s="3">
        <v>20.5</v>
      </c>
      <c r="B97" s="3">
        <v>321.55975341796898</v>
      </c>
      <c r="C97" s="3"/>
      <c r="D97" s="9">
        <f t="shared" si="17"/>
        <v>21.837158203127728</v>
      </c>
      <c r="E97" s="3">
        <f t="shared" si="18"/>
        <v>20.5</v>
      </c>
    </row>
    <row r="98" spans="1:5" x14ac:dyDescent="0.3">
      <c r="A98" s="3">
        <v>21</v>
      </c>
      <c r="B98" s="3">
        <v>321.57623291015602</v>
      </c>
      <c r="C98" s="3"/>
      <c r="D98" s="9">
        <f t="shared" si="17"/>
        <v>22.034912109372272</v>
      </c>
      <c r="E98" s="3">
        <f t="shared" si="18"/>
        <v>21</v>
      </c>
    </row>
    <row r="99" spans="1:5" x14ac:dyDescent="0.3">
      <c r="A99" s="3">
        <v>21.5</v>
      </c>
      <c r="B99" s="3">
        <v>321.59912109375</v>
      </c>
      <c r="C99" s="3"/>
      <c r="D99" s="9">
        <f t="shared" si="17"/>
        <v>22.3095703125</v>
      </c>
      <c r="E99" s="3">
        <f t="shared" si="18"/>
        <v>21.5</v>
      </c>
    </row>
    <row r="100" spans="1:5" x14ac:dyDescent="0.3">
      <c r="A100" s="3">
        <v>22</v>
      </c>
      <c r="B100" s="3">
        <v>321.61801147460898</v>
      </c>
      <c r="C100" s="3"/>
      <c r="D100" s="9">
        <f t="shared" si="17"/>
        <v>22.536254882807725</v>
      </c>
      <c r="E100" s="3">
        <f t="shared" si="18"/>
        <v>22</v>
      </c>
    </row>
    <row r="101" spans="1:5" x14ac:dyDescent="0.3">
      <c r="A101" s="3">
        <v>22.5</v>
      </c>
      <c r="B101" s="3">
        <v>321.63668823242199</v>
      </c>
      <c r="C101" s="3"/>
      <c r="D101" s="9">
        <f t="shared" si="17"/>
        <v>22.760375976563864</v>
      </c>
      <c r="E101" s="3">
        <f t="shared" si="18"/>
        <v>22.5</v>
      </c>
    </row>
    <row r="102" spans="1:5" x14ac:dyDescent="0.3">
      <c r="A102" s="3">
        <v>23</v>
      </c>
      <c r="B102" s="3">
        <v>321.65441894531301</v>
      </c>
      <c r="C102" s="3"/>
      <c r="D102" s="9">
        <f t="shared" si="17"/>
        <v>22.973144531256139</v>
      </c>
      <c r="E102" s="3">
        <f t="shared" si="18"/>
        <v>23</v>
      </c>
    </row>
    <row r="103" spans="1:5" x14ac:dyDescent="0.3">
      <c r="A103" s="3">
        <v>23.5</v>
      </c>
      <c r="B103" s="3">
        <v>321.67190551757801</v>
      </c>
      <c r="C103" s="3"/>
      <c r="D103" s="9">
        <f t="shared" si="17"/>
        <v>23.182983398436136</v>
      </c>
      <c r="E103" s="3">
        <f t="shared" si="18"/>
        <v>23.5</v>
      </c>
    </row>
    <row r="104" spans="1:5" x14ac:dyDescent="0.3">
      <c r="A104" s="3">
        <v>24</v>
      </c>
      <c r="B104" s="3">
        <v>321.688720703125</v>
      </c>
      <c r="C104" s="3"/>
      <c r="D104" s="9">
        <f t="shared" si="17"/>
        <v>23.384765625</v>
      </c>
      <c r="E104" s="3">
        <f t="shared" si="18"/>
        <v>24</v>
      </c>
    </row>
    <row r="105" spans="1:5" x14ac:dyDescent="0.3">
      <c r="A105" s="3">
        <v>24.5</v>
      </c>
      <c r="B105" s="3">
        <v>321.696044921875</v>
      </c>
      <c r="C105" s="3"/>
      <c r="D105" s="9">
        <f t="shared" si="17"/>
        <v>23.47265625</v>
      </c>
      <c r="E105" s="3">
        <f t="shared" si="18"/>
        <v>24.5</v>
      </c>
    </row>
    <row r="106" spans="1:5" x14ac:dyDescent="0.3">
      <c r="A106" s="3">
        <v>25</v>
      </c>
      <c r="B106" s="3">
        <v>321.71142578125</v>
      </c>
      <c r="C106" s="3"/>
      <c r="D106" s="9">
        <f t="shared" si="17"/>
        <v>23.6572265625</v>
      </c>
      <c r="E106" s="3">
        <f t="shared" si="18"/>
        <v>25</v>
      </c>
    </row>
    <row r="107" spans="1:5" x14ac:dyDescent="0.3">
      <c r="A107" s="3">
        <v>25.5</v>
      </c>
      <c r="B107" s="3">
        <v>321.72640991210898</v>
      </c>
      <c r="C107" s="3"/>
      <c r="D107" s="9">
        <f t="shared" si="17"/>
        <v>23.837036132807725</v>
      </c>
      <c r="E107" s="3">
        <f t="shared" si="18"/>
        <v>25.5</v>
      </c>
    </row>
    <row r="108" spans="1:5" x14ac:dyDescent="0.3">
      <c r="A108" s="3">
        <v>26</v>
      </c>
      <c r="B108" s="3">
        <v>321.74111938476602</v>
      </c>
      <c r="C108" s="3"/>
      <c r="D108" s="9">
        <f t="shared" si="17"/>
        <v>24.013549804692275</v>
      </c>
      <c r="E108" s="3">
        <f t="shared" si="18"/>
        <v>26</v>
      </c>
    </row>
    <row r="109" spans="1:5" x14ac:dyDescent="0.3">
      <c r="A109" s="3">
        <v>26.5</v>
      </c>
      <c r="B109" s="3">
        <v>321.75546264648398</v>
      </c>
      <c r="C109" s="3"/>
      <c r="D109" s="9">
        <f t="shared" si="17"/>
        <v>24.185668945307725</v>
      </c>
      <c r="E109" s="3">
        <f t="shared" si="18"/>
        <v>26.5</v>
      </c>
    </row>
    <row r="110" spans="1:5" x14ac:dyDescent="0.3">
      <c r="A110" s="3">
        <v>27</v>
      </c>
      <c r="B110" s="3">
        <v>321.76910400390602</v>
      </c>
      <c r="C110" s="3"/>
      <c r="D110" s="9">
        <f t="shared" si="17"/>
        <v>24.349365234372272</v>
      </c>
      <c r="E110" s="3">
        <f t="shared" si="18"/>
        <v>27</v>
      </c>
    </row>
    <row r="111" spans="1:5" x14ac:dyDescent="0.3">
      <c r="A111" s="3">
        <v>27.5</v>
      </c>
      <c r="B111" s="3">
        <v>321.78460693359398</v>
      </c>
      <c r="C111" s="3"/>
      <c r="D111" s="9">
        <f t="shared" si="17"/>
        <v>24.535400390627728</v>
      </c>
      <c r="E111" s="3">
        <f t="shared" si="18"/>
        <v>27.5</v>
      </c>
    </row>
    <row r="112" spans="1:5" x14ac:dyDescent="0.3">
      <c r="A112" s="3">
        <v>28</v>
      </c>
      <c r="B112" s="3">
        <v>321.78839111328102</v>
      </c>
      <c r="C112" s="3"/>
      <c r="D112" s="9">
        <f t="shared" si="17"/>
        <v>24.580810546872272</v>
      </c>
      <c r="E112" s="3">
        <f t="shared" si="18"/>
        <v>28</v>
      </c>
    </row>
    <row r="113" spans="1:5" x14ac:dyDescent="0.3">
      <c r="A113" s="3">
        <v>28.5</v>
      </c>
      <c r="B113" s="3">
        <v>321.80624389648398</v>
      </c>
      <c r="C113" s="3"/>
      <c r="D113" s="9">
        <f t="shared" si="17"/>
        <v>24.795043945307725</v>
      </c>
      <c r="E113" s="3">
        <f t="shared" si="18"/>
        <v>28.5</v>
      </c>
    </row>
    <row r="114" spans="1:5" x14ac:dyDescent="0.3">
      <c r="A114" s="3">
        <v>29</v>
      </c>
      <c r="B114" s="3">
        <v>321.82400512695301</v>
      </c>
      <c r="C114" s="3"/>
      <c r="D114" s="9">
        <f t="shared" si="17"/>
        <v>25.008178710936136</v>
      </c>
      <c r="E114" s="3">
        <f t="shared" si="18"/>
        <v>29</v>
      </c>
    </row>
    <row r="115" spans="1:5" x14ac:dyDescent="0.3">
      <c r="A115" s="3">
        <v>29.5</v>
      </c>
      <c r="B115" s="3">
        <v>321.84167480468801</v>
      </c>
      <c r="C115" s="3"/>
      <c r="D115" s="9">
        <f t="shared" si="17"/>
        <v>25.220214843756139</v>
      </c>
      <c r="E115" s="3">
        <f t="shared" si="18"/>
        <v>29.5</v>
      </c>
    </row>
    <row r="116" spans="1:5" x14ac:dyDescent="0.3">
      <c r="A116" s="3">
        <v>30</v>
      </c>
      <c r="B116" s="3">
        <v>321.84640502929699</v>
      </c>
      <c r="C116" s="3"/>
      <c r="D116" s="9">
        <f t="shared" si="17"/>
        <v>25.276977539063864</v>
      </c>
      <c r="E116" s="3">
        <f t="shared" si="18"/>
        <v>30</v>
      </c>
    </row>
    <row r="117" spans="1:5" x14ac:dyDescent="0.3">
      <c r="A117" s="3">
        <v>30.5</v>
      </c>
      <c r="B117" s="3">
        <v>321.86520385742199</v>
      </c>
      <c r="C117" s="3"/>
      <c r="D117" s="9">
        <f t="shared" si="17"/>
        <v>25.502563476563864</v>
      </c>
      <c r="E117" s="3">
        <f t="shared" si="18"/>
        <v>30.5</v>
      </c>
    </row>
    <row r="118" spans="1:5" x14ac:dyDescent="0.3">
      <c r="A118" s="3">
        <v>31</v>
      </c>
      <c r="B118" s="3">
        <v>321.86892700195301</v>
      </c>
      <c r="C118" s="3"/>
      <c r="D118" s="9">
        <f t="shared" si="17"/>
        <v>25.547241210936136</v>
      </c>
      <c r="E118" s="3">
        <f t="shared" si="18"/>
        <v>31</v>
      </c>
    </row>
    <row r="119" spans="1:5" x14ac:dyDescent="0.3">
      <c r="A119" s="3">
        <v>31.5</v>
      </c>
      <c r="B119" s="3">
        <v>321.87933349609398</v>
      </c>
      <c r="C119" s="3"/>
      <c r="D119" s="9">
        <f t="shared" si="17"/>
        <v>25.672119140627728</v>
      </c>
      <c r="E119" s="3">
        <f t="shared" si="18"/>
        <v>31.5</v>
      </c>
    </row>
    <row r="120" spans="1:5" x14ac:dyDescent="0.3">
      <c r="A120" s="3">
        <v>32</v>
      </c>
      <c r="B120" s="3">
        <v>321.89044189453102</v>
      </c>
      <c r="C120" s="3"/>
      <c r="D120" s="9">
        <f t="shared" si="17"/>
        <v>25.805419921872272</v>
      </c>
      <c r="E120" s="3">
        <f t="shared" si="18"/>
        <v>32</v>
      </c>
    </row>
    <row r="121" spans="1:5" x14ac:dyDescent="0.3">
      <c r="A121" s="3">
        <v>32.5</v>
      </c>
      <c r="B121" s="3">
        <v>321.90512084960898</v>
      </c>
      <c r="C121" s="3"/>
      <c r="D121" s="9">
        <f t="shared" si="17"/>
        <v>25.981567382807725</v>
      </c>
      <c r="E121" s="3">
        <f t="shared" si="18"/>
        <v>32.5</v>
      </c>
    </row>
    <row r="122" spans="1:5" x14ac:dyDescent="0.3">
      <c r="A122" s="3">
        <v>33</v>
      </c>
      <c r="B122" s="3">
        <v>321.92160034179699</v>
      </c>
      <c r="C122" s="3"/>
      <c r="D122" s="9">
        <f t="shared" si="17"/>
        <v>26.179321289063864</v>
      </c>
      <c r="E122" s="3">
        <f t="shared" si="18"/>
        <v>33</v>
      </c>
    </row>
    <row r="123" spans="1:5" x14ac:dyDescent="0.3">
      <c r="A123" s="3">
        <v>33.5</v>
      </c>
      <c r="B123" s="3">
        <v>321.93536376953102</v>
      </c>
      <c r="C123" s="3"/>
      <c r="D123" s="9">
        <f t="shared" si="17"/>
        <v>26.344482421872272</v>
      </c>
      <c r="E123" s="3">
        <f t="shared" si="18"/>
        <v>33.5</v>
      </c>
    </row>
    <row r="124" spans="1:5" x14ac:dyDescent="0.3">
      <c r="A124" s="3">
        <v>34</v>
      </c>
      <c r="B124" s="3">
        <v>321.94805908203102</v>
      </c>
      <c r="C124" s="3"/>
      <c r="D124" s="9">
        <f t="shared" si="17"/>
        <v>26.496826171872272</v>
      </c>
      <c r="E124" s="3">
        <f t="shared" si="18"/>
        <v>34</v>
      </c>
    </row>
    <row r="125" spans="1:5" x14ac:dyDescent="0.3">
      <c r="A125" s="3">
        <v>34.5</v>
      </c>
      <c r="B125" s="3">
        <v>321.95748901367199</v>
      </c>
      <c r="C125" s="3"/>
      <c r="D125" s="9">
        <f t="shared" si="17"/>
        <v>26.609985351563864</v>
      </c>
      <c r="E125" s="3">
        <f t="shared" si="18"/>
        <v>34.5</v>
      </c>
    </row>
    <row r="126" spans="1:5" x14ac:dyDescent="0.3">
      <c r="A126" s="3">
        <v>35</v>
      </c>
      <c r="B126" s="3">
        <v>321.970947265625</v>
      </c>
      <c r="C126" s="3"/>
      <c r="D126" s="9">
        <f t="shared" si="17"/>
        <v>26.771484375</v>
      </c>
      <c r="E126" s="3">
        <f t="shared" si="18"/>
        <v>35</v>
      </c>
    </row>
    <row r="127" spans="1:5" x14ac:dyDescent="0.3">
      <c r="A127" s="3">
        <v>35.5</v>
      </c>
      <c r="B127" s="3">
        <v>321.98147583007801</v>
      </c>
      <c r="C127" s="3"/>
      <c r="D127" s="9">
        <f t="shared" si="17"/>
        <v>26.897827148436136</v>
      </c>
      <c r="E127" s="3">
        <f t="shared" si="18"/>
        <v>35.5</v>
      </c>
    </row>
    <row r="128" spans="1:5" x14ac:dyDescent="0.3">
      <c r="A128" s="3">
        <v>36</v>
      </c>
      <c r="B128" s="3">
        <v>321.99188232421898</v>
      </c>
      <c r="C128" s="3"/>
      <c r="D128" s="9">
        <f t="shared" si="17"/>
        <v>27.022705078127728</v>
      </c>
      <c r="E128" s="3">
        <f t="shared" si="18"/>
        <v>36</v>
      </c>
    </row>
    <row r="129" spans="1:5" x14ac:dyDescent="0.3">
      <c r="A129" s="3">
        <v>36.5</v>
      </c>
      <c r="B129" s="3">
        <v>322.00210571289102</v>
      </c>
      <c r="C129" s="3"/>
      <c r="D129" s="9">
        <f t="shared" si="17"/>
        <v>27.145385742192275</v>
      </c>
      <c r="E129" s="3">
        <f t="shared" si="18"/>
        <v>36.5</v>
      </c>
    </row>
    <row r="130" spans="1:5" x14ac:dyDescent="0.3">
      <c r="A130" s="3">
        <v>37</v>
      </c>
      <c r="B130" s="3">
        <v>322.01208496093801</v>
      </c>
      <c r="C130" s="3"/>
      <c r="D130" s="9">
        <f t="shared" si="17"/>
        <v>27.265136718756139</v>
      </c>
      <c r="E130" s="3">
        <f t="shared" si="18"/>
        <v>37</v>
      </c>
    </row>
    <row r="131" spans="1:5" x14ac:dyDescent="0.3">
      <c r="A131" s="3">
        <v>37.5</v>
      </c>
      <c r="B131" s="3">
        <v>322.02273559570301</v>
      </c>
      <c r="C131" s="3"/>
      <c r="D131" s="9">
        <f t="shared" si="17"/>
        <v>27.392944335936136</v>
      </c>
      <c r="E131" s="3">
        <f t="shared" si="18"/>
        <v>37.5</v>
      </c>
    </row>
    <row r="132" spans="1:5" x14ac:dyDescent="0.3">
      <c r="A132" s="3">
        <v>38</v>
      </c>
      <c r="B132" s="3">
        <v>322.03329467773398</v>
      </c>
      <c r="C132" s="3"/>
      <c r="D132" s="9">
        <f t="shared" si="17"/>
        <v>27.519653320307725</v>
      </c>
      <c r="E132" s="3">
        <f t="shared" si="18"/>
        <v>38</v>
      </c>
    </row>
    <row r="133" spans="1:5" x14ac:dyDescent="0.3">
      <c r="A133" s="3">
        <v>38.5</v>
      </c>
      <c r="B133" s="3">
        <v>322.04379272460898</v>
      </c>
      <c r="C133" s="3"/>
      <c r="D133" s="9">
        <f t="shared" si="17"/>
        <v>27.645629882807725</v>
      </c>
      <c r="E133" s="3">
        <f t="shared" si="18"/>
        <v>38.5</v>
      </c>
    </row>
    <row r="134" spans="1:5" x14ac:dyDescent="0.3">
      <c r="A134" s="3">
        <v>39</v>
      </c>
      <c r="B134" s="3">
        <v>322.05419921875</v>
      </c>
      <c r="C134" s="3"/>
      <c r="D134" s="9">
        <f t="shared" si="17"/>
        <v>27.7705078125</v>
      </c>
      <c r="E134" s="3">
        <f t="shared" si="18"/>
        <v>39</v>
      </c>
    </row>
    <row r="135" spans="1:5" x14ac:dyDescent="0.3">
      <c r="A135" s="3">
        <v>39.5</v>
      </c>
      <c r="B135" s="3">
        <v>322.06451416015602</v>
      </c>
      <c r="C135" s="3"/>
      <c r="D135" s="9">
        <f t="shared" si="17"/>
        <v>27.894287109372272</v>
      </c>
      <c r="E135" s="3">
        <f t="shared" si="18"/>
        <v>39.5</v>
      </c>
    </row>
    <row r="136" spans="1:5" x14ac:dyDescent="0.3">
      <c r="A136" s="3">
        <v>40</v>
      </c>
      <c r="B136" s="3">
        <v>322.07485961914102</v>
      </c>
      <c r="C136" s="3"/>
      <c r="D136" s="9">
        <f t="shared" si="17"/>
        <v>28.018432617192275</v>
      </c>
      <c r="E136" s="3">
        <f t="shared" si="18"/>
        <v>40</v>
      </c>
    </row>
    <row r="137" spans="1:5" x14ac:dyDescent="0.3">
      <c r="A137" s="3">
        <v>40.5</v>
      </c>
      <c r="B137" s="3">
        <v>322.08514404296898</v>
      </c>
      <c r="C137" s="3"/>
      <c r="D137" s="9">
        <f t="shared" si="17"/>
        <v>28.141845703127728</v>
      </c>
      <c r="E137" s="3">
        <f t="shared" si="18"/>
        <v>40.5</v>
      </c>
    </row>
    <row r="138" spans="1:5" x14ac:dyDescent="0.3">
      <c r="A138" s="3">
        <v>41</v>
      </c>
      <c r="B138" s="3">
        <v>322.09548950195301</v>
      </c>
      <c r="C138" s="3"/>
      <c r="D138" s="9">
        <f t="shared" si="17"/>
        <v>28.265991210936136</v>
      </c>
      <c r="E138" s="3">
        <f t="shared" si="18"/>
        <v>41</v>
      </c>
    </row>
    <row r="139" spans="1:5" x14ac:dyDescent="0.3">
      <c r="A139" s="3">
        <v>41.5</v>
      </c>
      <c r="B139" s="3">
        <v>322.10552978515602</v>
      </c>
      <c r="C139" s="3"/>
      <c r="D139" s="9">
        <f t="shared" si="17"/>
        <v>28.386474609372272</v>
      </c>
      <c r="E139" s="3">
        <f t="shared" si="18"/>
        <v>41.5</v>
      </c>
    </row>
    <row r="140" spans="1:5" x14ac:dyDescent="0.3">
      <c r="A140" s="3">
        <v>42</v>
      </c>
      <c r="B140" s="3">
        <v>322.11553955078102</v>
      </c>
      <c r="C140" s="3"/>
      <c r="D140" s="9">
        <f t="shared" si="17"/>
        <v>28.506591796872272</v>
      </c>
      <c r="E140" s="3">
        <f t="shared" si="18"/>
        <v>42</v>
      </c>
    </row>
    <row r="141" spans="1:5" x14ac:dyDescent="0.3">
      <c r="A141" s="3">
        <v>42.5</v>
      </c>
      <c r="B141" s="3">
        <v>322.13656616210898</v>
      </c>
      <c r="C141" s="3"/>
      <c r="D141" s="9">
        <f t="shared" si="17"/>
        <v>28.758911132807725</v>
      </c>
      <c r="E141" s="3">
        <f t="shared" si="18"/>
        <v>42.5</v>
      </c>
    </row>
    <row r="142" spans="1:5" x14ac:dyDescent="0.3">
      <c r="A142" s="3">
        <v>43</v>
      </c>
      <c r="B142" s="3">
        <v>322.14370727539102</v>
      </c>
      <c r="C142" s="3"/>
      <c r="D142" s="9">
        <f t="shared" si="17"/>
        <v>28.844604492192275</v>
      </c>
      <c r="E142" s="3">
        <f t="shared" si="18"/>
        <v>43</v>
      </c>
    </row>
    <row r="143" spans="1:5" x14ac:dyDescent="0.3">
      <c r="A143" s="3">
        <v>43.5</v>
      </c>
      <c r="B143" s="3">
        <v>322.15081787109398</v>
      </c>
      <c r="C143" s="3"/>
      <c r="D143" s="9">
        <f t="shared" si="17"/>
        <v>28.929931640627728</v>
      </c>
      <c r="E143" s="3">
        <f t="shared" si="18"/>
        <v>43.5</v>
      </c>
    </row>
    <row r="144" spans="1:5" x14ac:dyDescent="0.3">
      <c r="A144" s="3">
        <v>44</v>
      </c>
      <c r="B144" s="3">
        <v>322.15783691406301</v>
      </c>
      <c r="C144" s="3"/>
      <c r="D144" s="9">
        <f t="shared" si="17"/>
        <v>29.014160156256139</v>
      </c>
      <c r="E144" s="3">
        <f t="shared" si="18"/>
        <v>44</v>
      </c>
    </row>
    <row r="145" spans="1:5" x14ac:dyDescent="0.3">
      <c r="A145" s="3">
        <v>44.5</v>
      </c>
      <c r="B145" s="3">
        <v>322.164794921875</v>
      </c>
      <c r="C145" s="3"/>
      <c r="D145" s="9">
        <f t="shared" ref="D145:D208" si="19">(B145-$B$16)*12</f>
        <v>29.09765625</v>
      </c>
      <c r="E145" s="3">
        <f t="shared" ref="E145:E208" si="20">A145</f>
        <v>44.5</v>
      </c>
    </row>
    <row r="146" spans="1:5" x14ac:dyDescent="0.3">
      <c r="A146" s="3">
        <v>45</v>
      </c>
      <c r="B146" s="3">
        <v>322.171630859375</v>
      </c>
      <c r="C146" s="3"/>
      <c r="D146" s="9">
        <f t="shared" si="19"/>
        <v>29.1796875</v>
      </c>
      <c r="E146" s="3">
        <f t="shared" si="20"/>
        <v>45</v>
      </c>
    </row>
    <row r="147" spans="1:5" x14ac:dyDescent="0.3">
      <c r="A147" s="3">
        <v>45.5</v>
      </c>
      <c r="B147" s="3">
        <v>322.178466796875</v>
      </c>
      <c r="C147" s="3"/>
      <c r="D147" s="9">
        <f t="shared" si="19"/>
        <v>29.26171875</v>
      </c>
      <c r="E147" s="3">
        <f t="shared" si="20"/>
        <v>45.5</v>
      </c>
    </row>
    <row r="148" spans="1:5" x14ac:dyDescent="0.3">
      <c r="A148" s="3">
        <v>46</v>
      </c>
      <c r="B148" s="3">
        <v>322.18518066406301</v>
      </c>
      <c r="C148" s="3"/>
      <c r="D148" s="9">
        <f t="shared" si="19"/>
        <v>29.342285156256139</v>
      </c>
      <c r="E148" s="3">
        <f t="shared" si="20"/>
        <v>46</v>
      </c>
    </row>
    <row r="149" spans="1:5" x14ac:dyDescent="0.3">
      <c r="A149" s="3">
        <v>46.5</v>
      </c>
      <c r="B149" s="3">
        <v>322.19189453125</v>
      </c>
      <c r="C149" s="3"/>
      <c r="D149" s="9">
        <f t="shared" si="19"/>
        <v>29.4228515625</v>
      </c>
      <c r="E149" s="3">
        <f t="shared" si="20"/>
        <v>46.5</v>
      </c>
    </row>
    <row r="150" spans="1:5" x14ac:dyDescent="0.3">
      <c r="A150" s="3">
        <v>47</v>
      </c>
      <c r="B150" s="3">
        <v>322.21185302734398</v>
      </c>
      <c r="C150" s="3"/>
      <c r="D150" s="9">
        <f t="shared" si="19"/>
        <v>29.662353515627728</v>
      </c>
      <c r="E150" s="3">
        <f t="shared" si="20"/>
        <v>47</v>
      </c>
    </row>
    <row r="151" spans="1:5" x14ac:dyDescent="0.3">
      <c r="A151" s="3">
        <v>47.5</v>
      </c>
      <c r="B151" s="3">
        <v>322.22109985351602</v>
      </c>
      <c r="C151" s="3"/>
      <c r="D151" s="9">
        <f t="shared" si="19"/>
        <v>29.773315429692275</v>
      </c>
      <c r="E151" s="3">
        <f t="shared" si="20"/>
        <v>47.5</v>
      </c>
    </row>
    <row r="152" spans="1:5" x14ac:dyDescent="0.3">
      <c r="A152" s="3">
        <v>48</v>
      </c>
      <c r="B152" s="3">
        <v>322.23031616210898</v>
      </c>
      <c r="C152" s="3"/>
      <c r="D152" s="9">
        <f t="shared" si="19"/>
        <v>29.883911132807725</v>
      </c>
      <c r="E152" s="3">
        <f t="shared" si="20"/>
        <v>48</v>
      </c>
    </row>
    <row r="153" spans="1:5" x14ac:dyDescent="0.3">
      <c r="A153" s="3">
        <v>48.5</v>
      </c>
      <c r="B153" s="3">
        <v>322.22998046875</v>
      </c>
      <c r="C153" s="3"/>
      <c r="D153" s="9">
        <f t="shared" si="19"/>
        <v>29.8798828125</v>
      </c>
      <c r="E153" s="3">
        <f t="shared" si="20"/>
        <v>48.5</v>
      </c>
    </row>
    <row r="154" spans="1:5" x14ac:dyDescent="0.3">
      <c r="A154" s="3">
        <v>49</v>
      </c>
      <c r="B154" s="3">
        <v>322.23962402343801</v>
      </c>
      <c r="C154" s="3"/>
      <c r="D154" s="9">
        <f t="shared" si="19"/>
        <v>29.995605468756139</v>
      </c>
      <c r="E154" s="3">
        <f t="shared" si="20"/>
        <v>49</v>
      </c>
    </row>
    <row r="155" spans="1:5" x14ac:dyDescent="0.3">
      <c r="A155" s="3">
        <v>49.5</v>
      </c>
      <c r="B155" s="3">
        <v>322.24774169921898</v>
      </c>
      <c r="C155" s="3"/>
      <c r="D155" s="9">
        <f t="shared" si="19"/>
        <v>30.093017578127728</v>
      </c>
      <c r="E155" s="3">
        <f t="shared" si="20"/>
        <v>49.5</v>
      </c>
    </row>
    <row r="156" spans="1:5" x14ac:dyDescent="0.3">
      <c r="A156" s="3">
        <v>50</v>
      </c>
      <c r="B156" s="3">
        <v>322.25592041015602</v>
      </c>
      <c r="C156" s="3"/>
      <c r="D156" s="9">
        <f t="shared" si="19"/>
        <v>30.191162109372272</v>
      </c>
      <c r="E156" s="3">
        <f t="shared" si="20"/>
        <v>50</v>
      </c>
    </row>
    <row r="157" spans="1:5" x14ac:dyDescent="0.3">
      <c r="A157" s="3">
        <v>51</v>
      </c>
      <c r="B157" s="3">
        <v>322.28057861328102</v>
      </c>
      <c r="C157" s="3"/>
      <c r="D157" s="9">
        <f t="shared" si="19"/>
        <v>30.487060546872272</v>
      </c>
      <c r="E157" s="3">
        <f t="shared" si="20"/>
        <v>51</v>
      </c>
    </row>
    <row r="158" spans="1:5" x14ac:dyDescent="0.3">
      <c r="A158" s="3">
        <v>52</v>
      </c>
      <c r="B158" s="3">
        <v>322.29791259765602</v>
      </c>
      <c r="C158" s="3"/>
      <c r="D158" s="9">
        <f t="shared" si="19"/>
        <v>30.695068359372272</v>
      </c>
      <c r="E158" s="3">
        <f t="shared" si="20"/>
        <v>52</v>
      </c>
    </row>
    <row r="159" spans="1:5" x14ac:dyDescent="0.3">
      <c r="A159" s="3">
        <v>53</v>
      </c>
      <c r="B159" s="3">
        <v>322.31497192382801</v>
      </c>
      <c r="C159" s="3"/>
      <c r="D159" s="9">
        <f t="shared" si="19"/>
        <v>30.899780273436136</v>
      </c>
      <c r="E159" s="3">
        <f t="shared" si="20"/>
        <v>53</v>
      </c>
    </row>
    <row r="160" spans="1:5" x14ac:dyDescent="0.3">
      <c r="A160" s="3">
        <v>54</v>
      </c>
      <c r="B160" s="3">
        <v>322.33175659179699</v>
      </c>
      <c r="C160" s="3"/>
      <c r="D160" s="9">
        <f t="shared" si="19"/>
        <v>31.101196289063864</v>
      </c>
      <c r="E160" s="3">
        <f t="shared" si="20"/>
        <v>54</v>
      </c>
    </row>
    <row r="161" spans="1:5" x14ac:dyDescent="0.3">
      <c r="A161" s="3">
        <v>55</v>
      </c>
      <c r="B161" s="3">
        <v>322.348388671875</v>
      </c>
      <c r="C161" s="3"/>
      <c r="D161" s="9">
        <f t="shared" si="19"/>
        <v>31.30078125</v>
      </c>
      <c r="E161" s="3">
        <f t="shared" si="20"/>
        <v>55</v>
      </c>
    </row>
    <row r="162" spans="1:5" x14ac:dyDescent="0.3">
      <c r="A162" s="3">
        <v>56</v>
      </c>
      <c r="B162" s="3">
        <v>322.36477661132801</v>
      </c>
      <c r="C162" s="3"/>
      <c r="D162" s="9">
        <f t="shared" si="19"/>
        <v>31.497436523436136</v>
      </c>
      <c r="E162" s="3">
        <f t="shared" si="20"/>
        <v>56</v>
      </c>
    </row>
    <row r="163" spans="1:5" x14ac:dyDescent="0.3">
      <c r="A163" s="3">
        <v>57</v>
      </c>
      <c r="B163" s="3">
        <v>322.38098144531301</v>
      </c>
      <c r="C163" s="3"/>
      <c r="D163" s="9">
        <f t="shared" si="19"/>
        <v>31.691894531256139</v>
      </c>
      <c r="E163" s="3">
        <f t="shared" si="20"/>
        <v>57</v>
      </c>
    </row>
    <row r="164" spans="1:5" x14ac:dyDescent="0.3">
      <c r="A164" s="3">
        <v>58</v>
      </c>
      <c r="B164" s="3">
        <v>322.39691162109398</v>
      </c>
      <c r="C164" s="3"/>
      <c r="D164" s="9">
        <f t="shared" si="19"/>
        <v>31.883056640627728</v>
      </c>
      <c r="E164" s="3">
        <f t="shared" si="20"/>
        <v>58</v>
      </c>
    </row>
    <row r="165" spans="1:5" x14ac:dyDescent="0.3">
      <c r="A165" s="3">
        <v>59</v>
      </c>
      <c r="B165" s="3">
        <v>322.41256713867199</v>
      </c>
      <c r="C165" s="3"/>
      <c r="D165" s="9">
        <f t="shared" si="19"/>
        <v>32.070922851563864</v>
      </c>
      <c r="E165" s="3">
        <f t="shared" si="20"/>
        <v>59</v>
      </c>
    </row>
    <row r="166" spans="1:5" x14ac:dyDescent="0.3">
      <c r="A166" s="3">
        <v>60</v>
      </c>
      <c r="B166" s="3">
        <v>322.41702270507801</v>
      </c>
      <c r="C166" s="3"/>
      <c r="D166" s="9">
        <f t="shared" si="19"/>
        <v>32.124389648436136</v>
      </c>
      <c r="E166" s="3">
        <f t="shared" si="20"/>
        <v>60</v>
      </c>
    </row>
    <row r="167" spans="1:5" x14ac:dyDescent="0.3">
      <c r="A167" s="3">
        <v>61</v>
      </c>
      <c r="B167" s="3">
        <v>322.43182373046898</v>
      </c>
      <c r="C167" s="3"/>
      <c r="D167" s="9">
        <f t="shared" si="19"/>
        <v>32.302001953127728</v>
      </c>
      <c r="E167" s="3">
        <f t="shared" si="20"/>
        <v>61</v>
      </c>
    </row>
    <row r="168" spans="1:5" x14ac:dyDescent="0.3">
      <c r="A168" s="3">
        <v>62</v>
      </c>
      <c r="B168" s="3">
        <v>322.446533203125</v>
      </c>
      <c r="C168" s="3"/>
      <c r="D168" s="9">
        <f t="shared" si="19"/>
        <v>32.478515625</v>
      </c>
      <c r="E168" s="3">
        <f t="shared" si="20"/>
        <v>62</v>
      </c>
    </row>
    <row r="169" spans="1:5" x14ac:dyDescent="0.3">
      <c r="A169" s="3">
        <v>63</v>
      </c>
      <c r="B169" s="3">
        <v>322.46109008789102</v>
      </c>
      <c r="C169" s="3"/>
      <c r="D169" s="9">
        <f t="shared" si="19"/>
        <v>32.653198242192275</v>
      </c>
      <c r="E169" s="3">
        <f t="shared" si="20"/>
        <v>63</v>
      </c>
    </row>
    <row r="170" spans="1:5" x14ac:dyDescent="0.3">
      <c r="A170" s="3">
        <v>64</v>
      </c>
      <c r="B170" s="3">
        <v>322.47555541992199</v>
      </c>
      <c r="C170" s="3"/>
      <c r="D170" s="9">
        <f t="shared" si="19"/>
        <v>32.826782226563864</v>
      </c>
      <c r="E170" s="3">
        <f t="shared" si="20"/>
        <v>64</v>
      </c>
    </row>
    <row r="171" spans="1:5" x14ac:dyDescent="0.3">
      <c r="A171" s="3">
        <v>65</v>
      </c>
      <c r="B171" s="3">
        <v>322.48992919921898</v>
      </c>
      <c r="C171" s="3"/>
      <c r="D171" s="9">
        <f t="shared" si="19"/>
        <v>32.999267578127728</v>
      </c>
      <c r="E171" s="3">
        <f t="shared" si="20"/>
        <v>65</v>
      </c>
    </row>
    <row r="172" spans="1:5" x14ac:dyDescent="0.3">
      <c r="A172" s="3">
        <v>66</v>
      </c>
      <c r="B172" s="3">
        <v>322.50405883789102</v>
      </c>
      <c r="C172" s="3"/>
      <c r="D172" s="9">
        <f t="shared" si="19"/>
        <v>33.168823242192275</v>
      </c>
      <c r="E172" s="3">
        <f t="shared" si="20"/>
        <v>66</v>
      </c>
    </row>
    <row r="173" spans="1:5" x14ac:dyDescent="0.3">
      <c r="A173" s="3">
        <v>67</v>
      </c>
      <c r="B173" s="3">
        <v>322.51644897460898</v>
      </c>
      <c r="C173" s="3"/>
      <c r="D173" s="9">
        <f t="shared" si="19"/>
        <v>33.317504882807725</v>
      </c>
      <c r="E173" s="3">
        <f t="shared" si="20"/>
        <v>67</v>
      </c>
    </row>
    <row r="174" spans="1:5" x14ac:dyDescent="0.3">
      <c r="A174" s="3">
        <v>68</v>
      </c>
      <c r="B174" s="3">
        <v>322.55242919921898</v>
      </c>
      <c r="C174" s="3"/>
      <c r="D174" s="9">
        <f t="shared" si="19"/>
        <v>33.749267578127728</v>
      </c>
      <c r="E174" s="3">
        <f t="shared" si="20"/>
        <v>68</v>
      </c>
    </row>
    <row r="175" spans="1:5" x14ac:dyDescent="0.3">
      <c r="A175" s="3">
        <v>69</v>
      </c>
      <c r="B175" s="3">
        <v>322.55941772460898</v>
      </c>
      <c r="C175" s="3"/>
      <c r="D175" s="9">
        <f t="shared" si="19"/>
        <v>33.833129882807725</v>
      </c>
      <c r="E175" s="3">
        <f t="shared" si="20"/>
        <v>69</v>
      </c>
    </row>
    <row r="176" spans="1:5" x14ac:dyDescent="0.3">
      <c r="A176" s="3">
        <v>70</v>
      </c>
      <c r="B176" s="3">
        <v>322.56857299804699</v>
      </c>
      <c r="C176" s="3"/>
      <c r="D176" s="9">
        <f t="shared" si="19"/>
        <v>33.942993164063864</v>
      </c>
      <c r="E176" s="3">
        <f t="shared" si="20"/>
        <v>70</v>
      </c>
    </row>
    <row r="177" spans="1:5" x14ac:dyDescent="0.3">
      <c r="A177" s="3">
        <v>71</v>
      </c>
      <c r="B177" s="3">
        <v>322.57373046875</v>
      </c>
      <c r="C177" s="3"/>
      <c r="D177" s="9">
        <f t="shared" si="19"/>
        <v>34.0048828125</v>
      </c>
      <c r="E177" s="3">
        <f t="shared" si="20"/>
        <v>71</v>
      </c>
    </row>
    <row r="178" spans="1:5" x14ac:dyDescent="0.3">
      <c r="A178" s="3">
        <v>72</v>
      </c>
      <c r="B178" s="3">
        <v>322.58215332031301</v>
      </c>
      <c r="C178" s="3"/>
      <c r="D178" s="9">
        <f t="shared" si="19"/>
        <v>34.105957031256139</v>
      </c>
      <c r="E178" s="3">
        <f t="shared" si="20"/>
        <v>72</v>
      </c>
    </row>
    <row r="179" spans="1:5" x14ac:dyDescent="0.3">
      <c r="A179" s="3">
        <v>73</v>
      </c>
      <c r="B179" s="3">
        <v>322.59335327148398</v>
      </c>
      <c r="C179" s="3"/>
      <c r="D179" s="9">
        <f t="shared" si="19"/>
        <v>34.240356445307725</v>
      </c>
      <c r="E179" s="3">
        <f t="shared" si="20"/>
        <v>73</v>
      </c>
    </row>
    <row r="180" spans="1:5" x14ac:dyDescent="0.3">
      <c r="A180" s="3">
        <v>74</v>
      </c>
      <c r="B180" s="3">
        <v>322.606201171875</v>
      </c>
      <c r="C180" s="3"/>
      <c r="D180" s="9">
        <f t="shared" si="19"/>
        <v>34.39453125</v>
      </c>
      <c r="E180" s="3">
        <f t="shared" si="20"/>
        <v>74</v>
      </c>
    </row>
    <row r="181" spans="1:5" x14ac:dyDescent="0.3">
      <c r="A181" s="3">
        <v>75</v>
      </c>
      <c r="B181" s="3">
        <v>322.61877441406301</v>
      </c>
      <c r="C181" s="3"/>
      <c r="D181" s="9">
        <f t="shared" si="19"/>
        <v>34.545410156256139</v>
      </c>
      <c r="E181" s="3">
        <f t="shared" si="20"/>
        <v>75</v>
      </c>
    </row>
    <row r="182" spans="1:5" x14ac:dyDescent="0.3">
      <c r="A182" s="3">
        <v>76</v>
      </c>
      <c r="B182" s="3">
        <v>322.63107299804699</v>
      </c>
      <c r="C182" s="3"/>
      <c r="D182" s="9">
        <f t="shared" si="19"/>
        <v>34.692993164063864</v>
      </c>
      <c r="E182" s="3">
        <f t="shared" si="20"/>
        <v>76</v>
      </c>
    </row>
    <row r="183" spans="1:5" x14ac:dyDescent="0.3">
      <c r="A183" s="3">
        <v>77</v>
      </c>
      <c r="B183" s="3">
        <v>322.64306640625</v>
      </c>
      <c r="C183" s="3"/>
      <c r="D183" s="9">
        <f t="shared" si="19"/>
        <v>34.8369140625</v>
      </c>
      <c r="E183" s="3">
        <f t="shared" si="20"/>
        <v>77</v>
      </c>
    </row>
    <row r="184" spans="1:5" x14ac:dyDescent="0.3">
      <c r="A184" s="3">
        <v>78</v>
      </c>
      <c r="B184" s="3">
        <v>322.65591430664102</v>
      </c>
      <c r="C184" s="3"/>
      <c r="D184" s="9">
        <f t="shared" si="19"/>
        <v>34.991088867192275</v>
      </c>
      <c r="E184" s="3">
        <f t="shared" si="20"/>
        <v>78</v>
      </c>
    </row>
    <row r="185" spans="1:5" x14ac:dyDescent="0.3">
      <c r="A185" s="3">
        <v>79</v>
      </c>
      <c r="B185" s="3">
        <v>322.66830444335898</v>
      </c>
      <c r="C185" s="3"/>
      <c r="D185" s="9">
        <f t="shared" si="19"/>
        <v>35.139770507807725</v>
      </c>
      <c r="E185" s="3">
        <f t="shared" si="20"/>
        <v>79</v>
      </c>
    </row>
    <row r="186" spans="1:5" x14ac:dyDescent="0.3">
      <c r="A186" s="3">
        <v>80</v>
      </c>
      <c r="B186" s="3">
        <v>322.68051147460898</v>
      </c>
      <c r="C186" s="3"/>
      <c r="D186" s="9">
        <f t="shared" si="19"/>
        <v>35.286254882807725</v>
      </c>
      <c r="E186" s="3">
        <f t="shared" si="20"/>
        <v>80</v>
      </c>
    </row>
    <row r="187" spans="1:5" x14ac:dyDescent="0.3">
      <c r="A187" s="3">
        <v>81</v>
      </c>
      <c r="B187" s="3">
        <v>322.69268798828102</v>
      </c>
      <c r="C187" s="3"/>
      <c r="D187" s="9">
        <f t="shared" si="19"/>
        <v>35.432373046872272</v>
      </c>
      <c r="E187" s="3">
        <f t="shared" si="20"/>
        <v>81</v>
      </c>
    </row>
    <row r="188" spans="1:5" x14ac:dyDescent="0.3">
      <c r="A188" s="3">
        <v>82</v>
      </c>
      <c r="B188" s="3">
        <v>322.70471191406301</v>
      </c>
      <c r="C188" s="3"/>
      <c r="D188" s="9">
        <f t="shared" si="19"/>
        <v>35.576660156256139</v>
      </c>
      <c r="E188" s="3">
        <f t="shared" si="20"/>
        <v>82</v>
      </c>
    </row>
    <row r="189" spans="1:5" x14ac:dyDescent="0.3">
      <c r="A189" s="3">
        <v>83</v>
      </c>
      <c r="B189" s="3">
        <v>322.71676635742199</v>
      </c>
      <c r="C189" s="3"/>
      <c r="D189" s="9">
        <f t="shared" si="19"/>
        <v>35.721313476563864</v>
      </c>
      <c r="E189" s="3">
        <f t="shared" si="20"/>
        <v>83</v>
      </c>
    </row>
    <row r="190" spans="1:5" x14ac:dyDescent="0.3">
      <c r="A190" s="3">
        <v>84</v>
      </c>
      <c r="B190" s="3">
        <v>322.72869873046898</v>
      </c>
      <c r="C190" s="3"/>
      <c r="D190" s="9">
        <f t="shared" si="19"/>
        <v>35.864501953127728</v>
      </c>
      <c r="E190" s="3">
        <f t="shared" si="20"/>
        <v>84</v>
      </c>
    </row>
    <row r="191" spans="1:5" x14ac:dyDescent="0.3">
      <c r="A191" s="3">
        <v>85</v>
      </c>
      <c r="B191" s="3">
        <v>322.74050903320301</v>
      </c>
      <c r="C191" s="3"/>
      <c r="D191" s="9">
        <f t="shared" si="19"/>
        <v>36.006225585936136</v>
      </c>
      <c r="E191" s="3">
        <f t="shared" si="20"/>
        <v>85</v>
      </c>
    </row>
    <row r="192" spans="1:5" x14ac:dyDescent="0.3">
      <c r="A192" s="3">
        <v>86</v>
      </c>
      <c r="B192" s="3">
        <v>322.75714111328102</v>
      </c>
      <c r="C192" s="3"/>
      <c r="D192" s="9">
        <f t="shared" si="19"/>
        <v>36.205810546872272</v>
      </c>
      <c r="E192" s="3">
        <f t="shared" si="20"/>
        <v>86</v>
      </c>
    </row>
    <row r="193" spans="1:5" x14ac:dyDescent="0.3">
      <c r="A193" s="3">
        <v>87</v>
      </c>
      <c r="B193" s="3">
        <v>322.763916015625</v>
      </c>
      <c r="C193" s="3"/>
      <c r="D193" s="9">
        <f t="shared" si="19"/>
        <v>36.287109375</v>
      </c>
      <c r="E193" s="3">
        <f t="shared" si="20"/>
        <v>87</v>
      </c>
    </row>
    <row r="194" spans="1:5" x14ac:dyDescent="0.3">
      <c r="A194" s="3">
        <v>88</v>
      </c>
      <c r="B194" s="3">
        <v>322.78106689453102</v>
      </c>
      <c r="C194" s="3"/>
      <c r="D194" s="9">
        <f t="shared" si="19"/>
        <v>36.492919921872272</v>
      </c>
      <c r="E194" s="3">
        <f t="shared" si="20"/>
        <v>88</v>
      </c>
    </row>
    <row r="195" spans="1:5" x14ac:dyDescent="0.3">
      <c r="A195" s="3">
        <v>89</v>
      </c>
      <c r="B195" s="3">
        <v>322.79299926757801</v>
      </c>
      <c r="C195" s="3"/>
      <c r="D195" s="9">
        <f t="shared" si="19"/>
        <v>36.636108398436136</v>
      </c>
      <c r="E195" s="3">
        <f t="shared" si="20"/>
        <v>89</v>
      </c>
    </row>
    <row r="196" spans="1:5" x14ac:dyDescent="0.3">
      <c r="A196" s="3">
        <v>90</v>
      </c>
      <c r="B196" s="3">
        <v>322.80615234375</v>
      </c>
      <c r="C196" s="3"/>
      <c r="D196" s="9">
        <f t="shared" si="19"/>
        <v>36.7939453125</v>
      </c>
      <c r="E196" s="3">
        <f t="shared" si="20"/>
        <v>90</v>
      </c>
    </row>
    <row r="197" spans="1:5" x14ac:dyDescent="0.3">
      <c r="A197" s="3">
        <v>91</v>
      </c>
      <c r="B197" s="3">
        <v>322.81765747070301</v>
      </c>
      <c r="C197" s="3"/>
      <c r="D197" s="9">
        <f t="shared" si="19"/>
        <v>36.932006835936136</v>
      </c>
      <c r="E197" s="3">
        <f t="shared" si="20"/>
        <v>91</v>
      </c>
    </row>
    <row r="198" spans="1:5" x14ac:dyDescent="0.3">
      <c r="A198" s="3">
        <v>92</v>
      </c>
      <c r="B198" s="3">
        <v>322.82919311523398</v>
      </c>
      <c r="C198" s="3"/>
      <c r="D198" s="9">
        <f t="shared" si="19"/>
        <v>37.070434570307725</v>
      </c>
      <c r="E198" s="3">
        <f t="shared" si="20"/>
        <v>92</v>
      </c>
    </row>
    <row r="199" spans="1:5" x14ac:dyDescent="0.3">
      <c r="A199" s="3">
        <v>93</v>
      </c>
      <c r="B199" s="3">
        <v>322.84054565429699</v>
      </c>
      <c r="C199" s="3"/>
      <c r="D199" s="9">
        <f t="shared" si="19"/>
        <v>37.206665039063864</v>
      </c>
      <c r="E199" s="3">
        <f t="shared" si="20"/>
        <v>93</v>
      </c>
    </row>
    <row r="200" spans="1:5" x14ac:dyDescent="0.3">
      <c r="A200" s="3">
        <v>94</v>
      </c>
      <c r="B200" s="3">
        <v>322.85186767578102</v>
      </c>
      <c r="C200" s="3"/>
      <c r="D200" s="9">
        <f t="shared" si="19"/>
        <v>37.342529296872272</v>
      </c>
      <c r="E200" s="3">
        <f t="shared" si="20"/>
        <v>94</v>
      </c>
    </row>
    <row r="201" spans="1:5" x14ac:dyDescent="0.3">
      <c r="A201" s="3">
        <v>95</v>
      </c>
      <c r="B201" s="3">
        <v>322.86315917968801</v>
      </c>
      <c r="C201" s="3"/>
      <c r="D201" s="9">
        <f t="shared" si="19"/>
        <v>37.478027343756139</v>
      </c>
      <c r="E201" s="3">
        <f t="shared" si="20"/>
        <v>95</v>
      </c>
    </row>
    <row r="202" spans="1:5" x14ac:dyDescent="0.3">
      <c r="A202" s="3">
        <v>96</v>
      </c>
      <c r="B202" s="3">
        <v>322.87438964843801</v>
      </c>
      <c r="C202" s="3"/>
      <c r="D202" s="9">
        <f t="shared" si="19"/>
        <v>37.612792968756139</v>
      </c>
      <c r="E202" s="3">
        <f t="shared" si="20"/>
        <v>96</v>
      </c>
    </row>
    <row r="203" spans="1:5" x14ac:dyDescent="0.3">
      <c r="A203" s="3">
        <v>97</v>
      </c>
      <c r="B203" s="3">
        <v>322.88558959960898</v>
      </c>
      <c r="C203" s="3"/>
      <c r="D203" s="9">
        <f t="shared" si="19"/>
        <v>37.747192382807725</v>
      </c>
      <c r="E203" s="3">
        <f t="shared" si="20"/>
        <v>97</v>
      </c>
    </row>
    <row r="204" spans="1:5" x14ac:dyDescent="0.3">
      <c r="A204" s="3">
        <v>98</v>
      </c>
      <c r="B204" s="3">
        <v>322.89669799804699</v>
      </c>
      <c r="C204" s="3"/>
      <c r="D204" s="9">
        <f t="shared" si="19"/>
        <v>37.880493164063864</v>
      </c>
      <c r="E204" s="3">
        <f t="shared" si="20"/>
        <v>98</v>
      </c>
    </row>
    <row r="205" spans="1:5" x14ac:dyDescent="0.3">
      <c r="A205" s="3">
        <v>99</v>
      </c>
      <c r="B205" s="3">
        <v>322.90771484375</v>
      </c>
      <c r="C205" s="3"/>
      <c r="D205" s="9">
        <f t="shared" si="19"/>
        <v>38.0126953125</v>
      </c>
      <c r="E205" s="3">
        <f t="shared" si="20"/>
        <v>99</v>
      </c>
    </row>
    <row r="206" spans="1:5" x14ac:dyDescent="0.3">
      <c r="A206" s="3">
        <v>100</v>
      </c>
      <c r="B206" s="3">
        <v>322.91873168945301</v>
      </c>
      <c r="C206" s="3"/>
      <c r="D206" s="9">
        <f t="shared" si="19"/>
        <v>38.144897460936136</v>
      </c>
      <c r="E206" s="3">
        <f t="shared" si="20"/>
        <v>100</v>
      </c>
    </row>
    <row r="207" spans="1:5" x14ac:dyDescent="0.3">
      <c r="A207" s="3">
        <v>101</v>
      </c>
      <c r="B207" s="3">
        <v>322.92965698242199</v>
      </c>
      <c r="C207" s="3"/>
      <c r="D207" s="9">
        <f t="shared" si="19"/>
        <v>38.276000976563864</v>
      </c>
      <c r="E207" s="3">
        <f t="shared" si="20"/>
        <v>101</v>
      </c>
    </row>
    <row r="208" spans="1:5" x14ac:dyDescent="0.3">
      <c r="A208" s="3">
        <v>102</v>
      </c>
      <c r="B208" s="3">
        <v>322.94055175781301</v>
      </c>
      <c r="C208" s="3"/>
      <c r="D208" s="9">
        <f t="shared" si="19"/>
        <v>38.406738281256139</v>
      </c>
      <c r="E208" s="3">
        <f t="shared" si="20"/>
        <v>102</v>
      </c>
    </row>
    <row r="209" spans="1:5" x14ac:dyDescent="0.3">
      <c r="A209" s="3">
        <v>103</v>
      </c>
      <c r="B209" s="3">
        <v>322.95138549804699</v>
      </c>
      <c r="C209" s="3"/>
      <c r="D209" s="9">
        <f t="shared" ref="D209:D272" si="21">(B209-$B$16)*12</f>
        <v>38.536743164063864</v>
      </c>
      <c r="E209" s="3">
        <f t="shared" ref="E209:E272" si="22">A209</f>
        <v>103</v>
      </c>
    </row>
    <row r="210" spans="1:5" x14ac:dyDescent="0.3">
      <c r="A210" s="3">
        <v>104</v>
      </c>
      <c r="B210" s="3">
        <v>322.96209716796898</v>
      </c>
      <c r="C210" s="3"/>
      <c r="D210" s="9">
        <f t="shared" si="21"/>
        <v>38.665283203127728</v>
      </c>
      <c r="E210" s="3">
        <f t="shared" si="22"/>
        <v>104</v>
      </c>
    </row>
    <row r="211" spans="1:5" x14ac:dyDescent="0.3">
      <c r="A211" s="3">
        <v>105</v>
      </c>
      <c r="B211" s="3">
        <v>322.97283935546898</v>
      </c>
      <c r="C211" s="3"/>
      <c r="D211" s="9">
        <f t="shared" si="21"/>
        <v>38.794189453127728</v>
      </c>
      <c r="E211" s="3">
        <f t="shared" si="22"/>
        <v>105</v>
      </c>
    </row>
    <row r="212" spans="1:5" x14ac:dyDescent="0.3">
      <c r="A212" s="3">
        <v>106</v>
      </c>
      <c r="B212" s="3">
        <v>322.98355102539102</v>
      </c>
      <c r="C212" s="3"/>
      <c r="D212" s="9">
        <f t="shared" si="21"/>
        <v>38.922729492192275</v>
      </c>
      <c r="E212" s="3">
        <f t="shared" si="22"/>
        <v>106</v>
      </c>
    </row>
    <row r="213" spans="1:5" x14ac:dyDescent="0.3">
      <c r="A213" s="3">
        <v>107</v>
      </c>
      <c r="B213" s="3">
        <v>322.98916625976602</v>
      </c>
      <c r="C213" s="3"/>
      <c r="D213" s="9">
        <f t="shared" si="21"/>
        <v>38.990112304692275</v>
      </c>
      <c r="E213" s="3">
        <f t="shared" si="22"/>
        <v>107</v>
      </c>
    </row>
    <row r="214" spans="1:5" x14ac:dyDescent="0.3">
      <c r="A214" s="3">
        <v>108</v>
      </c>
      <c r="B214" s="3">
        <v>323.00631713867199</v>
      </c>
      <c r="C214" s="3"/>
      <c r="D214" s="9">
        <f t="shared" si="21"/>
        <v>39.195922851563864</v>
      </c>
      <c r="E214" s="3">
        <f t="shared" si="22"/>
        <v>108</v>
      </c>
    </row>
    <row r="215" spans="1:5" x14ac:dyDescent="0.3">
      <c r="A215" s="3">
        <v>109</v>
      </c>
      <c r="B215" s="3">
        <v>323.01696777343801</v>
      </c>
      <c r="C215" s="3"/>
      <c r="D215" s="9">
        <f t="shared" si="21"/>
        <v>39.323730468756139</v>
      </c>
      <c r="E215" s="3">
        <f t="shared" si="22"/>
        <v>109</v>
      </c>
    </row>
    <row r="216" spans="1:5" x14ac:dyDescent="0.3">
      <c r="A216" s="3">
        <v>110</v>
      </c>
      <c r="B216" s="3">
        <v>323.027587890625</v>
      </c>
      <c r="C216" s="3"/>
      <c r="D216" s="9">
        <f t="shared" si="21"/>
        <v>39.451171875</v>
      </c>
      <c r="E216" s="3">
        <f t="shared" si="22"/>
        <v>110</v>
      </c>
    </row>
    <row r="217" spans="1:5" x14ac:dyDescent="0.3">
      <c r="A217" s="3">
        <v>111</v>
      </c>
      <c r="B217" s="3">
        <v>323.03811645507801</v>
      </c>
      <c r="C217" s="3"/>
      <c r="D217" s="9">
        <f t="shared" si="21"/>
        <v>39.577514648436136</v>
      </c>
      <c r="E217" s="3">
        <f t="shared" si="22"/>
        <v>111</v>
      </c>
    </row>
    <row r="218" spans="1:5" x14ac:dyDescent="0.3">
      <c r="A218" s="3">
        <v>112</v>
      </c>
      <c r="B218" s="3">
        <v>323.04861450195301</v>
      </c>
      <c r="C218" s="3"/>
      <c r="D218" s="9">
        <f t="shared" si="21"/>
        <v>39.703491210936136</v>
      </c>
      <c r="E218" s="3">
        <f t="shared" si="22"/>
        <v>112</v>
      </c>
    </row>
    <row r="219" spans="1:5" x14ac:dyDescent="0.3">
      <c r="A219" s="3">
        <v>113</v>
      </c>
      <c r="B219" s="3">
        <v>323.05914306640602</v>
      </c>
      <c r="C219" s="3"/>
      <c r="D219" s="9">
        <f t="shared" si="21"/>
        <v>39.829833984372272</v>
      </c>
      <c r="E219" s="3">
        <f t="shared" si="22"/>
        <v>113</v>
      </c>
    </row>
    <row r="220" spans="1:5" x14ac:dyDescent="0.3">
      <c r="A220" s="3">
        <v>114</v>
      </c>
      <c r="B220" s="3">
        <v>323.06961059570301</v>
      </c>
      <c r="C220" s="3"/>
      <c r="D220" s="9">
        <f t="shared" si="21"/>
        <v>39.955444335936136</v>
      </c>
      <c r="E220" s="3">
        <f t="shared" si="22"/>
        <v>114</v>
      </c>
    </row>
    <row r="221" spans="1:5" x14ac:dyDescent="0.3">
      <c r="A221" s="3">
        <v>115</v>
      </c>
      <c r="B221" s="3">
        <v>323.08270263671898</v>
      </c>
      <c r="C221" s="3"/>
      <c r="D221" s="9">
        <f t="shared" si="21"/>
        <v>40.112548828127728</v>
      </c>
      <c r="E221" s="3">
        <f t="shared" si="22"/>
        <v>115</v>
      </c>
    </row>
    <row r="222" spans="1:5" x14ac:dyDescent="0.3">
      <c r="A222" s="3">
        <v>116</v>
      </c>
      <c r="B222" s="3">
        <v>323.09030151367199</v>
      </c>
      <c r="C222" s="3"/>
      <c r="D222" s="9">
        <f t="shared" si="21"/>
        <v>40.203735351563864</v>
      </c>
      <c r="E222" s="3">
        <f t="shared" si="22"/>
        <v>116</v>
      </c>
    </row>
    <row r="223" spans="1:5" x14ac:dyDescent="0.3">
      <c r="A223" s="3">
        <v>117</v>
      </c>
      <c r="B223" s="3">
        <v>323.09924316406301</v>
      </c>
      <c r="C223" s="3"/>
      <c r="D223" s="9">
        <f t="shared" si="21"/>
        <v>40.311035156256139</v>
      </c>
      <c r="E223" s="3">
        <f t="shared" si="22"/>
        <v>117</v>
      </c>
    </row>
    <row r="224" spans="1:5" x14ac:dyDescent="0.3">
      <c r="A224" s="3">
        <v>118</v>
      </c>
      <c r="B224" s="3">
        <v>323.1083984375</v>
      </c>
      <c r="C224" s="3"/>
      <c r="D224" s="9">
        <f t="shared" si="21"/>
        <v>40.4208984375</v>
      </c>
      <c r="E224" s="3">
        <f t="shared" si="22"/>
        <v>118</v>
      </c>
    </row>
    <row r="225" spans="1:5" x14ac:dyDescent="0.3">
      <c r="A225" s="3">
        <v>119</v>
      </c>
      <c r="B225" s="3">
        <v>323.11843872070301</v>
      </c>
      <c r="C225" s="3"/>
      <c r="D225" s="9">
        <f t="shared" si="21"/>
        <v>40.541381835936136</v>
      </c>
      <c r="E225" s="3">
        <f t="shared" si="22"/>
        <v>119</v>
      </c>
    </row>
    <row r="226" spans="1:5" x14ac:dyDescent="0.3">
      <c r="A226" s="3">
        <v>120</v>
      </c>
      <c r="B226" s="3">
        <v>323.12838745117199</v>
      </c>
      <c r="C226" s="3"/>
      <c r="D226" s="9">
        <f t="shared" si="21"/>
        <v>40.660766601563864</v>
      </c>
      <c r="E226" s="3">
        <f t="shared" si="22"/>
        <v>120</v>
      </c>
    </row>
    <row r="227" spans="1:5" x14ac:dyDescent="0.3">
      <c r="A227" s="3">
        <v>121</v>
      </c>
      <c r="B227" s="3">
        <v>323.13830566406301</v>
      </c>
      <c r="C227" s="3"/>
      <c r="D227" s="9">
        <f t="shared" si="21"/>
        <v>40.779785156256139</v>
      </c>
      <c r="E227" s="3">
        <f t="shared" si="22"/>
        <v>121</v>
      </c>
    </row>
    <row r="228" spans="1:5" x14ac:dyDescent="0.3">
      <c r="A228" s="3">
        <v>123</v>
      </c>
      <c r="B228" s="3">
        <v>323.16369628906301</v>
      </c>
      <c r="C228" s="3"/>
      <c r="D228" s="9">
        <f t="shared" si="21"/>
        <v>41.084472656256139</v>
      </c>
      <c r="E228" s="3">
        <f t="shared" si="22"/>
        <v>123</v>
      </c>
    </row>
    <row r="229" spans="1:5" x14ac:dyDescent="0.3">
      <c r="A229" s="3">
        <v>124</v>
      </c>
      <c r="B229" s="3">
        <v>323.17687988281301</v>
      </c>
      <c r="C229" s="3"/>
      <c r="D229" s="9">
        <f t="shared" si="21"/>
        <v>41.242675781256139</v>
      </c>
      <c r="E229" s="3">
        <f t="shared" si="22"/>
        <v>124</v>
      </c>
    </row>
    <row r="230" spans="1:5" x14ac:dyDescent="0.3">
      <c r="A230" s="3">
        <v>125</v>
      </c>
      <c r="B230" s="3">
        <v>323.17721557617199</v>
      </c>
      <c r="C230" s="3"/>
      <c r="D230" s="9">
        <f t="shared" si="21"/>
        <v>41.246704101563864</v>
      </c>
      <c r="E230" s="3">
        <f t="shared" si="22"/>
        <v>125</v>
      </c>
    </row>
    <row r="231" spans="1:5" x14ac:dyDescent="0.3">
      <c r="A231" s="3">
        <v>126</v>
      </c>
      <c r="B231" s="3">
        <v>323.18722534179699</v>
      </c>
      <c r="C231" s="3"/>
      <c r="D231" s="9">
        <f t="shared" si="21"/>
        <v>41.366821289063864</v>
      </c>
      <c r="E231" s="3">
        <f t="shared" si="22"/>
        <v>126</v>
      </c>
    </row>
    <row r="232" spans="1:5" x14ac:dyDescent="0.3">
      <c r="A232" s="3">
        <v>127</v>
      </c>
      <c r="B232" s="3">
        <v>323.19717407226602</v>
      </c>
      <c r="C232" s="3"/>
      <c r="D232" s="9">
        <f t="shared" si="21"/>
        <v>41.486206054692275</v>
      </c>
      <c r="E232" s="3">
        <f t="shared" si="22"/>
        <v>127</v>
      </c>
    </row>
    <row r="233" spans="1:5" x14ac:dyDescent="0.3">
      <c r="A233" s="3">
        <v>128</v>
      </c>
      <c r="B233" s="3">
        <v>323.20718383789102</v>
      </c>
      <c r="C233" s="3"/>
      <c r="D233" s="9">
        <f t="shared" si="21"/>
        <v>41.606323242192275</v>
      </c>
      <c r="E233" s="3">
        <f t="shared" si="22"/>
        <v>128</v>
      </c>
    </row>
    <row r="234" spans="1:5" x14ac:dyDescent="0.3">
      <c r="A234" s="3">
        <v>129</v>
      </c>
      <c r="B234" s="3">
        <v>323.21670532226602</v>
      </c>
      <c r="C234" s="3"/>
      <c r="D234" s="9">
        <f t="shared" si="21"/>
        <v>41.720581054692275</v>
      </c>
      <c r="E234" s="3">
        <f t="shared" si="22"/>
        <v>129</v>
      </c>
    </row>
    <row r="235" spans="1:5" x14ac:dyDescent="0.3">
      <c r="A235" s="3">
        <v>130</v>
      </c>
      <c r="B235" s="3">
        <v>323.23428344726602</v>
      </c>
      <c r="C235" s="3"/>
      <c r="D235" s="9">
        <f t="shared" si="21"/>
        <v>41.931518554692275</v>
      </c>
      <c r="E235" s="3">
        <f t="shared" si="22"/>
        <v>130</v>
      </c>
    </row>
    <row r="236" spans="1:5" x14ac:dyDescent="0.3">
      <c r="A236" s="3">
        <v>131</v>
      </c>
      <c r="B236" s="3">
        <v>323.24588012695301</v>
      </c>
      <c r="C236" s="3"/>
      <c r="D236" s="9">
        <f t="shared" si="21"/>
        <v>42.070678710936136</v>
      </c>
      <c r="E236" s="3">
        <f t="shared" si="22"/>
        <v>131</v>
      </c>
    </row>
    <row r="237" spans="1:5" x14ac:dyDescent="0.3">
      <c r="A237" s="3">
        <v>132</v>
      </c>
      <c r="B237" s="3">
        <v>323.25686645507801</v>
      </c>
      <c r="C237" s="3"/>
      <c r="D237" s="9">
        <f t="shared" si="21"/>
        <v>42.202514648436136</v>
      </c>
      <c r="E237" s="3">
        <f t="shared" si="22"/>
        <v>132</v>
      </c>
    </row>
    <row r="238" spans="1:5" x14ac:dyDescent="0.3">
      <c r="A238" s="3">
        <v>133</v>
      </c>
      <c r="B238" s="3">
        <v>323.26824951171898</v>
      </c>
      <c r="C238" s="3"/>
      <c r="D238" s="9">
        <f t="shared" si="21"/>
        <v>42.339111328127728</v>
      </c>
      <c r="E238" s="3">
        <f t="shared" si="22"/>
        <v>133</v>
      </c>
    </row>
    <row r="239" spans="1:5" x14ac:dyDescent="0.3">
      <c r="A239" s="3">
        <v>134</v>
      </c>
      <c r="B239" s="3">
        <v>323.28045654296898</v>
      </c>
      <c r="C239" s="3"/>
      <c r="D239" s="9">
        <f t="shared" si="21"/>
        <v>42.485595703127728</v>
      </c>
      <c r="E239" s="3">
        <f t="shared" si="22"/>
        <v>134</v>
      </c>
    </row>
    <row r="240" spans="1:5" x14ac:dyDescent="0.3">
      <c r="A240" s="3">
        <v>135</v>
      </c>
      <c r="B240" s="3">
        <v>323.29202270507801</v>
      </c>
      <c r="C240" s="3"/>
      <c r="D240" s="9">
        <f t="shared" si="21"/>
        <v>42.624389648436136</v>
      </c>
      <c r="E240" s="3">
        <f t="shared" si="22"/>
        <v>135</v>
      </c>
    </row>
    <row r="241" spans="1:5" x14ac:dyDescent="0.3">
      <c r="A241" s="3">
        <v>136</v>
      </c>
      <c r="B241" s="3">
        <v>323.299560546875</v>
      </c>
      <c r="C241" s="3"/>
      <c r="D241" s="9">
        <f t="shared" si="21"/>
        <v>42.71484375</v>
      </c>
      <c r="E241" s="3">
        <f t="shared" si="22"/>
        <v>136</v>
      </c>
    </row>
    <row r="242" spans="1:5" x14ac:dyDescent="0.3">
      <c r="A242" s="3">
        <v>137</v>
      </c>
      <c r="B242" s="3">
        <v>323.31399536132801</v>
      </c>
      <c r="C242" s="3"/>
      <c r="D242" s="9">
        <f t="shared" si="21"/>
        <v>42.888061523436136</v>
      </c>
      <c r="E242" s="3">
        <f t="shared" si="22"/>
        <v>137</v>
      </c>
    </row>
    <row r="243" spans="1:5" x14ac:dyDescent="0.3">
      <c r="A243" s="3">
        <v>138</v>
      </c>
      <c r="B243" s="3">
        <v>323.32510375976602</v>
      </c>
      <c r="C243" s="3"/>
      <c r="D243" s="9">
        <f t="shared" si="21"/>
        <v>43.021362304692275</v>
      </c>
      <c r="E243" s="3">
        <f t="shared" si="22"/>
        <v>138</v>
      </c>
    </row>
    <row r="244" spans="1:5" x14ac:dyDescent="0.3">
      <c r="A244" s="3">
        <v>139</v>
      </c>
      <c r="B244" s="3">
        <v>323.336181640625</v>
      </c>
      <c r="C244" s="3"/>
      <c r="D244" s="9">
        <f t="shared" si="21"/>
        <v>43.154296875</v>
      </c>
      <c r="E244" s="3">
        <f t="shared" si="22"/>
        <v>139</v>
      </c>
    </row>
    <row r="245" spans="1:5" x14ac:dyDescent="0.3">
      <c r="A245" s="3">
        <v>140</v>
      </c>
      <c r="B245" s="3">
        <v>323.34231567382801</v>
      </c>
      <c r="C245" s="3"/>
      <c r="D245" s="9">
        <f t="shared" si="21"/>
        <v>43.227905273436136</v>
      </c>
      <c r="E245" s="3">
        <f t="shared" si="22"/>
        <v>140</v>
      </c>
    </row>
    <row r="246" spans="1:5" x14ac:dyDescent="0.3">
      <c r="A246" s="3">
        <v>141</v>
      </c>
      <c r="B246" s="3">
        <v>323.35189819335898</v>
      </c>
      <c r="C246" s="3"/>
      <c r="D246" s="9">
        <f t="shared" si="21"/>
        <v>43.342895507807725</v>
      </c>
      <c r="E246" s="3">
        <f t="shared" si="22"/>
        <v>141</v>
      </c>
    </row>
    <row r="247" spans="1:5" x14ac:dyDescent="0.3">
      <c r="A247" s="3">
        <v>142</v>
      </c>
      <c r="B247" s="3">
        <v>323.36282348632801</v>
      </c>
      <c r="C247" s="3"/>
      <c r="D247" s="9">
        <f t="shared" si="21"/>
        <v>43.473999023436136</v>
      </c>
      <c r="E247" s="3">
        <f t="shared" si="22"/>
        <v>142</v>
      </c>
    </row>
    <row r="248" spans="1:5" x14ac:dyDescent="0.3">
      <c r="A248" s="3">
        <v>143</v>
      </c>
      <c r="B248" s="3">
        <v>323.37356567382801</v>
      </c>
      <c r="C248" s="3"/>
      <c r="D248" s="9">
        <f t="shared" si="21"/>
        <v>43.602905273436136</v>
      </c>
      <c r="E248" s="3">
        <f t="shared" si="22"/>
        <v>143</v>
      </c>
    </row>
    <row r="249" spans="1:5" x14ac:dyDescent="0.3">
      <c r="A249" s="3">
        <v>144</v>
      </c>
      <c r="B249" s="3">
        <v>323.387451171875</v>
      </c>
      <c r="C249" s="3"/>
      <c r="D249" s="9">
        <f t="shared" si="21"/>
        <v>43.76953125</v>
      </c>
      <c r="E249" s="3">
        <f t="shared" si="22"/>
        <v>144</v>
      </c>
    </row>
    <row r="250" spans="1:5" x14ac:dyDescent="0.3">
      <c r="A250" s="3">
        <v>145</v>
      </c>
      <c r="B250" s="3">
        <v>323.39831542968801</v>
      </c>
      <c r="C250" s="3"/>
      <c r="D250" s="9">
        <f t="shared" si="21"/>
        <v>43.899902343756139</v>
      </c>
      <c r="E250" s="3">
        <f t="shared" si="22"/>
        <v>145</v>
      </c>
    </row>
    <row r="251" spans="1:5" x14ac:dyDescent="0.3">
      <c r="A251" s="3">
        <v>146</v>
      </c>
      <c r="B251" s="3">
        <v>323.40902709960898</v>
      </c>
      <c r="C251" s="3"/>
      <c r="D251" s="9">
        <f t="shared" si="21"/>
        <v>44.028442382807725</v>
      </c>
      <c r="E251" s="3">
        <f t="shared" si="22"/>
        <v>146</v>
      </c>
    </row>
    <row r="252" spans="1:5" x14ac:dyDescent="0.3">
      <c r="A252" s="3">
        <v>147</v>
      </c>
      <c r="B252" s="3">
        <v>323.41976928710898</v>
      </c>
      <c r="C252" s="3"/>
      <c r="D252" s="9">
        <f t="shared" si="21"/>
        <v>44.157348632807725</v>
      </c>
      <c r="E252" s="3">
        <f t="shared" si="22"/>
        <v>147</v>
      </c>
    </row>
    <row r="253" spans="1:5" x14ac:dyDescent="0.3">
      <c r="A253" s="3">
        <v>148</v>
      </c>
      <c r="B253" s="3">
        <v>323.43054199218801</v>
      </c>
      <c r="C253" s="3"/>
      <c r="D253" s="9">
        <f t="shared" si="21"/>
        <v>44.286621093756139</v>
      </c>
      <c r="E253" s="3">
        <f t="shared" si="22"/>
        <v>148</v>
      </c>
    </row>
    <row r="254" spans="1:5" x14ac:dyDescent="0.3">
      <c r="A254" s="3">
        <v>149</v>
      </c>
      <c r="B254" s="3">
        <v>323.44122314453102</v>
      </c>
      <c r="C254" s="3"/>
      <c r="D254" s="9">
        <f t="shared" si="21"/>
        <v>44.414794921872272</v>
      </c>
      <c r="E254" s="3">
        <f t="shared" si="22"/>
        <v>149</v>
      </c>
    </row>
    <row r="255" spans="1:5" x14ac:dyDescent="0.3">
      <c r="A255" s="3">
        <v>150</v>
      </c>
      <c r="B255" s="3">
        <v>323.45346069335898</v>
      </c>
      <c r="C255" s="3"/>
      <c r="D255" s="9">
        <f t="shared" si="21"/>
        <v>44.561645507807725</v>
      </c>
      <c r="E255" s="3">
        <f t="shared" si="22"/>
        <v>150</v>
      </c>
    </row>
    <row r="256" spans="1:5" x14ac:dyDescent="0.3">
      <c r="A256" s="3">
        <v>151</v>
      </c>
      <c r="B256" s="3">
        <v>323.46398925781301</v>
      </c>
      <c r="C256" s="3"/>
      <c r="D256" s="9">
        <f t="shared" si="21"/>
        <v>44.687988281256139</v>
      </c>
      <c r="E256" s="3">
        <f t="shared" si="22"/>
        <v>151</v>
      </c>
    </row>
    <row r="257" spans="1:5" x14ac:dyDescent="0.3">
      <c r="A257" s="3">
        <v>152</v>
      </c>
      <c r="B257" s="3">
        <v>323.47503662109398</v>
      </c>
      <c r="C257" s="3"/>
      <c r="D257" s="9">
        <f t="shared" si="21"/>
        <v>44.820556640627728</v>
      </c>
      <c r="E257" s="3">
        <f t="shared" si="22"/>
        <v>152</v>
      </c>
    </row>
    <row r="258" spans="1:5" x14ac:dyDescent="0.3">
      <c r="A258" s="3">
        <v>153</v>
      </c>
      <c r="B258" s="3">
        <v>323.48519897460898</v>
      </c>
      <c r="C258" s="3"/>
      <c r="D258" s="9">
        <f t="shared" si="21"/>
        <v>44.942504882807725</v>
      </c>
      <c r="E258" s="3">
        <f t="shared" si="22"/>
        <v>153</v>
      </c>
    </row>
    <row r="259" spans="1:5" x14ac:dyDescent="0.3">
      <c r="A259" s="3">
        <v>154</v>
      </c>
      <c r="B259" s="3">
        <v>323.49398803710898</v>
      </c>
      <c r="C259" s="3"/>
      <c r="D259" s="9">
        <f t="shared" si="21"/>
        <v>45.047973632807725</v>
      </c>
      <c r="E259" s="3">
        <f t="shared" si="22"/>
        <v>154</v>
      </c>
    </row>
    <row r="260" spans="1:5" x14ac:dyDescent="0.3">
      <c r="A260" s="3">
        <v>155</v>
      </c>
      <c r="B260" s="3">
        <v>323.502197265625</v>
      </c>
      <c r="C260" s="3"/>
      <c r="D260" s="9">
        <f t="shared" si="21"/>
        <v>45.146484375</v>
      </c>
      <c r="E260" s="3">
        <f t="shared" si="22"/>
        <v>155</v>
      </c>
    </row>
    <row r="261" spans="1:5" x14ac:dyDescent="0.3">
      <c r="A261" s="3">
        <v>156</v>
      </c>
      <c r="B261" s="3">
        <v>323.51092529296898</v>
      </c>
      <c r="C261" s="3"/>
      <c r="D261" s="9">
        <f t="shared" si="21"/>
        <v>45.251220703127728</v>
      </c>
      <c r="E261" s="3">
        <f t="shared" si="22"/>
        <v>156</v>
      </c>
    </row>
    <row r="262" spans="1:5" x14ac:dyDescent="0.3">
      <c r="A262" s="3">
        <v>157</v>
      </c>
      <c r="B262" s="3">
        <v>323.51965332031301</v>
      </c>
      <c r="C262" s="3"/>
      <c r="D262" s="9">
        <f t="shared" si="21"/>
        <v>45.355957031256139</v>
      </c>
      <c r="E262" s="3">
        <f t="shared" si="22"/>
        <v>157</v>
      </c>
    </row>
    <row r="263" spans="1:5" x14ac:dyDescent="0.3">
      <c r="A263" s="3">
        <v>158</v>
      </c>
      <c r="B263" s="3">
        <v>323.52902221679699</v>
      </c>
      <c r="C263" s="3"/>
      <c r="D263" s="9">
        <f t="shared" si="21"/>
        <v>45.468383789063864</v>
      </c>
      <c r="E263" s="3">
        <f t="shared" si="22"/>
        <v>158</v>
      </c>
    </row>
    <row r="264" spans="1:5" x14ac:dyDescent="0.3">
      <c r="A264" s="3">
        <v>159</v>
      </c>
      <c r="B264" s="3">
        <v>323.53845214843801</v>
      </c>
      <c r="C264" s="3"/>
      <c r="D264" s="9">
        <f t="shared" si="21"/>
        <v>45.581542968756139</v>
      </c>
      <c r="E264" s="3">
        <f t="shared" si="22"/>
        <v>159</v>
      </c>
    </row>
    <row r="265" spans="1:5" x14ac:dyDescent="0.3">
      <c r="A265" s="3">
        <v>160</v>
      </c>
      <c r="B265" s="3">
        <v>323.54776000976602</v>
      </c>
      <c r="C265" s="3"/>
      <c r="D265" s="9">
        <f t="shared" si="21"/>
        <v>45.693237304692275</v>
      </c>
      <c r="E265" s="3">
        <f t="shared" si="22"/>
        <v>160</v>
      </c>
    </row>
    <row r="266" spans="1:5" x14ac:dyDescent="0.3">
      <c r="A266" s="3">
        <v>161</v>
      </c>
      <c r="B266" s="3">
        <v>323.55709838867199</v>
      </c>
      <c r="C266" s="3"/>
      <c r="D266" s="9">
        <f t="shared" si="21"/>
        <v>45.805297851563864</v>
      </c>
      <c r="E266" s="3">
        <f t="shared" si="22"/>
        <v>161</v>
      </c>
    </row>
    <row r="267" spans="1:5" x14ac:dyDescent="0.3">
      <c r="A267" s="3">
        <v>162</v>
      </c>
      <c r="B267" s="3">
        <v>323.56643676757801</v>
      </c>
      <c r="C267" s="3"/>
      <c r="D267" s="9">
        <f t="shared" si="21"/>
        <v>45.917358398436136</v>
      </c>
      <c r="E267" s="3">
        <f t="shared" si="22"/>
        <v>162</v>
      </c>
    </row>
    <row r="268" spans="1:5" x14ac:dyDescent="0.3">
      <c r="A268" s="3">
        <v>163</v>
      </c>
      <c r="B268" s="3">
        <v>323.57577514648398</v>
      </c>
      <c r="C268" s="3"/>
      <c r="D268" s="9">
        <f t="shared" si="21"/>
        <v>46.029418945307725</v>
      </c>
      <c r="E268" s="3">
        <f t="shared" si="22"/>
        <v>163</v>
      </c>
    </row>
    <row r="269" spans="1:5" x14ac:dyDescent="0.3">
      <c r="A269" s="3">
        <v>164</v>
      </c>
      <c r="B269" s="3">
        <v>323.58193969726602</v>
      </c>
      <c r="C269" s="3"/>
      <c r="D269" s="9">
        <f t="shared" si="21"/>
        <v>46.103393554692275</v>
      </c>
      <c r="E269" s="3">
        <f t="shared" si="22"/>
        <v>164</v>
      </c>
    </row>
    <row r="270" spans="1:5" x14ac:dyDescent="0.3">
      <c r="A270" s="3">
        <v>165</v>
      </c>
      <c r="B270" s="3">
        <v>323.59124755859398</v>
      </c>
      <c r="C270" s="3"/>
      <c r="D270" s="9">
        <f t="shared" si="21"/>
        <v>46.215087890627728</v>
      </c>
      <c r="E270" s="3">
        <f t="shared" si="22"/>
        <v>165</v>
      </c>
    </row>
    <row r="271" spans="1:5" x14ac:dyDescent="0.3">
      <c r="A271" s="3">
        <v>166</v>
      </c>
      <c r="B271" s="3">
        <v>323.60049438476602</v>
      </c>
      <c r="C271" s="3"/>
      <c r="D271" s="9">
        <f t="shared" si="21"/>
        <v>46.326049804692275</v>
      </c>
      <c r="E271" s="3">
        <f t="shared" si="22"/>
        <v>166</v>
      </c>
    </row>
    <row r="272" spans="1:5" x14ac:dyDescent="0.3">
      <c r="A272" s="3">
        <v>167</v>
      </c>
      <c r="B272" s="3">
        <v>323.60974121093801</v>
      </c>
      <c r="C272" s="3"/>
      <c r="D272" s="9">
        <f t="shared" si="21"/>
        <v>46.437011718756139</v>
      </c>
      <c r="E272" s="3">
        <f t="shared" si="22"/>
        <v>167</v>
      </c>
    </row>
    <row r="273" spans="1:5" x14ac:dyDescent="0.3">
      <c r="A273" s="3">
        <v>168</v>
      </c>
      <c r="B273" s="3">
        <v>323.61892700195301</v>
      </c>
      <c r="C273" s="3"/>
      <c r="D273" s="9">
        <f t="shared" ref="D273:D336" si="23">(B273-$B$16)*12</f>
        <v>46.547241210936136</v>
      </c>
      <c r="E273" s="3">
        <f t="shared" ref="E273:E336" si="24">A273</f>
        <v>168</v>
      </c>
    </row>
    <row r="274" spans="1:5" x14ac:dyDescent="0.3">
      <c r="A274" s="3">
        <v>169</v>
      </c>
      <c r="B274" s="3">
        <v>323.628173828125</v>
      </c>
      <c r="C274" s="3"/>
      <c r="D274" s="9">
        <f t="shared" si="23"/>
        <v>46.658203125</v>
      </c>
      <c r="E274" s="3">
        <f t="shared" si="24"/>
        <v>169</v>
      </c>
    </row>
    <row r="275" spans="1:5" x14ac:dyDescent="0.3">
      <c r="A275" s="3">
        <v>170</v>
      </c>
      <c r="B275" s="3">
        <v>323.63732910156301</v>
      </c>
      <c r="C275" s="3"/>
      <c r="D275" s="9">
        <f t="shared" si="23"/>
        <v>46.768066406256139</v>
      </c>
      <c r="E275" s="3">
        <f t="shared" si="24"/>
        <v>170</v>
      </c>
    </row>
    <row r="276" spans="1:5" x14ac:dyDescent="0.3">
      <c r="A276" s="3">
        <v>171</v>
      </c>
      <c r="B276" s="3">
        <v>323.64657592773398</v>
      </c>
      <c r="C276" s="3"/>
      <c r="D276" s="9">
        <f t="shared" si="23"/>
        <v>46.879028320307725</v>
      </c>
      <c r="E276" s="3">
        <f t="shared" si="24"/>
        <v>171</v>
      </c>
    </row>
    <row r="277" spans="1:5" x14ac:dyDescent="0.3">
      <c r="A277" s="3">
        <v>172</v>
      </c>
      <c r="B277" s="3">
        <v>323.66320800781301</v>
      </c>
      <c r="C277" s="3"/>
      <c r="D277" s="9">
        <f t="shared" si="23"/>
        <v>47.078613281256139</v>
      </c>
      <c r="E277" s="3">
        <f t="shared" si="24"/>
        <v>172</v>
      </c>
    </row>
    <row r="278" spans="1:5" x14ac:dyDescent="0.3">
      <c r="A278" s="3">
        <v>173</v>
      </c>
      <c r="B278" s="3">
        <v>323.67364501953102</v>
      </c>
      <c r="C278" s="3"/>
      <c r="D278" s="9">
        <f t="shared" si="23"/>
        <v>47.203857421872272</v>
      </c>
      <c r="E278" s="3">
        <f t="shared" si="24"/>
        <v>173</v>
      </c>
    </row>
    <row r="279" spans="1:5" x14ac:dyDescent="0.3">
      <c r="A279" s="3">
        <v>174</v>
      </c>
      <c r="B279" s="3">
        <v>323.681396484375</v>
      </c>
      <c r="C279" s="3"/>
      <c r="D279" s="9">
        <f t="shared" si="23"/>
        <v>47.296875</v>
      </c>
      <c r="E279" s="3">
        <f t="shared" si="24"/>
        <v>174</v>
      </c>
    </row>
    <row r="280" spans="1:5" x14ac:dyDescent="0.3">
      <c r="A280" s="3">
        <v>175</v>
      </c>
      <c r="B280" s="3">
        <v>323.69039916992199</v>
      </c>
      <c r="C280" s="3"/>
      <c r="D280" s="9">
        <f t="shared" si="23"/>
        <v>47.404907226563864</v>
      </c>
      <c r="E280" s="3">
        <f t="shared" si="24"/>
        <v>175</v>
      </c>
    </row>
    <row r="281" spans="1:5" x14ac:dyDescent="0.3">
      <c r="A281" s="3">
        <v>176</v>
      </c>
      <c r="B281" s="3">
        <v>323.70367431640602</v>
      </c>
      <c r="C281" s="3"/>
      <c r="D281" s="9">
        <f t="shared" si="23"/>
        <v>47.564208984372272</v>
      </c>
      <c r="E281" s="3">
        <f t="shared" si="24"/>
        <v>176</v>
      </c>
    </row>
    <row r="282" spans="1:5" x14ac:dyDescent="0.3">
      <c r="A282" s="3">
        <v>177</v>
      </c>
      <c r="B282" s="3">
        <v>323.71499633789102</v>
      </c>
      <c r="C282" s="3"/>
      <c r="D282" s="9">
        <f t="shared" si="23"/>
        <v>47.700073242192275</v>
      </c>
      <c r="E282" s="3">
        <f t="shared" si="24"/>
        <v>177</v>
      </c>
    </row>
    <row r="283" spans="1:5" x14ac:dyDescent="0.3">
      <c r="A283" s="3">
        <v>178</v>
      </c>
      <c r="B283" s="3">
        <v>323.72708129882801</v>
      </c>
      <c r="C283" s="3"/>
      <c r="D283" s="9">
        <f t="shared" si="23"/>
        <v>47.845092773436136</v>
      </c>
      <c r="E283" s="3">
        <f t="shared" si="24"/>
        <v>178</v>
      </c>
    </row>
    <row r="284" spans="1:5" x14ac:dyDescent="0.3">
      <c r="A284" s="3">
        <v>179</v>
      </c>
      <c r="B284" s="3">
        <v>323.73831176757801</v>
      </c>
      <c r="C284" s="3"/>
      <c r="D284" s="9">
        <f t="shared" si="23"/>
        <v>47.979858398436136</v>
      </c>
      <c r="E284" s="3">
        <f t="shared" si="24"/>
        <v>179</v>
      </c>
    </row>
    <row r="285" spans="1:5" x14ac:dyDescent="0.3">
      <c r="A285" s="3">
        <v>180</v>
      </c>
      <c r="B285" s="3">
        <v>323.74972534179699</v>
      </c>
      <c r="C285" s="3"/>
      <c r="D285" s="9">
        <f t="shared" si="23"/>
        <v>48.116821289063864</v>
      </c>
      <c r="E285" s="3">
        <f t="shared" si="24"/>
        <v>180</v>
      </c>
    </row>
    <row r="286" spans="1:5" x14ac:dyDescent="0.3">
      <c r="A286" s="3">
        <v>181</v>
      </c>
      <c r="B286" s="3">
        <v>323.76089477539102</v>
      </c>
      <c r="C286" s="3"/>
      <c r="D286" s="9">
        <f t="shared" si="23"/>
        <v>48.250854492192275</v>
      </c>
      <c r="E286" s="3">
        <f t="shared" si="24"/>
        <v>181</v>
      </c>
    </row>
    <row r="287" spans="1:5" x14ac:dyDescent="0.3">
      <c r="A287" s="3">
        <v>182</v>
      </c>
      <c r="B287" s="3">
        <v>323.77355957031301</v>
      </c>
      <c r="C287" s="3"/>
      <c r="D287" s="9">
        <f t="shared" si="23"/>
        <v>48.402832031256139</v>
      </c>
      <c r="E287" s="3">
        <f t="shared" si="24"/>
        <v>182</v>
      </c>
    </row>
    <row r="288" spans="1:5" x14ac:dyDescent="0.3">
      <c r="A288" s="3">
        <v>183</v>
      </c>
      <c r="B288" s="3">
        <v>323.78662109375</v>
      </c>
      <c r="C288" s="3"/>
      <c r="D288" s="9">
        <f t="shared" si="23"/>
        <v>48.5595703125</v>
      </c>
      <c r="E288" s="3">
        <f t="shared" si="24"/>
        <v>183</v>
      </c>
    </row>
    <row r="289" spans="1:5" x14ac:dyDescent="0.3">
      <c r="A289" s="3">
        <v>184</v>
      </c>
      <c r="B289" s="3">
        <v>323.79946899414102</v>
      </c>
      <c r="C289" s="3"/>
      <c r="D289" s="9">
        <f t="shared" si="23"/>
        <v>48.713745117192275</v>
      </c>
      <c r="E289" s="3">
        <f t="shared" si="24"/>
        <v>184</v>
      </c>
    </row>
    <row r="290" spans="1:5" x14ac:dyDescent="0.3">
      <c r="A290" s="3">
        <v>185</v>
      </c>
      <c r="B290" s="3">
        <v>323.81094360351602</v>
      </c>
      <c r="C290" s="3"/>
      <c r="D290" s="9">
        <f t="shared" si="23"/>
        <v>48.851440429692275</v>
      </c>
      <c r="E290" s="3">
        <f t="shared" si="24"/>
        <v>185</v>
      </c>
    </row>
    <row r="291" spans="1:5" x14ac:dyDescent="0.3">
      <c r="A291" s="3">
        <v>186</v>
      </c>
      <c r="B291" s="3">
        <v>323.822265625</v>
      </c>
      <c r="C291" s="3"/>
      <c r="D291" s="9">
        <f t="shared" si="23"/>
        <v>48.9873046875</v>
      </c>
      <c r="E291" s="3">
        <f t="shared" si="24"/>
        <v>186</v>
      </c>
    </row>
    <row r="292" spans="1:5" x14ac:dyDescent="0.3">
      <c r="A292" s="3">
        <v>187</v>
      </c>
      <c r="B292" s="3">
        <v>323.83358764648398</v>
      </c>
      <c r="C292" s="3"/>
      <c r="D292" s="9">
        <f t="shared" si="23"/>
        <v>49.123168945307725</v>
      </c>
      <c r="E292" s="3">
        <f t="shared" si="24"/>
        <v>187</v>
      </c>
    </row>
    <row r="293" spans="1:5" x14ac:dyDescent="0.3">
      <c r="A293" s="3">
        <v>188</v>
      </c>
      <c r="B293" s="3">
        <v>323.84469604492199</v>
      </c>
      <c r="C293" s="3"/>
      <c r="D293" s="9">
        <f t="shared" si="23"/>
        <v>49.256469726563864</v>
      </c>
      <c r="E293" s="3">
        <f t="shared" si="24"/>
        <v>188</v>
      </c>
    </row>
    <row r="294" spans="1:5" x14ac:dyDescent="0.3">
      <c r="A294" s="3">
        <v>189</v>
      </c>
      <c r="B294" s="3">
        <v>323.85757446289102</v>
      </c>
      <c r="C294" s="3"/>
      <c r="D294" s="9">
        <f t="shared" si="23"/>
        <v>49.411010742192275</v>
      </c>
      <c r="E294" s="3">
        <f t="shared" si="24"/>
        <v>189</v>
      </c>
    </row>
    <row r="295" spans="1:5" x14ac:dyDescent="0.3">
      <c r="A295" s="3">
        <v>190</v>
      </c>
      <c r="B295" s="3">
        <v>323.869873046875</v>
      </c>
      <c r="C295" s="3"/>
      <c r="D295" s="9">
        <f t="shared" si="23"/>
        <v>49.55859375</v>
      </c>
      <c r="E295" s="3">
        <f t="shared" si="24"/>
        <v>190</v>
      </c>
    </row>
    <row r="296" spans="1:5" x14ac:dyDescent="0.3">
      <c r="A296" s="3">
        <v>191</v>
      </c>
      <c r="B296" s="3">
        <v>323.88336181640602</v>
      </c>
      <c r="C296" s="3"/>
      <c r="D296" s="9">
        <f t="shared" si="23"/>
        <v>49.720458984372272</v>
      </c>
      <c r="E296" s="3">
        <f t="shared" si="24"/>
        <v>191</v>
      </c>
    </row>
    <row r="297" spans="1:5" x14ac:dyDescent="0.3">
      <c r="A297" s="3">
        <v>192</v>
      </c>
      <c r="B297" s="3">
        <v>323.89318847656301</v>
      </c>
      <c r="C297" s="3"/>
      <c r="D297" s="9">
        <f t="shared" si="23"/>
        <v>49.838378906256139</v>
      </c>
      <c r="E297" s="3">
        <f t="shared" si="24"/>
        <v>192</v>
      </c>
    </row>
    <row r="298" spans="1:5" x14ac:dyDescent="0.3">
      <c r="A298" s="3">
        <v>193</v>
      </c>
      <c r="B298" s="3">
        <v>323.90368652343801</v>
      </c>
      <c r="C298" s="3"/>
      <c r="D298" s="9">
        <f t="shared" si="23"/>
        <v>49.964355468756139</v>
      </c>
      <c r="E298" s="3">
        <f t="shared" si="24"/>
        <v>193</v>
      </c>
    </row>
    <row r="299" spans="1:5" x14ac:dyDescent="0.3">
      <c r="A299" s="3">
        <v>194</v>
      </c>
      <c r="B299" s="3">
        <v>323.91516113281301</v>
      </c>
      <c r="C299" s="3"/>
      <c r="D299" s="9">
        <f t="shared" si="23"/>
        <v>50.102050781256139</v>
      </c>
      <c r="E299" s="3">
        <f t="shared" si="24"/>
        <v>194</v>
      </c>
    </row>
    <row r="300" spans="1:5" x14ac:dyDescent="0.3">
      <c r="A300" s="3">
        <v>195</v>
      </c>
      <c r="B300" s="3">
        <v>323.92617797851602</v>
      </c>
      <c r="C300" s="3"/>
      <c r="D300" s="9">
        <f t="shared" si="23"/>
        <v>50.234252929692275</v>
      </c>
      <c r="E300" s="3">
        <f t="shared" si="24"/>
        <v>195</v>
      </c>
    </row>
    <row r="301" spans="1:5" x14ac:dyDescent="0.3">
      <c r="A301" s="3">
        <v>196</v>
      </c>
      <c r="B301" s="3">
        <v>323.94024658203102</v>
      </c>
      <c r="C301" s="3"/>
      <c r="D301" s="9">
        <f t="shared" si="23"/>
        <v>50.403076171872272</v>
      </c>
      <c r="E301" s="3">
        <f t="shared" si="24"/>
        <v>196</v>
      </c>
    </row>
    <row r="302" spans="1:5" x14ac:dyDescent="0.3">
      <c r="A302" s="3">
        <v>197</v>
      </c>
      <c r="B302" s="3">
        <v>323.94854736328102</v>
      </c>
      <c r="C302" s="3"/>
      <c r="D302" s="9">
        <f t="shared" si="23"/>
        <v>50.502685546872272</v>
      </c>
      <c r="E302" s="3">
        <f t="shared" si="24"/>
        <v>197</v>
      </c>
    </row>
    <row r="303" spans="1:5" x14ac:dyDescent="0.3">
      <c r="A303" s="3">
        <v>198</v>
      </c>
      <c r="B303" s="3">
        <v>323.60983276367199</v>
      </c>
      <c r="C303" s="3"/>
      <c r="D303" s="9">
        <f t="shared" si="23"/>
        <v>46.438110351563864</v>
      </c>
      <c r="E303" s="3">
        <f t="shared" si="24"/>
        <v>198</v>
      </c>
    </row>
    <row r="304" spans="1:5" x14ac:dyDescent="0.3">
      <c r="A304" s="3">
        <v>199</v>
      </c>
      <c r="B304" s="3">
        <v>323.6201171875</v>
      </c>
      <c r="C304" s="3"/>
      <c r="D304" s="9">
        <f t="shared" si="23"/>
        <v>46.5615234375</v>
      </c>
      <c r="E304" s="3">
        <f t="shared" si="24"/>
        <v>199</v>
      </c>
    </row>
    <row r="305" spans="1:5" x14ac:dyDescent="0.3">
      <c r="A305" s="3">
        <v>200</v>
      </c>
      <c r="B305" s="3">
        <v>323.63095092773398</v>
      </c>
      <c r="C305" s="3"/>
      <c r="D305" s="9">
        <f t="shared" si="23"/>
        <v>46.691528320307725</v>
      </c>
      <c r="E305" s="3">
        <f t="shared" si="24"/>
        <v>200</v>
      </c>
    </row>
    <row r="306" spans="1:5" x14ac:dyDescent="0.3">
      <c r="A306" s="3">
        <v>205</v>
      </c>
      <c r="B306" s="3">
        <v>323.68447875976602</v>
      </c>
      <c r="C306" s="3"/>
      <c r="D306" s="9">
        <f t="shared" si="23"/>
        <v>47.333862304692275</v>
      </c>
      <c r="E306" s="3">
        <f t="shared" si="24"/>
        <v>205</v>
      </c>
    </row>
    <row r="307" spans="1:5" x14ac:dyDescent="0.3">
      <c r="A307" s="3">
        <v>210</v>
      </c>
      <c r="B307" s="3">
        <v>323.74020385742199</v>
      </c>
      <c r="C307" s="3"/>
      <c r="D307" s="9">
        <f t="shared" si="23"/>
        <v>48.002563476563864</v>
      </c>
      <c r="E307" s="3">
        <f t="shared" si="24"/>
        <v>210</v>
      </c>
    </row>
    <row r="308" spans="1:5" x14ac:dyDescent="0.3">
      <c r="A308" s="3">
        <v>215</v>
      </c>
      <c r="B308" s="3">
        <v>323.79772949218801</v>
      </c>
      <c r="C308" s="3"/>
      <c r="D308" s="9">
        <f t="shared" si="23"/>
        <v>48.692871093756139</v>
      </c>
      <c r="E308" s="3">
        <f t="shared" si="24"/>
        <v>215</v>
      </c>
    </row>
    <row r="309" spans="1:5" x14ac:dyDescent="0.3">
      <c r="A309" s="3">
        <v>220</v>
      </c>
      <c r="B309" s="3">
        <v>323.86764526367199</v>
      </c>
      <c r="C309" s="3"/>
      <c r="D309" s="9">
        <f t="shared" si="23"/>
        <v>49.531860351563864</v>
      </c>
      <c r="E309" s="3">
        <f t="shared" si="24"/>
        <v>220</v>
      </c>
    </row>
    <row r="310" spans="1:5" x14ac:dyDescent="0.3">
      <c r="A310" s="3">
        <v>225</v>
      </c>
      <c r="B310" s="3">
        <v>323.92190551757801</v>
      </c>
      <c r="C310" s="3"/>
      <c r="D310" s="9">
        <f t="shared" si="23"/>
        <v>50.182983398436136</v>
      </c>
      <c r="E310" s="3">
        <f t="shared" si="24"/>
        <v>225</v>
      </c>
    </row>
    <row r="311" spans="1:5" x14ac:dyDescent="0.3">
      <c r="A311" s="3">
        <v>230</v>
      </c>
      <c r="B311" s="3">
        <v>323.96316528320301</v>
      </c>
      <c r="C311" s="3"/>
      <c r="D311" s="9">
        <f t="shared" si="23"/>
        <v>50.678100585936136</v>
      </c>
      <c r="E311" s="3">
        <f t="shared" si="24"/>
        <v>230</v>
      </c>
    </row>
    <row r="312" spans="1:5" x14ac:dyDescent="0.3">
      <c r="A312" s="3">
        <v>235</v>
      </c>
      <c r="B312" s="3">
        <v>324.01013183593801</v>
      </c>
      <c r="C312" s="3"/>
      <c r="D312" s="9">
        <f t="shared" si="23"/>
        <v>51.241699218756139</v>
      </c>
      <c r="E312" s="3">
        <f t="shared" si="24"/>
        <v>235</v>
      </c>
    </row>
    <row r="313" spans="1:5" x14ac:dyDescent="0.3">
      <c r="A313" s="3">
        <v>240</v>
      </c>
      <c r="B313" s="3">
        <v>324.05722045898398</v>
      </c>
      <c r="C313" s="3"/>
      <c r="D313" s="9">
        <f t="shared" si="23"/>
        <v>51.806762695307725</v>
      </c>
      <c r="E313" s="3">
        <f t="shared" si="24"/>
        <v>240</v>
      </c>
    </row>
    <row r="314" spans="1:5" x14ac:dyDescent="0.3">
      <c r="A314" s="3">
        <v>245</v>
      </c>
      <c r="B314" s="3">
        <v>324.10415649414102</v>
      </c>
      <c r="C314" s="3"/>
      <c r="D314" s="9">
        <f t="shared" si="23"/>
        <v>52.369995117192275</v>
      </c>
      <c r="E314" s="3">
        <f t="shared" si="24"/>
        <v>245</v>
      </c>
    </row>
    <row r="315" spans="1:5" x14ac:dyDescent="0.3">
      <c r="A315" s="3">
        <v>250</v>
      </c>
      <c r="B315" s="3">
        <v>324.15164184570301</v>
      </c>
      <c r="C315" s="3"/>
      <c r="D315" s="9">
        <f t="shared" si="23"/>
        <v>52.939819335936136</v>
      </c>
      <c r="E315" s="3">
        <f t="shared" si="24"/>
        <v>250</v>
      </c>
    </row>
    <row r="316" spans="1:5" x14ac:dyDescent="0.3">
      <c r="A316" s="3">
        <v>255</v>
      </c>
      <c r="B316" s="3">
        <v>324.1982421875</v>
      </c>
      <c r="C316" s="3"/>
      <c r="D316" s="9">
        <f t="shared" si="23"/>
        <v>53.4990234375</v>
      </c>
      <c r="E316" s="3">
        <f t="shared" si="24"/>
        <v>255</v>
      </c>
    </row>
    <row r="317" spans="1:5" x14ac:dyDescent="0.3">
      <c r="A317" s="3">
        <v>260</v>
      </c>
      <c r="B317" s="3">
        <v>324.2275390625</v>
      </c>
      <c r="C317" s="3"/>
      <c r="D317" s="9">
        <f t="shared" si="23"/>
        <v>53.8505859375</v>
      </c>
      <c r="E317" s="3">
        <f t="shared" si="24"/>
        <v>260</v>
      </c>
    </row>
    <row r="318" spans="1:5" x14ac:dyDescent="0.3">
      <c r="A318" s="3">
        <v>265</v>
      </c>
      <c r="B318" s="3">
        <v>324.26068115234398</v>
      </c>
      <c r="C318" s="3"/>
      <c r="D318" s="9">
        <f t="shared" si="23"/>
        <v>54.248291015627728</v>
      </c>
      <c r="E318" s="3">
        <f t="shared" si="24"/>
        <v>265</v>
      </c>
    </row>
    <row r="319" spans="1:5" x14ac:dyDescent="0.3">
      <c r="A319" s="3">
        <v>270</v>
      </c>
      <c r="B319" s="3">
        <v>324.30230712890602</v>
      </c>
      <c r="C319" s="3"/>
      <c r="D319" s="9">
        <f t="shared" si="23"/>
        <v>54.747802734372272</v>
      </c>
      <c r="E319" s="3">
        <f t="shared" si="24"/>
        <v>270</v>
      </c>
    </row>
    <row r="320" spans="1:5" x14ac:dyDescent="0.3">
      <c r="A320" s="3">
        <v>275</v>
      </c>
      <c r="B320" s="3">
        <v>324.34173583984398</v>
      </c>
      <c r="C320" s="3"/>
      <c r="D320" s="9">
        <f t="shared" si="23"/>
        <v>55.220947265627728</v>
      </c>
      <c r="E320" s="3">
        <f t="shared" si="24"/>
        <v>275</v>
      </c>
    </row>
    <row r="321" spans="1:5" x14ac:dyDescent="0.3">
      <c r="A321" s="3">
        <v>280</v>
      </c>
      <c r="B321" s="3">
        <v>324.37985229492199</v>
      </c>
      <c r="C321" s="3"/>
      <c r="D321" s="9">
        <f t="shared" si="23"/>
        <v>55.678344726563864</v>
      </c>
      <c r="E321" s="3">
        <f t="shared" si="24"/>
        <v>280</v>
      </c>
    </row>
    <row r="322" spans="1:5" x14ac:dyDescent="0.3">
      <c r="A322" s="3">
        <v>285</v>
      </c>
      <c r="B322" s="3">
        <v>324.47216796875</v>
      </c>
      <c r="C322" s="3"/>
      <c r="D322" s="9">
        <f t="shared" si="23"/>
        <v>56.7861328125</v>
      </c>
      <c r="E322" s="3">
        <f t="shared" si="24"/>
        <v>285</v>
      </c>
    </row>
    <row r="323" spans="1:5" x14ac:dyDescent="0.3">
      <c r="A323" s="3">
        <v>290</v>
      </c>
      <c r="B323" s="3">
        <v>324.55285644531301</v>
      </c>
      <c r="C323" s="3"/>
      <c r="D323" s="9">
        <f t="shared" si="23"/>
        <v>57.754394531256139</v>
      </c>
      <c r="E323" s="3">
        <f t="shared" si="24"/>
        <v>290</v>
      </c>
    </row>
    <row r="324" spans="1:5" x14ac:dyDescent="0.3">
      <c r="A324" s="3">
        <v>295</v>
      </c>
      <c r="B324" s="3">
        <v>324.57727050781301</v>
      </c>
      <c r="C324" s="3"/>
      <c r="D324" s="9">
        <f t="shared" si="23"/>
        <v>58.047363281256139</v>
      </c>
      <c r="E324" s="3">
        <f t="shared" si="24"/>
        <v>295</v>
      </c>
    </row>
    <row r="325" spans="1:5" x14ac:dyDescent="0.3">
      <c r="A325" s="3">
        <v>300</v>
      </c>
      <c r="B325" s="3">
        <v>324.60589599609398</v>
      </c>
      <c r="C325" s="3"/>
      <c r="D325" s="9">
        <f t="shared" si="23"/>
        <v>58.390869140627728</v>
      </c>
      <c r="E325" s="3">
        <f t="shared" si="24"/>
        <v>300</v>
      </c>
    </row>
    <row r="326" spans="1:5" x14ac:dyDescent="0.3">
      <c r="A326" s="3">
        <v>310</v>
      </c>
      <c r="B326" s="3">
        <v>324.66021728515602</v>
      </c>
      <c r="C326" s="3"/>
      <c r="D326" s="9">
        <f t="shared" si="23"/>
        <v>59.042724609372272</v>
      </c>
      <c r="E326" s="3">
        <f t="shared" si="24"/>
        <v>310</v>
      </c>
    </row>
    <row r="327" spans="1:5" x14ac:dyDescent="0.3">
      <c r="A327" s="3">
        <v>320</v>
      </c>
      <c r="B327" s="3">
        <v>324.710205078125</v>
      </c>
      <c r="C327" s="3"/>
      <c r="D327" s="9">
        <f t="shared" si="23"/>
        <v>59.642578125</v>
      </c>
      <c r="E327" s="3">
        <f t="shared" si="24"/>
        <v>320</v>
      </c>
    </row>
    <row r="328" spans="1:5" x14ac:dyDescent="0.3">
      <c r="A328" s="3">
        <v>330</v>
      </c>
      <c r="B328" s="3">
        <v>324.75845336914102</v>
      </c>
      <c r="C328" s="3"/>
      <c r="D328" s="9">
        <f t="shared" si="23"/>
        <v>60.221557617192275</v>
      </c>
      <c r="E328" s="3">
        <f t="shared" si="24"/>
        <v>330</v>
      </c>
    </row>
    <row r="329" spans="1:5" x14ac:dyDescent="0.3">
      <c r="A329" s="3">
        <v>340</v>
      </c>
      <c r="B329" s="3">
        <v>324.79479980468801</v>
      </c>
      <c r="C329" s="3"/>
      <c r="D329" s="9">
        <f t="shared" si="23"/>
        <v>60.657714843756139</v>
      </c>
      <c r="E329" s="3">
        <f t="shared" si="24"/>
        <v>340</v>
      </c>
    </row>
    <row r="330" spans="1:5" x14ac:dyDescent="0.3">
      <c r="A330" s="3">
        <v>350</v>
      </c>
      <c r="B330" s="3">
        <v>324.83908081054699</v>
      </c>
      <c r="C330" s="3"/>
      <c r="D330" s="9">
        <f t="shared" si="23"/>
        <v>61.189086914063864</v>
      </c>
      <c r="E330" s="3">
        <f t="shared" si="24"/>
        <v>350</v>
      </c>
    </row>
    <row r="331" spans="1:5" x14ac:dyDescent="0.3">
      <c r="A331" s="3">
        <v>360</v>
      </c>
      <c r="B331" s="3">
        <v>324.874267578125</v>
      </c>
      <c r="C331" s="3"/>
      <c r="D331" s="9">
        <f t="shared" si="23"/>
        <v>61.611328125</v>
      </c>
      <c r="E331" s="3">
        <f t="shared" si="24"/>
        <v>360</v>
      </c>
    </row>
    <row r="332" spans="1:5" x14ac:dyDescent="0.3">
      <c r="A332" s="3">
        <v>370</v>
      </c>
      <c r="B332" s="3">
        <v>324.91024780273398</v>
      </c>
      <c r="C332" s="3"/>
      <c r="D332" s="9">
        <f t="shared" si="23"/>
        <v>62.043090820307725</v>
      </c>
      <c r="E332" s="3">
        <f t="shared" si="24"/>
        <v>370</v>
      </c>
    </row>
    <row r="333" spans="1:5" x14ac:dyDescent="0.3">
      <c r="A333" s="3">
        <v>380</v>
      </c>
      <c r="B333" s="3">
        <v>324.93447875976602</v>
      </c>
      <c r="C333" s="3"/>
      <c r="D333" s="9">
        <f t="shared" si="23"/>
        <v>62.333862304692275</v>
      </c>
      <c r="E333" s="3">
        <f t="shared" si="24"/>
        <v>380</v>
      </c>
    </row>
    <row r="334" spans="1:5" x14ac:dyDescent="0.3">
      <c r="A334" s="3">
        <v>390</v>
      </c>
      <c r="B334" s="3">
        <v>324.973876953125</v>
      </c>
      <c r="C334" s="3"/>
      <c r="D334" s="9">
        <f t="shared" si="23"/>
        <v>62.806640625</v>
      </c>
      <c r="E334" s="3">
        <f t="shared" si="24"/>
        <v>390</v>
      </c>
    </row>
    <row r="335" spans="1:5" x14ac:dyDescent="0.3">
      <c r="A335" s="3">
        <v>400</v>
      </c>
      <c r="B335" s="3">
        <v>325.00344848632801</v>
      </c>
      <c r="C335" s="3"/>
      <c r="D335" s="9">
        <f t="shared" si="23"/>
        <v>63.161499023436136</v>
      </c>
      <c r="E335" s="3">
        <f t="shared" si="24"/>
        <v>400</v>
      </c>
    </row>
    <row r="336" spans="1:5" x14ac:dyDescent="0.3">
      <c r="A336" s="3">
        <v>410</v>
      </c>
      <c r="B336" s="3">
        <v>325.05145263671898</v>
      </c>
      <c r="C336" s="3"/>
      <c r="D336" s="9">
        <f t="shared" si="23"/>
        <v>63.737548828127728</v>
      </c>
      <c r="E336" s="3">
        <f t="shared" si="24"/>
        <v>410</v>
      </c>
    </row>
    <row r="337" spans="1:5" x14ac:dyDescent="0.3">
      <c r="A337" s="3">
        <v>420</v>
      </c>
      <c r="B337" s="3">
        <v>325.232177734375</v>
      </c>
      <c r="C337" s="3"/>
      <c r="D337" s="9">
        <f t="shared" ref="D337:D366" si="25">(B337-$B$16)*12</f>
        <v>65.90625</v>
      </c>
      <c r="E337" s="3">
        <f t="shared" ref="E337:E366" si="26">A337</f>
        <v>420</v>
      </c>
    </row>
    <row r="338" spans="1:5" x14ac:dyDescent="0.3">
      <c r="A338" s="3">
        <v>430</v>
      </c>
      <c r="B338" s="3">
        <v>324.92251586914102</v>
      </c>
      <c r="C338" s="3"/>
      <c r="D338" s="9">
        <f t="shared" si="25"/>
        <v>62.190307617192275</v>
      </c>
      <c r="E338" s="3">
        <f t="shared" si="26"/>
        <v>430</v>
      </c>
    </row>
    <row r="339" spans="1:5" x14ac:dyDescent="0.3">
      <c r="A339" s="3">
        <v>440</v>
      </c>
      <c r="B339" s="3">
        <v>324.95721435546898</v>
      </c>
      <c r="C339" s="3"/>
      <c r="D339" s="9">
        <f t="shared" si="25"/>
        <v>62.606689453127728</v>
      </c>
      <c r="E339" s="3">
        <f t="shared" si="26"/>
        <v>440</v>
      </c>
    </row>
    <row r="340" spans="1:5" x14ac:dyDescent="0.3">
      <c r="A340" s="3">
        <v>450</v>
      </c>
      <c r="B340" s="3">
        <v>324.98361206054699</v>
      </c>
      <c r="C340" s="3"/>
      <c r="D340" s="9">
        <f t="shared" si="25"/>
        <v>62.923461914063864</v>
      </c>
      <c r="E340" s="3">
        <f t="shared" si="26"/>
        <v>450</v>
      </c>
    </row>
    <row r="341" spans="1:5" x14ac:dyDescent="0.3">
      <c r="A341" s="3">
        <v>460</v>
      </c>
      <c r="B341" s="3">
        <v>325.01895141601602</v>
      </c>
      <c r="C341" s="3"/>
      <c r="D341" s="9">
        <f t="shared" si="25"/>
        <v>63.347534179692275</v>
      </c>
      <c r="E341" s="3">
        <f t="shared" si="26"/>
        <v>460</v>
      </c>
    </row>
    <row r="342" spans="1:5" x14ac:dyDescent="0.3">
      <c r="A342" s="3">
        <v>470</v>
      </c>
      <c r="B342" s="3">
        <v>325.04171752929699</v>
      </c>
      <c r="C342" s="3"/>
      <c r="D342" s="9">
        <f t="shared" si="25"/>
        <v>63.620727539063864</v>
      </c>
      <c r="E342" s="3">
        <f t="shared" si="26"/>
        <v>470</v>
      </c>
    </row>
    <row r="343" spans="1:5" x14ac:dyDescent="0.3">
      <c r="A343" s="3">
        <v>480</v>
      </c>
      <c r="B343" s="3">
        <v>325.07278442382801</v>
      </c>
      <c r="C343" s="3"/>
      <c r="D343" s="9">
        <f t="shared" si="25"/>
        <v>63.993530273436136</v>
      </c>
      <c r="E343" s="3">
        <f t="shared" si="26"/>
        <v>480</v>
      </c>
    </row>
    <row r="344" spans="1:5" x14ac:dyDescent="0.3">
      <c r="A344" s="3">
        <v>490</v>
      </c>
      <c r="B344" s="3">
        <v>325.09454345703102</v>
      </c>
      <c r="C344" s="3"/>
      <c r="D344" s="9">
        <f t="shared" si="25"/>
        <v>64.254638671872272</v>
      </c>
      <c r="E344" s="3">
        <f t="shared" si="26"/>
        <v>490</v>
      </c>
    </row>
    <row r="345" spans="1:5" x14ac:dyDescent="0.3">
      <c r="A345" s="3">
        <v>500</v>
      </c>
      <c r="B345" s="3">
        <v>325.20861816406301</v>
      </c>
      <c r="C345" s="3"/>
      <c r="D345" s="9">
        <f t="shared" si="25"/>
        <v>65.623535156256139</v>
      </c>
      <c r="E345" s="3">
        <f t="shared" si="26"/>
        <v>500</v>
      </c>
    </row>
    <row r="346" spans="1:5" x14ac:dyDescent="0.3">
      <c r="A346" s="3">
        <v>510</v>
      </c>
      <c r="B346" s="3">
        <v>325.21893310546898</v>
      </c>
      <c r="C346" s="3"/>
      <c r="D346" s="9">
        <f t="shared" si="25"/>
        <v>65.747314453127728</v>
      </c>
      <c r="E346" s="3">
        <f t="shared" si="26"/>
        <v>510</v>
      </c>
    </row>
    <row r="347" spans="1:5" x14ac:dyDescent="0.3">
      <c r="A347" s="3">
        <v>520</v>
      </c>
      <c r="B347" s="3">
        <v>325.23251342773398</v>
      </c>
      <c r="C347" s="3"/>
      <c r="D347" s="9">
        <f t="shared" si="25"/>
        <v>65.910278320307725</v>
      </c>
      <c r="E347" s="3">
        <f t="shared" si="26"/>
        <v>520</v>
      </c>
    </row>
    <row r="348" spans="1:5" x14ac:dyDescent="0.3">
      <c r="A348" s="3">
        <v>530</v>
      </c>
      <c r="B348" s="3">
        <v>325.23840332031301</v>
      </c>
      <c r="C348" s="3"/>
      <c r="D348" s="9">
        <f t="shared" si="25"/>
        <v>65.980957031256139</v>
      </c>
      <c r="E348" s="3">
        <f t="shared" si="26"/>
        <v>530</v>
      </c>
    </row>
    <row r="349" spans="1:5" x14ac:dyDescent="0.3">
      <c r="A349" s="3">
        <v>540</v>
      </c>
      <c r="B349" s="3">
        <v>325.25210571289102</v>
      </c>
      <c r="C349" s="3"/>
      <c r="D349" s="9">
        <f t="shared" si="25"/>
        <v>66.145385742192275</v>
      </c>
      <c r="E349" s="3">
        <f t="shared" si="26"/>
        <v>540</v>
      </c>
    </row>
    <row r="350" spans="1:5" x14ac:dyDescent="0.3">
      <c r="A350" s="3">
        <v>550</v>
      </c>
      <c r="B350" s="3">
        <v>325.26458740234398</v>
      </c>
      <c r="C350" s="3"/>
      <c r="D350" s="9">
        <f t="shared" si="25"/>
        <v>66.295166015627728</v>
      </c>
      <c r="E350" s="3">
        <f t="shared" si="26"/>
        <v>550</v>
      </c>
    </row>
    <row r="351" spans="1:5" x14ac:dyDescent="0.3">
      <c r="A351" s="3">
        <v>560</v>
      </c>
      <c r="B351" s="3">
        <v>325.28268432617199</v>
      </c>
      <c r="C351" s="3"/>
      <c r="D351" s="9">
        <f t="shared" si="25"/>
        <v>66.512329101563864</v>
      </c>
      <c r="E351" s="3">
        <f t="shared" si="26"/>
        <v>560</v>
      </c>
    </row>
    <row r="352" spans="1:5" x14ac:dyDescent="0.3">
      <c r="A352" s="3">
        <v>570</v>
      </c>
      <c r="B352" s="3">
        <v>325.27734375</v>
      </c>
      <c r="C352" s="3"/>
      <c r="D352" s="9">
        <f t="shared" si="25"/>
        <v>66.4482421875</v>
      </c>
      <c r="E352" s="3">
        <f t="shared" si="26"/>
        <v>570</v>
      </c>
    </row>
    <row r="353" spans="1:5" x14ac:dyDescent="0.3">
      <c r="A353" s="3">
        <v>580</v>
      </c>
      <c r="B353" s="3">
        <v>325.30856323242199</v>
      </c>
      <c r="C353" s="3"/>
      <c r="D353" s="9">
        <f t="shared" si="25"/>
        <v>66.822875976563864</v>
      </c>
      <c r="E353" s="3">
        <f t="shared" si="26"/>
        <v>580</v>
      </c>
    </row>
    <row r="354" spans="1:5" x14ac:dyDescent="0.3">
      <c r="A354" s="3">
        <v>582</v>
      </c>
      <c r="B354" s="3">
        <v>325.31335449218801</v>
      </c>
      <c r="C354" s="3"/>
      <c r="D354" s="9">
        <f t="shared" si="25"/>
        <v>66.880371093756139</v>
      </c>
      <c r="E354" s="3">
        <f t="shared" si="26"/>
        <v>582</v>
      </c>
    </row>
    <row r="355" spans="1:5" x14ac:dyDescent="0.3">
      <c r="A355" s="3">
        <v>590</v>
      </c>
      <c r="B355" s="3">
        <v>325.34033203125</v>
      </c>
      <c r="C355" s="3"/>
      <c r="D355" s="9">
        <f t="shared" si="25"/>
        <v>67.2041015625</v>
      </c>
      <c r="E355" s="3">
        <f t="shared" si="26"/>
        <v>590</v>
      </c>
    </row>
    <row r="356" spans="1:5" x14ac:dyDescent="0.3">
      <c r="A356" s="3">
        <v>600</v>
      </c>
      <c r="B356" s="3">
        <v>325.34539794921898</v>
      </c>
      <c r="C356" s="3"/>
      <c r="D356" s="9">
        <f t="shared" si="25"/>
        <v>67.264892578127728</v>
      </c>
      <c r="E356" s="3">
        <f t="shared" si="26"/>
        <v>600</v>
      </c>
    </row>
    <row r="357" spans="1:5" x14ac:dyDescent="0.3">
      <c r="A357" s="3">
        <v>620</v>
      </c>
      <c r="B357" s="3">
        <v>325.38473510742199</v>
      </c>
      <c r="C357" s="3"/>
      <c r="D357" s="9">
        <f t="shared" si="25"/>
        <v>67.736938476563864</v>
      </c>
      <c r="E357" s="3">
        <f t="shared" si="26"/>
        <v>620</v>
      </c>
    </row>
    <row r="358" spans="1:5" x14ac:dyDescent="0.3">
      <c r="A358" s="3">
        <v>640</v>
      </c>
      <c r="B358" s="3">
        <v>325.40292358398398</v>
      </c>
      <c r="C358" s="3"/>
      <c r="D358" s="9">
        <f t="shared" si="25"/>
        <v>67.955200195307725</v>
      </c>
      <c r="E358" s="3">
        <f t="shared" si="26"/>
        <v>640</v>
      </c>
    </row>
    <row r="359" spans="1:5" x14ac:dyDescent="0.3">
      <c r="A359" s="3">
        <v>660</v>
      </c>
      <c r="B359" s="3">
        <v>325.44021606445301</v>
      </c>
      <c r="C359" s="3"/>
      <c r="D359" s="9">
        <f t="shared" si="25"/>
        <v>68.402709960936136</v>
      </c>
      <c r="E359" s="3">
        <f t="shared" si="26"/>
        <v>660</v>
      </c>
    </row>
    <row r="360" spans="1:5" x14ac:dyDescent="0.3">
      <c r="A360" s="3">
        <v>680</v>
      </c>
      <c r="B360" s="3">
        <v>325.48403930664102</v>
      </c>
      <c r="C360" s="3"/>
      <c r="D360" s="9">
        <f t="shared" si="25"/>
        <v>68.928588867192275</v>
      </c>
      <c r="E360" s="3">
        <f t="shared" si="26"/>
        <v>680</v>
      </c>
    </row>
    <row r="361" spans="1:5" x14ac:dyDescent="0.3">
      <c r="A361" s="3">
        <v>1010</v>
      </c>
      <c r="B361" s="3">
        <v>325.76409912109398</v>
      </c>
      <c r="C361" s="3"/>
      <c r="D361" s="9">
        <f t="shared" si="25"/>
        <v>72.289306640627728</v>
      </c>
      <c r="E361" s="3">
        <f t="shared" si="26"/>
        <v>1010</v>
      </c>
    </row>
    <row r="362" spans="1:5" x14ac:dyDescent="0.3">
      <c r="A362" s="3">
        <v>1660</v>
      </c>
      <c r="B362" s="3">
        <v>325.86181640625</v>
      </c>
      <c r="C362" s="3"/>
      <c r="D362" s="9">
        <f t="shared" si="25"/>
        <v>73.4619140625</v>
      </c>
      <c r="E362" s="3">
        <f t="shared" si="26"/>
        <v>1660</v>
      </c>
    </row>
    <row r="363" spans="1:5" x14ac:dyDescent="0.3">
      <c r="A363" s="3">
        <v>2250</v>
      </c>
      <c r="B363" s="3">
        <v>326.1552734375</v>
      </c>
      <c r="C363" s="3"/>
      <c r="D363" s="9">
        <f t="shared" si="25"/>
        <v>76.9833984375</v>
      </c>
      <c r="E363" s="3">
        <f t="shared" si="26"/>
        <v>2250</v>
      </c>
    </row>
    <row r="364" spans="1:5" x14ac:dyDescent="0.3">
      <c r="A364" s="3">
        <v>2890</v>
      </c>
      <c r="B364" s="3">
        <v>326.72247314453102</v>
      </c>
      <c r="C364" s="3"/>
      <c r="D364" s="9">
        <f t="shared" si="25"/>
        <v>83.789794921872272</v>
      </c>
      <c r="E364" s="3">
        <f t="shared" si="26"/>
        <v>2890</v>
      </c>
    </row>
    <row r="365" spans="1:5" x14ac:dyDescent="0.3">
      <c r="A365" s="3">
        <v>3630</v>
      </c>
      <c r="B365" s="3">
        <v>327.24472045898398</v>
      </c>
      <c r="C365" s="3"/>
      <c r="D365" s="9">
        <f t="shared" si="25"/>
        <v>90.056762695307725</v>
      </c>
      <c r="E365" s="3">
        <f t="shared" si="26"/>
        <v>3630</v>
      </c>
    </row>
    <row r="366" spans="1:5" x14ac:dyDescent="0.3">
      <c r="A366" s="3">
        <v>4580</v>
      </c>
      <c r="B366" s="3">
        <v>327.79797363281301</v>
      </c>
      <c r="C366" s="3"/>
      <c r="D366" s="9">
        <f t="shared" si="25"/>
        <v>96.695800781256139</v>
      </c>
      <c r="E366" s="3">
        <f t="shared" si="26"/>
        <v>4580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4"/>
  <sheetViews>
    <sheetView topLeftCell="A4" workbookViewId="0">
      <selection activeCell="M4" sqref="M4"/>
    </sheetView>
  </sheetViews>
  <sheetFormatPr defaultRowHeight="14.4" x14ac:dyDescent="0.3"/>
  <cols>
    <col min="1" max="1" width="10.88671875" bestFit="1" customWidth="1"/>
    <col min="2" max="2" width="15.5546875" customWidth="1"/>
    <col min="3" max="3" width="10.77734375" bestFit="1" customWidth="1"/>
    <col min="4" max="4" width="14.5546875" customWidth="1"/>
    <col min="5" max="5" width="7.109375" customWidth="1"/>
    <col min="6" max="6" width="17.5546875" bestFit="1" customWidth="1"/>
    <col min="7" max="7" width="10.6640625" bestFit="1" customWidth="1"/>
    <col min="8" max="8" width="11" customWidth="1"/>
    <col min="9" max="9" width="3.88671875" customWidth="1"/>
    <col min="10" max="10" width="14.88671875" bestFit="1" customWidth="1"/>
    <col min="12" max="12" width="17" bestFit="1" customWidth="1"/>
    <col min="13" max="13" width="14.5546875" bestFit="1" customWidth="1"/>
    <col min="14" max="14" width="14.5546875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4" t="s">
        <v>24</v>
      </c>
      <c r="K1" s="5"/>
      <c r="L1" s="5"/>
      <c r="M1" s="6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2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2/13-17/2019-3.46in.</v>
      </c>
      <c r="AA2" s="45" t="str">
        <f>J4&amp; "-" &amp;$K4&amp;"in."</f>
        <v>.2/18/2019-0.33in.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318.11999511718801</v>
      </c>
      <c r="C3" s="4"/>
      <c r="D3" s="37">
        <f>(B3-$B$3)*12</f>
        <v>0</v>
      </c>
      <c r="F3" s="40">
        <v>43893.579861111109</v>
      </c>
      <c r="G3" s="41">
        <v>5.9699999996179198E-2</v>
      </c>
      <c r="H3" s="8">
        <v>2.54</v>
      </c>
      <c r="J3" s="4" t="s">
        <v>26</v>
      </c>
      <c r="K3" s="46">
        <v>3.46</v>
      </c>
      <c r="L3" s="29">
        <f>3.075*12</f>
        <v>36.900000000000006</v>
      </c>
      <c r="M3" s="37">
        <f>VLOOKUP(L3,$D$15:$E$144,2,TRUE)</f>
        <v>126</v>
      </c>
      <c r="O3">
        <v>0</v>
      </c>
      <c r="P3">
        <v>327.95001220703102</v>
      </c>
      <c r="Q3">
        <f>(P3-MIN($P$3:$P$55)) * 12</f>
        <v>117.96020507811613</v>
      </c>
      <c r="R3" s="3">
        <f>D4</f>
        <v>22.244018554679997</v>
      </c>
      <c r="S3" s="3">
        <f>D5</f>
        <v>31.609863281243861</v>
      </c>
      <c r="T3" s="3">
        <f>D6</f>
        <v>36.862792968743861</v>
      </c>
      <c r="U3" s="3">
        <f>D7</f>
        <v>41.8681640625</v>
      </c>
      <c r="V3" s="3">
        <f>D8</f>
        <v>46.494506835936136</v>
      </c>
      <c r="W3" s="3">
        <f>D9</f>
        <v>50.781005859371589</v>
      </c>
      <c r="X3" s="3">
        <f>D10</f>
        <v>55.157958984371589</v>
      </c>
      <c r="Y3" s="3">
        <f>D11</f>
        <v>60.206909179679997</v>
      </c>
      <c r="Z3">
        <f>L3</f>
        <v>36.900000000000006</v>
      </c>
      <c r="AA3" s="3">
        <f>L4</f>
        <v>4.3319999999999999</v>
      </c>
      <c r="AB3" s="3">
        <f>L5</f>
        <v>7.2240000000000002</v>
      </c>
      <c r="AC3" s="3">
        <f>L6</f>
        <v>5.29</v>
      </c>
      <c r="AD3" s="3">
        <f>L7</f>
        <v>15.11</v>
      </c>
    </row>
    <row r="4" spans="1:30" x14ac:dyDescent="0.3">
      <c r="A4" s="1">
        <v>28.799999237060501</v>
      </c>
      <c r="B4" s="2">
        <v>319.97366333007801</v>
      </c>
      <c r="C4" s="19" t="s">
        <v>3</v>
      </c>
      <c r="D4" s="9">
        <f>(B4-$B$3)*12</f>
        <v>22.244018554679997</v>
      </c>
      <c r="F4" s="42">
        <v>43893.583333333336</v>
      </c>
      <c r="G4" s="43">
        <v>5.6799999996364793E-2</v>
      </c>
      <c r="H4" s="8">
        <v>2.6</v>
      </c>
      <c r="J4" s="21" t="s">
        <v>31</v>
      </c>
      <c r="K4" s="36">
        <v>0.33</v>
      </c>
      <c r="L4" s="36">
        <f>0.361*12</f>
        <v>4.3319999999999999</v>
      </c>
      <c r="M4" s="9">
        <f t="shared" ref="M4" si="0">VLOOKUP(L4,$D$15:$E$144,2,TRUE)</f>
        <v>0.125</v>
      </c>
      <c r="O4">
        <v>3.2000000476837198</v>
      </c>
      <c r="P4">
        <v>327.83999633789102</v>
      </c>
      <c r="Q4">
        <f t="shared" ref="Q4:Q35" si="1">(P4-MIN($P$3:$P$23)) * 12</f>
        <v>116.64001464843614</v>
      </c>
      <c r="R4" s="3">
        <f>R3</f>
        <v>22.244018554679997</v>
      </c>
      <c r="S4" s="3">
        <f t="shared" ref="S4:Y4" si="2">S3</f>
        <v>31.609863281243861</v>
      </c>
      <c r="T4" s="3">
        <f t="shared" si="2"/>
        <v>36.862792968743861</v>
      </c>
      <c r="U4" s="3">
        <f t="shared" si="2"/>
        <v>41.8681640625</v>
      </c>
      <c r="V4" s="3">
        <f t="shared" si="2"/>
        <v>46.494506835936136</v>
      </c>
      <c r="W4" s="3">
        <f t="shared" si="2"/>
        <v>50.781005859371589</v>
      </c>
      <c r="X4" s="3">
        <f t="shared" si="2"/>
        <v>55.157958984371589</v>
      </c>
      <c r="Y4" s="3">
        <f t="shared" si="2"/>
        <v>60.206909179679997</v>
      </c>
      <c r="Z4" s="3">
        <f>Z3</f>
        <v>36.900000000000006</v>
      </c>
      <c r="AA4" s="3">
        <f t="shared" ref="AA4:AB4" si="3">AA3</f>
        <v>4.3319999999999999</v>
      </c>
      <c r="AB4" s="3">
        <f t="shared" si="3"/>
        <v>7.2240000000000002</v>
      </c>
      <c r="AC4" s="3">
        <f t="shared" ref="AC4" si="4">AC3</f>
        <v>5.29</v>
      </c>
      <c r="AD4" s="3">
        <f t="shared" ref="AD4" si="5">AD3</f>
        <v>15.11</v>
      </c>
    </row>
    <row r="5" spans="1:30" x14ac:dyDescent="0.3">
      <c r="A5" s="1">
        <v>82.5</v>
      </c>
      <c r="B5" s="2">
        <v>320.754150390625</v>
      </c>
      <c r="C5" s="19" t="s">
        <v>4</v>
      </c>
      <c r="D5" s="9">
        <f>(B5-$B$3)*12</f>
        <v>31.609863281243861</v>
      </c>
      <c r="F5" s="19"/>
      <c r="G5" s="7"/>
      <c r="H5" s="8"/>
      <c r="J5" s="19" t="s">
        <v>30</v>
      </c>
      <c r="K5" s="36">
        <v>0.59</v>
      </c>
      <c r="L5" s="36">
        <f>0.602*12</f>
        <v>7.2240000000000002</v>
      </c>
      <c r="M5" s="9">
        <f>VLOOKUP(L5,$D$15:$E$144,2,TRUE)</f>
        <v>0.75</v>
      </c>
      <c r="O5">
        <v>6.9000000953674299</v>
      </c>
      <c r="P5">
        <v>326.91000366210898</v>
      </c>
      <c r="Q5">
        <f t="shared" si="1"/>
        <v>105.48010253905159</v>
      </c>
      <c r="R5" s="3">
        <f t="shared" ref="R5:R55" si="6">R4</f>
        <v>22.244018554679997</v>
      </c>
      <c r="S5" s="3">
        <f t="shared" ref="S5:S55" si="7">S4</f>
        <v>31.609863281243861</v>
      </c>
      <c r="T5" s="3">
        <f t="shared" ref="T5:T55" si="8">T4</f>
        <v>36.862792968743861</v>
      </c>
      <c r="U5" s="3">
        <f t="shared" ref="U5:U55" si="9">U4</f>
        <v>41.8681640625</v>
      </c>
      <c r="V5" s="3">
        <f t="shared" ref="V5:V55" si="10">V4</f>
        <v>46.494506835936136</v>
      </c>
      <c r="W5" s="3">
        <f t="shared" ref="W5:W55" si="11">W4</f>
        <v>50.781005859371589</v>
      </c>
      <c r="X5" s="3">
        <f t="shared" ref="X5:X55" si="12">X4</f>
        <v>55.157958984371589</v>
      </c>
      <c r="Y5" s="3">
        <f t="shared" ref="Y5:Y55" si="13">Y4</f>
        <v>60.206909179679997</v>
      </c>
      <c r="Z5" s="3">
        <f t="shared" ref="Z5:Z55" si="14">Z4</f>
        <v>36.900000000000006</v>
      </c>
      <c r="AA5" s="3">
        <f t="shared" ref="AA5:AA16" si="15">AA4</f>
        <v>4.3319999999999999</v>
      </c>
      <c r="AB5" s="3">
        <f t="shared" ref="AB5:AB6" si="16">AB4</f>
        <v>7.2240000000000002</v>
      </c>
      <c r="AC5" s="3">
        <f t="shared" ref="AC5:AC6" si="17">AC4</f>
        <v>5.29</v>
      </c>
      <c r="AD5" s="3">
        <f t="shared" ref="AD5:AD6" si="18">AD4</f>
        <v>15.11</v>
      </c>
    </row>
    <row r="6" spans="1:30" x14ac:dyDescent="0.3">
      <c r="A6" s="1">
        <v>126</v>
      </c>
      <c r="B6" s="2">
        <v>321.19189453125</v>
      </c>
      <c r="C6" s="19" t="s">
        <v>5</v>
      </c>
      <c r="D6" s="9">
        <f t="shared" ref="D6:D11" si="19">(B6-$B$3)*12</f>
        <v>36.862792968743861</v>
      </c>
      <c r="F6" s="19"/>
      <c r="G6" s="7"/>
      <c r="H6" s="8"/>
      <c r="J6" s="47" t="s">
        <v>32</v>
      </c>
      <c r="K6" s="57">
        <v>0.46</v>
      </c>
      <c r="L6" s="36">
        <v>5.29</v>
      </c>
      <c r="M6" s="9">
        <f>VLOOKUP(L6,$D$15:$E$144,2,TRUE)</f>
        <v>0.25</v>
      </c>
      <c r="O6">
        <v>10.5</v>
      </c>
      <c r="P6">
        <v>326.41000366210898</v>
      </c>
      <c r="Q6">
        <f t="shared" si="1"/>
        <v>99.480102539051586</v>
      </c>
      <c r="R6" s="3">
        <f t="shared" si="6"/>
        <v>22.244018554679997</v>
      </c>
      <c r="S6" s="3">
        <f t="shared" si="7"/>
        <v>31.609863281243861</v>
      </c>
      <c r="T6" s="3">
        <f t="shared" si="8"/>
        <v>36.862792968743861</v>
      </c>
      <c r="U6" s="3">
        <f t="shared" si="9"/>
        <v>41.8681640625</v>
      </c>
      <c r="V6" s="3">
        <f t="shared" si="10"/>
        <v>46.494506835936136</v>
      </c>
      <c r="W6" s="3">
        <f t="shared" si="11"/>
        <v>50.781005859371589</v>
      </c>
      <c r="X6" s="3">
        <f t="shared" si="12"/>
        <v>55.157958984371589</v>
      </c>
      <c r="Y6" s="3">
        <f t="shared" si="13"/>
        <v>60.206909179679997</v>
      </c>
      <c r="Z6" s="3">
        <f t="shared" si="14"/>
        <v>36.900000000000006</v>
      </c>
      <c r="AA6" s="3">
        <f t="shared" si="15"/>
        <v>4.3319999999999999</v>
      </c>
      <c r="AB6" s="3">
        <f t="shared" si="16"/>
        <v>7.2240000000000002</v>
      </c>
      <c r="AC6" s="3">
        <f t="shared" si="17"/>
        <v>5.29</v>
      </c>
      <c r="AD6" s="3">
        <f t="shared" si="18"/>
        <v>15.11</v>
      </c>
    </row>
    <row r="7" spans="1:30" x14ac:dyDescent="0.3">
      <c r="A7" s="1">
        <v>180</v>
      </c>
      <c r="B7" s="2">
        <v>321.60900878906301</v>
      </c>
      <c r="C7" s="19" t="s">
        <v>6</v>
      </c>
      <c r="D7" s="9">
        <f t="shared" si="19"/>
        <v>41.8681640625</v>
      </c>
      <c r="F7" s="19"/>
      <c r="G7" s="7"/>
      <c r="H7" s="8"/>
      <c r="J7" s="47" t="s">
        <v>33</v>
      </c>
      <c r="K7" s="57">
        <v>0.3</v>
      </c>
      <c r="L7" s="36">
        <v>15.11</v>
      </c>
      <c r="M7" s="9">
        <f>VLOOKUP(L7,$D$15:$E$144,2,TRUE)</f>
        <v>9.25</v>
      </c>
      <c r="O7">
        <v>14.1000003814697</v>
      </c>
      <c r="P7">
        <v>326.16000366210898</v>
      </c>
      <c r="Q7">
        <f t="shared" si="1"/>
        <v>96.480102539051586</v>
      </c>
      <c r="R7" s="3">
        <f t="shared" si="6"/>
        <v>22.244018554679997</v>
      </c>
      <c r="S7" s="3">
        <f t="shared" si="7"/>
        <v>31.609863281243861</v>
      </c>
      <c r="T7" s="3">
        <f t="shared" si="8"/>
        <v>36.862792968743861</v>
      </c>
      <c r="U7" s="3">
        <f t="shared" si="9"/>
        <v>41.8681640625</v>
      </c>
      <c r="V7" s="3">
        <f t="shared" si="10"/>
        <v>46.494506835936136</v>
      </c>
      <c r="W7" s="3">
        <f t="shared" si="11"/>
        <v>50.781005859371589</v>
      </c>
      <c r="X7" s="3">
        <f t="shared" si="12"/>
        <v>55.157958984371589</v>
      </c>
      <c r="Y7" s="3">
        <f t="shared" si="13"/>
        <v>60.206909179679997</v>
      </c>
      <c r="Z7" s="3">
        <f t="shared" si="14"/>
        <v>36.900000000000006</v>
      </c>
      <c r="AA7" s="3">
        <f t="shared" si="15"/>
        <v>4.3319999999999999</v>
      </c>
      <c r="AB7" s="3">
        <f t="shared" ref="AB7:AB16" si="20">AB6</f>
        <v>7.2240000000000002</v>
      </c>
      <c r="AC7" s="3">
        <f t="shared" ref="AC7:AC55" si="21">AC6</f>
        <v>5.29</v>
      </c>
      <c r="AD7" s="3">
        <f t="shared" ref="AD7:AD55" si="22">AD6</f>
        <v>15.11</v>
      </c>
    </row>
    <row r="8" spans="1:30" x14ac:dyDescent="0.3">
      <c r="A8" s="1">
        <v>222</v>
      </c>
      <c r="B8" s="2">
        <v>321.99453735351602</v>
      </c>
      <c r="C8" s="19" t="s">
        <v>7</v>
      </c>
      <c r="D8" s="9">
        <f t="shared" si="19"/>
        <v>46.494506835936136</v>
      </c>
      <c r="F8" s="19"/>
      <c r="G8" s="7"/>
      <c r="H8" s="8"/>
      <c r="J8" s="19"/>
      <c r="K8" s="7"/>
      <c r="L8" s="7"/>
      <c r="M8" s="8"/>
      <c r="O8">
        <v>15.5</v>
      </c>
      <c r="P8">
        <v>326.02999877929699</v>
      </c>
      <c r="Q8">
        <f t="shared" si="1"/>
        <v>94.920043945307725</v>
      </c>
      <c r="R8" s="3">
        <f t="shared" si="6"/>
        <v>22.244018554679997</v>
      </c>
      <c r="S8" s="3">
        <f t="shared" si="7"/>
        <v>31.609863281243861</v>
      </c>
      <c r="T8" s="3">
        <f t="shared" si="8"/>
        <v>36.862792968743861</v>
      </c>
      <c r="U8" s="3">
        <f t="shared" si="9"/>
        <v>41.8681640625</v>
      </c>
      <c r="V8" s="3">
        <f t="shared" si="10"/>
        <v>46.494506835936136</v>
      </c>
      <c r="W8" s="3">
        <f t="shared" si="11"/>
        <v>50.781005859371589</v>
      </c>
      <c r="X8" s="3">
        <f t="shared" si="12"/>
        <v>55.157958984371589</v>
      </c>
      <c r="Y8" s="3">
        <f t="shared" si="13"/>
        <v>60.206909179679997</v>
      </c>
      <c r="Z8" s="3">
        <f t="shared" si="14"/>
        <v>36.900000000000006</v>
      </c>
      <c r="AA8" s="3">
        <f t="shared" si="15"/>
        <v>4.3319999999999999</v>
      </c>
      <c r="AB8" s="3">
        <f t="shared" si="20"/>
        <v>7.2240000000000002</v>
      </c>
      <c r="AC8" s="3">
        <f t="shared" si="21"/>
        <v>5.29</v>
      </c>
      <c r="AD8" s="3">
        <f t="shared" si="22"/>
        <v>15.11</v>
      </c>
    </row>
    <row r="9" spans="1:30" x14ac:dyDescent="0.3">
      <c r="A9" s="1">
        <v>264</v>
      </c>
      <c r="B9" s="2">
        <v>322.35174560546898</v>
      </c>
      <c r="C9" s="19" t="s">
        <v>8</v>
      </c>
      <c r="D9" s="9">
        <f t="shared" si="19"/>
        <v>50.781005859371589</v>
      </c>
      <c r="F9" s="19"/>
      <c r="G9" s="7"/>
      <c r="H9" s="8"/>
      <c r="J9" s="19"/>
      <c r="K9" s="7"/>
      <c r="L9" s="7"/>
      <c r="M9" s="8"/>
      <c r="O9">
        <v>17.700000762939499</v>
      </c>
      <c r="P9">
        <v>325.739990234375</v>
      </c>
      <c r="Q9">
        <f t="shared" si="1"/>
        <v>91.439941406243861</v>
      </c>
      <c r="R9" s="3">
        <f t="shared" si="6"/>
        <v>22.244018554679997</v>
      </c>
      <c r="S9" s="3">
        <f t="shared" si="7"/>
        <v>31.609863281243861</v>
      </c>
      <c r="T9" s="3">
        <f t="shared" si="8"/>
        <v>36.862792968743861</v>
      </c>
      <c r="U9" s="3">
        <f t="shared" si="9"/>
        <v>41.8681640625</v>
      </c>
      <c r="V9" s="3">
        <f t="shared" si="10"/>
        <v>46.494506835936136</v>
      </c>
      <c r="W9" s="3">
        <f t="shared" si="11"/>
        <v>50.781005859371589</v>
      </c>
      <c r="X9" s="3">
        <f t="shared" si="12"/>
        <v>55.157958984371589</v>
      </c>
      <c r="Y9" s="3">
        <f t="shared" si="13"/>
        <v>60.206909179679997</v>
      </c>
      <c r="Z9" s="3">
        <f t="shared" si="14"/>
        <v>36.900000000000006</v>
      </c>
      <c r="AA9" s="3">
        <f t="shared" si="15"/>
        <v>4.3319999999999999</v>
      </c>
      <c r="AB9" s="3">
        <f t="shared" si="20"/>
        <v>7.2240000000000002</v>
      </c>
      <c r="AC9" s="3">
        <f t="shared" si="21"/>
        <v>5.29</v>
      </c>
      <c r="AD9" s="3">
        <f t="shared" si="22"/>
        <v>15.11</v>
      </c>
    </row>
    <row r="10" spans="1:30" x14ac:dyDescent="0.3">
      <c r="A10" s="1">
        <v>310</v>
      </c>
      <c r="B10" s="2">
        <v>322.71649169921898</v>
      </c>
      <c r="C10" s="19" t="s">
        <v>9</v>
      </c>
      <c r="D10" s="9">
        <f t="shared" si="19"/>
        <v>55.157958984371589</v>
      </c>
      <c r="F10" s="19"/>
      <c r="G10" s="7"/>
      <c r="H10" s="8"/>
      <c r="J10" s="19"/>
      <c r="K10" s="36"/>
      <c r="L10" s="36"/>
      <c r="M10" s="9"/>
      <c r="O10">
        <v>20.5</v>
      </c>
      <c r="P10">
        <v>325.17001342773398</v>
      </c>
      <c r="Q10">
        <f t="shared" si="1"/>
        <v>84.600219726551586</v>
      </c>
      <c r="R10" s="3">
        <f t="shared" si="6"/>
        <v>22.244018554679997</v>
      </c>
      <c r="S10" s="3">
        <f t="shared" si="7"/>
        <v>31.609863281243861</v>
      </c>
      <c r="T10" s="3">
        <f t="shared" si="8"/>
        <v>36.862792968743861</v>
      </c>
      <c r="U10" s="3">
        <f t="shared" si="9"/>
        <v>41.8681640625</v>
      </c>
      <c r="V10" s="3">
        <f t="shared" si="10"/>
        <v>46.494506835936136</v>
      </c>
      <c r="W10" s="3">
        <f t="shared" si="11"/>
        <v>50.781005859371589</v>
      </c>
      <c r="X10" s="3">
        <f t="shared" si="12"/>
        <v>55.157958984371589</v>
      </c>
      <c r="Y10" s="3">
        <f t="shared" si="13"/>
        <v>60.206909179679997</v>
      </c>
      <c r="Z10" s="3">
        <f t="shared" si="14"/>
        <v>36.900000000000006</v>
      </c>
      <c r="AA10" s="3">
        <f t="shared" si="15"/>
        <v>4.3319999999999999</v>
      </c>
      <c r="AB10" s="3">
        <f t="shared" si="20"/>
        <v>7.2240000000000002</v>
      </c>
      <c r="AC10" s="3">
        <f t="shared" si="21"/>
        <v>5.29</v>
      </c>
      <c r="AD10" s="3">
        <f t="shared" si="22"/>
        <v>15.11</v>
      </c>
    </row>
    <row r="11" spans="1:30" ht="15" thickBot="1" x14ac:dyDescent="0.35">
      <c r="A11" s="10">
        <v>361</v>
      </c>
      <c r="B11" s="11">
        <v>323.13723754882801</v>
      </c>
      <c r="C11" s="20" t="s">
        <v>10</v>
      </c>
      <c r="D11" s="13">
        <f t="shared" si="19"/>
        <v>60.206909179679997</v>
      </c>
      <c r="F11" s="20"/>
      <c r="G11" s="12"/>
      <c r="H11" s="22"/>
      <c r="J11" s="20"/>
      <c r="K11" s="44"/>
      <c r="L11" s="44"/>
      <c r="M11" s="13"/>
      <c r="O11">
        <v>21.399999618530298</v>
      </c>
      <c r="P11">
        <v>324.95999145507801</v>
      </c>
      <c r="Q11">
        <f t="shared" si="1"/>
        <v>82.079956054679997</v>
      </c>
      <c r="R11" s="3">
        <f t="shared" si="6"/>
        <v>22.244018554679997</v>
      </c>
      <c r="S11" s="3">
        <f t="shared" si="7"/>
        <v>31.609863281243861</v>
      </c>
      <c r="T11" s="3">
        <f t="shared" si="8"/>
        <v>36.862792968743861</v>
      </c>
      <c r="U11" s="3">
        <f t="shared" si="9"/>
        <v>41.8681640625</v>
      </c>
      <c r="V11" s="3">
        <f t="shared" si="10"/>
        <v>46.494506835936136</v>
      </c>
      <c r="W11" s="3">
        <f t="shared" si="11"/>
        <v>50.781005859371589</v>
      </c>
      <c r="X11" s="3">
        <f t="shared" si="12"/>
        <v>55.157958984371589</v>
      </c>
      <c r="Y11" s="3">
        <f t="shared" si="13"/>
        <v>60.206909179679997</v>
      </c>
      <c r="Z11" s="3">
        <f t="shared" si="14"/>
        <v>36.900000000000006</v>
      </c>
      <c r="AA11" s="3">
        <f t="shared" si="15"/>
        <v>4.3319999999999999</v>
      </c>
      <c r="AB11" s="3">
        <f t="shared" si="20"/>
        <v>7.2240000000000002</v>
      </c>
      <c r="AC11" s="3">
        <f t="shared" si="21"/>
        <v>5.29</v>
      </c>
      <c r="AD11" s="3">
        <f t="shared" si="22"/>
        <v>15.11</v>
      </c>
    </row>
    <row r="12" spans="1:30" ht="15" thickBot="1" x14ac:dyDescent="0.35">
      <c r="D12" s="36"/>
      <c r="O12">
        <v>22.899999618530298</v>
      </c>
      <c r="P12">
        <v>324.29000854492199</v>
      </c>
      <c r="Q12">
        <f t="shared" si="1"/>
        <v>74.040161132807725</v>
      </c>
      <c r="R12" s="3">
        <f t="shared" si="6"/>
        <v>22.244018554679997</v>
      </c>
      <c r="S12" s="3">
        <f t="shared" si="7"/>
        <v>31.609863281243861</v>
      </c>
      <c r="T12" s="3">
        <f t="shared" si="8"/>
        <v>36.862792968743861</v>
      </c>
      <c r="U12" s="3">
        <f t="shared" si="9"/>
        <v>41.8681640625</v>
      </c>
      <c r="V12" s="3">
        <f t="shared" si="10"/>
        <v>46.494506835936136</v>
      </c>
      <c r="W12" s="3">
        <f t="shared" si="11"/>
        <v>50.781005859371589</v>
      </c>
      <c r="X12" s="3">
        <f t="shared" si="12"/>
        <v>55.157958984371589</v>
      </c>
      <c r="Y12" s="3">
        <f t="shared" si="13"/>
        <v>60.206909179679997</v>
      </c>
      <c r="Z12" s="3">
        <f t="shared" si="14"/>
        <v>36.900000000000006</v>
      </c>
      <c r="AA12" s="3">
        <f t="shared" si="15"/>
        <v>4.3319999999999999</v>
      </c>
      <c r="AB12" s="3">
        <f t="shared" si="20"/>
        <v>7.2240000000000002</v>
      </c>
      <c r="AC12" s="3">
        <f t="shared" si="21"/>
        <v>5.29</v>
      </c>
      <c r="AD12" s="3">
        <f t="shared" si="22"/>
        <v>15.11</v>
      </c>
    </row>
    <row r="13" spans="1:30" ht="15" thickBot="1" x14ac:dyDescent="0.35">
      <c r="A13" s="28" t="s">
        <v>23</v>
      </c>
      <c r="B13" s="29"/>
      <c r="C13" s="4"/>
      <c r="D13" s="6"/>
      <c r="O13">
        <v>25</v>
      </c>
      <c r="P13">
        <v>323.260009765625</v>
      </c>
      <c r="Q13">
        <f t="shared" si="1"/>
        <v>61.680175781243861</v>
      </c>
      <c r="R13" s="3">
        <f t="shared" si="6"/>
        <v>22.244018554679997</v>
      </c>
      <c r="S13" s="3">
        <f t="shared" si="7"/>
        <v>31.609863281243861</v>
      </c>
      <c r="T13" s="3">
        <f t="shared" si="8"/>
        <v>36.862792968743861</v>
      </c>
      <c r="U13" s="3">
        <f t="shared" si="9"/>
        <v>41.8681640625</v>
      </c>
      <c r="V13" s="3">
        <f t="shared" si="10"/>
        <v>46.494506835936136</v>
      </c>
      <c r="W13" s="3">
        <f t="shared" si="11"/>
        <v>50.781005859371589</v>
      </c>
      <c r="X13" s="3">
        <f t="shared" si="12"/>
        <v>55.157958984371589</v>
      </c>
      <c r="Y13" s="3">
        <f t="shared" si="13"/>
        <v>60.206909179679997</v>
      </c>
      <c r="Z13" s="3">
        <f t="shared" si="14"/>
        <v>36.900000000000006</v>
      </c>
      <c r="AA13" s="3">
        <f t="shared" si="15"/>
        <v>4.3319999999999999</v>
      </c>
      <c r="AB13" s="3">
        <f t="shared" si="20"/>
        <v>7.2240000000000002</v>
      </c>
      <c r="AC13" s="3">
        <f t="shared" si="21"/>
        <v>5.29</v>
      </c>
      <c r="AD13" s="3">
        <f t="shared" si="22"/>
        <v>15.11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25.399999618530298</v>
      </c>
      <c r="P14">
        <v>322.989990234375</v>
      </c>
      <c r="Q14">
        <f t="shared" si="1"/>
        <v>58.439941406243861</v>
      </c>
      <c r="R14" s="3">
        <f t="shared" si="6"/>
        <v>22.244018554679997</v>
      </c>
      <c r="S14" s="3">
        <f t="shared" si="7"/>
        <v>31.609863281243861</v>
      </c>
      <c r="T14" s="3">
        <f t="shared" si="8"/>
        <v>36.862792968743861</v>
      </c>
      <c r="U14" s="3">
        <f t="shared" si="9"/>
        <v>41.8681640625</v>
      </c>
      <c r="V14" s="3">
        <f t="shared" si="10"/>
        <v>46.494506835936136</v>
      </c>
      <c r="W14" s="3">
        <f t="shared" si="11"/>
        <v>50.781005859371589</v>
      </c>
      <c r="X14" s="3">
        <f t="shared" si="12"/>
        <v>55.157958984371589</v>
      </c>
      <c r="Y14" s="3">
        <f t="shared" si="13"/>
        <v>60.206909179679997</v>
      </c>
      <c r="Z14" s="3">
        <f t="shared" si="14"/>
        <v>36.900000000000006</v>
      </c>
      <c r="AA14" s="3">
        <f t="shared" si="15"/>
        <v>4.3319999999999999</v>
      </c>
      <c r="AB14" s="3">
        <f t="shared" si="20"/>
        <v>7.2240000000000002</v>
      </c>
      <c r="AC14" s="3">
        <f t="shared" si="21"/>
        <v>5.29</v>
      </c>
      <c r="AD14" s="3">
        <f t="shared" si="22"/>
        <v>15.11</v>
      </c>
    </row>
    <row r="15" spans="1:30" x14ac:dyDescent="0.3">
      <c r="A15" s="3">
        <v>0</v>
      </c>
      <c r="B15" s="3">
        <v>318.11999511718801</v>
      </c>
      <c r="D15" s="36">
        <f>(B15-$B$15)*12</f>
        <v>0</v>
      </c>
      <c r="E15" s="3">
        <f>A15</f>
        <v>0</v>
      </c>
      <c r="O15">
        <v>26.100000381469702</v>
      </c>
      <c r="P15">
        <v>322.41000366210898</v>
      </c>
      <c r="Q15">
        <f t="shared" si="1"/>
        <v>51.480102539051586</v>
      </c>
      <c r="R15" s="3">
        <f t="shared" si="6"/>
        <v>22.244018554679997</v>
      </c>
      <c r="S15" s="3">
        <f t="shared" si="7"/>
        <v>31.609863281243861</v>
      </c>
      <c r="T15" s="3">
        <f t="shared" si="8"/>
        <v>36.862792968743861</v>
      </c>
      <c r="U15" s="3">
        <f t="shared" si="9"/>
        <v>41.8681640625</v>
      </c>
      <c r="V15" s="3">
        <f t="shared" si="10"/>
        <v>46.494506835936136</v>
      </c>
      <c r="W15" s="3">
        <f t="shared" si="11"/>
        <v>50.781005859371589</v>
      </c>
      <c r="X15" s="3">
        <f t="shared" si="12"/>
        <v>55.157958984371589</v>
      </c>
      <c r="Y15" s="3">
        <f t="shared" si="13"/>
        <v>60.206909179679997</v>
      </c>
      <c r="Z15" s="3">
        <f t="shared" si="14"/>
        <v>36.900000000000006</v>
      </c>
      <c r="AA15" s="3">
        <f t="shared" si="15"/>
        <v>4.3319999999999999</v>
      </c>
      <c r="AB15" s="3">
        <f t="shared" si="20"/>
        <v>7.2240000000000002</v>
      </c>
      <c r="AC15" s="3">
        <f t="shared" si="21"/>
        <v>5.29</v>
      </c>
      <c r="AD15" s="3">
        <f t="shared" si="22"/>
        <v>15.11</v>
      </c>
    </row>
    <row r="16" spans="1:30" x14ac:dyDescent="0.3">
      <c r="A16" s="3">
        <f>AVERAGE(A15,A17)</f>
        <v>0.125</v>
      </c>
      <c r="B16" s="3"/>
      <c r="D16" s="3">
        <f>AVERAGE(D15,D17)</f>
        <v>2.406555175775793</v>
      </c>
      <c r="E16" s="3">
        <f>A16</f>
        <v>0.125</v>
      </c>
      <c r="O16">
        <v>27.799999237060501</v>
      </c>
      <c r="P16">
        <v>320.97000122070301</v>
      </c>
      <c r="Q16">
        <f t="shared" si="1"/>
        <v>34.200073242179997</v>
      </c>
      <c r="R16" s="3">
        <f t="shared" ref="R16:Z16" si="23">R15</f>
        <v>22.244018554679997</v>
      </c>
      <c r="S16" s="3">
        <f t="shared" si="23"/>
        <v>31.609863281243861</v>
      </c>
      <c r="T16" s="3">
        <f t="shared" si="23"/>
        <v>36.862792968743861</v>
      </c>
      <c r="U16" s="3">
        <f t="shared" si="23"/>
        <v>41.8681640625</v>
      </c>
      <c r="V16" s="3">
        <f t="shared" si="23"/>
        <v>46.494506835936136</v>
      </c>
      <c r="W16" s="3">
        <f t="shared" si="23"/>
        <v>50.781005859371589</v>
      </c>
      <c r="X16" s="3">
        <f t="shared" si="23"/>
        <v>55.157958984371589</v>
      </c>
      <c r="Y16" s="3">
        <f t="shared" si="23"/>
        <v>60.206909179679997</v>
      </c>
      <c r="Z16" s="3">
        <f t="shared" si="23"/>
        <v>36.900000000000006</v>
      </c>
      <c r="AA16" s="3">
        <f t="shared" si="15"/>
        <v>4.3319999999999999</v>
      </c>
      <c r="AB16" s="3">
        <f t="shared" si="20"/>
        <v>7.2240000000000002</v>
      </c>
      <c r="AC16" s="3">
        <f t="shared" si="21"/>
        <v>5.29</v>
      </c>
      <c r="AD16" s="3">
        <f t="shared" si="22"/>
        <v>15.11</v>
      </c>
    </row>
    <row r="17" spans="1:30" x14ac:dyDescent="0.3">
      <c r="A17" s="3">
        <v>0.25</v>
      </c>
      <c r="B17" s="3">
        <v>318.52108764648398</v>
      </c>
      <c r="D17" s="36">
        <f t="shared" ref="D17:D80" si="24">(B17-$B$15)*12</f>
        <v>4.8131103515515861</v>
      </c>
      <c r="E17" s="3">
        <f t="shared" ref="E17:E80" si="25">A17</f>
        <v>0.25</v>
      </c>
      <c r="O17">
        <v>28.700000762939499</v>
      </c>
      <c r="P17">
        <v>320.17999267578102</v>
      </c>
      <c r="Q17">
        <f t="shared" si="1"/>
        <v>24.719970703116132</v>
      </c>
      <c r="R17" s="3">
        <f t="shared" si="6"/>
        <v>22.244018554679997</v>
      </c>
      <c r="S17" s="3">
        <f t="shared" si="7"/>
        <v>31.609863281243861</v>
      </c>
      <c r="T17" s="3">
        <f t="shared" si="8"/>
        <v>36.862792968743861</v>
      </c>
      <c r="U17" s="3">
        <f t="shared" si="9"/>
        <v>41.8681640625</v>
      </c>
      <c r="V17" s="3">
        <f t="shared" si="10"/>
        <v>46.494506835936136</v>
      </c>
      <c r="W17" s="3">
        <f t="shared" si="11"/>
        <v>50.781005859371589</v>
      </c>
      <c r="X17" s="3">
        <f t="shared" si="12"/>
        <v>55.157958984371589</v>
      </c>
      <c r="Y17" s="3">
        <f t="shared" si="13"/>
        <v>60.206909179679997</v>
      </c>
      <c r="Z17" s="3">
        <f t="shared" si="14"/>
        <v>36.900000000000006</v>
      </c>
      <c r="AA17" s="3">
        <f t="shared" ref="AA17:AA55" si="26">AA16</f>
        <v>4.3319999999999999</v>
      </c>
      <c r="AB17" s="3">
        <f t="shared" ref="AB17:AB55" si="27">AB16</f>
        <v>7.2240000000000002</v>
      </c>
      <c r="AC17" s="3">
        <f t="shared" si="21"/>
        <v>5.29</v>
      </c>
      <c r="AD17" s="3">
        <f t="shared" si="22"/>
        <v>15.11</v>
      </c>
    </row>
    <row r="18" spans="1:30" x14ac:dyDescent="0.3">
      <c r="A18" s="3">
        <v>0.5</v>
      </c>
      <c r="B18" s="3">
        <v>318.60845947265602</v>
      </c>
      <c r="D18" s="36">
        <f t="shared" si="24"/>
        <v>5.8615722656161324</v>
      </c>
      <c r="E18" s="3">
        <f t="shared" si="25"/>
        <v>0.5</v>
      </c>
      <c r="O18">
        <v>29.069999694824201</v>
      </c>
      <c r="P18">
        <v>319.91000366210898</v>
      </c>
      <c r="Q18">
        <f t="shared" si="1"/>
        <v>21.480102539051586</v>
      </c>
      <c r="R18" s="3">
        <f t="shared" si="6"/>
        <v>22.244018554679997</v>
      </c>
      <c r="S18" s="3">
        <f t="shared" si="7"/>
        <v>31.609863281243861</v>
      </c>
      <c r="T18" s="3">
        <f t="shared" si="8"/>
        <v>36.862792968743861</v>
      </c>
      <c r="U18" s="3">
        <f t="shared" si="9"/>
        <v>41.8681640625</v>
      </c>
      <c r="V18" s="3">
        <f t="shared" si="10"/>
        <v>46.494506835936136</v>
      </c>
      <c r="W18" s="3">
        <f t="shared" si="11"/>
        <v>50.781005859371589</v>
      </c>
      <c r="X18" s="3">
        <f t="shared" si="12"/>
        <v>55.157958984371589</v>
      </c>
      <c r="Y18" s="3">
        <f t="shared" si="13"/>
        <v>60.206909179679997</v>
      </c>
      <c r="Z18" s="3">
        <f t="shared" si="14"/>
        <v>36.900000000000006</v>
      </c>
      <c r="AA18" s="3">
        <f t="shared" si="26"/>
        <v>4.3319999999999999</v>
      </c>
      <c r="AB18" s="3">
        <f t="shared" si="27"/>
        <v>7.2240000000000002</v>
      </c>
      <c r="AC18" s="3">
        <f t="shared" si="21"/>
        <v>5.29</v>
      </c>
      <c r="AD18" s="3">
        <f t="shared" si="22"/>
        <v>15.11</v>
      </c>
    </row>
    <row r="19" spans="1:30" x14ac:dyDescent="0.3">
      <c r="A19" s="3">
        <v>0.75</v>
      </c>
      <c r="B19" s="3">
        <v>318.67712402343801</v>
      </c>
      <c r="D19" s="36">
        <f t="shared" si="24"/>
        <v>6.685546875</v>
      </c>
      <c r="E19" s="3">
        <f t="shared" si="25"/>
        <v>0.75</v>
      </c>
      <c r="O19">
        <v>30.299999237060501</v>
      </c>
      <c r="P19">
        <v>319.02999877929699</v>
      </c>
      <c r="Q19">
        <f t="shared" si="1"/>
        <v>10.920043945307725</v>
      </c>
      <c r="R19" s="3">
        <f t="shared" si="6"/>
        <v>22.244018554679997</v>
      </c>
      <c r="S19" s="3">
        <f t="shared" si="7"/>
        <v>31.609863281243861</v>
      </c>
      <c r="T19" s="3">
        <f t="shared" si="8"/>
        <v>36.862792968743861</v>
      </c>
      <c r="U19" s="3">
        <f t="shared" si="9"/>
        <v>41.8681640625</v>
      </c>
      <c r="V19" s="3">
        <f t="shared" si="10"/>
        <v>46.494506835936136</v>
      </c>
      <c r="W19" s="3">
        <f t="shared" si="11"/>
        <v>50.781005859371589</v>
      </c>
      <c r="X19" s="3">
        <f t="shared" si="12"/>
        <v>55.157958984371589</v>
      </c>
      <c r="Y19" s="3">
        <f t="shared" si="13"/>
        <v>60.206909179679997</v>
      </c>
      <c r="Z19" s="3">
        <f t="shared" si="14"/>
        <v>36.900000000000006</v>
      </c>
      <c r="AA19" s="3">
        <f t="shared" si="26"/>
        <v>4.3319999999999999</v>
      </c>
      <c r="AB19" s="3">
        <f t="shared" si="27"/>
        <v>7.2240000000000002</v>
      </c>
      <c r="AC19" s="3">
        <f t="shared" si="21"/>
        <v>5.29</v>
      </c>
      <c r="AD19" s="3">
        <f t="shared" si="22"/>
        <v>15.11</v>
      </c>
    </row>
    <row r="20" spans="1:30" x14ac:dyDescent="0.3">
      <c r="A20" s="3">
        <v>1</v>
      </c>
      <c r="B20" s="3">
        <v>318.73156738281301</v>
      </c>
      <c r="D20" s="36">
        <f t="shared" si="24"/>
        <v>7.3388671875</v>
      </c>
      <c r="E20" s="3">
        <f t="shared" si="25"/>
        <v>1</v>
      </c>
      <c r="O20">
        <v>31.299999237060501</v>
      </c>
      <c r="P20">
        <v>318.64999389648398</v>
      </c>
      <c r="Q20">
        <f t="shared" si="1"/>
        <v>6.3599853515515861</v>
      </c>
      <c r="R20" s="3">
        <f t="shared" si="6"/>
        <v>22.244018554679997</v>
      </c>
      <c r="S20" s="3">
        <f t="shared" si="7"/>
        <v>31.609863281243861</v>
      </c>
      <c r="T20" s="3">
        <f t="shared" si="8"/>
        <v>36.862792968743861</v>
      </c>
      <c r="U20" s="3">
        <f t="shared" si="9"/>
        <v>41.8681640625</v>
      </c>
      <c r="V20" s="3">
        <f t="shared" si="10"/>
        <v>46.494506835936136</v>
      </c>
      <c r="W20" s="3">
        <f t="shared" si="11"/>
        <v>50.781005859371589</v>
      </c>
      <c r="X20" s="3">
        <f t="shared" si="12"/>
        <v>55.157958984371589</v>
      </c>
      <c r="Y20" s="3">
        <f t="shared" si="13"/>
        <v>60.206909179679997</v>
      </c>
      <c r="Z20" s="3">
        <f t="shared" si="14"/>
        <v>36.900000000000006</v>
      </c>
      <c r="AA20" s="3">
        <f t="shared" si="26"/>
        <v>4.3319999999999999</v>
      </c>
      <c r="AB20" s="3">
        <f t="shared" si="27"/>
        <v>7.2240000000000002</v>
      </c>
      <c r="AC20" s="3">
        <f t="shared" si="21"/>
        <v>5.29</v>
      </c>
      <c r="AD20" s="3">
        <f t="shared" si="22"/>
        <v>15.11</v>
      </c>
    </row>
    <row r="21" spans="1:30" x14ac:dyDescent="0.3">
      <c r="A21" s="3">
        <v>1.25</v>
      </c>
      <c r="B21" s="3">
        <v>318.77496337890602</v>
      </c>
      <c r="D21" s="36">
        <f t="shared" si="24"/>
        <v>7.8596191406161324</v>
      </c>
      <c r="E21" s="3">
        <f t="shared" si="25"/>
        <v>1.25</v>
      </c>
      <c r="O21">
        <v>32.299999237060497</v>
      </c>
      <c r="P21">
        <v>318.11999511718801</v>
      </c>
      <c r="Q21">
        <f t="shared" si="1"/>
        <v>0</v>
      </c>
      <c r="R21" s="3">
        <f t="shared" si="6"/>
        <v>22.244018554679997</v>
      </c>
      <c r="S21" s="3">
        <f t="shared" si="7"/>
        <v>31.609863281243861</v>
      </c>
      <c r="T21" s="3">
        <f t="shared" si="8"/>
        <v>36.862792968743861</v>
      </c>
      <c r="U21" s="3">
        <f t="shared" si="9"/>
        <v>41.8681640625</v>
      </c>
      <c r="V21" s="3">
        <f t="shared" si="10"/>
        <v>46.494506835936136</v>
      </c>
      <c r="W21" s="3">
        <f t="shared" si="11"/>
        <v>50.781005859371589</v>
      </c>
      <c r="X21" s="3">
        <f t="shared" si="12"/>
        <v>55.157958984371589</v>
      </c>
      <c r="Y21" s="3">
        <f t="shared" si="13"/>
        <v>60.206909179679997</v>
      </c>
      <c r="Z21" s="3">
        <f t="shared" si="14"/>
        <v>36.900000000000006</v>
      </c>
      <c r="AA21" s="3">
        <f t="shared" si="26"/>
        <v>4.3319999999999999</v>
      </c>
      <c r="AB21" s="3">
        <f t="shared" si="27"/>
        <v>7.2240000000000002</v>
      </c>
      <c r="AC21" s="3">
        <f t="shared" si="21"/>
        <v>5.29</v>
      </c>
      <c r="AD21" s="3">
        <f t="shared" si="22"/>
        <v>15.11</v>
      </c>
    </row>
    <row r="22" spans="1:30" x14ac:dyDescent="0.3">
      <c r="A22" s="3">
        <v>1.5</v>
      </c>
      <c r="B22" s="3">
        <v>318.81298828125</v>
      </c>
      <c r="D22" s="36">
        <f t="shared" si="24"/>
        <v>8.3159179687438609</v>
      </c>
      <c r="E22" s="3">
        <f t="shared" si="25"/>
        <v>1.5</v>
      </c>
      <c r="O22">
        <v>32.700000762939503</v>
      </c>
      <c r="P22">
        <v>318.16000366210898</v>
      </c>
      <c r="Q22">
        <f t="shared" si="1"/>
        <v>0.48010253905158606</v>
      </c>
      <c r="R22" s="3">
        <f t="shared" si="6"/>
        <v>22.244018554679997</v>
      </c>
      <c r="S22" s="3">
        <f t="shared" si="7"/>
        <v>31.609863281243861</v>
      </c>
      <c r="T22" s="3">
        <f t="shared" si="8"/>
        <v>36.862792968743861</v>
      </c>
      <c r="U22" s="3">
        <f t="shared" si="9"/>
        <v>41.8681640625</v>
      </c>
      <c r="V22" s="3">
        <f t="shared" si="10"/>
        <v>46.494506835936136</v>
      </c>
      <c r="W22" s="3">
        <f t="shared" si="11"/>
        <v>50.781005859371589</v>
      </c>
      <c r="X22" s="3">
        <f t="shared" si="12"/>
        <v>55.157958984371589</v>
      </c>
      <c r="Y22" s="3">
        <f t="shared" si="13"/>
        <v>60.206909179679997</v>
      </c>
      <c r="Z22" s="3">
        <f t="shared" si="14"/>
        <v>36.900000000000006</v>
      </c>
      <c r="AA22" s="3">
        <f t="shared" si="26"/>
        <v>4.3319999999999999</v>
      </c>
      <c r="AB22" s="3">
        <f t="shared" si="27"/>
        <v>7.2240000000000002</v>
      </c>
      <c r="AC22" s="3">
        <f t="shared" si="21"/>
        <v>5.29</v>
      </c>
      <c r="AD22" s="3">
        <f t="shared" si="22"/>
        <v>15.11</v>
      </c>
    </row>
    <row r="23" spans="1:30" x14ac:dyDescent="0.3">
      <c r="A23" s="3">
        <v>1.75</v>
      </c>
      <c r="B23" s="3">
        <v>318.84729003906301</v>
      </c>
      <c r="D23" s="36">
        <f t="shared" si="24"/>
        <v>8.7275390625</v>
      </c>
      <c r="E23" s="3">
        <f t="shared" si="25"/>
        <v>1.75</v>
      </c>
      <c r="O23">
        <v>33.400001525878899</v>
      </c>
      <c r="P23">
        <v>318.39999389648398</v>
      </c>
      <c r="Q23">
        <f t="shared" si="1"/>
        <v>3.3599853515515861</v>
      </c>
      <c r="R23" s="3">
        <f t="shared" si="6"/>
        <v>22.244018554679997</v>
      </c>
      <c r="S23" s="3">
        <f t="shared" si="7"/>
        <v>31.609863281243861</v>
      </c>
      <c r="T23" s="3">
        <f t="shared" si="8"/>
        <v>36.862792968743861</v>
      </c>
      <c r="U23" s="3">
        <f t="shared" si="9"/>
        <v>41.8681640625</v>
      </c>
      <c r="V23" s="3">
        <f t="shared" si="10"/>
        <v>46.494506835936136</v>
      </c>
      <c r="W23" s="3">
        <f t="shared" si="11"/>
        <v>50.781005859371589</v>
      </c>
      <c r="X23" s="3">
        <f t="shared" si="12"/>
        <v>55.157958984371589</v>
      </c>
      <c r="Y23" s="3">
        <f t="shared" si="13"/>
        <v>60.206909179679997</v>
      </c>
      <c r="Z23" s="3">
        <f t="shared" si="14"/>
        <v>36.900000000000006</v>
      </c>
      <c r="AA23" s="3">
        <f t="shared" si="26"/>
        <v>4.3319999999999999</v>
      </c>
      <c r="AB23" s="3">
        <f t="shared" si="27"/>
        <v>7.2240000000000002</v>
      </c>
      <c r="AC23" s="3">
        <f t="shared" si="21"/>
        <v>5.29</v>
      </c>
      <c r="AD23" s="3">
        <f t="shared" si="22"/>
        <v>15.11</v>
      </c>
    </row>
    <row r="24" spans="1:30" x14ac:dyDescent="0.3">
      <c r="A24" s="3">
        <v>2</v>
      </c>
      <c r="B24" s="3">
        <v>318.87771606445301</v>
      </c>
      <c r="D24" s="36">
        <f t="shared" si="24"/>
        <v>9.0926513671799967</v>
      </c>
      <c r="E24" s="3">
        <f t="shared" si="25"/>
        <v>2</v>
      </c>
      <c r="O24">
        <v>35.099998474121101</v>
      </c>
      <c r="P24">
        <v>319.19000244140602</v>
      </c>
      <c r="Q24">
        <f t="shared" si="1"/>
        <v>12.840087890616132</v>
      </c>
      <c r="R24" s="3">
        <f t="shared" si="6"/>
        <v>22.244018554679997</v>
      </c>
      <c r="S24" s="3">
        <f t="shared" si="7"/>
        <v>31.609863281243861</v>
      </c>
      <c r="T24" s="3">
        <f t="shared" si="8"/>
        <v>36.862792968743861</v>
      </c>
      <c r="U24" s="3">
        <f t="shared" si="9"/>
        <v>41.8681640625</v>
      </c>
      <c r="V24" s="3">
        <f t="shared" si="10"/>
        <v>46.494506835936136</v>
      </c>
      <c r="W24" s="3">
        <f t="shared" si="11"/>
        <v>50.781005859371589</v>
      </c>
      <c r="X24" s="3">
        <f t="shared" si="12"/>
        <v>55.157958984371589</v>
      </c>
      <c r="Y24" s="3">
        <f t="shared" si="13"/>
        <v>60.206909179679997</v>
      </c>
      <c r="Z24" s="3">
        <f t="shared" si="14"/>
        <v>36.900000000000006</v>
      </c>
      <c r="AA24" s="3">
        <f t="shared" si="26"/>
        <v>4.3319999999999999</v>
      </c>
      <c r="AB24" s="3">
        <f t="shared" si="27"/>
        <v>7.2240000000000002</v>
      </c>
      <c r="AC24" s="3">
        <f t="shared" si="21"/>
        <v>5.29</v>
      </c>
      <c r="AD24" s="3">
        <f t="shared" si="22"/>
        <v>15.11</v>
      </c>
    </row>
    <row r="25" spans="1:30" x14ac:dyDescent="0.3">
      <c r="A25" s="3">
        <v>2.25</v>
      </c>
      <c r="B25" s="3">
        <v>318.90621948242199</v>
      </c>
      <c r="D25" s="36">
        <f t="shared" si="24"/>
        <v>9.4346923828077252</v>
      </c>
      <c r="E25" s="3">
        <f t="shared" si="25"/>
        <v>2.25</v>
      </c>
      <c r="O25">
        <v>36.259998321533203</v>
      </c>
      <c r="P25">
        <v>319.91000366210898</v>
      </c>
      <c r="Q25">
        <f t="shared" si="1"/>
        <v>21.480102539051586</v>
      </c>
      <c r="R25" s="3">
        <f t="shared" si="6"/>
        <v>22.244018554679997</v>
      </c>
      <c r="S25" s="3">
        <f t="shared" si="7"/>
        <v>31.609863281243861</v>
      </c>
      <c r="T25" s="3">
        <f t="shared" si="8"/>
        <v>36.862792968743861</v>
      </c>
      <c r="U25" s="3">
        <f t="shared" si="9"/>
        <v>41.8681640625</v>
      </c>
      <c r="V25" s="3">
        <f t="shared" si="10"/>
        <v>46.494506835936136</v>
      </c>
      <c r="W25" s="3">
        <f t="shared" si="11"/>
        <v>50.781005859371589</v>
      </c>
      <c r="X25" s="3">
        <f t="shared" si="12"/>
        <v>55.157958984371589</v>
      </c>
      <c r="Y25" s="3">
        <f t="shared" si="13"/>
        <v>60.206909179679997</v>
      </c>
      <c r="Z25" s="3">
        <f t="shared" si="14"/>
        <v>36.900000000000006</v>
      </c>
      <c r="AA25" s="3">
        <f t="shared" si="26"/>
        <v>4.3319999999999999</v>
      </c>
      <c r="AB25" s="3">
        <f t="shared" si="27"/>
        <v>7.2240000000000002</v>
      </c>
      <c r="AC25" s="3">
        <f t="shared" si="21"/>
        <v>5.29</v>
      </c>
      <c r="AD25" s="3">
        <f t="shared" si="22"/>
        <v>15.11</v>
      </c>
    </row>
    <row r="26" spans="1:30" x14ac:dyDescent="0.3">
      <c r="A26" s="3">
        <v>2.5</v>
      </c>
      <c r="B26" s="3">
        <v>318.93331909179699</v>
      </c>
      <c r="D26" s="36">
        <f t="shared" si="24"/>
        <v>9.7598876953077252</v>
      </c>
      <c r="E26" s="3">
        <f t="shared" si="25"/>
        <v>2.5</v>
      </c>
      <c r="O26">
        <v>37.599998474121101</v>
      </c>
      <c r="P26">
        <v>320.739990234375</v>
      </c>
      <c r="Q26">
        <f t="shared" si="1"/>
        <v>31.439941406243861</v>
      </c>
      <c r="R26" s="3">
        <f t="shared" si="6"/>
        <v>22.244018554679997</v>
      </c>
      <c r="S26" s="3">
        <f t="shared" si="7"/>
        <v>31.609863281243861</v>
      </c>
      <c r="T26" s="3">
        <f t="shared" si="8"/>
        <v>36.862792968743861</v>
      </c>
      <c r="U26" s="3">
        <f t="shared" si="9"/>
        <v>41.8681640625</v>
      </c>
      <c r="V26" s="3">
        <f t="shared" si="10"/>
        <v>46.494506835936136</v>
      </c>
      <c r="W26" s="3">
        <f t="shared" si="11"/>
        <v>50.781005859371589</v>
      </c>
      <c r="X26" s="3">
        <f t="shared" si="12"/>
        <v>55.157958984371589</v>
      </c>
      <c r="Y26" s="3">
        <f t="shared" si="13"/>
        <v>60.206909179679997</v>
      </c>
      <c r="Z26" s="3">
        <f t="shared" si="14"/>
        <v>36.900000000000006</v>
      </c>
      <c r="AA26" s="3">
        <f t="shared" si="26"/>
        <v>4.3319999999999999</v>
      </c>
      <c r="AB26" s="3">
        <f t="shared" si="27"/>
        <v>7.2240000000000002</v>
      </c>
      <c r="AC26" s="3">
        <f t="shared" si="21"/>
        <v>5.29</v>
      </c>
      <c r="AD26" s="3">
        <f t="shared" si="22"/>
        <v>15.11</v>
      </c>
    </row>
    <row r="27" spans="1:30" x14ac:dyDescent="0.3">
      <c r="A27" s="3">
        <v>2.75</v>
      </c>
      <c r="B27" s="3">
        <v>318.95663452148398</v>
      </c>
      <c r="D27" s="36">
        <f t="shared" si="24"/>
        <v>10.039672851551586</v>
      </c>
      <c r="E27" s="3">
        <f t="shared" si="25"/>
        <v>2.75</v>
      </c>
      <c r="O27">
        <v>39.200000762939503</v>
      </c>
      <c r="P27">
        <v>321.66000366210898</v>
      </c>
      <c r="Q27">
        <f t="shared" si="1"/>
        <v>42.480102539051586</v>
      </c>
      <c r="R27" s="3">
        <f t="shared" si="6"/>
        <v>22.244018554679997</v>
      </c>
      <c r="S27" s="3">
        <f t="shared" si="7"/>
        <v>31.609863281243861</v>
      </c>
      <c r="T27" s="3">
        <f t="shared" si="8"/>
        <v>36.862792968743861</v>
      </c>
      <c r="U27" s="3">
        <f t="shared" si="9"/>
        <v>41.8681640625</v>
      </c>
      <c r="V27" s="3">
        <f t="shared" si="10"/>
        <v>46.494506835936136</v>
      </c>
      <c r="W27" s="3">
        <f t="shared" si="11"/>
        <v>50.781005859371589</v>
      </c>
      <c r="X27" s="3">
        <f t="shared" si="12"/>
        <v>55.157958984371589</v>
      </c>
      <c r="Y27" s="3">
        <f t="shared" si="13"/>
        <v>60.206909179679997</v>
      </c>
      <c r="Z27" s="3">
        <f t="shared" si="14"/>
        <v>36.900000000000006</v>
      </c>
      <c r="AA27" s="3">
        <f t="shared" si="26"/>
        <v>4.3319999999999999</v>
      </c>
      <c r="AB27" s="3">
        <f t="shared" si="27"/>
        <v>7.2240000000000002</v>
      </c>
      <c r="AC27" s="3">
        <f t="shared" si="21"/>
        <v>5.29</v>
      </c>
      <c r="AD27" s="3">
        <f t="shared" si="22"/>
        <v>15.11</v>
      </c>
    </row>
    <row r="28" spans="1:30" x14ac:dyDescent="0.3">
      <c r="A28" s="3">
        <v>3</v>
      </c>
      <c r="B28" s="3">
        <v>318.98043823242199</v>
      </c>
      <c r="D28" s="36">
        <f t="shared" si="24"/>
        <v>10.325317382807725</v>
      </c>
      <c r="E28" s="3">
        <f t="shared" si="25"/>
        <v>3</v>
      </c>
      <c r="O28">
        <v>40</v>
      </c>
      <c r="P28">
        <v>322.11999511718801</v>
      </c>
      <c r="Q28">
        <f t="shared" si="1"/>
        <v>48</v>
      </c>
      <c r="R28" s="3">
        <f t="shared" si="6"/>
        <v>22.244018554679997</v>
      </c>
      <c r="S28" s="3">
        <f t="shared" si="7"/>
        <v>31.609863281243861</v>
      </c>
      <c r="T28" s="3">
        <f t="shared" si="8"/>
        <v>36.862792968743861</v>
      </c>
      <c r="U28" s="3">
        <f t="shared" si="9"/>
        <v>41.8681640625</v>
      </c>
      <c r="V28" s="3">
        <f t="shared" si="10"/>
        <v>46.494506835936136</v>
      </c>
      <c r="W28" s="3">
        <f t="shared" si="11"/>
        <v>50.781005859371589</v>
      </c>
      <c r="X28" s="3">
        <f t="shared" si="12"/>
        <v>55.157958984371589</v>
      </c>
      <c r="Y28" s="3">
        <f t="shared" si="13"/>
        <v>60.206909179679997</v>
      </c>
      <c r="Z28" s="3">
        <f t="shared" si="14"/>
        <v>36.900000000000006</v>
      </c>
      <c r="AA28" s="3">
        <f t="shared" si="26"/>
        <v>4.3319999999999999</v>
      </c>
      <c r="AB28" s="3">
        <f t="shared" si="27"/>
        <v>7.2240000000000002</v>
      </c>
      <c r="AC28" s="3">
        <f t="shared" si="21"/>
        <v>5.29</v>
      </c>
      <c r="AD28" s="3">
        <f t="shared" si="22"/>
        <v>15.11</v>
      </c>
    </row>
    <row r="29" spans="1:30" x14ac:dyDescent="0.3">
      <c r="A29" s="3">
        <v>3.25</v>
      </c>
      <c r="B29" s="3">
        <v>319.00247192382801</v>
      </c>
      <c r="D29" s="36">
        <f t="shared" si="24"/>
        <v>10.589721679679997</v>
      </c>
      <c r="E29" s="3">
        <f t="shared" si="25"/>
        <v>3.25</v>
      </c>
      <c r="O29">
        <v>40.700000762939503</v>
      </c>
      <c r="P29">
        <v>322.45001220703102</v>
      </c>
      <c r="Q29">
        <f t="shared" si="1"/>
        <v>51.960205078116132</v>
      </c>
      <c r="R29" s="3">
        <f t="shared" si="6"/>
        <v>22.244018554679997</v>
      </c>
      <c r="S29" s="3">
        <f t="shared" si="7"/>
        <v>31.609863281243861</v>
      </c>
      <c r="T29" s="3">
        <f t="shared" si="8"/>
        <v>36.862792968743861</v>
      </c>
      <c r="U29" s="3">
        <f t="shared" si="9"/>
        <v>41.8681640625</v>
      </c>
      <c r="V29" s="3">
        <f t="shared" si="10"/>
        <v>46.494506835936136</v>
      </c>
      <c r="W29" s="3">
        <f t="shared" si="11"/>
        <v>50.781005859371589</v>
      </c>
      <c r="X29" s="3">
        <f t="shared" si="12"/>
        <v>55.157958984371589</v>
      </c>
      <c r="Y29" s="3">
        <f t="shared" si="13"/>
        <v>60.206909179679997</v>
      </c>
      <c r="Z29" s="3">
        <f t="shared" si="14"/>
        <v>36.900000000000006</v>
      </c>
      <c r="AA29" s="3">
        <f t="shared" si="26"/>
        <v>4.3319999999999999</v>
      </c>
      <c r="AB29" s="3">
        <f t="shared" si="27"/>
        <v>7.2240000000000002</v>
      </c>
      <c r="AC29" s="3">
        <f t="shared" si="21"/>
        <v>5.29</v>
      </c>
      <c r="AD29" s="3">
        <f t="shared" si="22"/>
        <v>15.11</v>
      </c>
    </row>
    <row r="30" spans="1:30" x14ac:dyDescent="0.3">
      <c r="A30" s="3">
        <v>3.5</v>
      </c>
      <c r="B30" s="3">
        <v>319.023681640625</v>
      </c>
      <c r="D30" s="36">
        <f t="shared" si="24"/>
        <v>10.844238281243861</v>
      </c>
      <c r="E30" s="3">
        <f t="shared" si="25"/>
        <v>3.5</v>
      </c>
      <c r="O30">
        <v>42.299999237060497</v>
      </c>
      <c r="P30">
        <v>323.05999755859398</v>
      </c>
      <c r="Q30">
        <f t="shared" si="1"/>
        <v>59.280029296871589</v>
      </c>
      <c r="R30" s="3">
        <f t="shared" si="6"/>
        <v>22.244018554679997</v>
      </c>
      <c r="S30" s="3">
        <f t="shared" si="7"/>
        <v>31.609863281243861</v>
      </c>
      <c r="T30" s="3">
        <f t="shared" si="8"/>
        <v>36.862792968743861</v>
      </c>
      <c r="U30" s="3">
        <f t="shared" si="9"/>
        <v>41.8681640625</v>
      </c>
      <c r="V30" s="3">
        <f t="shared" si="10"/>
        <v>46.494506835936136</v>
      </c>
      <c r="W30" s="3">
        <f t="shared" si="11"/>
        <v>50.781005859371589</v>
      </c>
      <c r="X30" s="3">
        <f t="shared" si="12"/>
        <v>55.157958984371589</v>
      </c>
      <c r="Y30" s="3">
        <f t="shared" si="13"/>
        <v>60.206909179679997</v>
      </c>
      <c r="Z30" s="3">
        <f t="shared" si="14"/>
        <v>36.900000000000006</v>
      </c>
      <c r="AA30" s="3">
        <f t="shared" si="26"/>
        <v>4.3319999999999999</v>
      </c>
      <c r="AB30" s="3">
        <f t="shared" si="27"/>
        <v>7.2240000000000002</v>
      </c>
      <c r="AC30" s="3">
        <f t="shared" si="21"/>
        <v>5.29</v>
      </c>
      <c r="AD30" s="3">
        <f t="shared" si="22"/>
        <v>15.11</v>
      </c>
    </row>
    <row r="31" spans="1:30" x14ac:dyDescent="0.3">
      <c r="A31" s="3">
        <v>3.75</v>
      </c>
      <c r="B31" s="3">
        <v>319.04388427734398</v>
      </c>
      <c r="D31" s="36">
        <f t="shared" si="24"/>
        <v>11.086669921871589</v>
      </c>
      <c r="E31" s="3">
        <f t="shared" si="25"/>
        <v>3.75</v>
      </c>
      <c r="O31">
        <v>43.400001525878899</v>
      </c>
      <c r="P31">
        <v>323.45999145507801</v>
      </c>
      <c r="Q31">
        <f t="shared" si="1"/>
        <v>64.079956054679997</v>
      </c>
      <c r="R31" s="3">
        <f t="shared" si="6"/>
        <v>22.244018554679997</v>
      </c>
      <c r="S31" s="3">
        <f t="shared" si="7"/>
        <v>31.609863281243861</v>
      </c>
      <c r="T31" s="3">
        <f t="shared" si="8"/>
        <v>36.862792968743861</v>
      </c>
      <c r="U31" s="3">
        <f t="shared" si="9"/>
        <v>41.8681640625</v>
      </c>
      <c r="V31" s="3">
        <f t="shared" si="10"/>
        <v>46.494506835936136</v>
      </c>
      <c r="W31" s="3">
        <f t="shared" si="11"/>
        <v>50.781005859371589</v>
      </c>
      <c r="X31" s="3">
        <f t="shared" si="12"/>
        <v>55.157958984371589</v>
      </c>
      <c r="Y31" s="3">
        <f t="shared" si="13"/>
        <v>60.206909179679997</v>
      </c>
      <c r="Z31" s="3">
        <f t="shared" si="14"/>
        <v>36.900000000000006</v>
      </c>
      <c r="AA31" s="3">
        <f t="shared" si="26"/>
        <v>4.3319999999999999</v>
      </c>
      <c r="AB31" s="3">
        <f t="shared" si="27"/>
        <v>7.2240000000000002</v>
      </c>
      <c r="AC31" s="3">
        <f t="shared" si="21"/>
        <v>5.29</v>
      </c>
      <c r="AD31" s="3">
        <f t="shared" si="22"/>
        <v>15.11</v>
      </c>
    </row>
    <row r="32" spans="1:30" x14ac:dyDescent="0.3">
      <c r="A32" s="3">
        <v>4</v>
      </c>
      <c r="B32" s="3">
        <v>319.06332397460898</v>
      </c>
      <c r="D32" s="36">
        <f t="shared" si="24"/>
        <v>11.319946289051586</v>
      </c>
      <c r="E32" s="3">
        <f t="shared" si="25"/>
        <v>4</v>
      </c>
      <c r="O32">
        <v>44.900001525878899</v>
      </c>
      <c r="P32">
        <v>323.58999633789102</v>
      </c>
      <c r="Q32">
        <f t="shared" si="1"/>
        <v>65.640014648436136</v>
      </c>
      <c r="R32" s="3">
        <f t="shared" si="6"/>
        <v>22.244018554679997</v>
      </c>
      <c r="S32" s="3">
        <f t="shared" si="7"/>
        <v>31.609863281243861</v>
      </c>
      <c r="T32" s="3">
        <f t="shared" si="8"/>
        <v>36.862792968743861</v>
      </c>
      <c r="U32" s="3">
        <f t="shared" si="9"/>
        <v>41.8681640625</v>
      </c>
      <c r="V32" s="3">
        <f t="shared" si="10"/>
        <v>46.494506835936136</v>
      </c>
      <c r="W32" s="3">
        <f t="shared" si="11"/>
        <v>50.781005859371589</v>
      </c>
      <c r="X32" s="3">
        <f t="shared" si="12"/>
        <v>55.157958984371589</v>
      </c>
      <c r="Y32" s="3">
        <f t="shared" si="13"/>
        <v>60.206909179679997</v>
      </c>
      <c r="Z32" s="3">
        <f t="shared" si="14"/>
        <v>36.900000000000006</v>
      </c>
      <c r="AA32" s="3">
        <f t="shared" si="26"/>
        <v>4.3319999999999999</v>
      </c>
      <c r="AB32" s="3">
        <f t="shared" si="27"/>
        <v>7.2240000000000002</v>
      </c>
      <c r="AC32" s="3">
        <f t="shared" si="21"/>
        <v>5.29</v>
      </c>
      <c r="AD32" s="3">
        <f t="shared" si="22"/>
        <v>15.11</v>
      </c>
    </row>
    <row r="33" spans="1:30" x14ac:dyDescent="0.3">
      <c r="A33" s="3">
        <v>4.25</v>
      </c>
      <c r="B33" s="3">
        <v>319.08258056640602</v>
      </c>
      <c r="D33" s="36">
        <f t="shared" si="24"/>
        <v>11.551025390616132</v>
      </c>
      <c r="E33" s="3">
        <f t="shared" si="25"/>
        <v>4.25</v>
      </c>
      <c r="O33">
        <v>46.099998474121101</v>
      </c>
      <c r="P33">
        <v>323.61999511718801</v>
      </c>
      <c r="Q33">
        <f t="shared" si="1"/>
        <v>66</v>
      </c>
      <c r="R33" s="3">
        <f t="shared" si="6"/>
        <v>22.244018554679997</v>
      </c>
      <c r="S33" s="3">
        <f t="shared" si="7"/>
        <v>31.609863281243861</v>
      </c>
      <c r="T33" s="3">
        <f t="shared" si="8"/>
        <v>36.862792968743861</v>
      </c>
      <c r="U33" s="3">
        <f t="shared" si="9"/>
        <v>41.8681640625</v>
      </c>
      <c r="V33" s="3">
        <f t="shared" si="10"/>
        <v>46.494506835936136</v>
      </c>
      <c r="W33" s="3">
        <f t="shared" si="11"/>
        <v>50.781005859371589</v>
      </c>
      <c r="X33" s="3">
        <f t="shared" si="12"/>
        <v>55.157958984371589</v>
      </c>
      <c r="Y33" s="3">
        <f t="shared" si="13"/>
        <v>60.206909179679997</v>
      </c>
      <c r="Z33" s="3">
        <f t="shared" si="14"/>
        <v>36.900000000000006</v>
      </c>
      <c r="AA33" s="3">
        <f t="shared" si="26"/>
        <v>4.3319999999999999</v>
      </c>
      <c r="AB33" s="3">
        <f t="shared" si="27"/>
        <v>7.2240000000000002</v>
      </c>
      <c r="AC33" s="3">
        <f t="shared" si="21"/>
        <v>5.29</v>
      </c>
      <c r="AD33" s="3">
        <f t="shared" si="22"/>
        <v>15.11</v>
      </c>
    </row>
    <row r="34" spans="1:30" x14ac:dyDescent="0.3">
      <c r="A34" s="3">
        <v>4.5</v>
      </c>
      <c r="B34" s="3">
        <v>319.10067749023398</v>
      </c>
      <c r="D34" s="36">
        <f t="shared" si="24"/>
        <v>11.768188476551586</v>
      </c>
      <c r="E34" s="3">
        <f t="shared" si="25"/>
        <v>4.5</v>
      </c>
      <c r="O34">
        <v>47.299999237060497</v>
      </c>
      <c r="P34">
        <v>323.69000244140602</v>
      </c>
      <c r="Q34">
        <f t="shared" si="1"/>
        <v>66.840087890616132</v>
      </c>
      <c r="R34" s="3">
        <f t="shared" si="6"/>
        <v>22.244018554679997</v>
      </c>
      <c r="S34" s="3">
        <f t="shared" si="7"/>
        <v>31.609863281243861</v>
      </c>
      <c r="T34" s="3">
        <f t="shared" si="8"/>
        <v>36.862792968743861</v>
      </c>
      <c r="U34" s="3">
        <f t="shared" si="9"/>
        <v>41.8681640625</v>
      </c>
      <c r="V34" s="3">
        <f t="shared" si="10"/>
        <v>46.494506835936136</v>
      </c>
      <c r="W34" s="3">
        <f t="shared" si="11"/>
        <v>50.781005859371589</v>
      </c>
      <c r="X34" s="3">
        <f t="shared" si="12"/>
        <v>55.157958984371589</v>
      </c>
      <c r="Y34" s="3">
        <f t="shared" si="13"/>
        <v>60.206909179679997</v>
      </c>
      <c r="Z34" s="3">
        <f t="shared" si="14"/>
        <v>36.900000000000006</v>
      </c>
      <c r="AA34" s="3">
        <f t="shared" si="26"/>
        <v>4.3319999999999999</v>
      </c>
      <c r="AB34" s="3">
        <f t="shared" si="27"/>
        <v>7.2240000000000002</v>
      </c>
      <c r="AC34" s="3">
        <f t="shared" si="21"/>
        <v>5.29</v>
      </c>
      <c r="AD34" s="3">
        <f t="shared" si="22"/>
        <v>15.11</v>
      </c>
    </row>
    <row r="35" spans="1:30" x14ac:dyDescent="0.3">
      <c r="A35" s="3">
        <v>4.75</v>
      </c>
      <c r="B35" s="3">
        <v>319.11804199218801</v>
      </c>
      <c r="D35" s="36">
        <f t="shared" si="24"/>
        <v>11.9765625</v>
      </c>
      <c r="E35" s="3">
        <f t="shared" si="25"/>
        <v>4.75</v>
      </c>
      <c r="O35">
        <v>48</v>
      </c>
      <c r="P35">
        <v>323.77999877929699</v>
      </c>
      <c r="Q35">
        <f t="shared" si="1"/>
        <v>67.920043945307725</v>
      </c>
      <c r="R35" s="3">
        <f t="shared" si="6"/>
        <v>22.244018554679997</v>
      </c>
      <c r="S35" s="3">
        <f t="shared" si="7"/>
        <v>31.609863281243861</v>
      </c>
      <c r="T35" s="3">
        <f t="shared" si="8"/>
        <v>36.862792968743861</v>
      </c>
      <c r="U35" s="3">
        <f t="shared" si="9"/>
        <v>41.8681640625</v>
      </c>
      <c r="V35" s="3">
        <f t="shared" si="10"/>
        <v>46.494506835936136</v>
      </c>
      <c r="W35" s="3">
        <f t="shared" si="11"/>
        <v>50.781005859371589</v>
      </c>
      <c r="X35" s="3">
        <f t="shared" si="12"/>
        <v>55.157958984371589</v>
      </c>
      <c r="Y35" s="3">
        <f t="shared" si="13"/>
        <v>60.206909179679997</v>
      </c>
      <c r="Z35" s="3">
        <f t="shared" si="14"/>
        <v>36.900000000000006</v>
      </c>
      <c r="AA35" s="3">
        <f t="shared" si="26"/>
        <v>4.3319999999999999</v>
      </c>
      <c r="AB35" s="3">
        <f t="shared" si="27"/>
        <v>7.2240000000000002</v>
      </c>
      <c r="AC35" s="3">
        <f t="shared" si="21"/>
        <v>5.29</v>
      </c>
      <c r="AD35" s="3">
        <f t="shared" si="22"/>
        <v>15.11</v>
      </c>
    </row>
    <row r="36" spans="1:30" x14ac:dyDescent="0.3">
      <c r="A36" s="3">
        <v>5</v>
      </c>
      <c r="B36" s="3">
        <v>319.13586425781301</v>
      </c>
      <c r="D36" s="36">
        <f t="shared" si="24"/>
        <v>12.1904296875</v>
      </c>
      <c r="E36" s="3">
        <f t="shared" si="25"/>
        <v>5</v>
      </c>
      <c r="O36">
        <v>49.700000762939503</v>
      </c>
      <c r="P36">
        <v>324.04440307617199</v>
      </c>
      <c r="Q36">
        <f t="shared" ref="Q36:Q67" si="28">(P36-MIN($P$3:$P$23)) * 12</f>
        <v>71.092895507807725</v>
      </c>
      <c r="R36" s="3">
        <f t="shared" si="6"/>
        <v>22.244018554679997</v>
      </c>
      <c r="S36" s="3">
        <f t="shared" si="7"/>
        <v>31.609863281243861</v>
      </c>
      <c r="T36" s="3">
        <f t="shared" si="8"/>
        <v>36.862792968743861</v>
      </c>
      <c r="U36" s="3">
        <f t="shared" si="9"/>
        <v>41.8681640625</v>
      </c>
      <c r="V36" s="3">
        <f t="shared" si="10"/>
        <v>46.494506835936136</v>
      </c>
      <c r="W36" s="3">
        <f t="shared" si="11"/>
        <v>50.781005859371589</v>
      </c>
      <c r="X36" s="3">
        <f t="shared" si="12"/>
        <v>55.157958984371589</v>
      </c>
      <c r="Y36" s="3">
        <f t="shared" si="13"/>
        <v>60.206909179679997</v>
      </c>
      <c r="Z36" s="3">
        <f t="shared" si="14"/>
        <v>36.900000000000006</v>
      </c>
      <c r="AA36" s="3">
        <f t="shared" si="26"/>
        <v>4.3319999999999999</v>
      </c>
      <c r="AB36" s="3">
        <f t="shared" si="27"/>
        <v>7.2240000000000002</v>
      </c>
      <c r="AC36" s="3">
        <f t="shared" si="21"/>
        <v>5.29</v>
      </c>
      <c r="AD36" s="3">
        <f t="shared" si="22"/>
        <v>15.11</v>
      </c>
    </row>
    <row r="37" spans="1:30" x14ac:dyDescent="0.3">
      <c r="A37" s="3">
        <v>5.25</v>
      </c>
      <c r="B37" s="3">
        <v>319.15249633789102</v>
      </c>
      <c r="D37" s="36">
        <f t="shared" si="24"/>
        <v>12.390014648436136</v>
      </c>
      <c r="E37" s="3">
        <f t="shared" si="25"/>
        <v>5.25</v>
      </c>
      <c r="O37">
        <v>49.799999237060497</v>
      </c>
      <c r="P37">
        <v>324.05999755859398</v>
      </c>
      <c r="Q37">
        <f t="shared" si="28"/>
        <v>71.280029296871589</v>
      </c>
      <c r="R37" s="3">
        <f t="shared" si="6"/>
        <v>22.244018554679997</v>
      </c>
      <c r="S37" s="3">
        <f t="shared" si="7"/>
        <v>31.609863281243861</v>
      </c>
      <c r="T37" s="3">
        <f t="shared" si="8"/>
        <v>36.862792968743861</v>
      </c>
      <c r="U37" s="3">
        <f t="shared" si="9"/>
        <v>41.8681640625</v>
      </c>
      <c r="V37" s="3">
        <f t="shared" si="10"/>
        <v>46.494506835936136</v>
      </c>
      <c r="W37" s="3">
        <f t="shared" si="11"/>
        <v>50.781005859371589</v>
      </c>
      <c r="X37" s="3">
        <f t="shared" si="12"/>
        <v>55.157958984371589</v>
      </c>
      <c r="Y37" s="3">
        <f t="shared" si="13"/>
        <v>60.206909179679997</v>
      </c>
      <c r="Z37" s="3">
        <f t="shared" si="14"/>
        <v>36.900000000000006</v>
      </c>
      <c r="AA37" s="3">
        <f t="shared" si="26"/>
        <v>4.3319999999999999</v>
      </c>
      <c r="AB37" s="3">
        <f t="shared" si="27"/>
        <v>7.2240000000000002</v>
      </c>
      <c r="AC37" s="3">
        <f t="shared" si="21"/>
        <v>5.29</v>
      </c>
      <c r="AD37" s="3">
        <f t="shared" si="22"/>
        <v>15.11</v>
      </c>
    </row>
    <row r="38" spans="1:30" x14ac:dyDescent="0.3">
      <c r="A38" s="3">
        <v>5.5</v>
      </c>
      <c r="B38" s="3">
        <v>319.16952514648398</v>
      </c>
      <c r="D38" s="36">
        <f t="shared" si="24"/>
        <v>12.594360351551586</v>
      </c>
      <c r="E38" s="3">
        <f t="shared" si="25"/>
        <v>5.5</v>
      </c>
      <c r="O38">
        <v>54.700000762939503</v>
      </c>
      <c r="P38">
        <v>324.70999145507801</v>
      </c>
      <c r="Q38">
        <f t="shared" si="28"/>
        <v>79.079956054679997</v>
      </c>
      <c r="R38" s="3">
        <f t="shared" si="6"/>
        <v>22.244018554679997</v>
      </c>
      <c r="S38" s="3">
        <f t="shared" si="7"/>
        <v>31.609863281243861</v>
      </c>
      <c r="T38" s="3">
        <f t="shared" si="8"/>
        <v>36.862792968743861</v>
      </c>
      <c r="U38" s="3">
        <f t="shared" si="9"/>
        <v>41.8681640625</v>
      </c>
      <c r="V38" s="3">
        <f t="shared" si="10"/>
        <v>46.494506835936136</v>
      </c>
      <c r="W38" s="3">
        <f t="shared" si="11"/>
        <v>50.781005859371589</v>
      </c>
      <c r="X38" s="3">
        <f t="shared" si="12"/>
        <v>55.157958984371589</v>
      </c>
      <c r="Y38" s="3">
        <f t="shared" si="13"/>
        <v>60.206909179679997</v>
      </c>
      <c r="Z38" s="3">
        <f t="shared" si="14"/>
        <v>36.900000000000006</v>
      </c>
      <c r="AA38" s="3">
        <f t="shared" si="26"/>
        <v>4.3319999999999999</v>
      </c>
      <c r="AB38" s="3">
        <f t="shared" si="27"/>
        <v>7.2240000000000002</v>
      </c>
      <c r="AC38" s="3">
        <f t="shared" si="21"/>
        <v>5.29</v>
      </c>
      <c r="AD38" s="3">
        <f t="shared" si="22"/>
        <v>15.11</v>
      </c>
    </row>
    <row r="39" spans="1:30" x14ac:dyDescent="0.3">
      <c r="A39" s="3">
        <v>5.75</v>
      </c>
      <c r="B39" s="3">
        <v>319.18487548828102</v>
      </c>
      <c r="D39" s="36">
        <f t="shared" si="24"/>
        <v>12.778564453116132</v>
      </c>
      <c r="E39" s="3">
        <f t="shared" si="25"/>
        <v>5.75</v>
      </c>
      <c r="O39">
        <v>55.299999237060497</v>
      </c>
      <c r="P39">
        <v>324.79998779296898</v>
      </c>
      <c r="Q39">
        <f t="shared" si="28"/>
        <v>80.159912109371589</v>
      </c>
      <c r="R39" s="3">
        <f t="shared" si="6"/>
        <v>22.244018554679997</v>
      </c>
      <c r="S39" s="3">
        <f t="shared" si="7"/>
        <v>31.609863281243861</v>
      </c>
      <c r="T39" s="3">
        <f t="shared" si="8"/>
        <v>36.862792968743861</v>
      </c>
      <c r="U39" s="3">
        <f t="shared" si="9"/>
        <v>41.8681640625</v>
      </c>
      <c r="V39" s="3">
        <f t="shared" si="10"/>
        <v>46.494506835936136</v>
      </c>
      <c r="W39" s="3">
        <f t="shared" si="11"/>
        <v>50.781005859371589</v>
      </c>
      <c r="X39" s="3">
        <f t="shared" si="12"/>
        <v>55.157958984371589</v>
      </c>
      <c r="Y39" s="3">
        <f t="shared" si="13"/>
        <v>60.206909179679997</v>
      </c>
      <c r="Z39" s="3">
        <f t="shared" si="14"/>
        <v>36.900000000000006</v>
      </c>
      <c r="AA39" s="3">
        <f t="shared" si="26"/>
        <v>4.3319999999999999</v>
      </c>
      <c r="AB39" s="3">
        <f t="shared" si="27"/>
        <v>7.2240000000000002</v>
      </c>
      <c r="AC39" s="3">
        <f t="shared" si="21"/>
        <v>5.29</v>
      </c>
      <c r="AD39" s="3">
        <f t="shared" si="22"/>
        <v>15.11</v>
      </c>
    </row>
    <row r="40" spans="1:30" x14ac:dyDescent="0.3">
      <c r="A40" s="3">
        <v>6</v>
      </c>
      <c r="B40" s="3">
        <v>319.20007324218801</v>
      </c>
      <c r="D40" s="36">
        <f t="shared" si="24"/>
        <v>12.9609375</v>
      </c>
      <c r="E40" s="3">
        <f t="shared" si="25"/>
        <v>6</v>
      </c>
      <c r="O40">
        <v>57.099998474121101</v>
      </c>
      <c r="P40">
        <v>324.95001220703102</v>
      </c>
      <c r="Q40">
        <f t="shared" si="28"/>
        <v>81.960205078116132</v>
      </c>
      <c r="R40" s="3">
        <f t="shared" si="6"/>
        <v>22.244018554679997</v>
      </c>
      <c r="S40" s="3">
        <f t="shared" si="7"/>
        <v>31.609863281243861</v>
      </c>
      <c r="T40" s="3">
        <f t="shared" si="8"/>
        <v>36.862792968743861</v>
      </c>
      <c r="U40" s="3">
        <f t="shared" si="9"/>
        <v>41.8681640625</v>
      </c>
      <c r="V40" s="3">
        <f t="shared" si="10"/>
        <v>46.494506835936136</v>
      </c>
      <c r="W40" s="3">
        <f t="shared" si="11"/>
        <v>50.781005859371589</v>
      </c>
      <c r="X40" s="3">
        <f t="shared" si="12"/>
        <v>55.157958984371589</v>
      </c>
      <c r="Y40" s="3">
        <f t="shared" si="13"/>
        <v>60.206909179679997</v>
      </c>
      <c r="Z40" s="3">
        <f t="shared" si="14"/>
        <v>36.900000000000006</v>
      </c>
      <c r="AA40" s="3">
        <f t="shared" si="26"/>
        <v>4.3319999999999999</v>
      </c>
      <c r="AB40" s="3">
        <f t="shared" si="27"/>
        <v>7.2240000000000002</v>
      </c>
      <c r="AC40" s="3">
        <f t="shared" si="21"/>
        <v>5.29</v>
      </c>
      <c r="AD40" s="3">
        <f t="shared" si="22"/>
        <v>15.11</v>
      </c>
    </row>
    <row r="41" spans="1:30" x14ac:dyDescent="0.3">
      <c r="A41" s="3">
        <v>6.25</v>
      </c>
      <c r="B41" s="3">
        <v>319.21466064453102</v>
      </c>
      <c r="D41" s="36">
        <f t="shared" si="24"/>
        <v>13.135986328116132</v>
      </c>
      <c r="E41" s="3">
        <f t="shared" si="25"/>
        <v>6.25</v>
      </c>
      <c r="O41">
        <v>58.099998474121101</v>
      </c>
      <c r="P41">
        <v>325.010009765625</v>
      </c>
      <c r="Q41">
        <f t="shared" si="28"/>
        <v>82.680175781243861</v>
      </c>
      <c r="R41" s="3">
        <f t="shared" si="6"/>
        <v>22.244018554679997</v>
      </c>
      <c r="S41" s="3">
        <f t="shared" si="7"/>
        <v>31.609863281243861</v>
      </c>
      <c r="T41" s="3">
        <f t="shared" si="8"/>
        <v>36.862792968743861</v>
      </c>
      <c r="U41" s="3">
        <f t="shared" si="9"/>
        <v>41.8681640625</v>
      </c>
      <c r="V41" s="3">
        <f t="shared" si="10"/>
        <v>46.494506835936136</v>
      </c>
      <c r="W41" s="3">
        <f t="shared" si="11"/>
        <v>50.781005859371589</v>
      </c>
      <c r="X41" s="3">
        <f t="shared" si="12"/>
        <v>55.157958984371589</v>
      </c>
      <c r="Y41" s="3">
        <f t="shared" si="13"/>
        <v>60.206909179679997</v>
      </c>
      <c r="Z41" s="3">
        <f t="shared" si="14"/>
        <v>36.900000000000006</v>
      </c>
      <c r="AA41" s="3">
        <f t="shared" si="26"/>
        <v>4.3319999999999999</v>
      </c>
      <c r="AB41" s="3">
        <f t="shared" si="27"/>
        <v>7.2240000000000002</v>
      </c>
      <c r="AC41" s="3">
        <f t="shared" si="21"/>
        <v>5.29</v>
      </c>
      <c r="AD41" s="3">
        <f t="shared" si="22"/>
        <v>15.11</v>
      </c>
    </row>
    <row r="42" spans="1:30" x14ac:dyDescent="0.3">
      <c r="A42" s="3">
        <v>6.5</v>
      </c>
      <c r="B42" s="3">
        <v>319.22918701171898</v>
      </c>
      <c r="D42" s="36">
        <f t="shared" si="24"/>
        <v>13.310302734371589</v>
      </c>
      <c r="E42" s="3">
        <f t="shared" si="25"/>
        <v>6.5</v>
      </c>
      <c r="O42">
        <v>59.599998474121101</v>
      </c>
      <c r="P42">
        <v>325.02999877929699</v>
      </c>
      <c r="Q42">
        <f t="shared" si="28"/>
        <v>82.920043945307725</v>
      </c>
      <c r="R42" s="3">
        <f t="shared" si="6"/>
        <v>22.244018554679997</v>
      </c>
      <c r="S42" s="3">
        <f t="shared" si="7"/>
        <v>31.609863281243861</v>
      </c>
      <c r="T42" s="3">
        <f t="shared" si="8"/>
        <v>36.862792968743861</v>
      </c>
      <c r="U42" s="3">
        <f t="shared" si="9"/>
        <v>41.8681640625</v>
      </c>
      <c r="V42" s="3">
        <f t="shared" si="10"/>
        <v>46.494506835936136</v>
      </c>
      <c r="W42" s="3">
        <f t="shared" si="11"/>
        <v>50.781005859371589</v>
      </c>
      <c r="X42" s="3">
        <f t="shared" si="12"/>
        <v>55.157958984371589</v>
      </c>
      <c r="Y42" s="3">
        <f t="shared" si="13"/>
        <v>60.206909179679997</v>
      </c>
      <c r="Z42" s="3">
        <f t="shared" si="14"/>
        <v>36.900000000000006</v>
      </c>
      <c r="AA42" s="3">
        <f t="shared" si="26"/>
        <v>4.3319999999999999</v>
      </c>
      <c r="AB42" s="3">
        <f t="shared" si="27"/>
        <v>7.2240000000000002</v>
      </c>
      <c r="AC42" s="3">
        <f t="shared" si="21"/>
        <v>5.29</v>
      </c>
      <c r="AD42" s="3">
        <f t="shared" si="22"/>
        <v>15.11</v>
      </c>
    </row>
    <row r="43" spans="1:30" x14ac:dyDescent="0.3">
      <c r="A43" s="3">
        <v>6.75</v>
      </c>
      <c r="B43" s="3">
        <v>319.24322509765602</v>
      </c>
      <c r="D43" s="36">
        <f t="shared" si="24"/>
        <v>13.478759765616132</v>
      </c>
      <c r="E43" s="3">
        <f t="shared" si="25"/>
        <v>6.75</v>
      </c>
      <c r="O43">
        <v>60.700000762939503</v>
      </c>
      <c r="P43">
        <v>325.20999145507801</v>
      </c>
      <c r="Q43">
        <f t="shared" si="28"/>
        <v>85.079956054679997</v>
      </c>
      <c r="R43" s="3">
        <f t="shared" si="6"/>
        <v>22.244018554679997</v>
      </c>
      <c r="S43" s="3">
        <f t="shared" si="7"/>
        <v>31.609863281243861</v>
      </c>
      <c r="T43" s="3">
        <f t="shared" si="8"/>
        <v>36.862792968743861</v>
      </c>
      <c r="U43" s="3">
        <f t="shared" si="9"/>
        <v>41.8681640625</v>
      </c>
      <c r="V43" s="3">
        <f t="shared" si="10"/>
        <v>46.494506835936136</v>
      </c>
      <c r="W43" s="3">
        <f t="shared" si="11"/>
        <v>50.781005859371589</v>
      </c>
      <c r="X43" s="3">
        <f t="shared" si="12"/>
        <v>55.157958984371589</v>
      </c>
      <c r="Y43" s="3">
        <f t="shared" si="13"/>
        <v>60.206909179679997</v>
      </c>
      <c r="Z43" s="3">
        <f t="shared" si="14"/>
        <v>36.900000000000006</v>
      </c>
      <c r="AA43" s="3">
        <f t="shared" si="26"/>
        <v>4.3319999999999999</v>
      </c>
      <c r="AB43" s="3">
        <f t="shared" si="27"/>
        <v>7.2240000000000002</v>
      </c>
      <c r="AC43" s="3">
        <f t="shared" si="21"/>
        <v>5.29</v>
      </c>
      <c r="AD43" s="3">
        <f t="shared" si="22"/>
        <v>15.11</v>
      </c>
    </row>
    <row r="44" spans="1:30" x14ac:dyDescent="0.3">
      <c r="A44" s="3">
        <v>7</v>
      </c>
      <c r="B44" s="3">
        <v>319.25735473632801</v>
      </c>
      <c r="D44" s="36">
        <f t="shared" si="24"/>
        <v>13.648315429679997</v>
      </c>
      <c r="E44" s="3">
        <f t="shared" si="25"/>
        <v>7</v>
      </c>
      <c r="O44">
        <v>61.700000762939503</v>
      </c>
      <c r="P44">
        <v>325.32000732421898</v>
      </c>
      <c r="Q44">
        <f t="shared" si="28"/>
        <v>86.400146484371589</v>
      </c>
      <c r="R44" s="3">
        <f t="shared" si="6"/>
        <v>22.244018554679997</v>
      </c>
      <c r="S44" s="3">
        <f t="shared" si="7"/>
        <v>31.609863281243861</v>
      </c>
      <c r="T44" s="3">
        <f t="shared" si="8"/>
        <v>36.862792968743861</v>
      </c>
      <c r="U44" s="3">
        <f t="shared" si="9"/>
        <v>41.8681640625</v>
      </c>
      <c r="V44" s="3">
        <f t="shared" si="10"/>
        <v>46.494506835936136</v>
      </c>
      <c r="W44" s="3">
        <f t="shared" si="11"/>
        <v>50.781005859371589</v>
      </c>
      <c r="X44" s="3">
        <f t="shared" si="12"/>
        <v>55.157958984371589</v>
      </c>
      <c r="Y44" s="3">
        <f t="shared" si="13"/>
        <v>60.206909179679997</v>
      </c>
      <c r="Z44" s="3">
        <f t="shared" si="14"/>
        <v>36.900000000000006</v>
      </c>
      <c r="AA44" s="3">
        <f t="shared" si="26"/>
        <v>4.3319999999999999</v>
      </c>
      <c r="AB44" s="3">
        <f t="shared" si="27"/>
        <v>7.2240000000000002</v>
      </c>
      <c r="AC44" s="3">
        <f t="shared" si="21"/>
        <v>5.29</v>
      </c>
      <c r="AD44" s="3">
        <f t="shared" si="22"/>
        <v>15.11</v>
      </c>
    </row>
    <row r="45" spans="1:30" x14ac:dyDescent="0.3">
      <c r="A45" s="3">
        <v>7.25</v>
      </c>
      <c r="B45" s="3">
        <v>319.27114868164102</v>
      </c>
      <c r="D45" s="36">
        <f t="shared" si="24"/>
        <v>13.813842773436136</v>
      </c>
      <c r="E45" s="3">
        <f t="shared" si="25"/>
        <v>7.25</v>
      </c>
      <c r="O45">
        <v>63</v>
      </c>
      <c r="P45">
        <v>325.26998901367199</v>
      </c>
      <c r="Q45">
        <f t="shared" si="28"/>
        <v>85.799926757807725</v>
      </c>
      <c r="R45" s="3">
        <f t="shared" si="6"/>
        <v>22.244018554679997</v>
      </c>
      <c r="S45" s="3">
        <f t="shared" si="7"/>
        <v>31.609863281243861</v>
      </c>
      <c r="T45" s="3">
        <f t="shared" si="8"/>
        <v>36.862792968743861</v>
      </c>
      <c r="U45" s="3">
        <f t="shared" si="9"/>
        <v>41.8681640625</v>
      </c>
      <c r="V45" s="3">
        <f t="shared" si="10"/>
        <v>46.494506835936136</v>
      </c>
      <c r="W45" s="3">
        <f t="shared" si="11"/>
        <v>50.781005859371589</v>
      </c>
      <c r="X45" s="3">
        <f t="shared" si="12"/>
        <v>55.157958984371589</v>
      </c>
      <c r="Y45" s="3">
        <f t="shared" si="13"/>
        <v>60.206909179679997</v>
      </c>
      <c r="Z45" s="3">
        <f t="shared" si="14"/>
        <v>36.900000000000006</v>
      </c>
      <c r="AA45" s="3">
        <f t="shared" si="26"/>
        <v>4.3319999999999999</v>
      </c>
      <c r="AB45" s="3">
        <f t="shared" si="27"/>
        <v>7.2240000000000002</v>
      </c>
      <c r="AC45" s="3">
        <f t="shared" si="21"/>
        <v>5.29</v>
      </c>
      <c r="AD45" s="3">
        <f t="shared" si="22"/>
        <v>15.11</v>
      </c>
    </row>
    <row r="46" spans="1:30" x14ac:dyDescent="0.3">
      <c r="A46" s="3">
        <v>7.5</v>
      </c>
      <c r="B46" s="3">
        <v>319.28231811523398</v>
      </c>
      <c r="D46" s="36">
        <f t="shared" si="24"/>
        <v>13.947875976551586</v>
      </c>
      <c r="E46" s="3">
        <f t="shared" si="25"/>
        <v>7.5</v>
      </c>
      <c r="O46">
        <v>64.599998474121094</v>
      </c>
      <c r="P46">
        <v>325.08999633789102</v>
      </c>
      <c r="Q46">
        <f t="shared" si="28"/>
        <v>83.640014648436136</v>
      </c>
      <c r="R46" s="3">
        <f t="shared" si="6"/>
        <v>22.244018554679997</v>
      </c>
      <c r="S46" s="3">
        <f t="shared" si="7"/>
        <v>31.609863281243861</v>
      </c>
      <c r="T46" s="3">
        <f t="shared" si="8"/>
        <v>36.862792968743861</v>
      </c>
      <c r="U46" s="3">
        <f t="shared" si="9"/>
        <v>41.8681640625</v>
      </c>
      <c r="V46" s="3">
        <f t="shared" si="10"/>
        <v>46.494506835936136</v>
      </c>
      <c r="W46" s="3">
        <f t="shared" si="11"/>
        <v>50.781005859371589</v>
      </c>
      <c r="X46" s="3">
        <f t="shared" si="12"/>
        <v>55.157958984371589</v>
      </c>
      <c r="Y46" s="3">
        <f t="shared" si="13"/>
        <v>60.206909179679997</v>
      </c>
      <c r="Z46" s="3">
        <f t="shared" si="14"/>
        <v>36.900000000000006</v>
      </c>
      <c r="AA46" s="3">
        <f t="shared" si="26"/>
        <v>4.3319999999999999</v>
      </c>
      <c r="AB46" s="3">
        <f t="shared" si="27"/>
        <v>7.2240000000000002</v>
      </c>
      <c r="AC46" s="3">
        <f t="shared" si="21"/>
        <v>5.29</v>
      </c>
      <c r="AD46" s="3">
        <f t="shared" si="22"/>
        <v>15.11</v>
      </c>
    </row>
    <row r="47" spans="1:30" x14ac:dyDescent="0.3">
      <c r="A47" s="3">
        <v>7.75</v>
      </c>
      <c r="B47" s="3">
        <v>319.29525756835898</v>
      </c>
      <c r="D47" s="36">
        <f t="shared" si="24"/>
        <v>14.103149414051586</v>
      </c>
      <c r="E47" s="3">
        <f t="shared" si="25"/>
        <v>7.75</v>
      </c>
      <c r="O47">
        <v>67.099998474121094</v>
      </c>
      <c r="P47">
        <v>324.92999267578102</v>
      </c>
      <c r="Q47">
        <f t="shared" si="28"/>
        <v>81.719970703116132</v>
      </c>
      <c r="R47" s="3">
        <f t="shared" si="6"/>
        <v>22.244018554679997</v>
      </c>
      <c r="S47" s="3">
        <f t="shared" si="7"/>
        <v>31.609863281243861</v>
      </c>
      <c r="T47" s="3">
        <f t="shared" si="8"/>
        <v>36.862792968743861</v>
      </c>
      <c r="U47" s="3">
        <f t="shared" si="9"/>
        <v>41.8681640625</v>
      </c>
      <c r="V47" s="3">
        <f t="shared" si="10"/>
        <v>46.494506835936136</v>
      </c>
      <c r="W47" s="3">
        <f t="shared" si="11"/>
        <v>50.781005859371589</v>
      </c>
      <c r="X47" s="3">
        <f t="shared" si="12"/>
        <v>55.157958984371589</v>
      </c>
      <c r="Y47" s="3">
        <f t="shared" si="13"/>
        <v>60.206909179679997</v>
      </c>
      <c r="Z47" s="3">
        <f t="shared" si="14"/>
        <v>36.900000000000006</v>
      </c>
      <c r="AA47" s="3">
        <f t="shared" si="26"/>
        <v>4.3319999999999999</v>
      </c>
      <c r="AB47" s="3">
        <f t="shared" si="27"/>
        <v>7.2240000000000002</v>
      </c>
      <c r="AC47" s="3">
        <f t="shared" si="21"/>
        <v>5.29</v>
      </c>
      <c r="AD47" s="3">
        <f t="shared" si="22"/>
        <v>15.11</v>
      </c>
    </row>
    <row r="48" spans="1:30" x14ac:dyDescent="0.3">
      <c r="A48" s="3">
        <v>8</v>
      </c>
      <c r="B48" s="3">
        <v>319.3076171875</v>
      </c>
      <c r="D48" s="36">
        <f t="shared" si="24"/>
        <v>14.251464843743861</v>
      </c>
      <c r="E48" s="3">
        <f t="shared" si="25"/>
        <v>8</v>
      </c>
      <c r="O48">
        <v>68.800003051757798</v>
      </c>
      <c r="P48">
        <v>324.89999389648398</v>
      </c>
      <c r="Q48">
        <f t="shared" si="28"/>
        <v>81.359985351551586</v>
      </c>
      <c r="R48" s="3">
        <f t="shared" si="6"/>
        <v>22.244018554679997</v>
      </c>
      <c r="S48" s="3">
        <f t="shared" si="7"/>
        <v>31.609863281243861</v>
      </c>
      <c r="T48" s="3">
        <f t="shared" si="8"/>
        <v>36.862792968743861</v>
      </c>
      <c r="U48" s="3">
        <f t="shared" si="9"/>
        <v>41.8681640625</v>
      </c>
      <c r="V48" s="3">
        <f t="shared" si="10"/>
        <v>46.494506835936136</v>
      </c>
      <c r="W48" s="3">
        <f t="shared" si="11"/>
        <v>50.781005859371589</v>
      </c>
      <c r="X48" s="3">
        <f t="shared" si="12"/>
        <v>55.157958984371589</v>
      </c>
      <c r="Y48" s="3">
        <f t="shared" si="13"/>
        <v>60.206909179679997</v>
      </c>
      <c r="Z48" s="3">
        <f t="shared" si="14"/>
        <v>36.900000000000006</v>
      </c>
      <c r="AA48" s="3">
        <f t="shared" si="26"/>
        <v>4.3319999999999999</v>
      </c>
      <c r="AB48" s="3">
        <f t="shared" si="27"/>
        <v>7.2240000000000002</v>
      </c>
      <c r="AC48" s="3">
        <f t="shared" si="21"/>
        <v>5.29</v>
      </c>
      <c r="AD48" s="3">
        <f t="shared" si="22"/>
        <v>15.11</v>
      </c>
    </row>
    <row r="49" spans="1:30" x14ac:dyDescent="0.3">
      <c r="A49" s="3">
        <v>8.25</v>
      </c>
      <c r="B49" s="3">
        <v>319.320068359375</v>
      </c>
      <c r="D49" s="36">
        <f t="shared" si="24"/>
        <v>14.400878906243861</v>
      </c>
      <c r="E49" s="3">
        <f t="shared" si="25"/>
        <v>8.25</v>
      </c>
      <c r="O49">
        <v>69.599998474121094</v>
      </c>
      <c r="P49">
        <v>324.95001220703102</v>
      </c>
      <c r="Q49">
        <f t="shared" si="28"/>
        <v>81.960205078116132</v>
      </c>
      <c r="R49" s="3">
        <f t="shared" si="6"/>
        <v>22.244018554679997</v>
      </c>
      <c r="S49" s="3">
        <f t="shared" si="7"/>
        <v>31.609863281243861</v>
      </c>
      <c r="T49" s="3">
        <f t="shared" si="8"/>
        <v>36.862792968743861</v>
      </c>
      <c r="U49" s="3">
        <f t="shared" si="9"/>
        <v>41.8681640625</v>
      </c>
      <c r="V49" s="3">
        <f t="shared" si="10"/>
        <v>46.494506835936136</v>
      </c>
      <c r="W49" s="3">
        <f t="shared" si="11"/>
        <v>50.781005859371589</v>
      </c>
      <c r="X49" s="3">
        <f t="shared" si="12"/>
        <v>55.157958984371589</v>
      </c>
      <c r="Y49" s="3">
        <f t="shared" si="13"/>
        <v>60.206909179679997</v>
      </c>
      <c r="Z49" s="3">
        <f t="shared" si="14"/>
        <v>36.900000000000006</v>
      </c>
      <c r="AA49" s="3">
        <f t="shared" si="26"/>
        <v>4.3319999999999999</v>
      </c>
      <c r="AB49" s="3">
        <f t="shared" si="27"/>
        <v>7.2240000000000002</v>
      </c>
      <c r="AC49" s="3">
        <f t="shared" si="21"/>
        <v>5.29</v>
      </c>
      <c r="AD49" s="3">
        <f t="shared" si="22"/>
        <v>15.11</v>
      </c>
    </row>
    <row r="50" spans="1:30" x14ac:dyDescent="0.3">
      <c r="A50" s="3">
        <v>8.5</v>
      </c>
      <c r="B50" s="3">
        <v>319.33273315429699</v>
      </c>
      <c r="D50" s="36">
        <f t="shared" si="24"/>
        <v>14.552856445307725</v>
      </c>
      <c r="E50" s="3">
        <f t="shared" si="25"/>
        <v>8.5</v>
      </c>
      <c r="O50">
        <v>71.300003051757798</v>
      </c>
      <c r="P50">
        <v>325.10000610351602</v>
      </c>
      <c r="Q50">
        <f t="shared" si="28"/>
        <v>83.760131835936136</v>
      </c>
      <c r="R50" s="3">
        <f t="shared" si="6"/>
        <v>22.244018554679997</v>
      </c>
      <c r="S50" s="3">
        <f t="shared" si="7"/>
        <v>31.609863281243861</v>
      </c>
      <c r="T50" s="3">
        <f t="shared" si="8"/>
        <v>36.862792968743861</v>
      </c>
      <c r="U50" s="3">
        <f t="shared" si="9"/>
        <v>41.8681640625</v>
      </c>
      <c r="V50" s="3">
        <f t="shared" si="10"/>
        <v>46.494506835936136</v>
      </c>
      <c r="W50" s="3">
        <f t="shared" si="11"/>
        <v>50.781005859371589</v>
      </c>
      <c r="X50" s="3">
        <f t="shared" si="12"/>
        <v>55.157958984371589</v>
      </c>
      <c r="Y50" s="3">
        <f t="shared" si="13"/>
        <v>60.206909179679997</v>
      </c>
      <c r="Z50" s="3">
        <f t="shared" si="14"/>
        <v>36.900000000000006</v>
      </c>
      <c r="AA50" s="3">
        <f t="shared" si="26"/>
        <v>4.3319999999999999</v>
      </c>
      <c r="AB50" s="3">
        <f t="shared" si="27"/>
        <v>7.2240000000000002</v>
      </c>
      <c r="AC50" s="3">
        <f t="shared" si="21"/>
        <v>5.29</v>
      </c>
      <c r="AD50" s="3">
        <f t="shared" si="22"/>
        <v>15.11</v>
      </c>
    </row>
    <row r="51" spans="1:30" x14ac:dyDescent="0.3">
      <c r="A51" s="3">
        <v>8.75</v>
      </c>
      <c r="B51" s="3">
        <v>319.34622192382801</v>
      </c>
      <c r="D51" s="36">
        <f t="shared" si="24"/>
        <v>14.714721679679997</v>
      </c>
      <c r="E51" s="3">
        <f t="shared" si="25"/>
        <v>8.75</v>
      </c>
      <c r="O51">
        <v>72.400001525878906</v>
      </c>
      <c r="P51">
        <v>325.14001464843801</v>
      </c>
      <c r="Q51">
        <f t="shared" si="28"/>
        <v>84.240234375</v>
      </c>
      <c r="R51" s="3">
        <f t="shared" si="6"/>
        <v>22.244018554679997</v>
      </c>
      <c r="S51" s="3">
        <f t="shared" si="7"/>
        <v>31.609863281243861</v>
      </c>
      <c r="T51" s="3">
        <f t="shared" si="8"/>
        <v>36.862792968743861</v>
      </c>
      <c r="U51" s="3">
        <f t="shared" si="9"/>
        <v>41.8681640625</v>
      </c>
      <c r="V51" s="3">
        <f t="shared" si="10"/>
        <v>46.494506835936136</v>
      </c>
      <c r="W51" s="3">
        <f t="shared" si="11"/>
        <v>50.781005859371589</v>
      </c>
      <c r="X51" s="3">
        <f t="shared" si="12"/>
        <v>55.157958984371589</v>
      </c>
      <c r="Y51" s="3">
        <f t="shared" si="13"/>
        <v>60.206909179679997</v>
      </c>
      <c r="Z51" s="3">
        <f t="shared" si="14"/>
        <v>36.900000000000006</v>
      </c>
      <c r="AA51" s="3">
        <f t="shared" si="26"/>
        <v>4.3319999999999999</v>
      </c>
      <c r="AB51" s="3">
        <f t="shared" si="27"/>
        <v>7.2240000000000002</v>
      </c>
      <c r="AC51" s="3">
        <f t="shared" si="21"/>
        <v>5.29</v>
      </c>
      <c r="AD51" s="3">
        <f t="shared" si="22"/>
        <v>15.11</v>
      </c>
    </row>
    <row r="52" spans="1:30" x14ac:dyDescent="0.3">
      <c r="A52" s="3">
        <v>9</v>
      </c>
      <c r="B52" s="3">
        <v>319.35751342773398</v>
      </c>
      <c r="D52" s="36">
        <f t="shared" si="24"/>
        <v>14.850219726551586</v>
      </c>
      <c r="E52" s="3">
        <f t="shared" si="25"/>
        <v>9</v>
      </c>
      <c r="O52">
        <v>75.900001525878906</v>
      </c>
      <c r="P52">
        <v>324.82000732421898</v>
      </c>
      <c r="Q52">
        <f t="shared" si="28"/>
        <v>80.400146484371589</v>
      </c>
      <c r="R52" s="3">
        <f t="shared" si="6"/>
        <v>22.244018554679997</v>
      </c>
      <c r="S52" s="3">
        <f t="shared" si="7"/>
        <v>31.609863281243861</v>
      </c>
      <c r="T52" s="3">
        <f t="shared" si="8"/>
        <v>36.862792968743861</v>
      </c>
      <c r="U52" s="3">
        <f t="shared" si="9"/>
        <v>41.8681640625</v>
      </c>
      <c r="V52" s="3">
        <f t="shared" si="10"/>
        <v>46.494506835936136</v>
      </c>
      <c r="W52" s="3">
        <f t="shared" si="11"/>
        <v>50.781005859371589</v>
      </c>
      <c r="X52" s="3">
        <f t="shared" si="12"/>
        <v>55.157958984371589</v>
      </c>
      <c r="Y52" s="3">
        <f t="shared" si="13"/>
        <v>60.206909179679997</v>
      </c>
      <c r="Z52" s="3">
        <f t="shared" si="14"/>
        <v>36.900000000000006</v>
      </c>
      <c r="AA52" s="3">
        <f t="shared" si="26"/>
        <v>4.3319999999999999</v>
      </c>
      <c r="AB52" s="3">
        <f t="shared" si="27"/>
        <v>7.2240000000000002</v>
      </c>
      <c r="AC52" s="3">
        <f t="shared" si="21"/>
        <v>5.29</v>
      </c>
      <c r="AD52" s="3">
        <f t="shared" si="22"/>
        <v>15.11</v>
      </c>
    </row>
    <row r="53" spans="1:30" x14ac:dyDescent="0.3">
      <c r="A53" s="3">
        <v>9.25</v>
      </c>
      <c r="B53" s="3">
        <v>319.36886596679699</v>
      </c>
      <c r="D53" s="36">
        <f t="shared" si="24"/>
        <v>14.986450195307725</v>
      </c>
      <c r="E53" s="3">
        <f t="shared" si="25"/>
        <v>9.25</v>
      </c>
      <c r="O53">
        <v>79.5</v>
      </c>
      <c r="P53">
        <v>324.44000244140602</v>
      </c>
      <c r="Q53">
        <f t="shared" si="28"/>
        <v>75.840087890616132</v>
      </c>
      <c r="R53" s="3">
        <f t="shared" si="6"/>
        <v>22.244018554679997</v>
      </c>
      <c r="S53" s="3">
        <f t="shared" si="7"/>
        <v>31.609863281243861</v>
      </c>
      <c r="T53" s="3">
        <f t="shared" si="8"/>
        <v>36.862792968743861</v>
      </c>
      <c r="U53" s="3">
        <f t="shared" si="9"/>
        <v>41.8681640625</v>
      </c>
      <c r="V53" s="3">
        <f t="shared" si="10"/>
        <v>46.494506835936136</v>
      </c>
      <c r="W53" s="3">
        <f t="shared" si="11"/>
        <v>50.781005859371589</v>
      </c>
      <c r="X53" s="3">
        <f t="shared" si="12"/>
        <v>55.157958984371589</v>
      </c>
      <c r="Y53" s="3">
        <f t="shared" si="13"/>
        <v>60.206909179679997</v>
      </c>
      <c r="Z53" s="3">
        <f t="shared" si="14"/>
        <v>36.900000000000006</v>
      </c>
      <c r="AA53" s="3">
        <f t="shared" si="26"/>
        <v>4.3319999999999999</v>
      </c>
      <c r="AB53" s="3">
        <f t="shared" si="27"/>
        <v>7.2240000000000002</v>
      </c>
      <c r="AC53" s="3">
        <f t="shared" si="21"/>
        <v>5.29</v>
      </c>
      <c r="AD53" s="3">
        <f t="shared" si="22"/>
        <v>15.11</v>
      </c>
    </row>
    <row r="54" spans="1:30" x14ac:dyDescent="0.3">
      <c r="A54" s="3">
        <v>9.5</v>
      </c>
      <c r="B54" s="3">
        <v>319.38015747070301</v>
      </c>
      <c r="D54" s="36">
        <f t="shared" si="24"/>
        <v>15.121948242179997</v>
      </c>
      <c r="E54" s="3">
        <f t="shared" si="25"/>
        <v>9.5</v>
      </c>
      <c r="O54">
        <v>83.099998474121094</v>
      </c>
      <c r="P54">
        <v>324.57000732421898</v>
      </c>
      <c r="Q54">
        <f t="shared" si="28"/>
        <v>77.400146484371589</v>
      </c>
      <c r="R54" s="3">
        <f t="shared" si="6"/>
        <v>22.244018554679997</v>
      </c>
      <c r="S54" s="3">
        <f t="shared" si="7"/>
        <v>31.609863281243861</v>
      </c>
      <c r="T54" s="3">
        <f t="shared" si="8"/>
        <v>36.862792968743861</v>
      </c>
      <c r="U54" s="3">
        <f t="shared" si="9"/>
        <v>41.8681640625</v>
      </c>
      <c r="V54" s="3">
        <f t="shared" si="10"/>
        <v>46.494506835936136</v>
      </c>
      <c r="W54" s="3">
        <f t="shared" si="11"/>
        <v>50.781005859371589</v>
      </c>
      <c r="X54" s="3">
        <f t="shared" si="12"/>
        <v>55.157958984371589</v>
      </c>
      <c r="Y54" s="3">
        <f t="shared" si="13"/>
        <v>60.206909179679997</v>
      </c>
      <c r="Z54" s="3">
        <f t="shared" si="14"/>
        <v>36.900000000000006</v>
      </c>
      <c r="AA54" s="3">
        <f t="shared" si="26"/>
        <v>4.3319999999999999</v>
      </c>
      <c r="AB54" s="3">
        <f t="shared" si="27"/>
        <v>7.2240000000000002</v>
      </c>
      <c r="AC54" s="3">
        <f t="shared" si="21"/>
        <v>5.29</v>
      </c>
      <c r="AD54" s="3">
        <f t="shared" si="22"/>
        <v>15.11</v>
      </c>
    </row>
    <row r="55" spans="1:30" x14ac:dyDescent="0.3">
      <c r="A55" s="3">
        <v>9.75</v>
      </c>
      <c r="B55" s="3">
        <v>319.39230346679699</v>
      </c>
      <c r="D55" s="36">
        <f t="shared" si="24"/>
        <v>15.267700195307725</v>
      </c>
      <c r="E55" s="3">
        <f t="shared" si="25"/>
        <v>9.75</v>
      </c>
      <c r="O55">
        <v>84.099998474121094</v>
      </c>
      <c r="P55">
        <v>324.55999755859398</v>
      </c>
      <c r="Q55">
        <f t="shared" si="28"/>
        <v>77.280029296871589</v>
      </c>
      <c r="R55" s="3">
        <f t="shared" si="6"/>
        <v>22.244018554679997</v>
      </c>
      <c r="S55" s="3">
        <f t="shared" si="7"/>
        <v>31.609863281243861</v>
      </c>
      <c r="T55" s="3">
        <f t="shared" si="8"/>
        <v>36.862792968743861</v>
      </c>
      <c r="U55" s="3">
        <f t="shared" si="9"/>
        <v>41.8681640625</v>
      </c>
      <c r="V55" s="3">
        <f t="shared" si="10"/>
        <v>46.494506835936136</v>
      </c>
      <c r="W55" s="3">
        <f t="shared" si="11"/>
        <v>50.781005859371589</v>
      </c>
      <c r="X55" s="3">
        <f t="shared" si="12"/>
        <v>55.157958984371589</v>
      </c>
      <c r="Y55" s="3">
        <f t="shared" si="13"/>
        <v>60.206909179679997</v>
      </c>
      <c r="Z55" s="3">
        <f t="shared" si="14"/>
        <v>36.900000000000006</v>
      </c>
      <c r="AA55" s="3">
        <f t="shared" si="26"/>
        <v>4.3319999999999999</v>
      </c>
      <c r="AB55" s="3">
        <f t="shared" si="27"/>
        <v>7.2240000000000002</v>
      </c>
      <c r="AC55" s="3">
        <f t="shared" si="21"/>
        <v>5.29</v>
      </c>
      <c r="AD55" s="3">
        <f t="shared" si="22"/>
        <v>15.11</v>
      </c>
    </row>
    <row r="56" spans="1:30" x14ac:dyDescent="0.3">
      <c r="A56" s="3">
        <v>10</v>
      </c>
      <c r="B56" s="3">
        <v>319.40353393554699</v>
      </c>
      <c r="D56" s="36">
        <f t="shared" si="24"/>
        <v>15.402465820307725</v>
      </c>
      <c r="E56" s="3">
        <f t="shared" si="25"/>
        <v>10</v>
      </c>
    </row>
    <row r="57" spans="1:30" x14ac:dyDescent="0.3">
      <c r="A57" s="3">
        <v>10.25</v>
      </c>
      <c r="B57" s="3">
        <v>319.41455078125</v>
      </c>
      <c r="D57" s="36">
        <f t="shared" si="24"/>
        <v>15.534667968743861</v>
      </c>
      <c r="E57" s="3">
        <f t="shared" si="25"/>
        <v>10.25</v>
      </c>
    </row>
    <row r="58" spans="1:30" x14ac:dyDescent="0.3">
      <c r="A58" s="3">
        <v>10.5</v>
      </c>
      <c r="B58" s="3">
        <v>319.42526245117199</v>
      </c>
      <c r="D58" s="36">
        <f t="shared" si="24"/>
        <v>15.663208007807725</v>
      </c>
      <c r="E58" s="3">
        <f t="shared" si="25"/>
        <v>10.5</v>
      </c>
    </row>
    <row r="59" spans="1:30" x14ac:dyDescent="0.3">
      <c r="A59" s="3">
        <v>10.75</v>
      </c>
      <c r="B59" s="3">
        <v>319.435791015625</v>
      </c>
      <c r="D59" s="36">
        <f t="shared" si="24"/>
        <v>15.789550781243861</v>
      </c>
      <c r="E59" s="3">
        <f t="shared" si="25"/>
        <v>10.75</v>
      </c>
    </row>
    <row r="60" spans="1:30" x14ac:dyDescent="0.3">
      <c r="A60" s="3">
        <v>11</v>
      </c>
      <c r="B60" s="3">
        <v>319.44741821289102</v>
      </c>
      <c r="D60" s="36">
        <f t="shared" si="24"/>
        <v>15.929077148436136</v>
      </c>
      <c r="E60" s="3">
        <f t="shared" si="25"/>
        <v>11</v>
      </c>
    </row>
    <row r="61" spans="1:30" x14ac:dyDescent="0.3">
      <c r="A61" s="3">
        <v>11.25</v>
      </c>
      <c r="B61" s="3">
        <v>319.45748901367199</v>
      </c>
      <c r="D61" s="36">
        <f t="shared" si="24"/>
        <v>16.049926757807725</v>
      </c>
      <c r="E61" s="3">
        <f t="shared" si="25"/>
        <v>11.25</v>
      </c>
    </row>
    <row r="62" spans="1:30" x14ac:dyDescent="0.3">
      <c r="A62" s="3">
        <v>11.5</v>
      </c>
      <c r="B62" s="3">
        <v>319.46743774414102</v>
      </c>
      <c r="D62" s="36">
        <f t="shared" si="24"/>
        <v>16.169311523436136</v>
      </c>
      <c r="E62" s="3">
        <f t="shared" si="25"/>
        <v>11.5</v>
      </c>
    </row>
    <row r="63" spans="1:30" x14ac:dyDescent="0.3">
      <c r="A63" s="3">
        <v>11.75</v>
      </c>
      <c r="B63" s="3">
        <v>319.47470092773398</v>
      </c>
      <c r="D63" s="36">
        <f t="shared" si="24"/>
        <v>16.256469726551586</v>
      </c>
      <c r="E63" s="3">
        <f t="shared" si="25"/>
        <v>11.75</v>
      </c>
    </row>
    <row r="64" spans="1:30" x14ac:dyDescent="0.3">
      <c r="A64" s="3">
        <v>12</v>
      </c>
      <c r="B64" s="3">
        <v>319.48483276367199</v>
      </c>
      <c r="D64" s="36">
        <f t="shared" si="24"/>
        <v>16.378051757807725</v>
      </c>
      <c r="E64" s="3">
        <f t="shared" si="25"/>
        <v>12</v>
      </c>
    </row>
    <row r="65" spans="1:5" x14ac:dyDescent="0.3">
      <c r="A65" s="3">
        <v>12.25</v>
      </c>
      <c r="B65" s="3">
        <v>319.49490356445301</v>
      </c>
      <c r="D65" s="36">
        <f t="shared" si="24"/>
        <v>16.498901367179997</v>
      </c>
      <c r="E65" s="3">
        <f t="shared" si="25"/>
        <v>12.25</v>
      </c>
    </row>
    <row r="66" spans="1:5" x14ac:dyDescent="0.3">
      <c r="A66" s="3">
        <v>12.5</v>
      </c>
      <c r="B66" s="3">
        <v>319.50482177734398</v>
      </c>
      <c r="D66" s="36">
        <f t="shared" si="24"/>
        <v>16.617919921871589</v>
      </c>
      <c r="E66" s="3">
        <f t="shared" si="25"/>
        <v>12.5</v>
      </c>
    </row>
    <row r="67" spans="1:5" x14ac:dyDescent="0.3">
      <c r="A67" s="3">
        <v>12.75</v>
      </c>
      <c r="B67" s="3">
        <v>319.51525878906301</v>
      </c>
      <c r="D67" s="36">
        <f t="shared" si="24"/>
        <v>16.7431640625</v>
      </c>
      <c r="E67" s="3">
        <f t="shared" si="25"/>
        <v>12.75</v>
      </c>
    </row>
    <row r="68" spans="1:5" x14ac:dyDescent="0.3">
      <c r="A68" s="3">
        <v>13</v>
      </c>
      <c r="B68" s="3">
        <v>319.52499389648398</v>
      </c>
      <c r="D68" s="36">
        <f t="shared" si="24"/>
        <v>16.859985351551586</v>
      </c>
      <c r="E68" s="3">
        <f t="shared" si="25"/>
        <v>13</v>
      </c>
    </row>
    <row r="69" spans="1:5" x14ac:dyDescent="0.3">
      <c r="A69" s="3">
        <v>13.25</v>
      </c>
      <c r="B69" s="3">
        <v>319.53466796875</v>
      </c>
      <c r="D69" s="36">
        <f t="shared" si="24"/>
        <v>16.976074218743861</v>
      </c>
      <c r="E69" s="3">
        <f t="shared" si="25"/>
        <v>13.25</v>
      </c>
    </row>
    <row r="70" spans="1:5" x14ac:dyDescent="0.3">
      <c r="A70" s="3">
        <v>13.5</v>
      </c>
      <c r="B70" s="3">
        <v>319.54425048828102</v>
      </c>
      <c r="D70" s="36">
        <f t="shared" si="24"/>
        <v>17.091064453116132</v>
      </c>
      <c r="E70" s="3">
        <f t="shared" si="25"/>
        <v>13.5</v>
      </c>
    </row>
    <row r="71" spans="1:5" x14ac:dyDescent="0.3">
      <c r="A71" s="3">
        <v>13.75</v>
      </c>
      <c r="B71" s="3">
        <v>319.55368041992199</v>
      </c>
      <c r="D71" s="36">
        <f t="shared" si="24"/>
        <v>17.204223632807725</v>
      </c>
      <c r="E71" s="3">
        <f t="shared" si="25"/>
        <v>13.75</v>
      </c>
    </row>
    <row r="72" spans="1:5" x14ac:dyDescent="0.3">
      <c r="A72" s="3">
        <v>14</v>
      </c>
      <c r="B72" s="3">
        <v>319.56399536132801</v>
      </c>
      <c r="D72" s="36">
        <f t="shared" si="24"/>
        <v>17.328002929679997</v>
      </c>
      <c r="E72" s="3">
        <f t="shared" si="25"/>
        <v>14</v>
      </c>
    </row>
    <row r="73" spans="1:5" x14ac:dyDescent="0.3">
      <c r="A73" s="3">
        <v>14.25</v>
      </c>
      <c r="B73" s="3">
        <v>319.57403564453102</v>
      </c>
      <c r="D73" s="36">
        <f t="shared" si="24"/>
        <v>17.448486328116132</v>
      </c>
      <c r="E73" s="3">
        <f t="shared" si="25"/>
        <v>14.25</v>
      </c>
    </row>
    <row r="74" spans="1:5" x14ac:dyDescent="0.3">
      <c r="A74" s="3">
        <v>14.5</v>
      </c>
      <c r="B74" s="3">
        <v>319.58242797851602</v>
      </c>
      <c r="D74" s="36">
        <f t="shared" si="24"/>
        <v>17.549194335936136</v>
      </c>
      <c r="E74" s="3">
        <f t="shared" si="25"/>
        <v>14.5</v>
      </c>
    </row>
    <row r="75" spans="1:5" x14ac:dyDescent="0.3">
      <c r="A75" s="3">
        <v>14.75</v>
      </c>
      <c r="B75" s="3">
        <v>319.58914184570301</v>
      </c>
      <c r="D75" s="36">
        <f t="shared" si="24"/>
        <v>17.629760742179997</v>
      </c>
      <c r="E75" s="3">
        <f t="shared" si="25"/>
        <v>14.75</v>
      </c>
    </row>
    <row r="76" spans="1:5" x14ac:dyDescent="0.3">
      <c r="A76" s="3">
        <v>15</v>
      </c>
      <c r="B76" s="3">
        <v>319.59765625</v>
      </c>
      <c r="D76" s="36">
        <f t="shared" si="24"/>
        <v>17.731933593743861</v>
      </c>
      <c r="E76" s="3">
        <f t="shared" si="25"/>
        <v>15</v>
      </c>
    </row>
    <row r="77" spans="1:5" x14ac:dyDescent="0.3">
      <c r="A77" s="3">
        <v>15.25</v>
      </c>
      <c r="B77" s="3">
        <v>319.60592651367199</v>
      </c>
      <c r="D77" s="36">
        <f t="shared" si="24"/>
        <v>17.831176757807725</v>
      </c>
      <c r="E77" s="3">
        <f t="shared" si="25"/>
        <v>15.25</v>
      </c>
    </row>
    <row r="78" spans="1:5" x14ac:dyDescent="0.3">
      <c r="A78" s="3">
        <v>15.5</v>
      </c>
      <c r="B78" s="3">
        <v>319.61419677734398</v>
      </c>
      <c r="D78" s="36">
        <f t="shared" si="24"/>
        <v>17.930419921871589</v>
      </c>
      <c r="E78" s="3">
        <f t="shared" si="25"/>
        <v>15.5</v>
      </c>
    </row>
    <row r="79" spans="1:5" x14ac:dyDescent="0.3">
      <c r="A79" s="3">
        <v>15.75</v>
      </c>
      <c r="B79" s="3">
        <v>319.62261962890602</v>
      </c>
      <c r="D79" s="36">
        <f t="shared" si="24"/>
        <v>18.031494140616132</v>
      </c>
      <c r="E79" s="3">
        <f t="shared" si="25"/>
        <v>15.75</v>
      </c>
    </row>
    <row r="80" spans="1:5" x14ac:dyDescent="0.3">
      <c r="A80" s="3">
        <v>16</v>
      </c>
      <c r="B80" s="3">
        <v>319.63073730468801</v>
      </c>
      <c r="D80" s="36">
        <f t="shared" si="24"/>
        <v>18.12890625</v>
      </c>
      <c r="E80" s="3">
        <f t="shared" si="25"/>
        <v>16</v>
      </c>
    </row>
    <row r="81" spans="1:5" x14ac:dyDescent="0.3">
      <c r="A81" s="3">
        <v>16.25</v>
      </c>
      <c r="B81" s="3">
        <v>319.63925170898398</v>
      </c>
      <c r="D81" s="36">
        <f t="shared" ref="D81:D144" si="29">(B81-$B$15)*12</f>
        <v>18.231079101551586</v>
      </c>
      <c r="E81" s="3">
        <f t="shared" ref="E81:E144" si="30">A81</f>
        <v>16.25</v>
      </c>
    </row>
    <row r="82" spans="1:5" x14ac:dyDescent="0.3">
      <c r="A82" s="3">
        <v>16.5</v>
      </c>
      <c r="B82" s="3">
        <v>319.64733886718801</v>
      </c>
      <c r="D82" s="36">
        <f t="shared" si="29"/>
        <v>18.328125</v>
      </c>
      <c r="E82" s="3">
        <f t="shared" si="30"/>
        <v>16.5</v>
      </c>
    </row>
    <row r="83" spans="1:5" x14ac:dyDescent="0.3">
      <c r="A83" s="3">
        <v>16.75</v>
      </c>
      <c r="B83" s="3">
        <v>319.65539550781301</v>
      </c>
      <c r="D83" s="36">
        <f t="shared" si="29"/>
        <v>18.4248046875</v>
      </c>
      <c r="E83" s="3">
        <f t="shared" si="30"/>
        <v>16.75</v>
      </c>
    </row>
    <row r="84" spans="1:5" x14ac:dyDescent="0.3">
      <c r="A84" s="3">
        <v>17</v>
      </c>
      <c r="B84" s="3">
        <v>319.66348266601602</v>
      </c>
      <c r="D84" s="36">
        <f t="shared" si="29"/>
        <v>18.521850585936136</v>
      </c>
      <c r="E84" s="3">
        <f t="shared" si="30"/>
        <v>17</v>
      </c>
    </row>
    <row r="85" spans="1:5" x14ac:dyDescent="0.3">
      <c r="A85" s="3">
        <v>17.25</v>
      </c>
      <c r="B85" s="3">
        <v>319.67150878906301</v>
      </c>
      <c r="D85" s="36">
        <f t="shared" si="29"/>
        <v>18.6181640625</v>
      </c>
      <c r="E85" s="3">
        <f t="shared" si="30"/>
        <v>17.25</v>
      </c>
    </row>
    <row r="86" spans="1:5" x14ac:dyDescent="0.3">
      <c r="A86" s="3">
        <v>17.5</v>
      </c>
      <c r="B86" s="3">
        <v>319.67959594726602</v>
      </c>
      <c r="D86" s="36">
        <f t="shared" si="29"/>
        <v>18.715209960936136</v>
      </c>
      <c r="E86" s="3">
        <f t="shared" si="30"/>
        <v>17.5</v>
      </c>
    </row>
    <row r="87" spans="1:5" x14ac:dyDescent="0.3">
      <c r="A87" s="3">
        <v>17.75</v>
      </c>
      <c r="B87" s="3">
        <v>319.68740844726602</v>
      </c>
      <c r="D87" s="36">
        <f t="shared" si="29"/>
        <v>18.808959960936136</v>
      </c>
      <c r="E87" s="3">
        <f t="shared" si="30"/>
        <v>17.75</v>
      </c>
    </row>
    <row r="88" spans="1:5" x14ac:dyDescent="0.3">
      <c r="A88" s="3">
        <v>18</v>
      </c>
      <c r="B88" s="3">
        <v>319.69540405273398</v>
      </c>
      <c r="D88" s="36">
        <f t="shared" si="29"/>
        <v>18.904907226551586</v>
      </c>
      <c r="E88" s="3">
        <f t="shared" si="30"/>
        <v>18</v>
      </c>
    </row>
    <row r="89" spans="1:5" x14ac:dyDescent="0.3">
      <c r="A89" s="3">
        <v>18.25</v>
      </c>
      <c r="B89" s="3">
        <v>319.70306396484398</v>
      </c>
      <c r="D89" s="36">
        <f t="shared" si="29"/>
        <v>18.996826171871589</v>
      </c>
      <c r="E89" s="3">
        <f t="shared" si="30"/>
        <v>18.25</v>
      </c>
    </row>
    <row r="90" spans="1:5" x14ac:dyDescent="0.3">
      <c r="A90" s="3">
        <v>18.5</v>
      </c>
      <c r="B90" s="3">
        <v>319.71087646484398</v>
      </c>
      <c r="D90" s="36">
        <f t="shared" si="29"/>
        <v>19.090576171871589</v>
      </c>
      <c r="E90" s="3">
        <f t="shared" si="30"/>
        <v>18.5</v>
      </c>
    </row>
    <row r="91" spans="1:5" x14ac:dyDescent="0.3">
      <c r="A91" s="3">
        <v>18.75</v>
      </c>
      <c r="B91" s="3">
        <v>319.71847534179699</v>
      </c>
      <c r="D91" s="36">
        <f t="shared" si="29"/>
        <v>19.181762695307725</v>
      </c>
      <c r="E91" s="3">
        <f t="shared" si="30"/>
        <v>18.75</v>
      </c>
    </row>
    <row r="92" spans="1:5" x14ac:dyDescent="0.3">
      <c r="A92" s="3">
        <v>19</v>
      </c>
      <c r="B92" s="3">
        <v>319.72616577148398</v>
      </c>
      <c r="D92" s="36">
        <f t="shared" si="29"/>
        <v>19.274047851551586</v>
      </c>
      <c r="E92" s="3">
        <f t="shared" si="30"/>
        <v>19</v>
      </c>
    </row>
    <row r="93" spans="1:5" x14ac:dyDescent="0.3">
      <c r="A93" s="3">
        <v>19.25</v>
      </c>
      <c r="B93" s="3">
        <v>319.73367309570301</v>
      </c>
      <c r="D93" s="36">
        <f t="shared" si="29"/>
        <v>19.364135742179997</v>
      </c>
      <c r="E93" s="3">
        <f t="shared" si="30"/>
        <v>19.25</v>
      </c>
    </row>
    <row r="94" spans="1:5" x14ac:dyDescent="0.3">
      <c r="A94" s="3">
        <v>19.5</v>
      </c>
      <c r="B94" s="3">
        <v>319.74114990234398</v>
      </c>
      <c r="D94" s="36">
        <f t="shared" si="29"/>
        <v>19.453857421871589</v>
      </c>
      <c r="E94" s="3">
        <f t="shared" si="30"/>
        <v>19.5</v>
      </c>
    </row>
    <row r="95" spans="1:5" x14ac:dyDescent="0.3">
      <c r="A95" s="3">
        <v>19.75</v>
      </c>
      <c r="B95" s="3">
        <v>319.74789428710898</v>
      </c>
      <c r="D95" s="36">
        <f t="shared" si="29"/>
        <v>19.534790039051586</v>
      </c>
      <c r="E95" s="3">
        <f t="shared" si="30"/>
        <v>19.75</v>
      </c>
    </row>
    <row r="96" spans="1:5" x14ac:dyDescent="0.3">
      <c r="A96" s="3">
        <v>20</v>
      </c>
      <c r="B96" s="3">
        <v>319.75543212890602</v>
      </c>
      <c r="D96" s="36">
        <f t="shared" si="29"/>
        <v>19.625244140616132</v>
      </c>
      <c r="E96" s="3">
        <f t="shared" si="30"/>
        <v>20</v>
      </c>
    </row>
    <row r="97" spans="1:5" x14ac:dyDescent="0.3">
      <c r="A97" s="3">
        <v>20.25</v>
      </c>
      <c r="B97" s="3">
        <v>319.76284790039102</v>
      </c>
      <c r="D97" s="36">
        <f t="shared" si="29"/>
        <v>19.714233398436136</v>
      </c>
      <c r="E97" s="3">
        <f t="shared" si="30"/>
        <v>20.25</v>
      </c>
    </row>
    <row r="98" spans="1:5" x14ac:dyDescent="0.3">
      <c r="A98" s="3">
        <v>20.5</v>
      </c>
      <c r="B98" s="3">
        <v>319.77008056640602</v>
      </c>
      <c r="D98" s="36">
        <f t="shared" si="29"/>
        <v>19.801025390616132</v>
      </c>
      <c r="E98" s="3">
        <f t="shared" si="30"/>
        <v>20.5</v>
      </c>
    </row>
    <row r="99" spans="1:5" x14ac:dyDescent="0.3">
      <c r="A99" s="3">
        <v>20.75</v>
      </c>
      <c r="B99" s="3">
        <v>319.77740478515602</v>
      </c>
      <c r="D99" s="36">
        <f t="shared" si="29"/>
        <v>19.888916015616132</v>
      </c>
      <c r="E99" s="3">
        <f t="shared" si="30"/>
        <v>20.75</v>
      </c>
    </row>
    <row r="100" spans="1:5" x14ac:dyDescent="0.3">
      <c r="A100" s="3">
        <v>21</v>
      </c>
      <c r="B100" s="3">
        <v>319.784423828125</v>
      </c>
      <c r="D100" s="36">
        <f t="shared" si="29"/>
        <v>19.973144531243861</v>
      </c>
      <c r="E100" s="3">
        <f t="shared" si="30"/>
        <v>21</v>
      </c>
    </row>
    <row r="101" spans="1:5" x14ac:dyDescent="0.3">
      <c r="A101" s="3">
        <v>21.25</v>
      </c>
      <c r="B101" s="3">
        <v>319.79138183593801</v>
      </c>
      <c r="D101" s="36">
        <f t="shared" si="29"/>
        <v>20.056640625</v>
      </c>
      <c r="E101" s="3">
        <f t="shared" si="30"/>
        <v>21.25</v>
      </c>
    </row>
    <row r="102" spans="1:5" x14ac:dyDescent="0.3">
      <c r="A102" s="3">
        <v>21.5</v>
      </c>
      <c r="B102" s="3">
        <v>319.79833984375</v>
      </c>
      <c r="D102" s="36">
        <f t="shared" si="29"/>
        <v>20.140136718743861</v>
      </c>
      <c r="E102" s="3">
        <f t="shared" si="30"/>
        <v>21.5</v>
      </c>
    </row>
    <row r="103" spans="1:5" x14ac:dyDescent="0.3">
      <c r="A103" s="3">
        <v>21.75</v>
      </c>
      <c r="B103" s="3">
        <v>319.80535888671898</v>
      </c>
      <c r="D103" s="36">
        <f t="shared" si="29"/>
        <v>20.224365234371589</v>
      </c>
      <c r="E103" s="3">
        <f t="shared" si="30"/>
        <v>21.75</v>
      </c>
    </row>
    <row r="104" spans="1:5" x14ac:dyDescent="0.3">
      <c r="A104" s="3">
        <v>22</v>
      </c>
      <c r="B104" s="3">
        <v>319.812255859375</v>
      </c>
      <c r="D104" s="36">
        <f t="shared" si="29"/>
        <v>20.307128906243861</v>
      </c>
      <c r="E104" s="3">
        <f t="shared" si="30"/>
        <v>22</v>
      </c>
    </row>
    <row r="105" spans="1:5" x14ac:dyDescent="0.3">
      <c r="A105" s="3">
        <v>22.25</v>
      </c>
      <c r="B105" s="3">
        <v>319.819091796875</v>
      </c>
      <c r="D105" s="36">
        <f t="shared" si="29"/>
        <v>20.389160156243861</v>
      </c>
      <c r="E105" s="3">
        <f t="shared" si="30"/>
        <v>22.25</v>
      </c>
    </row>
    <row r="106" spans="1:5" x14ac:dyDescent="0.3">
      <c r="A106" s="3">
        <v>22.5</v>
      </c>
      <c r="B106" s="3">
        <v>319.82583618164102</v>
      </c>
      <c r="D106" s="36">
        <f t="shared" si="29"/>
        <v>20.470092773436136</v>
      </c>
      <c r="E106" s="3">
        <f t="shared" si="30"/>
        <v>22.5</v>
      </c>
    </row>
    <row r="107" spans="1:5" x14ac:dyDescent="0.3">
      <c r="A107" s="3">
        <v>22.75</v>
      </c>
      <c r="B107" s="3">
        <v>319.83267211914102</v>
      </c>
      <c r="D107" s="36">
        <f t="shared" si="29"/>
        <v>20.552124023436136</v>
      </c>
      <c r="E107" s="3">
        <f t="shared" si="30"/>
        <v>22.75</v>
      </c>
    </row>
    <row r="108" spans="1:5" x14ac:dyDescent="0.3">
      <c r="A108" s="3">
        <v>23</v>
      </c>
      <c r="B108" s="3">
        <v>319.83938598632801</v>
      </c>
      <c r="D108" s="36">
        <f t="shared" si="29"/>
        <v>20.632690429679997</v>
      </c>
      <c r="E108" s="3">
        <f t="shared" si="30"/>
        <v>23</v>
      </c>
    </row>
    <row r="109" spans="1:5" x14ac:dyDescent="0.3">
      <c r="A109" s="3">
        <v>23.25</v>
      </c>
      <c r="B109" s="3">
        <v>319.84606933593801</v>
      </c>
      <c r="D109" s="36">
        <f t="shared" si="29"/>
        <v>20.712890625</v>
      </c>
      <c r="E109" s="3">
        <f t="shared" si="30"/>
        <v>23.25</v>
      </c>
    </row>
    <row r="110" spans="1:5" x14ac:dyDescent="0.3">
      <c r="A110" s="3">
        <v>23.5</v>
      </c>
      <c r="B110" s="3">
        <v>319.85287475585898</v>
      </c>
      <c r="D110" s="36">
        <f t="shared" si="29"/>
        <v>20.794555664051586</v>
      </c>
      <c r="E110" s="3">
        <f t="shared" si="30"/>
        <v>23.5</v>
      </c>
    </row>
    <row r="111" spans="1:5" x14ac:dyDescent="0.3">
      <c r="A111" s="3">
        <v>23.75</v>
      </c>
      <c r="B111" s="3">
        <v>319.859375</v>
      </c>
      <c r="D111" s="36">
        <f t="shared" si="29"/>
        <v>20.872558593743861</v>
      </c>
      <c r="E111" s="3">
        <f t="shared" si="30"/>
        <v>23.75</v>
      </c>
    </row>
    <row r="112" spans="1:5" x14ac:dyDescent="0.3">
      <c r="A112" s="3">
        <v>24</v>
      </c>
      <c r="B112" s="3">
        <v>319.86608886718801</v>
      </c>
      <c r="D112" s="36">
        <f t="shared" si="29"/>
        <v>20.953125</v>
      </c>
      <c r="E112" s="3">
        <f t="shared" si="30"/>
        <v>24</v>
      </c>
    </row>
    <row r="113" spans="1:5" x14ac:dyDescent="0.3">
      <c r="A113" s="3">
        <v>24.25</v>
      </c>
      <c r="B113" s="3">
        <v>319.87258911132801</v>
      </c>
      <c r="D113" s="36">
        <f t="shared" si="29"/>
        <v>21.031127929679997</v>
      </c>
      <c r="E113" s="3">
        <f t="shared" si="30"/>
        <v>24.25</v>
      </c>
    </row>
    <row r="114" spans="1:5" x14ac:dyDescent="0.3">
      <c r="A114" s="3">
        <v>24.5</v>
      </c>
      <c r="B114" s="3">
        <v>319.87911987304699</v>
      </c>
      <c r="D114" s="36">
        <f t="shared" si="29"/>
        <v>21.109497070307725</v>
      </c>
      <c r="E114" s="3">
        <f t="shared" si="30"/>
        <v>24.5</v>
      </c>
    </row>
    <row r="115" spans="1:5" x14ac:dyDescent="0.3">
      <c r="A115" s="3">
        <v>24.75</v>
      </c>
      <c r="B115" s="3">
        <v>319.88543701171898</v>
      </c>
      <c r="D115" s="36">
        <f t="shared" si="29"/>
        <v>21.185302734371589</v>
      </c>
      <c r="E115" s="3">
        <f t="shared" si="30"/>
        <v>24.75</v>
      </c>
    </row>
    <row r="116" spans="1:5" x14ac:dyDescent="0.3">
      <c r="A116" s="3">
        <v>25</v>
      </c>
      <c r="B116" s="3">
        <v>319.89172363281301</v>
      </c>
      <c r="D116" s="36">
        <f t="shared" si="29"/>
        <v>21.2607421875</v>
      </c>
      <c r="E116" s="3">
        <f t="shared" si="30"/>
        <v>25</v>
      </c>
    </row>
    <row r="117" spans="1:5" x14ac:dyDescent="0.3">
      <c r="A117" s="3">
        <v>25.25</v>
      </c>
      <c r="B117" s="3">
        <v>319.89758300781301</v>
      </c>
      <c r="D117" s="36">
        <f t="shared" si="29"/>
        <v>21.3310546875</v>
      </c>
      <c r="E117" s="3">
        <f t="shared" si="30"/>
        <v>25.25</v>
      </c>
    </row>
    <row r="118" spans="1:5" x14ac:dyDescent="0.3">
      <c r="A118" s="3">
        <v>25.5</v>
      </c>
      <c r="B118" s="3">
        <v>319.90325927734398</v>
      </c>
      <c r="D118" s="36">
        <f t="shared" si="29"/>
        <v>21.399169921871589</v>
      </c>
      <c r="E118" s="3">
        <f t="shared" si="30"/>
        <v>25.5</v>
      </c>
    </row>
    <row r="119" spans="1:5" x14ac:dyDescent="0.3">
      <c r="A119" s="3">
        <v>25.75</v>
      </c>
      <c r="B119" s="3">
        <v>319.9091796875</v>
      </c>
      <c r="D119" s="36">
        <f t="shared" si="29"/>
        <v>21.470214843743861</v>
      </c>
      <c r="E119" s="3">
        <f t="shared" si="30"/>
        <v>25.75</v>
      </c>
    </row>
    <row r="120" spans="1:5" x14ac:dyDescent="0.3">
      <c r="A120" s="3">
        <v>26</v>
      </c>
      <c r="B120" s="3">
        <v>319.91485595703102</v>
      </c>
      <c r="D120" s="36">
        <f t="shared" si="29"/>
        <v>21.538330078116132</v>
      </c>
      <c r="E120" s="3">
        <f t="shared" si="30"/>
        <v>26</v>
      </c>
    </row>
    <row r="121" spans="1:5" x14ac:dyDescent="0.3">
      <c r="A121" s="3">
        <v>26.25</v>
      </c>
      <c r="B121" s="3">
        <v>319.92041015625</v>
      </c>
      <c r="D121" s="36">
        <f t="shared" si="29"/>
        <v>21.604980468743861</v>
      </c>
      <c r="E121" s="3">
        <f t="shared" si="30"/>
        <v>26.25</v>
      </c>
    </row>
    <row r="122" spans="1:5" x14ac:dyDescent="0.3">
      <c r="A122" s="3">
        <v>26.5</v>
      </c>
      <c r="B122" s="3">
        <v>319.92608642578102</v>
      </c>
      <c r="D122" s="36">
        <f t="shared" si="29"/>
        <v>21.673095703116132</v>
      </c>
      <c r="E122" s="3">
        <f t="shared" si="30"/>
        <v>26.5</v>
      </c>
    </row>
    <row r="123" spans="1:5" x14ac:dyDescent="0.3">
      <c r="A123" s="3">
        <v>26.75</v>
      </c>
      <c r="B123" s="3">
        <v>319.93106079101602</v>
      </c>
      <c r="D123" s="36">
        <f t="shared" si="29"/>
        <v>21.732788085936136</v>
      </c>
      <c r="E123" s="3">
        <f t="shared" si="30"/>
        <v>26.75</v>
      </c>
    </row>
    <row r="124" spans="1:5" x14ac:dyDescent="0.3">
      <c r="A124" s="3">
        <v>27</v>
      </c>
      <c r="B124" s="3">
        <v>319.936767578125</v>
      </c>
      <c r="D124" s="36">
        <f t="shared" si="29"/>
        <v>21.801269531243861</v>
      </c>
      <c r="E124" s="3">
        <f t="shared" si="30"/>
        <v>27</v>
      </c>
    </row>
    <row r="125" spans="1:5" x14ac:dyDescent="0.3">
      <c r="A125" s="3">
        <v>27.25</v>
      </c>
      <c r="B125" s="3">
        <v>319.9423828125</v>
      </c>
      <c r="D125" s="36">
        <f t="shared" si="29"/>
        <v>21.868652343743861</v>
      </c>
      <c r="E125" s="3">
        <f t="shared" si="30"/>
        <v>27.25</v>
      </c>
    </row>
    <row r="126" spans="1:5" x14ac:dyDescent="0.3">
      <c r="A126" s="3">
        <v>27.5</v>
      </c>
      <c r="B126" s="3">
        <v>319.94808959960898</v>
      </c>
      <c r="D126" s="36">
        <f t="shared" si="29"/>
        <v>21.937133789051586</v>
      </c>
      <c r="E126" s="3">
        <f t="shared" si="30"/>
        <v>27.5</v>
      </c>
    </row>
    <row r="127" spans="1:5" x14ac:dyDescent="0.3">
      <c r="A127" s="3">
        <v>27.75</v>
      </c>
      <c r="B127" s="3">
        <v>319.95321655273398</v>
      </c>
      <c r="D127" s="36">
        <f t="shared" si="29"/>
        <v>21.998657226551586</v>
      </c>
      <c r="E127" s="3">
        <f t="shared" si="30"/>
        <v>27.75</v>
      </c>
    </row>
    <row r="128" spans="1:5" x14ac:dyDescent="0.3">
      <c r="A128" s="3">
        <v>28</v>
      </c>
      <c r="B128" s="3">
        <v>319.9580078125</v>
      </c>
      <c r="D128" s="36">
        <f t="shared" si="29"/>
        <v>22.056152343743861</v>
      </c>
      <c r="E128" s="3">
        <f t="shared" si="30"/>
        <v>28</v>
      </c>
    </row>
    <row r="129" spans="1:5" x14ac:dyDescent="0.3">
      <c r="A129" s="3">
        <v>28.25</v>
      </c>
      <c r="B129" s="3">
        <v>319.96292114257801</v>
      </c>
      <c r="D129" s="36">
        <f t="shared" si="29"/>
        <v>22.115112304679997</v>
      </c>
      <c r="E129" s="3">
        <f t="shared" si="30"/>
        <v>28.25</v>
      </c>
    </row>
    <row r="130" spans="1:5" x14ac:dyDescent="0.3">
      <c r="A130" s="3">
        <v>28.5</v>
      </c>
      <c r="B130" s="3">
        <v>319.96783447265602</v>
      </c>
      <c r="D130" s="36">
        <f t="shared" si="29"/>
        <v>22.174072265616132</v>
      </c>
      <c r="E130" s="3">
        <f t="shared" si="30"/>
        <v>28.5</v>
      </c>
    </row>
    <row r="131" spans="1:5" x14ac:dyDescent="0.3">
      <c r="A131" s="3">
        <v>28.75</v>
      </c>
      <c r="B131" s="3">
        <v>319.97259521484398</v>
      </c>
      <c r="D131" s="36">
        <f t="shared" si="29"/>
        <v>22.231201171871589</v>
      </c>
      <c r="E131" s="3">
        <f t="shared" si="30"/>
        <v>28.75</v>
      </c>
    </row>
    <row r="132" spans="1:5" x14ac:dyDescent="0.3">
      <c r="A132" s="3">
        <v>28.799999237060501</v>
      </c>
      <c r="B132" s="3">
        <v>319.97366333007801</v>
      </c>
      <c r="D132" s="36">
        <f t="shared" si="29"/>
        <v>22.244018554679997</v>
      </c>
      <c r="E132" s="3">
        <f t="shared" si="30"/>
        <v>28.799999237060501</v>
      </c>
    </row>
    <row r="133" spans="1:5" x14ac:dyDescent="0.3">
      <c r="A133" s="3">
        <v>29</v>
      </c>
      <c r="B133" s="3">
        <v>319.9775390625</v>
      </c>
      <c r="D133" s="36">
        <f t="shared" si="29"/>
        <v>22.290527343743861</v>
      </c>
      <c r="E133" s="3">
        <f t="shared" si="30"/>
        <v>29</v>
      </c>
    </row>
    <row r="134" spans="1:5" x14ac:dyDescent="0.3">
      <c r="A134" s="3">
        <v>29.25</v>
      </c>
      <c r="B134" s="3">
        <v>319.98236083984398</v>
      </c>
      <c r="D134" s="36">
        <f t="shared" si="29"/>
        <v>22.348388671871589</v>
      </c>
      <c r="E134" s="3">
        <f t="shared" si="30"/>
        <v>29.25</v>
      </c>
    </row>
    <row r="135" spans="1:5" x14ac:dyDescent="0.3">
      <c r="A135" s="3">
        <v>29.5</v>
      </c>
      <c r="B135" s="3">
        <v>319.98721313476602</v>
      </c>
      <c r="D135" s="36">
        <f t="shared" si="29"/>
        <v>22.406616210936136</v>
      </c>
      <c r="E135" s="3">
        <f t="shared" si="30"/>
        <v>29.5</v>
      </c>
    </row>
    <row r="136" spans="1:5" x14ac:dyDescent="0.3">
      <c r="A136" s="3">
        <v>29.75</v>
      </c>
      <c r="B136" s="3">
        <v>319.99212646484398</v>
      </c>
      <c r="D136" s="36">
        <f t="shared" si="29"/>
        <v>22.465576171871589</v>
      </c>
      <c r="E136" s="3">
        <f t="shared" si="30"/>
        <v>29.75</v>
      </c>
    </row>
    <row r="137" spans="1:5" x14ac:dyDescent="0.3">
      <c r="A137" s="3">
        <v>30</v>
      </c>
      <c r="B137" s="3">
        <v>319.99694824218801</v>
      </c>
      <c r="D137" s="36">
        <f t="shared" si="29"/>
        <v>22.5234375</v>
      </c>
      <c r="E137" s="3">
        <f t="shared" si="30"/>
        <v>30</v>
      </c>
    </row>
    <row r="138" spans="1:5" x14ac:dyDescent="0.3">
      <c r="A138" s="3">
        <v>82.5</v>
      </c>
      <c r="B138" s="3">
        <v>320.754150390625</v>
      </c>
      <c r="D138" s="36">
        <f t="shared" si="29"/>
        <v>31.609863281243861</v>
      </c>
      <c r="E138" s="3">
        <f t="shared" si="30"/>
        <v>82.5</v>
      </c>
    </row>
    <row r="139" spans="1:5" x14ac:dyDescent="0.3">
      <c r="A139" s="3">
        <v>126</v>
      </c>
      <c r="B139" s="3">
        <v>321.19189453125</v>
      </c>
      <c r="D139" s="36">
        <f t="shared" si="29"/>
        <v>36.862792968743861</v>
      </c>
      <c r="E139" s="3">
        <f t="shared" si="30"/>
        <v>126</v>
      </c>
    </row>
    <row r="140" spans="1:5" x14ac:dyDescent="0.3">
      <c r="A140" s="3">
        <v>180</v>
      </c>
      <c r="B140" s="3">
        <v>321.60900878906301</v>
      </c>
      <c r="D140" s="36">
        <f t="shared" si="29"/>
        <v>41.8681640625</v>
      </c>
      <c r="E140" s="3">
        <f t="shared" si="30"/>
        <v>180</v>
      </c>
    </row>
    <row r="141" spans="1:5" x14ac:dyDescent="0.3">
      <c r="A141" s="3">
        <v>222</v>
      </c>
      <c r="B141" s="3">
        <v>321.99453735351602</v>
      </c>
      <c r="D141" s="36">
        <f t="shared" si="29"/>
        <v>46.494506835936136</v>
      </c>
      <c r="E141" s="3">
        <f t="shared" si="30"/>
        <v>222</v>
      </c>
    </row>
    <row r="142" spans="1:5" x14ac:dyDescent="0.3">
      <c r="A142" s="3">
        <v>264</v>
      </c>
      <c r="B142" s="3">
        <v>322.35174560546898</v>
      </c>
      <c r="D142" s="36">
        <f t="shared" si="29"/>
        <v>50.781005859371589</v>
      </c>
      <c r="E142" s="3">
        <f t="shared" si="30"/>
        <v>264</v>
      </c>
    </row>
    <row r="143" spans="1:5" x14ac:dyDescent="0.3">
      <c r="A143" s="3">
        <v>310</v>
      </c>
      <c r="B143" s="3">
        <v>322.71649169921898</v>
      </c>
      <c r="D143" s="36">
        <f t="shared" si="29"/>
        <v>55.157958984371589</v>
      </c>
      <c r="E143" s="3">
        <f t="shared" si="30"/>
        <v>310</v>
      </c>
    </row>
    <row r="144" spans="1:5" x14ac:dyDescent="0.3">
      <c r="A144" s="3">
        <v>361</v>
      </c>
      <c r="B144" s="3">
        <v>323.13723754882801</v>
      </c>
      <c r="D144" s="36">
        <f t="shared" si="29"/>
        <v>60.206909179679997</v>
      </c>
      <c r="E144" s="3">
        <f t="shared" si="30"/>
        <v>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5"/>
  <sheetViews>
    <sheetView topLeftCell="A91" zoomScaleNormal="100" workbookViewId="0">
      <selection activeCell="M3" sqref="M3"/>
    </sheetView>
  </sheetViews>
  <sheetFormatPr defaultRowHeight="14.4" x14ac:dyDescent="0.3"/>
  <cols>
    <col min="1" max="1" width="13.21875" style="3" customWidth="1"/>
    <col min="2" max="2" width="13.109375" style="3" customWidth="1"/>
    <col min="3" max="3" width="10.77734375" bestFit="1" customWidth="1"/>
    <col min="4" max="4" width="10" customWidth="1"/>
    <col min="5" max="5" width="4.77734375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49" t="s">
        <v>13</v>
      </c>
      <c r="B1" s="50"/>
      <c r="C1" s="51" t="s">
        <v>2</v>
      </c>
      <c r="D1" s="52"/>
      <c r="E1" s="53"/>
      <c r="F1" s="51" t="s">
        <v>12</v>
      </c>
      <c r="G1" s="54"/>
      <c r="H1" s="52"/>
      <c r="I1" s="55"/>
      <c r="J1" s="51" t="s">
        <v>24</v>
      </c>
      <c r="K1" s="5"/>
      <c r="L1" s="5"/>
      <c r="M1" s="6"/>
      <c r="O1" t="s">
        <v>18</v>
      </c>
    </row>
    <row r="2" spans="1:30" ht="15" thickBot="1" x14ac:dyDescent="0.35">
      <c r="A2" s="30" t="s">
        <v>0</v>
      </c>
      <c r="B2" s="31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I2" s="7"/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2/13-17/2019-3.32in.</v>
      </c>
      <c r="AA2" s="45" t="str">
        <f>J4&amp; "-" &amp;$K4&amp;"in."</f>
        <v>.2/18/2019-0.32in.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32">
        <v>0</v>
      </c>
      <c r="B3" s="33">
        <v>311.95999145507801</v>
      </c>
      <c r="C3" s="19"/>
      <c r="D3" s="9">
        <f>(B3-$B$3)*12</f>
        <v>0</v>
      </c>
      <c r="F3" s="21">
        <v>43893</v>
      </c>
      <c r="G3" s="7">
        <v>0.25979999999999998</v>
      </c>
      <c r="H3" s="8">
        <v>3.43</v>
      </c>
      <c r="I3" s="7"/>
      <c r="J3" s="4" t="s">
        <v>26</v>
      </c>
      <c r="K3" s="46">
        <v>3.32</v>
      </c>
      <c r="L3" s="29">
        <f>3.32*12</f>
        <v>39.839999999999996</v>
      </c>
      <c r="M3" s="37">
        <f>VLOOKUP(L3,$D$15:$E$144,2,TRUE)</f>
        <v>276</v>
      </c>
      <c r="O3">
        <v>0</v>
      </c>
      <c r="P3">
        <v>0</v>
      </c>
      <c r="Q3">
        <f>(P3-MIN($P$3:$P$23)) * 12</f>
        <v>268.79999999999995</v>
      </c>
      <c r="R3" s="3">
        <f>D4</f>
        <v>18.325927734371589</v>
      </c>
      <c r="S3" s="3">
        <f>D5</f>
        <v>28.597412109371589</v>
      </c>
      <c r="T3" s="3">
        <f>D6</f>
        <v>36.221191406256139</v>
      </c>
      <c r="U3" s="3">
        <f>D7</f>
        <v>44.770385742191593</v>
      </c>
      <c r="V3" s="3">
        <f>D8</f>
        <v>51.0439453125</v>
      </c>
      <c r="W3" s="3">
        <f>D9</f>
        <v>57.088623046871589</v>
      </c>
      <c r="X3" s="3">
        <f>D10</f>
        <v>63.158935546871589</v>
      </c>
      <c r="Y3" s="3">
        <f>D11</f>
        <v>70.125366210936136</v>
      </c>
      <c r="Z3">
        <f>L3</f>
        <v>39.839999999999996</v>
      </c>
      <c r="AA3" s="3">
        <f>L4</f>
        <v>11.088000000000001</v>
      </c>
      <c r="AB3" s="3">
        <f>L5</f>
        <v>13.727999999999998</v>
      </c>
      <c r="AC3" s="3">
        <f>L6</f>
        <v>8.73</v>
      </c>
      <c r="AD3" s="3">
        <f>L7</f>
        <v>13.69</v>
      </c>
    </row>
    <row r="4" spans="1:30" x14ac:dyDescent="0.3">
      <c r="A4" s="32">
        <v>56.599998474121101</v>
      </c>
      <c r="B4" s="33">
        <v>313.48715209960898</v>
      </c>
      <c r="C4" s="19" t="s">
        <v>3</v>
      </c>
      <c r="D4" s="9">
        <f t="shared" ref="D4:D11" si="0">(B4-$B$3)*12</f>
        <v>18.325927734371589</v>
      </c>
      <c r="F4" s="21">
        <v>43893</v>
      </c>
      <c r="G4" s="7">
        <v>0.26950000000000002</v>
      </c>
      <c r="H4" s="8">
        <v>3.43</v>
      </c>
      <c r="I4" s="7"/>
      <c r="J4" s="21" t="s">
        <v>31</v>
      </c>
      <c r="K4" s="36">
        <v>0.32</v>
      </c>
      <c r="L4" s="36">
        <f>0.924*12</f>
        <v>11.088000000000001</v>
      </c>
      <c r="M4" s="9">
        <f t="shared" ref="M4" si="1">VLOOKUP(L4,$D$15:$E$144,2,TRUE)</f>
        <v>13.25</v>
      </c>
      <c r="O4">
        <v>69</v>
      </c>
      <c r="P4">
        <v>-10.08</v>
      </c>
      <c r="Q4">
        <f t="shared" ref="Q4:Q23" si="2">(P4-MIN($P$3:$P$23)) * 12</f>
        <v>147.83999999999997</v>
      </c>
      <c r="R4" s="3">
        <f>R3</f>
        <v>18.325927734371589</v>
      </c>
      <c r="S4" s="3">
        <f t="shared" ref="S4:Y4" si="3">S3</f>
        <v>28.597412109371589</v>
      </c>
      <c r="T4" s="3">
        <f t="shared" si="3"/>
        <v>36.221191406256139</v>
      </c>
      <c r="U4" s="3">
        <f t="shared" si="3"/>
        <v>44.770385742191593</v>
      </c>
      <c r="V4" s="3">
        <f t="shared" si="3"/>
        <v>51.0439453125</v>
      </c>
      <c r="W4" s="3">
        <f t="shared" si="3"/>
        <v>57.088623046871589</v>
      </c>
      <c r="X4" s="3">
        <f t="shared" si="3"/>
        <v>63.158935546871589</v>
      </c>
      <c r="Y4" s="3">
        <f t="shared" si="3"/>
        <v>70.125366210936136</v>
      </c>
      <c r="Z4" s="3">
        <f>Z3</f>
        <v>39.839999999999996</v>
      </c>
      <c r="AA4" s="3">
        <f t="shared" ref="AA4:AD19" si="4">AA3</f>
        <v>11.088000000000001</v>
      </c>
      <c r="AB4" s="3">
        <f t="shared" si="4"/>
        <v>13.727999999999998</v>
      </c>
      <c r="AC4" s="3">
        <f t="shared" si="4"/>
        <v>8.73</v>
      </c>
      <c r="AD4" s="3">
        <f t="shared" si="4"/>
        <v>13.69</v>
      </c>
    </row>
    <row r="5" spans="1:30" x14ac:dyDescent="0.3">
      <c r="A5" s="32">
        <v>174</v>
      </c>
      <c r="B5" s="33">
        <v>314.34310913085898</v>
      </c>
      <c r="C5" s="19" t="s">
        <v>4</v>
      </c>
      <c r="D5" s="9">
        <f t="shared" si="0"/>
        <v>28.597412109371589</v>
      </c>
      <c r="F5" s="19"/>
      <c r="G5" s="7"/>
      <c r="H5" s="8"/>
      <c r="I5" s="7"/>
      <c r="J5" s="19" t="s">
        <v>30</v>
      </c>
      <c r="K5" s="36">
        <v>0.59</v>
      </c>
      <c r="L5" s="36">
        <f>1.144*12</f>
        <v>13.727999999999998</v>
      </c>
      <c r="M5" s="9">
        <f>VLOOKUP(L5,$D$15:$E$144,2,TRUE)</f>
        <v>22.75</v>
      </c>
      <c r="O5">
        <v>113</v>
      </c>
      <c r="P5">
        <v>-12.88</v>
      </c>
      <c r="Q5">
        <f t="shared" si="2"/>
        <v>114.23999999999998</v>
      </c>
      <c r="R5" s="3">
        <f>R4</f>
        <v>18.325927734371589</v>
      </c>
      <c r="S5" s="3">
        <f t="shared" ref="S5:AD20" si="5">S4</f>
        <v>28.597412109371589</v>
      </c>
      <c r="T5" s="3">
        <f t="shared" si="5"/>
        <v>36.221191406256139</v>
      </c>
      <c r="U5" s="3">
        <f t="shared" si="5"/>
        <v>44.770385742191593</v>
      </c>
      <c r="V5" s="3">
        <f t="shared" si="5"/>
        <v>51.0439453125</v>
      </c>
      <c r="W5" s="3">
        <f t="shared" si="5"/>
        <v>57.088623046871589</v>
      </c>
      <c r="X5" s="3">
        <f t="shared" si="5"/>
        <v>63.158935546871589</v>
      </c>
      <c r="Y5" s="3">
        <f t="shared" si="5"/>
        <v>70.125366210936136</v>
      </c>
      <c r="Z5" s="3">
        <f t="shared" si="5"/>
        <v>39.839999999999996</v>
      </c>
      <c r="AA5" s="3">
        <f t="shared" si="4"/>
        <v>11.088000000000001</v>
      </c>
      <c r="AB5" s="3">
        <f t="shared" si="4"/>
        <v>13.727999999999998</v>
      </c>
      <c r="AC5" s="3">
        <f t="shared" si="4"/>
        <v>8.73</v>
      </c>
      <c r="AD5" s="3">
        <f t="shared" si="4"/>
        <v>13.69</v>
      </c>
    </row>
    <row r="6" spans="1:30" x14ac:dyDescent="0.3">
      <c r="A6" s="32">
        <v>276</v>
      </c>
      <c r="B6" s="33">
        <v>314.97842407226602</v>
      </c>
      <c r="C6" s="19" t="s">
        <v>5</v>
      </c>
      <c r="D6" s="9">
        <f t="shared" si="0"/>
        <v>36.221191406256139</v>
      </c>
      <c r="F6" s="19"/>
      <c r="G6" s="7"/>
      <c r="H6" s="8"/>
      <c r="I6" s="7"/>
      <c r="J6" s="47" t="s">
        <v>32</v>
      </c>
      <c r="K6" s="57">
        <v>0.46</v>
      </c>
      <c r="L6" s="36">
        <v>8.73</v>
      </c>
      <c r="M6" s="9">
        <f>VLOOKUP(L6,$D$15:$E$144,2,TRUE)</f>
        <v>6.75</v>
      </c>
      <c r="O6">
        <v>117</v>
      </c>
      <c r="P6">
        <v>-14.8</v>
      </c>
      <c r="Q6">
        <f t="shared" si="2"/>
        <v>91.199999999999974</v>
      </c>
      <c r="R6" s="3">
        <f t="shared" ref="R6:R23" si="6">R5</f>
        <v>18.325927734371589</v>
      </c>
      <c r="S6" s="3">
        <f t="shared" ref="S6:S23" si="7">S5</f>
        <v>28.597412109371589</v>
      </c>
      <c r="T6" s="3">
        <f t="shared" ref="T6:T23" si="8">T5</f>
        <v>36.221191406256139</v>
      </c>
      <c r="U6" s="3">
        <f t="shared" ref="U6:U23" si="9">U5</f>
        <v>44.770385742191593</v>
      </c>
      <c r="V6" s="3">
        <f t="shared" ref="V6:V23" si="10">V5</f>
        <v>51.0439453125</v>
      </c>
      <c r="W6" s="3">
        <f t="shared" ref="W6:W23" si="11">W5</f>
        <v>57.088623046871589</v>
      </c>
      <c r="X6" s="3">
        <f t="shared" ref="X6:X23" si="12">X5</f>
        <v>63.158935546871589</v>
      </c>
      <c r="Y6" s="3">
        <f t="shared" ref="Y6:AD23" si="13">Y5</f>
        <v>70.125366210936136</v>
      </c>
      <c r="Z6" s="3">
        <f t="shared" si="5"/>
        <v>39.839999999999996</v>
      </c>
      <c r="AA6" s="3">
        <f t="shared" si="4"/>
        <v>11.088000000000001</v>
      </c>
      <c r="AB6" s="3">
        <f t="shared" si="4"/>
        <v>13.727999999999998</v>
      </c>
      <c r="AC6" s="3">
        <f t="shared" si="4"/>
        <v>8.73</v>
      </c>
      <c r="AD6" s="3">
        <f t="shared" si="4"/>
        <v>13.69</v>
      </c>
    </row>
    <row r="7" spans="1:30" x14ac:dyDescent="0.3">
      <c r="A7" s="32">
        <v>413</v>
      </c>
      <c r="B7" s="33">
        <v>315.69085693359398</v>
      </c>
      <c r="C7" s="19" t="s">
        <v>6</v>
      </c>
      <c r="D7" s="9">
        <f t="shared" si="0"/>
        <v>44.770385742191593</v>
      </c>
      <c r="F7" s="19"/>
      <c r="G7" s="7"/>
      <c r="H7" s="8"/>
      <c r="I7" s="7"/>
      <c r="J7" s="47" t="s">
        <v>33</v>
      </c>
      <c r="K7" s="57">
        <v>0.3</v>
      </c>
      <c r="L7" s="36">
        <v>13.69</v>
      </c>
      <c r="M7" s="9">
        <f>VLOOKUP(L7,$D$15:$E$144,2,TRUE)</f>
        <v>22.75</v>
      </c>
      <c r="O7">
        <v>125</v>
      </c>
      <c r="P7">
        <v>-18.18</v>
      </c>
      <c r="Q7">
        <f t="shared" si="2"/>
        <v>50.639999999999986</v>
      </c>
      <c r="R7" s="3">
        <f t="shared" si="6"/>
        <v>18.325927734371589</v>
      </c>
      <c r="S7" s="3">
        <f t="shared" si="7"/>
        <v>28.597412109371589</v>
      </c>
      <c r="T7" s="3">
        <f t="shared" si="8"/>
        <v>36.221191406256139</v>
      </c>
      <c r="U7" s="3">
        <f t="shared" si="9"/>
        <v>44.770385742191593</v>
      </c>
      <c r="V7" s="3">
        <f t="shared" si="10"/>
        <v>51.0439453125</v>
      </c>
      <c r="W7" s="3">
        <f t="shared" si="11"/>
        <v>57.088623046871589</v>
      </c>
      <c r="X7" s="3">
        <f t="shared" si="12"/>
        <v>63.158935546871589</v>
      </c>
      <c r="Y7" s="3">
        <f t="shared" si="13"/>
        <v>70.125366210936136</v>
      </c>
      <c r="Z7" s="3">
        <f t="shared" si="5"/>
        <v>39.839999999999996</v>
      </c>
      <c r="AA7" s="3">
        <f t="shared" si="4"/>
        <v>11.088000000000001</v>
      </c>
      <c r="AB7" s="3">
        <f t="shared" si="4"/>
        <v>13.727999999999998</v>
      </c>
      <c r="AC7" s="3">
        <f t="shared" si="4"/>
        <v>8.73</v>
      </c>
      <c r="AD7" s="3">
        <f t="shared" si="4"/>
        <v>13.69</v>
      </c>
    </row>
    <row r="8" spans="1:30" x14ac:dyDescent="0.3">
      <c r="A8" s="32">
        <v>525</v>
      </c>
      <c r="B8" s="33">
        <v>316.21365356445301</v>
      </c>
      <c r="C8" s="19" t="s">
        <v>7</v>
      </c>
      <c r="D8" s="9">
        <f t="shared" si="0"/>
        <v>51.0439453125</v>
      </c>
      <c r="F8" s="19"/>
      <c r="G8" s="7"/>
      <c r="H8" s="8"/>
      <c r="I8" s="7"/>
      <c r="J8" s="19"/>
      <c r="K8" s="7"/>
      <c r="L8" s="7"/>
      <c r="M8" s="8"/>
      <c r="O8">
        <v>126</v>
      </c>
      <c r="P8">
        <v>-17.57</v>
      </c>
      <c r="Q8">
        <f t="shared" si="2"/>
        <v>57.95999999999998</v>
      </c>
      <c r="R8" s="3">
        <f t="shared" si="6"/>
        <v>18.325927734371589</v>
      </c>
      <c r="S8" s="3">
        <f t="shared" si="7"/>
        <v>28.597412109371589</v>
      </c>
      <c r="T8" s="3">
        <f t="shared" si="8"/>
        <v>36.221191406256139</v>
      </c>
      <c r="U8" s="3">
        <f t="shared" si="9"/>
        <v>44.770385742191593</v>
      </c>
      <c r="V8" s="3">
        <f t="shared" si="10"/>
        <v>51.0439453125</v>
      </c>
      <c r="W8" s="3">
        <f t="shared" si="11"/>
        <v>57.088623046871589</v>
      </c>
      <c r="X8" s="3">
        <f t="shared" si="12"/>
        <v>63.158935546871589</v>
      </c>
      <c r="Y8" s="3">
        <f t="shared" si="13"/>
        <v>70.125366210936136</v>
      </c>
      <c r="Z8" s="3">
        <f t="shared" si="5"/>
        <v>39.839999999999996</v>
      </c>
      <c r="AA8" s="3">
        <f t="shared" si="4"/>
        <v>11.088000000000001</v>
      </c>
      <c r="AB8" s="3">
        <f t="shared" si="4"/>
        <v>13.727999999999998</v>
      </c>
      <c r="AC8" s="3">
        <f t="shared" si="4"/>
        <v>8.73</v>
      </c>
      <c r="AD8" s="3">
        <f t="shared" si="4"/>
        <v>13.69</v>
      </c>
    </row>
    <row r="9" spans="1:30" x14ac:dyDescent="0.3">
      <c r="A9" s="32">
        <v>641</v>
      </c>
      <c r="B9" s="33">
        <v>316.71737670898398</v>
      </c>
      <c r="C9" s="19" t="s">
        <v>8</v>
      </c>
      <c r="D9" s="9">
        <f t="shared" si="0"/>
        <v>57.088623046871589</v>
      </c>
      <c r="F9" s="19"/>
      <c r="G9" s="7"/>
      <c r="H9" s="8"/>
      <c r="I9" s="7"/>
      <c r="J9" s="19"/>
      <c r="K9" s="7"/>
      <c r="L9" s="7"/>
      <c r="M9" s="8"/>
      <c r="O9">
        <v>127</v>
      </c>
      <c r="P9">
        <v>-20.22</v>
      </c>
      <c r="Q9">
        <f t="shared" si="2"/>
        <v>26.159999999999997</v>
      </c>
      <c r="R9" s="3">
        <f t="shared" si="6"/>
        <v>18.325927734371589</v>
      </c>
      <c r="S9" s="3">
        <f t="shared" si="7"/>
        <v>28.597412109371589</v>
      </c>
      <c r="T9" s="3">
        <f t="shared" si="8"/>
        <v>36.221191406256139</v>
      </c>
      <c r="U9" s="3">
        <f t="shared" si="9"/>
        <v>44.770385742191593</v>
      </c>
      <c r="V9" s="3">
        <f t="shared" si="10"/>
        <v>51.0439453125</v>
      </c>
      <c r="W9" s="3">
        <f t="shared" si="11"/>
        <v>57.088623046871589</v>
      </c>
      <c r="X9" s="3">
        <f t="shared" si="12"/>
        <v>63.158935546871589</v>
      </c>
      <c r="Y9" s="3">
        <f t="shared" si="13"/>
        <v>70.125366210936136</v>
      </c>
      <c r="Z9" s="3">
        <f t="shared" si="5"/>
        <v>39.839999999999996</v>
      </c>
      <c r="AA9" s="3">
        <f t="shared" si="4"/>
        <v>11.088000000000001</v>
      </c>
      <c r="AB9" s="3">
        <f t="shared" si="4"/>
        <v>13.727999999999998</v>
      </c>
      <c r="AC9" s="3">
        <f t="shared" si="4"/>
        <v>8.73</v>
      </c>
      <c r="AD9" s="3">
        <f t="shared" si="4"/>
        <v>13.69</v>
      </c>
    </row>
    <row r="10" spans="1:30" x14ac:dyDescent="0.3">
      <c r="A10" s="32">
        <v>769</v>
      </c>
      <c r="B10" s="33">
        <v>317.22323608398398</v>
      </c>
      <c r="C10" s="19" t="s">
        <v>9</v>
      </c>
      <c r="D10" s="9">
        <f t="shared" si="0"/>
        <v>63.158935546871589</v>
      </c>
      <c r="F10" s="19"/>
      <c r="G10" s="7"/>
      <c r="H10" s="8"/>
      <c r="I10" s="7"/>
      <c r="J10" s="19"/>
      <c r="K10" s="36"/>
      <c r="L10" s="36"/>
      <c r="M10" s="9"/>
      <c r="O10">
        <v>130</v>
      </c>
      <c r="P10">
        <v>-21.22</v>
      </c>
      <c r="Q10">
        <f t="shared" si="2"/>
        <v>14.159999999999997</v>
      </c>
      <c r="R10" s="3">
        <f t="shared" si="6"/>
        <v>18.325927734371589</v>
      </c>
      <c r="S10" s="3">
        <f t="shared" si="7"/>
        <v>28.597412109371589</v>
      </c>
      <c r="T10" s="3">
        <f t="shared" si="8"/>
        <v>36.221191406256139</v>
      </c>
      <c r="U10" s="3">
        <f t="shared" si="9"/>
        <v>44.770385742191593</v>
      </c>
      <c r="V10" s="3">
        <f t="shared" si="10"/>
        <v>51.0439453125</v>
      </c>
      <c r="W10" s="3">
        <f t="shared" si="11"/>
        <v>57.088623046871589</v>
      </c>
      <c r="X10" s="3">
        <f t="shared" si="12"/>
        <v>63.158935546871589</v>
      </c>
      <c r="Y10" s="3">
        <f t="shared" si="13"/>
        <v>70.125366210936136</v>
      </c>
      <c r="Z10" s="3">
        <f t="shared" si="5"/>
        <v>39.839999999999996</v>
      </c>
      <c r="AA10" s="3">
        <f t="shared" si="4"/>
        <v>11.088000000000001</v>
      </c>
      <c r="AB10" s="3">
        <f t="shared" si="4"/>
        <v>13.727999999999998</v>
      </c>
      <c r="AC10" s="3">
        <f t="shared" si="4"/>
        <v>8.73</v>
      </c>
      <c r="AD10" s="3">
        <f t="shared" si="4"/>
        <v>13.69</v>
      </c>
    </row>
    <row r="11" spans="1:30" ht="15" thickBot="1" x14ac:dyDescent="0.35">
      <c r="A11" s="34">
        <v>920</v>
      </c>
      <c r="B11" s="35">
        <v>317.80377197265602</v>
      </c>
      <c r="C11" s="20" t="s">
        <v>10</v>
      </c>
      <c r="D11" s="13">
        <f t="shared" si="0"/>
        <v>70.125366210936136</v>
      </c>
      <c r="F11" s="20"/>
      <c r="G11" s="12"/>
      <c r="H11" s="22"/>
      <c r="I11" s="7"/>
      <c r="J11" s="20"/>
      <c r="K11" s="44"/>
      <c r="L11" s="44"/>
      <c r="M11" s="13"/>
      <c r="O11">
        <v>134</v>
      </c>
      <c r="P11">
        <v>-21.58</v>
      </c>
      <c r="Q11">
        <f t="shared" si="2"/>
        <v>9.8400000000000034</v>
      </c>
      <c r="R11" s="3">
        <f t="shared" si="6"/>
        <v>18.325927734371589</v>
      </c>
      <c r="S11" s="3">
        <f t="shared" si="7"/>
        <v>28.597412109371589</v>
      </c>
      <c r="T11" s="3">
        <f t="shared" si="8"/>
        <v>36.221191406256139</v>
      </c>
      <c r="U11" s="3">
        <f t="shared" si="9"/>
        <v>44.770385742191593</v>
      </c>
      <c r="V11" s="3">
        <f t="shared" si="10"/>
        <v>51.0439453125</v>
      </c>
      <c r="W11" s="3">
        <f t="shared" si="11"/>
        <v>57.088623046871589</v>
      </c>
      <c r="X11" s="3">
        <f t="shared" si="12"/>
        <v>63.158935546871589</v>
      </c>
      <c r="Y11" s="3">
        <f t="shared" si="13"/>
        <v>70.125366210936136</v>
      </c>
      <c r="Z11" s="3">
        <f t="shared" si="5"/>
        <v>39.839999999999996</v>
      </c>
      <c r="AA11" s="3">
        <f t="shared" si="4"/>
        <v>11.088000000000001</v>
      </c>
      <c r="AB11" s="3">
        <f t="shared" si="4"/>
        <v>13.727999999999998</v>
      </c>
      <c r="AC11" s="3">
        <f t="shared" si="4"/>
        <v>8.73</v>
      </c>
      <c r="AD11" s="3">
        <f t="shared" si="4"/>
        <v>13.69</v>
      </c>
    </row>
    <row r="12" spans="1:30" ht="15" thickBot="1" x14ac:dyDescent="0.35">
      <c r="O12">
        <v>135</v>
      </c>
      <c r="P12">
        <v>-21.86</v>
      </c>
      <c r="Q12">
        <f t="shared" si="2"/>
        <v>6.4799999999999898</v>
      </c>
      <c r="R12" s="3">
        <f t="shared" ref="R12:Y12" si="14">R11</f>
        <v>18.325927734371589</v>
      </c>
      <c r="S12" s="3">
        <f t="shared" si="14"/>
        <v>28.597412109371589</v>
      </c>
      <c r="T12" s="3">
        <f t="shared" si="14"/>
        <v>36.221191406256139</v>
      </c>
      <c r="U12" s="3">
        <f t="shared" si="14"/>
        <v>44.770385742191593</v>
      </c>
      <c r="V12" s="3">
        <f t="shared" si="14"/>
        <v>51.0439453125</v>
      </c>
      <c r="W12" s="3">
        <f t="shared" si="14"/>
        <v>57.088623046871589</v>
      </c>
      <c r="X12" s="3">
        <f t="shared" si="14"/>
        <v>63.158935546871589</v>
      </c>
      <c r="Y12" s="3">
        <f t="shared" si="14"/>
        <v>70.125366210936136</v>
      </c>
      <c r="Z12" s="3">
        <f t="shared" si="5"/>
        <v>39.839999999999996</v>
      </c>
      <c r="AA12" s="3">
        <f t="shared" si="4"/>
        <v>11.088000000000001</v>
      </c>
      <c r="AB12" s="3">
        <f t="shared" si="4"/>
        <v>13.727999999999998</v>
      </c>
      <c r="AC12" s="3">
        <f t="shared" si="4"/>
        <v>8.73</v>
      </c>
      <c r="AD12" s="3">
        <f t="shared" si="4"/>
        <v>13.69</v>
      </c>
    </row>
    <row r="13" spans="1:30" ht="15" thickBot="1" x14ac:dyDescent="0.35">
      <c r="A13" s="49" t="s">
        <v>23</v>
      </c>
      <c r="B13" s="29"/>
      <c r="C13" s="4"/>
      <c r="D13" s="6"/>
      <c r="O13">
        <v>136</v>
      </c>
      <c r="P13">
        <v>-22.21</v>
      </c>
      <c r="Q13">
        <f t="shared" si="2"/>
        <v>2.2799999999999727</v>
      </c>
      <c r="R13" s="3">
        <f t="shared" si="6"/>
        <v>18.325927734371589</v>
      </c>
      <c r="S13" s="3">
        <f t="shared" si="7"/>
        <v>28.597412109371589</v>
      </c>
      <c r="T13" s="3">
        <f t="shared" si="8"/>
        <v>36.221191406256139</v>
      </c>
      <c r="U13" s="3">
        <f t="shared" si="9"/>
        <v>44.770385742191593</v>
      </c>
      <c r="V13" s="3">
        <f t="shared" si="10"/>
        <v>51.0439453125</v>
      </c>
      <c r="W13" s="3">
        <f t="shared" si="11"/>
        <v>57.088623046871589</v>
      </c>
      <c r="X13" s="3">
        <f t="shared" si="12"/>
        <v>63.158935546871589</v>
      </c>
      <c r="Y13" s="3">
        <f t="shared" si="13"/>
        <v>70.125366210936136</v>
      </c>
      <c r="Z13" s="3">
        <f t="shared" si="5"/>
        <v>39.839999999999996</v>
      </c>
      <c r="AA13" s="3">
        <f t="shared" si="4"/>
        <v>11.088000000000001</v>
      </c>
      <c r="AB13" s="3">
        <f t="shared" si="4"/>
        <v>13.727999999999998</v>
      </c>
      <c r="AC13" s="3">
        <f t="shared" si="4"/>
        <v>8.73</v>
      </c>
      <c r="AD13" s="3">
        <f t="shared" si="4"/>
        <v>13.69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137</v>
      </c>
      <c r="P14">
        <v>-22.34</v>
      </c>
      <c r="Q14">
        <f t="shared" si="2"/>
        <v>0.71999999999998465</v>
      </c>
      <c r="R14" s="3">
        <f t="shared" si="6"/>
        <v>18.325927734371589</v>
      </c>
      <c r="S14" s="3">
        <f t="shared" si="7"/>
        <v>28.597412109371589</v>
      </c>
      <c r="T14" s="3">
        <f t="shared" si="8"/>
        <v>36.221191406256139</v>
      </c>
      <c r="U14" s="3">
        <f t="shared" si="9"/>
        <v>44.770385742191593</v>
      </c>
      <c r="V14" s="3">
        <f t="shared" si="10"/>
        <v>51.0439453125</v>
      </c>
      <c r="W14" s="3">
        <f t="shared" si="11"/>
        <v>57.088623046871589</v>
      </c>
      <c r="X14" s="3">
        <f t="shared" si="12"/>
        <v>63.158935546871589</v>
      </c>
      <c r="Y14" s="3">
        <f t="shared" si="13"/>
        <v>70.125366210936136</v>
      </c>
      <c r="Z14" s="3">
        <f t="shared" si="5"/>
        <v>39.839999999999996</v>
      </c>
      <c r="AA14" s="3">
        <f t="shared" si="4"/>
        <v>11.088000000000001</v>
      </c>
      <c r="AB14" s="3">
        <f t="shared" si="4"/>
        <v>13.727999999999998</v>
      </c>
      <c r="AC14" s="3">
        <f t="shared" si="4"/>
        <v>8.73</v>
      </c>
      <c r="AD14" s="3">
        <f t="shared" si="4"/>
        <v>13.69</v>
      </c>
    </row>
    <row r="15" spans="1:30" x14ac:dyDescent="0.3">
      <c r="A15" s="3">
        <v>0</v>
      </c>
      <c r="B15" s="3">
        <v>311.95999145507801</v>
      </c>
      <c r="D15" s="3">
        <f t="shared" ref="D15:D46" si="15">(B15-$B$3)*12</f>
        <v>0</v>
      </c>
      <c r="E15" s="3">
        <f>A15</f>
        <v>0</v>
      </c>
      <c r="O15">
        <v>138</v>
      </c>
      <c r="P15">
        <v>-22.4</v>
      </c>
      <c r="Q15">
        <f t="shared" si="2"/>
        <v>0</v>
      </c>
      <c r="R15" s="3">
        <f t="shared" ref="R15:Y15" si="16">R14</f>
        <v>18.325927734371589</v>
      </c>
      <c r="S15" s="3">
        <f t="shared" si="16"/>
        <v>28.597412109371589</v>
      </c>
      <c r="T15" s="3">
        <f t="shared" si="16"/>
        <v>36.221191406256139</v>
      </c>
      <c r="U15" s="3">
        <f t="shared" si="16"/>
        <v>44.770385742191593</v>
      </c>
      <c r="V15" s="3">
        <f t="shared" si="16"/>
        <v>51.0439453125</v>
      </c>
      <c r="W15" s="3">
        <f t="shared" si="16"/>
        <v>57.088623046871589</v>
      </c>
      <c r="X15" s="3">
        <f t="shared" si="16"/>
        <v>63.158935546871589</v>
      </c>
      <c r="Y15" s="3">
        <f t="shared" si="16"/>
        <v>70.125366210936136</v>
      </c>
      <c r="Z15" s="3">
        <f t="shared" si="5"/>
        <v>39.839999999999996</v>
      </c>
      <c r="AA15" s="3">
        <f t="shared" si="4"/>
        <v>11.088000000000001</v>
      </c>
      <c r="AB15" s="3">
        <f t="shared" si="4"/>
        <v>13.727999999999998</v>
      </c>
      <c r="AC15" s="3">
        <f t="shared" si="4"/>
        <v>8.73</v>
      </c>
      <c r="AD15" s="3">
        <f t="shared" si="4"/>
        <v>13.69</v>
      </c>
    </row>
    <row r="16" spans="1:30" x14ac:dyDescent="0.3">
      <c r="A16" s="3">
        <v>0.10000000149011599</v>
      </c>
      <c r="B16" s="3">
        <v>312.12493896484398</v>
      </c>
      <c r="D16" s="3">
        <f t="shared" si="15"/>
        <v>1.9793701171915927</v>
      </c>
      <c r="E16" s="3">
        <f t="shared" ref="E16:E79" si="17">A16</f>
        <v>0.10000000149011599</v>
      </c>
      <c r="O16">
        <v>139</v>
      </c>
      <c r="P16">
        <v>-22.32</v>
      </c>
      <c r="Q16">
        <f>(P16-MIN($P$3:$P$23)) * 12</f>
        <v>0.95999999999997954</v>
      </c>
      <c r="R16" s="3">
        <f t="shared" si="6"/>
        <v>18.325927734371589</v>
      </c>
      <c r="S16" s="3">
        <f t="shared" si="7"/>
        <v>28.597412109371589</v>
      </c>
      <c r="T16" s="3">
        <f t="shared" si="8"/>
        <v>36.221191406256139</v>
      </c>
      <c r="U16" s="3">
        <f t="shared" si="9"/>
        <v>44.770385742191593</v>
      </c>
      <c r="V16" s="3">
        <f t="shared" si="10"/>
        <v>51.0439453125</v>
      </c>
      <c r="W16" s="3">
        <f t="shared" si="11"/>
        <v>57.088623046871589</v>
      </c>
      <c r="X16" s="3">
        <f t="shared" si="12"/>
        <v>63.158935546871589</v>
      </c>
      <c r="Y16" s="3">
        <f t="shared" si="13"/>
        <v>70.125366210936136</v>
      </c>
      <c r="Z16" s="3">
        <f>Z15</f>
        <v>39.839999999999996</v>
      </c>
      <c r="AA16" s="3">
        <f t="shared" si="4"/>
        <v>11.088000000000001</v>
      </c>
      <c r="AB16" s="3">
        <f t="shared" si="4"/>
        <v>13.727999999999998</v>
      </c>
      <c r="AC16" s="3">
        <f t="shared" si="4"/>
        <v>8.73</v>
      </c>
      <c r="AD16" s="3">
        <f t="shared" si="4"/>
        <v>13.69</v>
      </c>
    </row>
    <row r="17" spans="1:30" x14ac:dyDescent="0.3">
      <c r="A17" s="3">
        <v>0.25</v>
      </c>
      <c r="B17" s="3">
        <v>312.18795776367199</v>
      </c>
      <c r="D17" s="3">
        <f t="shared" si="15"/>
        <v>2.7355957031277285</v>
      </c>
      <c r="E17" s="3">
        <f t="shared" si="17"/>
        <v>0.25</v>
      </c>
      <c r="O17">
        <v>140</v>
      </c>
      <c r="P17">
        <v>-21.94</v>
      </c>
      <c r="Q17">
        <f>(P17-MIN($P$3:$P$23)) * 12</f>
        <v>5.5199999999999676</v>
      </c>
      <c r="R17" s="3">
        <f t="shared" si="6"/>
        <v>18.325927734371589</v>
      </c>
      <c r="S17" s="3">
        <f t="shared" si="7"/>
        <v>28.597412109371589</v>
      </c>
      <c r="T17" s="3">
        <f t="shared" si="8"/>
        <v>36.221191406256139</v>
      </c>
      <c r="U17" s="3">
        <f t="shared" si="9"/>
        <v>44.770385742191593</v>
      </c>
      <c r="V17" s="3">
        <f t="shared" si="10"/>
        <v>51.0439453125</v>
      </c>
      <c r="W17" s="3">
        <f t="shared" si="11"/>
        <v>57.088623046871589</v>
      </c>
      <c r="X17" s="3">
        <f t="shared" si="12"/>
        <v>63.158935546871589</v>
      </c>
      <c r="Y17" s="3">
        <f t="shared" si="13"/>
        <v>70.125366210936136</v>
      </c>
      <c r="Z17" s="3">
        <f t="shared" si="5"/>
        <v>39.839999999999996</v>
      </c>
      <c r="AA17" s="3">
        <f t="shared" si="4"/>
        <v>11.088000000000001</v>
      </c>
      <c r="AB17" s="3">
        <f t="shared" si="4"/>
        <v>13.727999999999998</v>
      </c>
      <c r="AC17" s="3">
        <f t="shared" si="4"/>
        <v>8.73</v>
      </c>
      <c r="AD17" s="3">
        <f t="shared" si="4"/>
        <v>13.69</v>
      </c>
    </row>
    <row r="18" spans="1:30" x14ac:dyDescent="0.3">
      <c r="A18" s="3">
        <v>0.5</v>
      </c>
      <c r="B18" s="3">
        <v>312.24740600585898</v>
      </c>
      <c r="D18" s="3">
        <f t="shared" si="15"/>
        <v>3.4489746093715894</v>
      </c>
      <c r="E18" s="3">
        <f t="shared" si="17"/>
        <v>0.5</v>
      </c>
      <c r="O18">
        <v>141</v>
      </c>
      <c r="P18">
        <v>-21.5</v>
      </c>
      <c r="Q18">
        <f t="shared" si="2"/>
        <v>10.799999999999983</v>
      </c>
      <c r="R18" s="3">
        <f t="shared" si="6"/>
        <v>18.325927734371589</v>
      </c>
      <c r="S18" s="3">
        <f t="shared" si="7"/>
        <v>28.597412109371589</v>
      </c>
      <c r="T18" s="3">
        <f t="shared" si="8"/>
        <v>36.221191406256139</v>
      </c>
      <c r="U18" s="3">
        <f t="shared" si="9"/>
        <v>44.770385742191593</v>
      </c>
      <c r="V18" s="3">
        <f t="shared" si="10"/>
        <v>51.0439453125</v>
      </c>
      <c r="W18" s="3">
        <f t="shared" si="11"/>
        <v>57.088623046871589</v>
      </c>
      <c r="X18" s="3">
        <f t="shared" si="12"/>
        <v>63.158935546871589</v>
      </c>
      <c r="Y18" s="3">
        <f t="shared" si="13"/>
        <v>70.125366210936136</v>
      </c>
      <c r="Z18" s="3">
        <f t="shared" si="5"/>
        <v>39.839999999999996</v>
      </c>
      <c r="AA18" s="3">
        <f t="shared" si="4"/>
        <v>11.088000000000001</v>
      </c>
      <c r="AB18" s="3">
        <f t="shared" si="4"/>
        <v>13.727999999999998</v>
      </c>
      <c r="AC18" s="3">
        <f t="shared" si="4"/>
        <v>8.73</v>
      </c>
      <c r="AD18" s="3">
        <f t="shared" si="4"/>
        <v>13.69</v>
      </c>
    </row>
    <row r="19" spans="1:30" x14ac:dyDescent="0.3">
      <c r="A19" s="3">
        <v>0.75</v>
      </c>
      <c r="B19" s="3">
        <v>312.29608154296898</v>
      </c>
      <c r="D19" s="3">
        <f t="shared" si="15"/>
        <v>4.0330810546915927</v>
      </c>
      <c r="E19" s="3">
        <f t="shared" si="17"/>
        <v>0.75</v>
      </c>
      <c r="O19">
        <v>142</v>
      </c>
      <c r="P19">
        <v>-20.54</v>
      </c>
      <c r="Q19">
        <f t="shared" si="2"/>
        <v>22.319999999999993</v>
      </c>
      <c r="R19" s="3">
        <f t="shared" si="6"/>
        <v>18.325927734371589</v>
      </c>
      <c r="S19" s="3">
        <f t="shared" si="7"/>
        <v>28.597412109371589</v>
      </c>
      <c r="T19" s="3">
        <f t="shared" si="8"/>
        <v>36.221191406256139</v>
      </c>
      <c r="U19" s="3">
        <f t="shared" si="9"/>
        <v>44.770385742191593</v>
      </c>
      <c r="V19" s="3">
        <f t="shared" si="10"/>
        <v>51.0439453125</v>
      </c>
      <c r="W19" s="3">
        <f t="shared" si="11"/>
        <v>57.088623046871589</v>
      </c>
      <c r="X19" s="3">
        <f t="shared" si="12"/>
        <v>63.158935546871589</v>
      </c>
      <c r="Y19" s="3">
        <f t="shared" si="13"/>
        <v>70.125366210936136</v>
      </c>
      <c r="Z19" s="3">
        <f t="shared" si="5"/>
        <v>39.839999999999996</v>
      </c>
      <c r="AA19" s="3">
        <f t="shared" si="4"/>
        <v>11.088000000000001</v>
      </c>
      <c r="AB19" s="3">
        <f t="shared" si="4"/>
        <v>13.727999999999998</v>
      </c>
      <c r="AC19" s="3">
        <f t="shared" si="4"/>
        <v>8.73</v>
      </c>
      <c r="AD19" s="3">
        <f t="shared" si="4"/>
        <v>13.69</v>
      </c>
    </row>
    <row r="20" spans="1:30" x14ac:dyDescent="0.3">
      <c r="A20" s="3">
        <v>1</v>
      </c>
      <c r="B20" s="3">
        <v>312.33200073242199</v>
      </c>
      <c r="D20" s="3">
        <f t="shared" si="15"/>
        <v>4.4641113281277285</v>
      </c>
      <c r="E20" s="3">
        <f t="shared" si="17"/>
        <v>1</v>
      </c>
      <c r="O20">
        <v>143</v>
      </c>
      <c r="P20">
        <v>-14.88</v>
      </c>
      <c r="Q20">
        <f t="shared" si="2"/>
        <v>90.239999999999981</v>
      </c>
      <c r="R20" s="3">
        <f t="shared" si="6"/>
        <v>18.325927734371589</v>
      </c>
      <c r="S20" s="3">
        <f t="shared" si="7"/>
        <v>28.597412109371589</v>
      </c>
      <c r="T20" s="3">
        <f t="shared" si="8"/>
        <v>36.221191406256139</v>
      </c>
      <c r="U20" s="3">
        <f t="shared" si="9"/>
        <v>44.770385742191593</v>
      </c>
      <c r="V20" s="3">
        <f t="shared" si="10"/>
        <v>51.0439453125</v>
      </c>
      <c r="W20" s="3">
        <f t="shared" si="11"/>
        <v>57.088623046871589</v>
      </c>
      <c r="X20" s="3">
        <f t="shared" si="12"/>
        <v>63.158935546871589</v>
      </c>
      <c r="Y20" s="3">
        <f t="shared" si="13"/>
        <v>70.125366210936136</v>
      </c>
      <c r="Z20" s="3">
        <f t="shared" si="5"/>
        <v>39.839999999999996</v>
      </c>
      <c r="AA20" s="3">
        <f t="shared" si="5"/>
        <v>11.088000000000001</v>
      </c>
      <c r="AB20" s="3">
        <f t="shared" si="5"/>
        <v>13.727999999999998</v>
      </c>
      <c r="AC20" s="3">
        <f t="shared" si="5"/>
        <v>8.73</v>
      </c>
      <c r="AD20" s="3">
        <f t="shared" si="5"/>
        <v>13.69</v>
      </c>
    </row>
    <row r="21" spans="1:30" x14ac:dyDescent="0.3">
      <c r="A21" s="3">
        <v>1.25</v>
      </c>
      <c r="B21" s="3">
        <v>312.36288452148398</v>
      </c>
      <c r="D21" s="3">
        <f t="shared" si="15"/>
        <v>4.8347167968715894</v>
      </c>
      <c r="E21" s="3">
        <f t="shared" si="17"/>
        <v>1.25</v>
      </c>
      <c r="O21">
        <v>144</v>
      </c>
      <c r="P21">
        <v>-14.8</v>
      </c>
      <c r="Q21">
        <f t="shared" si="2"/>
        <v>91.199999999999974</v>
      </c>
      <c r="R21" s="3">
        <f t="shared" si="6"/>
        <v>18.325927734371589</v>
      </c>
      <c r="S21" s="3">
        <f t="shared" si="7"/>
        <v>28.597412109371589</v>
      </c>
      <c r="T21" s="3">
        <f t="shared" si="8"/>
        <v>36.221191406256139</v>
      </c>
      <c r="U21" s="3">
        <f t="shared" si="9"/>
        <v>44.770385742191593</v>
      </c>
      <c r="V21" s="3">
        <f t="shared" si="10"/>
        <v>51.0439453125</v>
      </c>
      <c r="W21" s="3">
        <f t="shared" si="11"/>
        <v>57.088623046871589</v>
      </c>
      <c r="X21" s="3">
        <f t="shared" si="12"/>
        <v>63.158935546871589</v>
      </c>
      <c r="Y21" s="3">
        <f t="shared" si="13"/>
        <v>70.125366210936136</v>
      </c>
      <c r="Z21" s="3">
        <f t="shared" si="13"/>
        <v>39.839999999999996</v>
      </c>
      <c r="AA21" s="3">
        <f t="shared" si="13"/>
        <v>11.088000000000001</v>
      </c>
      <c r="AB21" s="3">
        <f t="shared" si="13"/>
        <v>13.727999999999998</v>
      </c>
      <c r="AC21" s="3">
        <f t="shared" si="13"/>
        <v>8.73</v>
      </c>
      <c r="AD21" s="3">
        <f t="shared" si="13"/>
        <v>13.69</v>
      </c>
    </row>
    <row r="22" spans="1:30" x14ac:dyDescent="0.3">
      <c r="A22" s="3">
        <v>1.5</v>
      </c>
      <c r="B22" s="3">
        <v>312.38909912109398</v>
      </c>
      <c r="D22" s="3">
        <f t="shared" si="15"/>
        <v>5.1492919921915927</v>
      </c>
      <c r="E22" s="3">
        <f t="shared" si="17"/>
        <v>1.5</v>
      </c>
      <c r="O22">
        <v>145</v>
      </c>
      <c r="P22">
        <v>-13.22</v>
      </c>
      <c r="Q22">
        <f t="shared" si="2"/>
        <v>110.15999999999997</v>
      </c>
      <c r="R22" s="3">
        <f t="shared" si="6"/>
        <v>18.325927734371589</v>
      </c>
      <c r="S22" s="3">
        <f t="shared" si="7"/>
        <v>28.597412109371589</v>
      </c>
      <c r="T22" s="3">
        <f t="shared" si="8"/>
        <v>36.221191406256139</v>
      </c>
      <c r="U22" s="3">
        <f t="shared" si="9"/>
        <v>44.770385742191593</v>
      </c>
      <c r="V22" s="3">
        <f t="shared" si="10"/>
        <v>51.0439453125</v>
      </c>
      <c r="W22" s="3">
        <f t="shared" si="11"/>
        <v>57.088623046871589</v>
      </c>
      <c r="X22" s="3">
        <f t="shared" si="12"/>
        <v>63.158935546871589</v>
      </c>
      <c r="Y22" s="3">
        <f t="shared" si="13"/>
        <v>70.125366210936136</v>
      </c>
      <c r="Z22" s="3">
        <f t="shared" si="13"/>
        <v>39.839999999999996</v>
      </c>
      <c r="AA22" s="3">
        <f t="shared" si="13"/>
        <v>11.088000000000001</v>
      </c>
      <c r="AB22" s="3">
        <f t="shared" si="13"/>
        <v>13.727999999999998</v>
      </c>
      <c r="AC22" s="3">
        <f t="shared" si="13"/>
        <v>8.73</v>
      </c>
      <c r="AD22" s="3">
        <f t="shared" si="13"/>
        <v>13.69</v>
      </c>
    </row>
    <row r="23" spans="1:30" x14ac:dyDescent="0.3">
      <c r="A23" s="3">
        <v>1.75</v>
      </c>
      <c r="B23" s="3">
        <v>312.41015625</v>
      </c>
      <c r="D23" s="3">
        <f t="shared" si="15"/>
        <v>5.4019775390638642</v>
      </c>
      <c r="E23" s="3">
        <f t="shared" si="17"/>
        <v>1.75</v>
      </c>
      <c r="O23">
        <v>147</v>
      </c>
      <c r="P23">
        <v>-12.56</v>
      </c>
      <c r="Q23">
        <f t="shared" si="2"/>
        <v>118.07999999999998</v>
      </c>
      <c r="R23" s="3">
        <f t="shared" si="6"/>
        <v>18.325927734371589</v>
      </c>
      <c r="S23" s="3">
        <f t="shared" si="7"/>
        <v>28.597412109371589</v>
      </c>
      <c r="T23" s="3">
        <f t="shared" si="8"/>
        <v>36.221191406256139</v>
      </c>
      <c r="U23" s="3">
        <f t="shared" si="9"/>
        <v>44.770385742191593</v>
      </c>
      <c r="V23" s="3">
        <f t="shared" si="10"/>
        <v>51.0439453125</v>
      </c>
      <c r="W23" s="3">
        <f t="shared" si="11"/>
        <v>57.088623046871589</v>
      </c>
      <c r="X23" s="3">
        <f t="shared" si="12"/>
        <v>63.158935546871589</v>
      </c>
      <c r="Y23" s="3">
        <f t="shared" si="13"/>
        <v>70.125366210936136</v>
      </c>
      <c r="Z23" s="3">
        <f t="shared" si="13"/>
        <v>39.839999999999996</v>
      </c>
      <c r="AA23" s="3">
        <f t="shared" si="13"/>
        <v>11.088000000000001</v>
      </c>
      <c r="AB23" s="3">
        <f t="shared" si="13"/>
        <v>13.727999999999998</v>
      </c>
      <c r="AC23" s="3">
        <f t="shared" si="13"/>
        <v>8.73</v>
      </c>
      <c r="AD23" s="3">
        <f t="shared" si="13"/>
        <v>13.69</v>
      </c>
    </row>
    <row r="24" spans="1:30" x14ac:dyDescent="0.3">
      <c r="A24" s="3">
        <v>2</v>
      </c>
      <c r="B24" s="3">
        <v>312.43344116210898</v>
      </c>
      <c r="D24" s="3">
        <f t="shared" si="15"/>
        <v>5.6813964843715894</v>
      </c>
      <c r="E24" s="3">
        <f t="shared" si="17"/>
        <v>2</v>
      </c>
      <c r="Z24" s="3"/>
      <c r="AA24" s="3"/>
      <c r="AB24" s="3"/>
      <c r="AC24" s="3"/>
      <c r="AD24" s="3"/>
    </row>
    <row r="25" spans="1:30" x14ac:dyDescent="0.3">
      <c r="A25" s="3">
        <v>2.25</v>
      </c>
      <c r="B25" s="3">
        <v>312.45104980468801</v>
      </c>
      <c r="D25" s="3">
        <f t="shared" si="15"/>
        <v>5.8927001953200033</v>
      </c>
      <c r="E25" s="3">
        <f t="shared" si="17"/>
        <v>2.25</v>
      </c>
      <c r="Z25" s="3"/>
      <c r="AA25" s="3"/>
      <c r="AB25" s="3"/>
      <c r="AC25" s="3"/>
      <c r="AD25" s="3"/>
    </row>
    <row r="26" spans="1:30" x14ac:dyDescent="0.3">
      <c r="A26" s="3">
        <v>2.5</v>
      </c>
      <c r="B26" s="3">
        <v>312.470458984375</v>
      </c>
      <c r="D26" s="3">
        <f t="shared" si="15"/>
        <v>6.1256103515638642</v>
      </c>
      <c r="E26" s="3">
        <f t="shared" si="17"/>
        <v>2.5</v>
      </c>
      <c r="Z26" s="3"/>
      <c r="AA26" s="3"/>
      <c r="AB26" s="3"/>
      <c r="AC26" s="3"/>
      <c r="AD26" s="3"/>
    </row>
    <row r="27" spans="1:30" x14ac:dyDescent="0.3">
      <c r="A27" s="3">
        <v>2.75</v>
      </c>
      <c r="B27" s="3">
        <v>312.48764038085898</v>
      </c>
      <c r="D27" s="3">
        <f t="shared" si="15"/>
        <v>6.3317871093715894</v>
      </c>
      <c r="E27" s="3">
        <f t="shared" si="17"/>
        <v>2.75</v>
      </c>
      <c r="Z27" s="3"/>
      <c r="AA27" s="3"/>
      <c r="AB27" s="3"/>
      <c r="AC27" s="3"/>
      <c r="AD27" s="3"/>
    </row>
    <row r="28" spans="1:30" x14ac:dyDescent="0.3">
      <c r="A28" s="3">
        <v>3</v>
      </c>
      <c r="B28" s="3">
        <v>312.50439453125</v>
      </c>
      <c r="D28" s="3">
        <f t="shared" si="15"/>
        <v>6.5328369140638642</v>
      </c>
      <c r="E28" s="3">
        <f t="shared" si="17"/>
        <v>3</v>
      </c>
      <c r="Z28" s="3"/>
      <c r="AA28" s="3"/>
      <c r="AB28" s="3"/>
      <c r="AC28" s="3"/>
      <c r="AD28" s="3"/>
    </row>
    <row r="29" spans="1:30" x14ac:dyDescent="0.3">
      <c r="A29" s="3">
        <v>3.25</v>
      </c>
      <c r="B29" s="3">
        <v>312.51943969726602</v>
      </c>
      <c r="D29" s="3">
        <f t="shared" si="15"/>
        <v>6.7133789062561391</v>
      </c>
      <c r="E29" s="3">
        <f t="shared" si="17"/>
        <v>3.25</v>
      </c>
      <c r="Z29" s="3"/>
      <c r="AA29" s="3"/>
      <c r="AB29" s="3"/>
      <c r="AC29" s="3"/>
      <c r="AD29" s="3"/>
    </row>
    <row r="30" spans="1:30" x14ac:dyDescent="0.3">
      <c r="A30" s="3">
        <v>3.5</v>
      </c>
      <c r="B30" s="3">
        <v>312.53729248046898</v>
      </c>
      <c r="D30" s="3">
        <f t="shared" si="15"/>
        <v>6.9276123046915927</v>
      </c>
      <c r="E30" s="3">
        <f t="shared" si="17"/>
        <v>3.5</v>
      </c>
      <c r="Z30" s="3"/>
      <c r="AA30" s="3"/>
      <c r="AB30" s="3"/>
      <c r="AC30" s="3"/>
      <c r="AD30" s="3"/>
    </row>
    <row r="31" spans="1:30" x14ac:dyDescent="0.3">
      <c r="A31" s="3">
        <v>3.75</v>
      </c>
      <c r="B31" s="3">
        <v>312.55078125</v>
      </c>
      <c r="D31" s="3">
        <f t="shared" si="15"/>
        <v>7.0894775390638642</v>
      </c>
      <c r="E31" s="3">
        <f t="shared" si="17"/>
        <v>3.75</v>
      </c>
      <c r="Z31" s="3"/>
      <c r="AA31" s="3"/>
      <c r="AB31" s="3"/>
      <c r="AC31" s="3"/>
      <c r="AD31" s="3"/>
    </row>
    <row r="32" spans="1:30" x14ac:dyDescent="0.3">
      <c r="A32" s="3">
        <v>4</v>
      </c>
      <c r="B32" s="3">
        <v>312.56439208984398</v>
      </c>
      <c r="D32" s="3">
        <f t="shared" si="15"/>
        <v>7.2528076171915927</v>
      </c>
      <c r="E32" s="3">
        <f t="shared" si="17"/>
        <v>4</v>
      </c>
      <c r="Z32" s="3"/>
      <c r="AA32" s="3"/>
      <c r="AB32" s="3"/>
      <c r="AC32" s="3"/>
      <c r="AD32" s="3"/>
    </row>
    <row r="33" spans="1:30" x14ac:dyDescent="0.3">
      <c r="A33" s="3">
        <v>4.25</v>
      </c>
      <c r="B33" s="3">
        <v>312.57568359375</v>
      </c>
      <c r="D33" s="3">
        <f t="shared" si="15"/>
        <v>7.3883056640638642</v>
      </c>
      <c r="E33" s="3">
        <f t="shared" si="17"/>
        <v>4.25</v>
      </c>
      <c r="Z33" s="3"/>
      <c r="AA33" s="3"/>
      <c r="AB33" s="3"/>
      <c r="AC33" s="3"/>
      <c r="AD33" s="3"/>
    </row>
    <row r="34" spans="1:30" x14ac:dyDescent="0.3">
      <c r="A34" s="3">
        <v>4.5</v>
      </c>
      <c r="B34" s="3">
        <v>312.58773803710898</v>
      </c>
      <c r="D34" s="3">
        <f t="shared" si="15"/>
        <v>7.5329589843715894</v>
      </c>
      <c r="E34" s="3">
        <f t="shared" si="17"/>
        <v>4.5</v>
      </c>
      <c r="Z34" s="3"/>
      <c r="AA34" s="3"/>
      <c r="AB34" s="3"/>
      <c r="AC34" s="3"/>
      <c r="AD34" s="3"/>
    </row>
    <row r="35" spans="1:30" x14ac:dyDescent="0.3">
      <c r="A35" s="3">
        <v>4.75</v>
      </c>
      <c r="B35" s="3">
        <v>312.59698486328102</v>
      </c>
      <c r="D35" s="3">
        <f t="shared" si="15"/>
        <v>7.6439208984361358</v>
      </c>
      <c r="E35" s="3">
        <f t="shared" si="17"/>
        <v>4.75</v>
      </c>
      <c r="Z35" s="3"/>
      <c r="AA35" s="3"/>
      <c r="AB35" s="3"/>
      <c r="AC35" s="3"/>
      <c r="AD35" s="3"/>
    </row>
    <row r="36" spans="1:30" x14ac:dyDescent="0.3">
      <c r="A36" s="3">
        <v>5</v>
      </c>
      <c r="B36" s="3">
        <v>312.61001586914102</v>
      </c>
      <c r="D36" s="3">
        <f t="shared" si="15"/>
        <v>7.8002929687561391</v>
      </c>
      <c r="E36" s="3">
        <f t="shared" si="17"/>
        <v>5</v>
      </c>
      <c r="Z36" s="3"/>
      <c r="AA36" s="3"/>
      <c r="AB36" s="3"/>
      <c r="AC36" s="3"/>
      <c r="AD36" s="3"/>
    </row>
    <row r="37" spans="1:30" x14ac:dyDescent="0.3">
      <c r="A37" s="3">
        <v>5.25</v>
      </c>
      <c r="B37" s="3">
        <v>312.61978149414102</v>
      </c>
      <c r="D37" s="3">
        <f t="shared" si="15"/>
        <v>7.9174804687561391</v>
      </c>
      <c r="E37" s="3">
        <f t="shared" si="17"/>
        <v>5.25</v>
      </c>
      <c r="Z37" s="3"/>
      <c r="AA37" s="3"/>
      <c r="AB37" s="3"/>
      <c r="AC37" s="3"/>
      <c r="AD37" s="3"/>
    </row>
    <row r="38" spans="1:30" x14ac:dyDescent="0.3">
      <c r="A38" s="3">
        <v>5.5</v>
      </c>
      <c r="B38" s="3">
        <v>312.63220214843801</v>
      </c>
      <c r="D38" s="3">
        <f t="shared" si="15"/>
        <v>8.0665283203200033</v>
      </c>
      <c r="E38" s="3">
        <f t="shared" si="17"/>
        <v>5.5</v>
      </c>
      <c r="Z38" s="3"/>
      <c r="AA38" s="3"/>
      <c r="AB38" s="3"/>
      <c r="AC38" s="3"/>
      <c r="AD38" s="3"/>
    </row>
    <row r="39" spans="1:30" x14ac:dyDescent="0.3">
      <c r="A39" s="3">
        <v>5.75</v>
      </c>
      <c r="B39" s="3">
        <v>312.645263671875</v>
      </c>
      <c r="D39" s="3">
        <f t="shared" si="15"/>
        <v>8.2232666015638642</v>
      </c>
      <c r="E39" s="3">
        <f t="shared" si="17"/>
        <v>5.75</v>
      </c>
      <c r="Z39" s="3"/>
      <c r="AA39" s="3"/>
      <c r="AB39" s="3"/>
      <c r="AC39" s="3"/>
      <c r="AD39" s="3"/>
    </row>
    <row r="40" spans="1:30" x14ac:dyDescent="0.3">
      <c r="A40" s="3">
        <v>6</v>
      </c>
      <c r="B40" s="3">
        <v>312.65582275390602</v>
      </c>
      <c r="D40" s="3">
        <f t="shared" si="15"/>
        <v>8.3499755859361358</v>
      </c>
      <c r="E40" s="3">
        <f t="shared" si="17"/>
        <v>6</v>
      </c>
      <c r="Z40" s="3"/>
      <c r="AA40" s="3"/>
      <c r="AB40" s="3"/>
      <c r="AC40" s="3"/>
      <c r="AD40" s="3"/>
    </row>
    <row r="41" spans="1:30" x14ac:dyDescent="0.3">
      <c r="A41" s="3">
        <v>6.25</v>
      </c>
      <c r="B41" s="3">
        <v>312.66641235351602</v>
      </c>
      <c r="D41" s="3">
        <f t="shared" si="15"/>
        <v>8.4770507812561391</v>
      </c>
      <c r="E41" s="3">
        <f t="shared" si="17"/>
        <v>6.25</v>
      </c>
      <c r="Z41" s="3"/>
      <c r="AA41" s="3"/>
      <c r="AB41" s="3"/>
      <c r="AC41" s="3"/>
      <c r="AD41" s="3"/>
    </row>
    <row r="42" spans="1:30" x14ac:dyDescent="0.3">
      <c r="A42" s="3">
        <v>6.5</v>
      </c>
      <c r="B42" s="3">
        <v>312.67559814453102</v>
      </c>
      <c r="D42" s="3">
        <f t="shared" si="15"/>
        <v>8.5872802734361358</v>
      </c>
      <c r="E42" s="3">
        <f t="shared" si="17"/>
        <v>6.5</v>
      </c>
      <c r="Z42" s="3"/>
      <c r="AA42" s="3"/>
      <c r="AB42" s="3"/>
      <c r="AC42" s="3"/>
      <c r="AD42" s="3"/>
    </row>
    <row r="43" spans="1:30" x14ac:dyDescent="0.3">
      <c r="A43" s="3">
        <v>6.75</v>
      </c>
      <c r="B43" s="3">
        <v>312.68441772460898</v>
      </c>
      <c r="D43" s="3">
        <f t="shared" si="15"/>
        <v>8.6931152343715894</v>
      </c>
      <c r="E43" s="3">
        <f t="shared" si="17"/>
        <v>6.75</v>
      </c>
      <c r="Z43" s="3"/>
      <c r="AA43" s="3"/>
      <c r="AB43" s="3"/>
      <c r="AC43" s="3"/>
      <c r="AD43" s="3"/>
    </row>
    <row r="44" spans="1:30" x14ac:dyDescent="0.3">
      <c r="A44" s="3">
        <v>7</v>
      </c>
      <c r="B44" s="3">
        <v>312.69375610351602</v>
      </c>
      <c r="D44" s="3">
        <f t="shared" si="15"/>
        <v>8.8051757812561391</v>
      </c>
      <c r="E44" s="3">
        <f t="shared" si="17"/>
        <v>7</v>
      </c>
      <c r="Z44" s="3"/>
      <c r="AA44" s="3"/>
      <c r="AB44" s="3"/>
      <c r="AC44" s="3"/>
      <c r="AD44" s="3"/>
    </row>
    <row r="45" spans="1:30" x14ac:dyDescent="0.3">
      <c r="A45" s="3">
        <v>7.25</v>
      </c>
      <c r="B45" s="3">
        <v>312.70263671875</v>
      </c>
      <c r="D45" s="3">
        <f t="shared" si="15"/>
        <v>8.9117431640638642</v>
      </c>
      <c r="E45" s="3">
        <f t="shared" si="17"/>
        <v>7.25</v>
      </c>
      <c r="Z45" s="3"/>
      <c r="AA45" s="3"/>
      <c r="AB45" s="3"/>
      <c r="AC45" s="3"/>
      <c r="AD45" s="3"/>
    </row>
    <row r="46" spans="1:30" x14ac:dyDescent="0.3">
      <c r="A46" s="3">
        <v>7.5</v>
      </c>
      <c r="B46" s="3">
        <v>312.71148681640602</v>
      </c>
      <c r="D46" s="3">
        <f t="shared" si="15"/>
        <v>9.0179443359361358</v>
      </c>
      <c r="E46" s="3">
        <f t="shared" si="17"/>
        <v>7.5</v>
      </c>
      <c r="Z46" s="3"/>
      <c r="AA46" s="3"/>
      <c r="AB46" s="3"/>
      <c r="AC46" s="3"/>
      <c r="AD46" s="3"/>
    </row>
    <row r="47" spans="1:30" x14ac:dyDescent="0.3">
      <c r="A47" s="3">
        <v>7.75</v>
      </c>
      <c r="B47" s="3">
        <v>312.72003173828102</v>
      </c>
      <c r="D47" s="3">
        <f t="shared" ref="D47:D70" si="18">(B47-$B$3)*12</f>
        <v>9.1204833984361358</v>
      </c>
      <c r="E47" s="3">
        <f t="shared" si="17"/>
        <v>7.75</v>
      </c>
      <c r="Z47" s="3"/>
      <c r="AA47" s="3"/>
      <c r="AB47" s="3"/>
      <c r="AC47" s="3"/>
      <c r="AD47" s="3"/>
    </row>
    <row r="48" spans="1:30" x14ac:dyDescent="0.3">
      <c r="A48" s="3">
        <v>8</v>
      </c>
      <c r="B48" s="3">
        <v>312.72918701171898</v>
      </c>
      <c r="D48" s="3">
        <f t="shared" si="18"/>
        <v>9.2303466796915927</v>
      </c>
      <c r="E48" s="3">
        <f t="shared" si="17"/>
        <v>8</v>
      </c>
      <c r="Z48" s="3"/>
      <c r="AA48" s="3"/>
      <c r="AB48" s="3"/>
      <c r="AC48" s="3"/>
      <c r="AD48" s="3"/>
    </row>
    <row r="49" spans="1:30" x14ac:dyDescent="0.3">
      <c r="A49" s="3">
        <v>8.25</v>
      </c>
      <c r="B49" s="3">
        <v>312.73760986328102</v>
      </c>
      <c r="D49" s="3">
        <f t="shared" si="18"/>
        <v>9.3314208984361358</v>
      </c>
      <c r="E49" s="3">
        <f t="shared" si="17"/>
        <v>8.25</v>
      </c>
      <c r="Z49" s="3"/>
      <c r="AA49" s="3"/>
      <c r="AB49" s="3"/>
      <c r="AC49" s="3"/>
      <c r="AD49" s="3"/>
    </row>
    <row r="50" spans="1:30" x14ac:dyDescent="0.3">
      <c r="A50" s="3">
        <v>8.5</v>
      </c>
      <c r="B50" s="3">
        <v>312.74560546875</v>
      </c>
      <c r="D50" s="3">
        <f t="shared" si="18"/>
        <v>9.4273681640638642</v>
      </c>
      <c r="E50" s="3">
        <f t="shared" si="17"/>
        <v>8.5</v>
      </c>
      <c r="Z50" s="3"/>
      <c r="AA50" s="3"/>
      <c r="AB50" s="3"/>
      <c r="AC50" s="3"/>
      <c r="AD50" s="3"/>
    </row>
    <row r="51" spans="1:30" x14ac:dyDescent="0.3">
      <c r="A51" s="3">
        <v>8.75</v>
      </c>
      <c r="B51" s="3">
        <v>312.75460815429699</v>
      </c>
      <c r="D51" s="3">
        <f t="shared" si="18"/>
        <v>9.5354003906277285</v>
      </c>
      <c r="E51" s="3">
        <f t="shared" si="17"/>
        <v>8.75</v>
      </c>
      <c r="Z51" s="3"/>
      <c r="AA51" s="3"/>
      <c r="AB51" s="3"/>
      <c r="AC51" s="3"/>
      <c r="AD51" s="3"/>
    </row>
    <row r="52" spans="1:30" x14ac:dyDescent="0.3">
      <c r="A52" s="3">
        <v>9</v>
      </c>
      <c r="B52" s="3">
        <v>312.76376342773398</v>
      </c>
      <c r="D52" s="3">
        <f t="shared" si="18"/>
        <v>9.6452636718715894</v>
      </c>
      <c r="E52" s="3">
        <f t="shared" si="17"/>
        <v>9</v>
      </c>
      <c r="Z52" s="3"/>
      <c r="AA52" s="3"/>
      <c r="AB52" s="3"/>
      <c r="AC52" s="3"/>
      <c r="AD52" s="3"/>
    </row>
    <row r="53" spans="1:30" x14ac:dyDescent="0.3">
      <c r="A53" s="3">
        <v>9.25</v>
      </c>
      <c r="B53" s="3">
        <v>312.77142333984398</v>
      </c>
      <c r="D53" s="3">
        <f t="shared" si="18"/>
        <v>9.7371826171915927</v>
      </c>
      <c r="E53" s="3">
        <f t="shared" si="17"/>
        <v>9.25</v>
      </c>
      <c r="Z53" s="3"/>
      <c r="AA53" s="3"/>
      <c r="AB53" s="3"/>
      <c r="AC53" s="3"/>
      <c r="AD53" s="3"/>
    </row>
    <row r="54" spans="1:30" x14ac:dyDescent="0.3">
      <c r="A54" s="3">
        <v>9.5</v>
      </c>
      <c r="B54" s="3">
        <v>312.77978515625</v>
      </c>
      <c r="D54" s="3">
        <f t="shared" si="18"/>
        <v>9.8375244140638642</v>
      </c>
      <c r="E54" s="3">
        <f t="shared" si="17"/>
        <v>9.5</v>
      </c>
      <c r="Z54" s="3"/>
      <c r="AA54" s="3"/>
      <c r="AB54" s="3"/>
      <c r="AC54" s="3"/>
      <c r="AD54" s="3"/>
    </row>
    <row r="55" spans="1:30" x14ac:dyDescent="0.3">
      <c r="A55" s="3">
        <v>9.75</v>
      </c>
      <c r="B55" s="3">
        <v>312.78750610351602</v>
      </c>
      <c r="D55" s="3">
        <f t="shared" si="18"/>
        <v>9.9301757812561391</v>
      </c>
      <c r="E55" s="3">
        <f t="shared" si="17"/>
        <v>9.75</v>
      </c>
      <c r="Z55" s="3"/>
      <c r="AA55" s="3"/>
      <c r="AB55" s="3"/>
      <c r="AC55" s="3"/>
      <c r="AD55" s="3"/>
    </row>
    <row r="56" spans="1:30" x14ac:dyDescent="0.3">
      <c r="A56" s="3">
        <v>10</v>
      </c>
      <c r="B56" s="3">
        <v>312.79699707031301</v>
      </c>
      <c r="D56" s="3">
        <f t="shared" si="18"/>
        <v>10.044067382820003</v>
      </c>
      <c r="E56" s="3">
        <f t="shared" si="17"/>
        <v>10</v>
      </c>
    </row>
    <row r="57" spans="1:30" x14ac:dyDescent="0.3">
      <c r="A57" s="3">
        <v>10.25</v>
      </c>
      <c r="B57" s="3">
        <v>312.80383300781301</v>
      </c>
      <c r="D57" s="3">
        <f t="shared" si="18"/>
        <v>10.126098632820003</v>
      </c>
      <c r="E57" s="3">
        <f t="shared" si="17"/>
        <v>10.25</v>
      </c>
    </row>
    <row r="58" spans="1:30" x14ac:dyDescent="0.3">
      <c r="A58" s="3">
        <v>10.5</v>
      </c>
      <c r="B58" s="3">
        <v>312.81072998046898</v>
      </c>
      <c r="D58" s="3">
        <f t="shared" si="18"/>
        <v>10.208862304691593</v>
      </c>
      <c r="E58" s="3">
        <f t="shared" si="17"/>
        <v>10.5</v>
      </c>
    </row>
    <row r="59" spans="1:30" x14ac:dyDescent="0.3">
      <c r="A59" s="3">
        <v>10.75</v>
      </c>
      <c r="B59" s="3">
        <v>312.81900024414102</v>
      </c>
      <c r="D59" s="3">
        <f t="shared" si="18"/>
        <v>10.308105468756139</v>
      </c>
      <c r="E59" s="3">
        <f t="shared" si="17"/>
        <v>10.75</v>
      </c>
    </row>
    <row r="60" spans="1:30" x14ac:dyDescent="0.3">
      <c r="A60" s="3">
        <v>11</v>
      </c>
      <c r="B60" s="3">
        <v>312.82562255859398</v>
      </c>
      <c r="D60" s="3">
        <f t="shared" si="18"/>
        <v>10.387573242191593</v>
      </c>
      <c r="E60" s="3">
        <f t="shared" si="17"/>
        <v>11</v>
      </c>
    </row>
    <row r="61" spans="1:30" x14ac:dyDescent="0.3">
      <c r="A61" s="3">
        <v>11.25</v>
      </c>
      <c r="B61" s="3">
        <v>312.83209228515602</v>
      </c>
      <c r="D61" s="3">
        <f t="shared" si="18"/>
        <v>10.465209960936136</v>
      </c>
      <c r="E61" s="3">
        <f t="shared" si="17"/>
        <v>11.25</v>
      </c>
    </row>
    <row r="62" spans="1:30" x14ac:dyDescent="0.3">
      <c r="A62" s="3">
        <v>11.5</v>
      </c>
      <c r="B62" s="3">
        <v>312.837158203125</v>
      </c>
      <c r="D62" s="3">
        <f t="shared" si="18"/>
        <v>10.526000976563864</v>
      </c>
      <c r="E62" s="3">
        <f t="shared" si="17"/>
        <v>11.5</v>
      </c>
    </row>
    <row r="63" spans="1:30" x14ac:dyDescent="0.3">
      <c r="A63" s="3">
        <v>11.75</v>
      </c>
      <c r="B63" s="3">
        <v>312.84295654296898</v>
      </c>
      <c r="D63" s="3">
        <f t="shared" si="18"/>
        <v>10.595581054691593</v>
      </c>
      <c r="E63" s="3">
        <f t="shared" si="17"/>
        <v>11.75</v>
      </c>
    </row>
    <row r="64" spans="1:30" x14ac:dyDescent="0.3">
      <c r="A64" s="3">
        <v>12</v>
      </c>
      <c r="B64" s="3">
        <v>312.84963989257801</v>
      </c>
      <c r="D64" s="3">
        <f t="shared" si="18"/>
        <v>10.67578125</v>
      </c>
      <c r="E64" s="3">
        <f t="shared" si="17"/>
        <v>12</v>
      </c>
    </row>
    <row r="65" spans="1:5" x14ac:dyDescent="0.3">
      <c r="A65" s="3">
        <v>12.25</v>
      </c>
      <c r="B65" s="3">
        <v>312.85543823242199</v>
      </c>
      <c r="D65" s="3">
        <f t="shared" si="18"/>
        <v>10.745361328127728</v>
      </c>
      <c r="E65" s="3">
        <f t="shared" si="17"/>
        <v>12.25</v>
      </c>
    </row>
    <row r="66" spans="1:5" x14ac:dyDescent="0.3">
      <c r="A66" s="3">
        <v>12.5</v>
      </c>
      <c r="B66" s="3">
        <v>312.86169433593801</v>
      </c>
      <c r="D66" s="3">
        <f t="shared" si="18"/>
        <v>10.820434570320003</v>
      </c>
      <c r="E66" s="3">
        <f t="shared" si="17"/>
        <v>12.5</v>
      </c>
    </row>
    <row r="67" spans="1:5" x14ac:dyDescent="0.3">
      <c r="A67" s="3">
        <v>12.75</v>
      </c>
      <c r="B67" s="3">
        <v>312.868408203125</v>
      </c>
      <c r="D67" s="3">
        <f t="shared" si="18"/>
        <v>10.901000976563864</v>
      </c>
      <c r="E67" s="3">
        <f t="shared" si="17"/>
        <v>12.75</v>
      </c>
    </row>
    <row r="68" spans="1:5" x14ac:dyDescent="0.3">
      <c r="A68" s="3">
        <v>13</v>
      </c>
      <c r="B68" s="3">
        <v>312.87484741210898</v>
      </c>
      <c r="D68" s="3">
        <f t="shared" si="18"/>
        <v>10.978271484371589</v>
      </c>
      <c r="E68" s="3">
        <f t="shared" si="17"/>
        <v>13</v>
      </c>
    </row>
    <row r="69" spans="1:5" x14ac:dyDescent="0.3">
      <c r="A69" s="3">
        <v>13.25</v>
      </c>
      <c r="B69" s="3">
        <v>312.881591796875</v>
      </c>
      <c r="D69" s="3">
        <f t="shared" si="18"/>
        <v>11.059204101563864</v>
      </c>
      <c r="E69" s="3">
        <f t="shared" si="17"/>
        <v>13.25</v>
      </c>
    </row>
    <row r="70" spans="1:5" x14ac:dyDescent="0.3">
      <c r="A70" s="3">
        <v>13.5</v>
      </c>
      <c r="B70" s="3">
        <v>312.887939453125</v>
      </c>
      <c r="D70" s="3">
        <f t="shared" si="18"/>
        <v>11.135375976563864</v>
      </c>
      <c r="E70" s="3">
        <f t="shared" si="17"/>
        <v>13.5</v>
      </c>
    </row>
    <row r="71" spans="1:5" x14ac:dyDescent="0.3">
      <c r="A71" s="3">
        <v>13.75</v>
      </c>
      <c r="B71" s="3">
        <v>312.89431762695301</v>
      </c>
      <c r="D71" s="3">
        <f t="shared" ref="D71:D115" si="19">(B71-$B$3)*12</f>
        <v>11.2119140625</v>
      </c>
      <c r="E71" s="3">
        <f t="shared" si="17"/>
        <v>13.75</v>
      </c>
    </row>
    <row r="72" spans="1:5" x14ac:dyDescent="0.3">
      <c r="A72" s="3">
        <v>14</v>
      </c>
      <c r="B72" s="3">
        <v>312.90081787109398</v>
      </c>
      <c r="D72" s="3">
        <f t="shared" si="19"/>
        <v>11.289916992191593</v>
      </c>
      <c r="E72" s="3">
        <f t="shared" si="17"/>
        <v>14</v>
      </c>
    </row>
    <row r="73" spans="1:5" x14ac:dyDescent="0.3">
      <c r="A73" s="3">
        <v>14.25</v>
      </c>
      <c r="B73" s="3">
        <v>312.90850830078102</v>
      </c>
      <c r="D73" s="3">
        <f t="shared" si="19"/>
        <v>11.382202148436136</v>
      </c>
      <c r="E73" s="3">
        <f t="shared" si="17"/>
        <v>14.25</v>
      </c>
    </row>
    <row r="74" spans="1:5" x14ac:dyDescent="0.3">
      <c r="A74" s="3">
        <v>14.5</v>
      </c>
      <c r="B74" s="3">
        <v>312.91491699218801</v>
      </c>
      <c r="D74" s="3">
        <f t="shared" si="19"/>
        <v>11.459106445320003</v>
      </c>
      <c r="E74" s="3">
        <f t="shared" si="17"/>
        <v>14.5</v>
      </c>
    </row>
    <row r="75" spans="1:5" x14ac:dyDescent="0.3">
      <c r="A75" s="3">
        <v>14.75</v>
      </c>
      <c r="B75" s="3">
        <v>312.92080688476602</v>
      </c>
      <c r="D75" s="3">
        <f t="shared" si="19"/>
        <v>11.529785156256139</v>
      </c>
      <c r="E75" s="3">
        <f t="shared" si="17"/>
        <v>14.75</v>
      </c>
    </row>
    <row r="76" spans="1:5" x14ac:dyDescent="0.3">
      <c r="A76" s="3">
        <v>15</v>
      </c>
      <c r="B76" s="3">
        <v>312.92565917968801</v>
      </c>
      <c r="D76" s="3">
        <f t="shared" si="19"/>
        <v>11.588012695320003</v>
      </c>
      <c r="E76" s="3">
        <f t="shared" si="17"/>
        <v>15</v>
      </c>
    </row>
    <row r="77" spans="1:5" x14ac:dyDescent="0.3">
      <c r="A77" s="3">
        <v>15.25</v>
      </c>
      <c r="B77" s="3">
        <v>312.93173217773398</v>
      </c>
      <c r="D77" s="3">
        <f t="shared" si="19"/>
        <v>11.660888671871589</v>
      </c>
      <c r="E77" s="3">
        <f t="shared" si="17"/>
        <v>15.25</v>
      </c>
    </row>
    <row r="78" spans="1:5" x14ac:dyDescent="0.3">
      <c r="A78" s="3">
        <v>15.5</v>
      </c>
      <c r="B78" s="3">
        <v>312.93881225585898</v>
      </c>
      <c r="D78" s="3">
        <f t="shared" si="19"/>
        <v>11.745849609371589</v>
      </c>
      <c r="E78" s="3">
        <f t="shared" si="17"/>
        <v>15.5</v>
      </c>
    </row>
    <row r="79" spans="1:5" x14ac:dyDescent="0.3">
      <c r="A79" s="3">
        <v>15.75</v>
      </c>
      <c r="B79" s="3">
        <v>312.94497680664102</v>
      </c>
      <c r="D79" s="3">
        <f t="shared" si="19"/>
        <v>11.819824218756139</v>
      </c>
      <c r="E79" s="3">
        <f t="shared" si="17"/>
        <v>15.75</v>
      </c>
    </row>
    <row r="80" spans="1:5" x14ac:dyDescent="0.3">
      <c r="A80" s="3">
        <v>16</v>
      </c>
      <c r="B80" s="3">
        <v>312.95010375976602</v>
      </c>
      <c r="D80" s="3">
        <f t="shared" si="19"/>
        <v>11.881347656256139</v>
      </c>
      <c r="E80" s="3">
        <f t="shared" ref="E80:E115" si="20">A80</f>
        <v>16</v>
      </c>
    </row>
    <row r="81" spans="1:5" x14ac:dyDescent="0.3">
      <c r="A81" s="3">
        <v>16.25</v>
      </c>
      <c r="B81" s="3">
        <v>312.95526123046898</v>
      </c>
      <c r="D81" s="3">
        <f t="shared" si="19"/>
        <v>11.943237304691593</v>
      </c>
      <c r="E81" s="3">
        <f t="shared" si="20"/>
        <v>16.25</v>
      </c>
    </row>
    <row r="82" spans="1:5" x14ac:dyDescent="0.3">
      <c r="A82" s="3">
        <v>16.5</v>
      </c>
      <c r="B82" s="3">
        <v>312.95953369140602</v>
      </c>
      <c r="D82" s="3">
        <f t="shared" si="19"/>
        <v>11.994506835936136</v>
      </c>
      <c r="E82" s="3">
        <f t="shared" si="20"/>
        <v>16.5</v>
      </c>
    </row>
    <row r="83" spans="1:5" x14ac:dyDescent="0.3">
      <c r="A83" s="3">
        <v>16.75</v>
      </c>
      <c r="B83" s="3">
        <v>312.967041015625</v>
      </c>
      <c r="D83" s="3">
        <f t="shared" si="19"/>
        <v>12.084594726563864</v>
      </c>
      <c r="E83" s="3">
        <f t="shared" si="20"/>
        <v>16.75</v>
      </c>
    </row>
    <row r="84" spans="1:5" x14ac:dyDescent="0.3">
      <c r="A84" s="3">
        <v>17</v>
      </c>
      <c r="B84" s="3">
        <v>312.97201538085898</v>
      </c>
      <c r="D84" s="3">
        <f t="shared" si="19"/>
        <v>12.144287109371589</v>
      </c>
      <c r="E84" s="3">
        <f t="shared" si="20"/>
        <v>17</v>
      </c>
    </row>
    <row r="85" spans="1:5" x14ac:dyDescent="0.3">
      <c r="A85" s="3">
        <v>17.25</v>
      </c>
      <c r="B85" s="3">
        <v>312.97702026367199</v>
      </c>
      <c r="D85" s="3">
        <f t="shared" si="19"/>
        <v>12.204345703127728</v>
      </c>
      <c r="E85" s="3">
        <f t="shared" si="20"/>
        <v>17.25</v>
      </c>
    </row>
    <row r="86" spans="1:5" x14ac:dyDescent="0.3">
      <c r="A86" s="3">
        <v>17.5</v>
      </c>
      <c r="B86" s="3">
        <v>312.98245239257801</v>
      </c>
      <c r="D86" s="3">
        <f t="shared" si="19"/>
        <v>12.26953125</v>
      </c>
      <c r="E86" s="3">
        <f t="shared" si="20"/>
        <v>17.5</v>
      </c>
    </row>
    <row r="87" spans="1:5" x14ac:dyDescent="0.3">
      <c r="A87" s="3">
        <v>17.75</v>
      </c>
      <c r="B87" s="3">
        <v>312.98654174804699</v>
      </c>
      <c r="D87" s="3">
        <f t="shared" si="19"/>
        <v>12.318603515627728</v>
      </c>
      <c r="E87" s="3">
        <f t="shared" si="20"/>
        <v>17.75</v>
      </c>
    </row>
    <row r="88" spans="1:5" x14ac:dyDescent="0.3">
      <c r="A88" s="3">
        <v>18</v>
      </c>
      <c r="B88" s="3">
        <v>312.9912109375</v>
      </c>
      <c r="D88" s="3">
        <f t="shared" si="19"/>
        <v>12.374633789063864</v>
      </c>
      <c r="E88" s="3">
        <f t="shared" si="20"/>
        <v>18</v>
      </c>
    </row>
    <row r="89" spans="1:5" x14ac:dyDescent="0.3">
      <c r="A89" s="3">
        <v>18.25</v>
      </c>
      <c r="B89" s="3">
        <v>312.99588012695301</v>
      </c>
      <c r="D89" s="3">
        <f t="shared" si="19"/>
        <v>12.4306640625</v>
      </c>
      <c r="E89" s="3">
        <f t="shared" si="20"/>
        <v>18.25</v>
      </c>
    </row>
    <row r="90" spans="1:5" x14ac:dyDescent="0.3">
      <c r="A90" s="3">
        <v>18.5</v>
      </c>
      <c r="B90" s="3">
        <v>313.00064086914102</v>
      </c>
      <c r="D90" s="3">
        <f t="shared" si="19"/>
        <v>12.487792968756139</v>
      </c>
      <c r="E90" s="3">
        <f t="shared" si="20"/>
        <v>18.5</v>
      </c>
    </row>
    <row r="91" spans="1:5" x14ac:dyDescent="0.3">
      <c r="A91" s="3">
        <v>18.75</v>
      </c>
      <c r="B91" s="3">
        <v>313.00503540039102</v>
      </c>
      <c r="D91" s="3">
        <f t="shared" si="19"/>
        <v>12.540527343756139</v>
      </c>
      <c r="E91" s="3">
        <f t="shared" si="20"/>
        <v>18.75</v>
      </c>
    </row>
    <row r="92" spans="1:5" x14ac:dyDescent="0.3">
      <c r="A92" s="3">
        <v>19</v>
      </c>
      <c r="B92" s="3">
        <v>313.00936889648398</v>
      </c>
      <c r="D92" s="3">
        <f t="shared" si="19"/>
        <v>12.592529296871589</v>
      </c>
      <c r="E92" s="3">
        <f t="shared" si="20"/>
        <v>19</v>
      </c>
    </row>
    <row r="93" spans="1:5" x14ac:dyDescent="0.3">
      <c r="A93" s="3">
        <v>19.25</v>
      </c>
      <c r="B93" s="3">
        <v>313.01351928710898</v>
      </c>
      <c r="D93" s="3">
        <f t="shared" si="19"/>
        <v>12.642333984371589</v>
      </c>
      <c r="E93" s="3">
        <f t="shared" si="20"/>
        <v>19.25</v>
      </c>
    </row>
    <row r="94" spans="1:5" x14ac:dyDescent="0.3">
      <c r="A94" s="3">
        <v>19.5</v>
      </c>
      <c r="B94" s="3">
        <v>313.01916503906301</v>
      </c>
      <c r="D94" s="3">
        <f t="shared" si="19"/>
        <v>12.710083007820003</v>
      </c>
      <c r="E94" s="3">
        <f t="shared" si="20"/>
        <v>19.5</v>
      </c>
    </row>
    <row r="95" spans="1:5" x14ac:dyDescent="0.3">
      <c r="A95" s="3">
        <v>19.75</v>
      </c>
      <c r="B95" s="3">
        <v>313.02606201171898</v>
      </c>
      <c r="D95" s="3">
        <f t="shared" si="19"/>
        <v>12.792846679691593</v>
      </c>
      <c r="E95" s="3">
        <f t="shared" si="20"/>
        <v>19.75</v>
      </c>
    </row>
    <row r="96" spans="1:5" x14ac:dyDescent="0.3">
      <c r="A96" s="3">
        <v>20</v>
      </c>
      <c r="B96" s="3">
        <v>313.030517578125</v>
      </c>
      <c r="D96" s="3">
        <f t="shared" si="19"/>
        <v>12.846313476563864</v>
      </c>
      <c r="E96" s="3">
        <f t="shared" si="20"/>
        <v>20</v>
      </c>
    </row>
    <row r="97" spans="1:5" x14ac:dyDescent="0.3">
      <c r="A97" s="3">
        <v>20.25</v>
      </c>
      <c r="B97" s="3">
        <v>313.03643798828102</v>
      </c>
      <c r="D97" s="3">
        <f t="shared" si="19"/>
        <v>12.917358398436136</v>
      </c>
      <c r="E97" s="3">
        <f t="shared" si="20"/>
        <v>20.25</v>
      </c>
    </row>
    <row r="98" spans="1:5" x14ac:dyDescent="0.3">
      <c r="A98" s="3">
        <v>20.5</v>
      </c>
      <c r="B98" s="3">
        <v>313.04040527343801</v>
      </c>
      <c r="D98" s="3">
        <f t="shared" si="19"/>
        <v>12.964965820320003</v>
      </c>
      <c r="E98" s="3">
        <f t="shared" si="20"/>
        <v>20.5</v>
      </c>
    </row>
    <row r="99" spans="1:5" x14ac:dyDescent="0.3">
      <c r="A99" s="3">
        <v>20.75</v>
      </c>
      <c r="B99" s="3">
        <v>313.04431152343801</v>
      </c>
      <c r="D99" s="3">
        <f t="shared" si="19"/>
        <v>13.011840820320003</v>
      </c>
      <c r="E99" s="3">
        <f t="shared" si="20"/>
        <v>20.75</v>
      </c>
    </row>
    <row r="100" spans="1:5" x14ac:dyDescent="0.3">
      <c r="A100" s="3">
        <v>21</v>
      </c>
      <c r="B100" s="3">
        <v>313.04846191406301</v>
      </c>
      <c r="D100" s="3">
        <f t="shared" si="19"/>
        <v>13.061645507820003</v>
      </c>
      <c r="E100" s="3">
        <f t="shared" si="20"/>
        <v>21</v>
      </c>
    </row>
    <row r="101" spans="1:5" x14ac:dyDescent="0.3">
      <c r="A101" s="3">
        <v>21.25</v>
      </c>
      <c r="B101" s="3">
        <v>313.05474853515602</v>
      </c>
      <c r="D101" s="3">
        <f t="shared" si="19"/>
        <v>13.137084960936136</v>
      </c>
      <c r="E101" s="3">
        <f t="shared" si="20"/>
        <v>21.25</v>
      </c>
    </row>
    <row r="102" spans="1:5" x14ac:dyDescent="0.3">
      <c r="A102" s="3">
        <v>21.5</v>
      </c>
      <c r="B102" s="3">
        <v>313.05938720703102</v>
      </c>
      <c r="D102" s="3">
        <f t="shared" si="19"/>
        <v>13.192749023436136</v>
      </c>
      <c r="E102" s="3">
        <f t="shared" si="20"/>
        <v>21.5</v>
      </c>
    </row>
    <row r="103" spans="1:5" x14ac:dyDescent="0.3">
      <c r="A103" s="3">
        <v>21.75</v>
      </c>
      <c r="B103" s="3">
        <v>313.06527709960898</v>
      </c>
      <c r="D103" s="3">
        <f t="shared" si="19"/>
        <v>13.263427734371589</v>
      </c>
      <c r="E103" s="3">
        <f t="shared" si="20"/>
        <v>21.75</v>
      </c>
    </row>
    <row r="104" spans="1:5" x14ac:dyDescent="0.3">
      <c r="A104" s="3">
        <v>22</v>
      </c>
      <c r="B104" s="3">
        <v>313.06961059570301</v>
      </c>
      <c r="D104" s="3">
        <f t="shared" si="19"/>
        <v>13.3154296875</v>
      </c>
      <c r="E104" s="3">
        <f t="shared" si="20"/>
        <v>22</v>
      </c>
    </row>
    <row r="105" spans="1:5" x14ac:dyDescent="0.3">
      <c r="A105" s="3">
        <v>22.25</v>
      </c>
      <c r="B105" s="3">
        <v>313.07308959960898</v>
      </c>
      <c r="D105" s="3">
        <f t="shared" si="19"/>
        <v>13.357177734371589</v>
      </c>
      <c r="E105" s="3">
        <f t="shared" si="20"/>
        <v>22.25</v>
      </c>
    </row>
    <row r="106" spans="1:5" x14ac:dyDescent="0.3">
      <c r="A106" s="3">
        <v>22.5</v>
      </c>
      <c r="B106" s="3">
        <v>313.07745361328102</v>
      </c>
      <c r="D106" s="3">
        <f t="shared" si="19"/>
        <v>13.409545898436136</v>
      </c>
      <c r="E106" s="3">
        <f t="shared" si="20"/>
        <v>22.5</v>
      </c>
    </row>
    <row r="107" spans="1:5" x14ac:dyDescent="0.3">
      <c r="A107" s="3">
        <v>22.75</v>
      </c>
      <c r="B107" s="3">
        <v>313.08160400390602</v>
      </c>
      <c r="D107" s="3">
        <f t="shared" si="19"/>
        <v>13.459350585936136</v>
      </c>
      <c r="E107" s="3">
        <f t="shared" si="20"/>
        <v>22.75</v>
      </c>
    </row>
    <row r="108" spans="1:5" x14ac:dyDescent="0.3">
      <c r="A108" s="3">
        <v>56.599998474121101</v>
      </c>
      <c r="B108" s="3">
        <v>313.48715209960898</v>
      </c>
      <c r="D108" s="3">
        <f t="shared" si="19"/>
        <v>18.325927734371589</v>
      </c>
      <c r="E108" s="3">
        <f t="shared" si="20"/>
        <v>56.599998474121101</v>
      </c>
    </row>
    <row r="109" spans="1:5" x14ac:dyDescent="0.3">
      <c r="A109" s="3">
        <v>174</v>
      </c>
      <c r="B109" s="3">
        <v>314.34310913085898</v>
      </c>
      <c r="D109" s="3">
        <f t="shared" si="19"/>
        <v>28.597412109371589</v>
      </c>
      <c r="E109" s="3">
        <f t="shared" si="20"/>
        <v>174</v>
      </c>
    </row>
    <row r="110" spans="1:5" x14ac:dyDescent="0.3">
      <c r="A110" s="3">
        <v>276</v>
      </c>
      <c r="B110" s="3">
        <v>314.97842407226602</v>
      </c>
      <c r="D110" s="3">
        <f t="shared" si="19"/>
        <v>36.221191406256139</v>
      </c>
      <c r="E110" s="3">
        <f t="shared" si="20"/>
        <v>276</v>
      </c>
    </row>
    <row r="111" spans="1:5" x14ac:dyDescent="0.3">
      <c r="A111" s="3">
        <v>413</v>
      </c>
      <c r="B111" s="3">
        <v>315.69085693359398</v>
      </c>
      <c r="D111" s="3">
        <f t="shared" si="19"/>
        <v>44.770385742191593</v>
      </c>
      <c r="E111" s="3">
        <f t="shared" si="20"/>
        <v>413</v>
      </c>
    </row>
    <row r="112" spans="1:5" x14ac:dyDescent="0.3">
      <c r="A112" s="3">
        <v>525</v>
      </c>
      <c r="B112" s="3">
        <v>316.21365356445301</v>
      </c>
      <c r="D112" s="3">
        <f t="shared" si="19"/>
        <v>51.0439453125</v>
      </c>
      <c r="E112" s="3">
        <f t="shared" si="20"/>
        <v>525</v>
      </c>
    </row>
    <row r="113" spans="1:5" x14ac:dyDescent="0.3">
      <c r="A113" s="3">
        <v>641</v>
      </c>
      <c r="B113" s="3">
        <v>316.71737670898398</v>
      </c>
      <c r="D113" s="3">
        <f t="shared" si="19"/>
        <v>57.088623046871589</v>
      </c>
      <c r="E113" s="3">
        <f t="shared" si="20"/>
        <v>641</v>
      </c>
    </row>
    <row r="114" spans="1:5" x14ac:dyDescent="0.3">
      <c r="A114" s="3">
        <v>769</v>
      </c>
      <c r="B114" s="3">
        <v>317.22323608398398</v>
      </c>
      <c r="D114" s="3">
        <f t="shared" si="19"/>
        <v>63.158935546871589</v>
      </c>
      <c r="E114" s="3">
        <f t="shared" si="20"/>
        <v>769</v>
      </c>
    </row>
    <row r="115" spans="1:5" x14ac:dyDescent="0.3">
      <c r="A115" s="3">
        <v>920</v>
      </c>
      <c r="B115" s="3">
        <v>317.80377197265602</v>
      </c>
      <c r="D115" s="3">
        <f t="shared" si="19"/>
        <v>70.125366210936136</v>
      </c>
      <c r="E115" s="3">
        <f t="shared" si="20"/>
        <v>920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02"/>
  <sheetViews>
    <sheetView topLeftCell="D1" zoomScaleNormal="100" workbookViewId="0">
      <selection activeCell="M3" sqref="M3:M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s="53" customFormat="1" ht="15" thickBot="1" x14ac:dyDescent="0.35">
      <c r="A1" s="51" t="s">
        <v>13</v>
      </c>
      <c r="B1" s="54"/>
      <c r="C1" s="51" t="s">
        <v>2</v>
      </c>
      <c r="D1" s="52"/>
      <c r="F1" s="51" t="s">
        <v>12</v>
      </c>
      <c r="G1" s="54"/>
      <c r="H1" s="52"/>
      <c r="J1" s="51" t="s">
        <v>24</v>
      </c>
      <c r="K1" s="54"/>
      <c r="L1" s="54"/>
      <c r="M1" s="52"/>
      <c r="O1" s="53" t="s">
        <v>18</v>
      </c>
      <c r="Z1"/>
      <c r="AA1"/>
      <c r="AB1"/>
      <c r="AC1"/>
      <c r="AD1"/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2/13-17/2019-3.32in.</v>
      </c>
      <c r="AA2" s="45" t="str">
        <f>J4&amp; "-" &amp;$K4&amp;"in."</f>
        <v>.2/18/2019-0.32in.</v>
      </c>
      <c r="AB2" t="str">
        <f>J5&amp; "-" &amp;$K5&amp;"in."</f>
        <v>2/20-21/2019-0.59in.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324</v>
      </c>
      <c r="C3" s="19"/>
      <c r="D3" s="9">
        <f>(B3-$B$3)*12</f>
        <v>0</v>
      </c>
      <c r="F3" s="27">
        <v>43893.4375</v>
      </c>
      <c r="G3" s="7">
        <v>0.69899999999999995</v>
      </c>
      <c r="H3" s="8">
        <v>3.95</v>
      </c>
      <c r="J3" s="4" t="s">
        <v>26</v>
      </c>
      <c r="K3" s="46">
        <v>3.32</v>
      </c>
      <c r="L3" s="29">
        <f>3.849*12</f>
        <v>46.188000000000002</v>
      </c>
      <c r="M3" s="37">
        <f>VLOOKUP(L3,$D$15:$E$220,2,TRUE)</f>
        <v>327</v>
      </c>
      <c r="O3">
        <v>0</v>
      </c>
      <c r="P3">
        <v>0</v>
      </c>
      <c r="Q3">
        <f>(P3-MIN($P$3:$P$27)) * 12</f>
        <v>187.56</v>
      </c>
      <c r="R3" s="3">
        <f>D4</f>
        <v>19.834350585936136</v>
      </c>
      <c r="S3" s="3">
        <f>D5</f>
        <v>38.781005859372272</v>
      </c>
      <c r="T3" s="3">
        <f>D6</f>
        <v>51.122680664063864</v>
      </c>
      <c r="U3" s="3">
        <f>D7</f>
        <v>64.178833007807725</v>
      </c>
      <c r="V3" s="3">
        <f>D8</f>
        <v>73.164184570307725</v>
      </c>
      <c r="W3" s="3">
        <f>D9</f>
        <v>81.671264648436136</v>
      </c>
      <c r="X3" s="3">
        <f>D10</f>
        <v>90.490722656256139</v>
      </c>
      <c r="Y3" s="3">
        <f>D11</f>
        <v>99.703857421872272</v>
      </c>
      <c r="Z3">
        <f>L3</f>
        <v>46.188000000000002</v>
      </c>
      <c r="AA3" s="3">
        <f>L4</f>
        <v>11.628</v>
      </c>
      <c r="AB3" s="3">
        <f>L5</f>
        <v>10.956</v>
      </c>
      <c r="AC3" s="3">
        <f>L6</f>
        <v>8.14</v>
      </c>
      <c r="AD3" s="3">
        <f>L7</f>
        <v>15.6</v>
      </c>
    </row>
    <row r="4" spans="1:30" x14ac:dyDescent="0.3">
      <c r="A4" s="1">
        <v>101</v>
      </c>
      <c r="B4" s="2">
        <v>325.65286254882801</v>
      </c>
      <c r="C4" s="19" t="s">
        <v>3</v>
      </c>
      <c r="D4" s="9">
        <f t="shared" ref="D4:D11" si="0">(B4-$B$3)*12</f>
        <v>19.834350585936136</v>
      </c>
      <c r="F4" s="27">
        <v>43893.458333333336</v>
      </c>
      <c r="G4" s="7">
        <v>0.69099999999999995</v>
      </c>
      <c r="H4" s="8">
        <v>3.95</v>
      </c>
      <c r="J4" s="21" t="s">
        <v>31</v>
      </c>
      <c r="K4" s="36">
        <v>0.32</v>
      </c>
      <c r="L4" s="36">
        <f>0.969*12</f>
        <v>11.628</v>
      </c>
      <c r="M4" s="9">
        <f t="shared" ref="M4:M7" si="1">VLOOKUP(L4,$D$15:$E$220,2,TRUE)</f>
        <v>46</v>
      </c>
      <c r="O4">
        <v>0</v>
      </c>
      <c r="P4">
        <v>-14.44</v>
      </c>
      <c r="Q4">
        <f t="shared" ref="Q4:Q27" si="2">(P4-MIN($P$3:$P$27)) * 12</f>
        <v>14.279999999999994</v>
      </c>
      <c r="R4" s="3">
        <f>R3</f>
        <v>19.834350585936136</v>
      </c>
      <c r="S4" s="3">
        <f t="shared" ref="S4:Y4" si="3">S3</f>
        <v>38.781005859372272</v>
      </c>
      <c r="T4" s="3">
        <f t="shared" si="3"/>
        <v>51.122680664063864</v>
      </c>
      <c r="U4" s="3">
        <f t="shared" si="3"/>
        <v>64.178833007807725</v>
      </c>
      <c r="V4" s="3">
        <f t="shared" si="3"/>
        <v>73.164184570307725</v>
      </c>
      <c r="W4" s="3">
        <f t="shared" si="3"/>
        <v>81.671264648436136</v>
      </c>
      <c r="X4" s="3">
        <f t="shared" si="3"/>
        <v>90.490722656256139</v>
      </c>
      <c r="Y4" s="3">
        <f t="shared" si="3"/>
        <v>99.703857421872272</v>
      </c>
      <c r="Z4" s="3">
        <f>Z3</f>
        <v>46.188000000000002</v>
      </c>
      <c r="AA4" s="3">
        <f t="shared" ref="AA4:AD19" si="4">AA3</f>
        <v>11.628</v>
      </c>
      <c r="AB4" s="3">
        <f t="shared" si="4"/>
        <v>10.956</v>
      </c>
      <c r="AC4" s="3">
        <f t="shared" si="4"/>
        <v>8.14</v>
      </c>
      <c r="AD4" s="3">
        <f t="shared" si="4"/>
        <v>15.6</v>
      </c>
    </row>
    <row r="5" spans="1:30" x14ac:dyDescent="0.3">
      <c r="A5" s="1">
        <v>327</v>
      </c>
      <c r="B5" s="2">
        <v>327.23175048828102</v>
      </c>
      <c r="C5" s="19" t="s">
        <v>4</v>
      </c>
      <c r="D5" s="9">
        <f t="shared" si="0"/>
        <v>38.781005859372272</v>
      </c>
      <c r="F5" s="19"/>
      <c r="G5" s="7"/>
      <c r="H5" s="8"/>
      <c r="J5" s="19" t="s">
        <v>30</v>
      </c>
      <c r="K5" s="36">
        <v>0.59</v>
      </c>
      <c r="L5" s="36">
        <f>0.913*12</f>
        <v>10.956</v>
      </c>
      <c r="M5" s="9">
        <f t="shared" si="1"/>
        <v>42</v>
      </c>
      <c r="O5">
        <v>2</v>
      </c>
      <c r="P5">
        <v>-14.27</v>
      </c>
      <c r="Q5">
        <f t="shared" si="2"/>
        <v>16.319999999999993</v>
      </c>
      <c r="R5" s="3">
        <f t="shared" ref="R5:R27" si="5">R4</f>
        <v>19.834350585936136</v>
      </c>
      <c r="S5" s="3">
        <f t="shared" ref="S5:S27" si="6">S4</f>
        <v>38.781005859372272</v>
      </c>
      <c r="T5" s="3">
        <f t="shared" ref="T5:T27" si="7">T4</f>
        <v>51.122680664063864</v>
      </c>
      <c r="U5" s="3">
        <f t="shared" ref="U5:U27" si="8">U4</f>
        <v>64.178833007807725</v>
      </c>
      <c r="V5" s="3">
        <f t="shared" ref="V5:V27" si="9">V4</f>
        <v>73.164184570307725</v>
      </c>
      <c r="W5" s="3">
        <f t="shared" ref="W5:W27" si="10">W4</f>
        <v>81.671264648436136</v>
      </c>
      <c r="X5" s="3">
        <f t="shared" ref="X5:X27" si="11">X4</f>
        <v>90.490722656256139</v>
      </c>
      <c r="Y5" s="3">
        <f t="shared" ref="Y5:AD27" si="12">Y4</f>
        <v>99.703857421872272</v>
      </c>
      <c r="Z5" s="3">
        <f t="shared" si="12"/>
        <v>46.188000000000002</v>
      </c>
      <c r="AA5" s="3">
        <f t="shared" si="4"/>
        <v>11.628</v>
      </c>
      <c r="AB5" s="3">
        <f t="shared" si="4"/>
        <v>10.956</v>
      </c>
      <c r="AC5" s="3">
        <f t="shared" si="4"/>
        <v>8.14</v>
      </c>
      <c r="AD5" s="3">
        <f t="shared" si="4"/>
        <v>15.6</v>
      </c>
    </row>
    <row r="6" spans="1:30" x14ac:dyDescent="0.3">
      <c r="A6" s="1">
        <v>537</v>
      </c>
      <c r="B6" s="2">
        <v>328.26022338867199</v>
      </c>
      <c r="C6" s="19" t="s">
        <v>5</v>
      </c>
      <c r="D6" s="9">
        <f t="shared" si="0"/>
        <v>51.122680664063864</v>
      </c>
      <c r="F6" s="19"/>
      <c r="G6" s="7"/>
      <c r="H6" s="8"/>
      <c r="J6" s="47" t="s">
        <v>32</v>
      </c>
      <c r="K6" s="57">
        <v>0.46</v>
      </c>
      <c r="L6" s="36">
        <v>8.14</v>
      </c>
      <c r="M6" s="9">
        <f t="shared" si="1"/>
        <v>30</v>
      </c>
      <c r="O6">
        <v>5</v>
      </c>
      <c r="P6">
        <v>-13.98</v>
      </c>
      <c r="Q6">
        <f t="shared" si="2"/>
        <v>19.799999999999983</v>
      </c>
      <c r="R6" s="3">
        <f t="shared" si="5"/>
        <v>19.834350585936136</v>
      </c>
      <c r="S6" s="3">
        <f t="shared" si="6"/>
        <v>38.781005859372272</v>
      </c>
      <c r="T6" s="3">
        <f t="shared" si="7"/>
        <v>51.122680664063864</v>
      </c>
      <c r="U6" s="3">
        <f t="shared" si="8"/>
        <v>64.178833007807725</v>
      </c>
      <c r="V6" s="3">
        <f t="shared" si="9"/>
        <v>73.164184570307725</v>
      </c>
      <c r="W6" s="3">
        <f t="shared" si="10"/>
        <v>81.671264648436136</v>
      </c>
      <c r="X6" s="3">
        <f t="shared" si="11"/>
        <v>90.490722656256139</v>
      </c>
      <c r="Y6" s="3">
        <f t="shared" si="12"/>
        <v>99.703857421872272</v>
      </c>
      <c r="Z6" s="3">
        <f t="shared" si="12"/>
        <v>46.188000000000002</v>
      </c>
      <c r="AA6" s="3">
        <f t="shared" si="4"/>
        <v>11.628</v>
      </c>
      <c r="AB6" s="3">
        <f t="shared" si="4"/>
        <v>10.956</v>
      </c>
      <c r="AC6" s="3">
        <f t="shared" si="4"/>
        <v>8.14</v>
      </c>
      <c r="AD6" s="3">
        <f t="shared" si="4"/>
        <v>15.6</v>
      </c>
    </row>
    <row r="7" spans="1:30" x14ac:dyDescent="0.3">
      <c r="A7" s="1">
        <v>835</v>
      </c>
      <c r="B7" s="2">
        <v>329.34823608398398</v>
      </c>
      <c r="C7" s="19" t="s">
        <v>6</v>
      </c>
      <c r="D7" s="9">
        <f t="shared" si="0"/>
        <v>64.178833007807725</v>
      </c>
      <c r="F7" s="19"/>
      <c r="G7" s="7"/>
      <c r="H7" s="8"/>
      <c r="J7" s="47" t="s">
        <v>33</v>
      </c>
      <c r="K7" s="57">
        <v>0.3</v>
      </c>
      <c r="L7" s="36">
        <v>15.6</v>
      </c>
      <c r="M7" s="9">
        <f t="shared" si="1"/>
        <v>69</v>
      </c>
      <c r="O7">
        <v>6</v>
      </c>
      <c r="P7">
        <v>-13.68</v>
      </c>
      <c r="Q7">
        <f t="shared" si="2"/>
        <v>23.399999999999991</v>
      </c>
      <c r="R7" s="3">
        <f t="shared" si="5"/>
        <v>19.834350585936136</v>
      </c>
      <c r="S7" s="3">
        <f t="shared" si="6"/>
        <v>38.781005859372272</v>
      </c>
      <c r="T7" s="3">
        <f t="shared" si="7"/>
        <v>51.122680664063864</v>
      </c>
      <c r="U7" s="3">
        <f t="shared" si="8"/>
        <v>64.178833007807725</v>
      </c>
      <c r="V7" s="3">
        <f t="shared" si="9"/>
        <v>73.164184570307725</v>
      </c>
      <c r="W7" s="3">
        <f t="shared" si="10"/>
        <v>81.671264648436136</v>
      </c>
      <c r="X7" s="3">
        <f t="shared" si="11"/>
        <v>90.490722656256139</v>
      </c>
      <c r="Y7" s="3">
        <f t="shared" si="12"/>
        <v>99.703857421872272</v>
      </c>
      <c r="Z7" s="3">
        <f t="shared" si="12"/>
        <v>46.188000000000002</v>
      </c>
      <c r="AA7" s="3">
        <f t="shared" si="4"/>
        <v>11.628</v>
      </c>
      <c r="AB7" s="3">
        <f t="shared" si="4"/>
        <v>10.956</v>
      </c>
      <c r="AC7" s="3">
        <f t="shared" si="4"/>
        <v>8.14</v>
      </c>
      <c r="AD7" s="3">
        <f t="shared" si="4"/>
        <v>15.6</v>
      </c>
    </row>
    <row r="8" spans="1:30" x14ac:dyDescent="0.3">
      <c r="A8" s="1">
        <v>1090</v>
      </c>
      <c r="B8" s="2">
        <v>330.09701538085898</v>
      </c>
      <c r="C8" s="19" t="s">
        <v>7</v>
      </c>
      <c r="D8" s="9">
        <f t="shared" si="0"/>
        <v>73.164184570307725</v>
      </c>
      <c r="F8" s="19"/>
      <c r="G8" s="7"/>
      <c r="H8" s="8"/>
      <c r="J8" s="19"/>
      <c r="K8" s="7"/>
      <c r="L8" s="7"/>
      <c r="M8" s="8"/>
      <c r="O8">
        <v>7</v>
      </c>
      <c r="P8">
        <v>-12.76</v>
      </c>
      <c r="Q8">
        <f t="shared" si="2"/>
        <v>34.439999999999991</v>
      </c>
      <c r="R8" s="3">
        <f t="shared" si="5"/>
        <v>19.834350585936136</v>
      </c>
      <c r="S8" s="3">
        <f t="shared" si="6"/>
        <v>38.781005859372272</v>
      </c>
      <c r="T8" s="3">
        <f t="shared" si="7"/>
        <v>51.122680664063864</v>
      </c>
      <c r="U8" s="3">
        <f t="shared" si="8"/>
        <v>64.178833007807725</v>
      </c>
      <c r="V8" s="3">
        <f t="shared" si="9"/>
        <v>73.164184570307725</v>
      </c>
      <c r="W8" s="3">
        <f t="shared" si="10"/>
        <v>81.671264648436136</v>
      </c>
      <c r="X8" s="3">
        <f t="shared" si="11"/>
        <v>90.490722656256139</v>
      </c>
      <c r="Y8" s="3">
        <f t="shared" si="12"/>
        <v>99.703857421872272</v>
      </c>
      <c r="Z8" s="3">
        <f t="shared" si="12"/>
        <v>46.188000000000002</v>
      </c>
      <c r="AA8" s="3">
        <f t="shared" si="4"/>
        <v>11.628</v>
      </c>
      <c r="AB8" s="3">
        <f t="shared" si="4"/>
        <v>10.956</v>
      </c>
      <c r="AC8" s="3">
        <f t="shared" si="4"/>
        <v>8.14</v>
      </c>
      <c r="AD8" s="3">
        <f t="shared" si="4"/>
        <v>15.6</v>
      </c>
    </row>
    <row r="9" spans="1:30" x14ac:dyDescent="0.3">
      <c r="A9" s="1">
        <v>1360</v>
      </c>
      <c r="B9" s="2">
        <v>330.80593872070301</v>
      </c>
      <c r="C9" s="19" t="s">
        <v>8</v>
      </c>
      <c r="D9" s="9">
        <f t="shared" si="0"/>
        <v>81.671264648436136</v>
      </c>
      <c r="F9" s="19"/>
      <c r="G9" s="7"/>
      <c r="H9" s="8"/>
      <c r="J9" s="19"/>
      <c r="K9" s="7"/>
      <c r="L9" s="7"/>
      <c r="M9" s="8"/>
      <c r="O9">
        <v>9</v>
      </c>
      <c r="P9">
        <v>-12.91</v>
      </c>
      <c r="Q9">
        <f t="shared" si="2"/>
        <v>32.639999999999986</v>
      </c>
      <c r="R9" s="3">
        <f t="shared" si="5"/>
        <v>19.834350585936136</v>
      </c>
      <c r="S9" s="3">
        <f t="shared" si="6"/>
        <v>38.781005859372272</v>
      </c>
      <c r="T9" s="3">
        <f t="shared" si="7"/>
        <v>51.122680664063864</v>
      </c>
      <c r="U9" s="3">
        <f t="shared" si="8"/>
        <v>64.178833007807725</v>
      </c>
      <c r="V9" s="3">
        <f t="shared" si="9"/>
        <v>73.164184570307725</v>
      </c>
      <c r="W9" s="3">
        <f t="shared" si="10"/>
        <v>81.671264648436136</v>
      </c>
      <c r="X9" s="3">
        <f t="shared" si="11"/>
        <v>90.490722656256139</v>
      </c>
      <c r="Y9" s="3">
        <f t="shared" si="12"/>
        <v>99.703857421872272</v>
      </c>
      <c r="Z9" s="3">
        <f t="shared" si="12"/>
        <v>46.188000000000002</v>
      </c>
      <c r="AA9" s="3">
        <f t="shared" si="4"/>
        <v>11.628</v>
      </c>
      <c r="AB9" s="3">
        <f t="shared" si="4"/>
        <v>10.956</v>
      </c>
      <c r="AC9" s="3">
        <f t="shared" si="4"/>
        <v>8.14</v>
      </c>
      <c r="AD9" s="3">
        <f t="shared" si="4"/>
        <v>15.6</v>
      </c>
    </row>
    <row r="10" spans="1:30" x14ac:dyDescent="0.3">
      <c r="A10" s="1">
        <v>1660</v>
      </c>
      <c r="B10" s="2">
        <v>331.54089355468801</v>
      </c>
      <c r="C10" s="19" t="s">
        <v>9</v>
      </c>
      <c r="D10" s="9">
        <f t="shared" si="0"/>
        <v>90.490722656256139</v>
      </c>
      <c r="F10" s="19"/>
      <c r="G10" s="7"/>
      <c r="H10" s="8"/>
      <c r="J10" s="19"/>
      <c r="K10" s="36"/>
      <c r="L10" s="36"/>
      <c r="M10" s="9"/>
      <c r="O10">
        <v>10</v>
      </c>
      <c r="P10">
        <v>-13.35</v>
      </c>
      <c r="Q10">
        <f t="shared" si="2"/>
        <v>27.359999999999992</v>
      </c>
      <c r="R10" s="3">
        <f t="shared" si="5"/>
        <v>19.834350585936136</v>
      </c>
      <c r="S10" s="3">
        <f t="shared" si="6"/>
        <v>38.781005859372272</v>
      </c>
      <c r="T10" s="3">
        <f t="shared" si="7"/>
        <v>51.122680664063864</v>
      </c>
      <c r="U10" s="3">
        <f t="shared" si="8"/>
        <v>64.178833007807725</v>
      </c>
      <c r="V10" s="3">
        <f t="shared" si="9"/>
        <v>73.164184570307725</v>
      </c>
      <c r="W10" s="3">
        <f t="shared" si="10"/>
        <v>81.671264648436136</v>
      </c>
      <c r="X10" s="3">
        <f t="shared" si="11"/>
        <v>90.490722656256139</v>
      </c>
      <c r="Y10" s="3">
        <f t="shared" si="12"/>
        <v>99.703857421872272</v>
      </c>
      <c r="Z10" s="3">
        <f t="shared" si="12"/>
        <v>46.188000000000002</v>
      </c>
      <c r="AA10" s="3">
        <f t="shared" si="4"/>
        <v>11.628</v>
      </c>
      <c r="AB10" s="3">
        <f t="shared" si="4"/>
        <v>10.956</v>
      </c>
      <c r="AC10" s="3">
        <f t="shared" si="4"/>
        <v>8.14</v>
      </c>
      <c r="AD10" s="3">
        <f t="shared" si="4"/>
        <v>15.6</v>
      </c>
    </row>
    <row r="11" spans="1:30" ht="15" thickBot="1" x14ac:dyDescent="0.35">
      <c r="A11" s="1">
        <v>2020</v>
      </c>
      <c r="B11" s="2">
        <v>332.30865478515602</v>
      </c>
      <c r="C11" s="20" t="s">
        <v>10</v>
      </c>
      <c r="D11" s="13">
        <f t="shared" si="0"/>
        <v>99.703857421872272</v>
      </c>
      <c r="F11" s="20"/>
      <c r="G11" s="12"/>
      <c r="H11" s="22"/>
      <c r="J11" s="20"/>
      <c r="K11" s="44"/>
      <c r="L11" s="44"/>
      <c r="M11" s="13"/>
      <c r="O11">
        <v>11</v>
      </c>
      <c r="P11">
        <v>-13.6</v>
      </c>
      <c r="Q11">
        <f t="shared" si="2"/>
        <v>24.359999999999992</v>
      </c>
      <c r="R11" s="3">
        <f t="shared" si="5"/>
        <v>19.834350585936136</v>
      </c>
      <c r="S11" s="3">
        <f t="shared" si="6"/>
        <v>38.781005859372272</v>
      </c>
      <c r="T11" s="3">
        <f t="shared" si="7"/>
        <v>51.122680664063864</v>
      </c>
      <c r="U11" s="3">
        <f t="shared" si="8"/>
        <v>64.178833007807725</v>
      </c>
      <c r="V11" s="3">
        <f t="shared" si="9"/>
        <v>73.164184570307725</v>
      </c>
      <c r="W11" s="3">
        <f t="shared" si="10"/>
        <v>81.671264648436136</v>
      </c>
      <c r="X11" s="3">
        <f t="shared" si="11"/>
        <v>90.490722656256139</v>
      </c>
      <c r="Y11" s="3">
        <f t="shared" si="12"/>
        <v>99.703857421872272</v>
      </c>
      <c r="Z11" s="3">
        <f t="shared" si="12"/>
        <v>46.188000000000002</v>
      </c>
      <c r="AA11" s="3">
        <f t="shared" si="4"/>
        <v>11.628</v>
      </c>
      <c r="AB11" s="3">
        <f t="shared" si="4"/>
        <v>10.956</v>
      </c>
      <c r="AC11" s="3">
        <f t="shared" si="4"/>
        <v>8.14</v>
      </c>
      <c r="AD11" s="3">
        <f t="shared" si="4"/>
        <v>15.6</v>
      </c>
    </row>
    <row r="12" spans="1:30" ht="15" thickBot="1" x14ac:dyDescent="0.35">
      <c r="O12">
        <v>14</v>
      </c>
      <c r="P12">
        <v>-15.329999999999998</v>
      </c>
      <c r="Q12">
        <f t="shared" si="2"/>
        <v>3.6000000000000085</v>
      </c>
      <c r="R12" s="3">
        <f t="shared" si="5"/>
        <v>19.834350585936136</v>
      </c>
      <c r="S12" s="3">
        <f t="shared" si="6"/>
        <v>38.781005859372272</v>
      </c>
      <c r="T12" s="3">
        <f t="shared" si="7"/>
        <v>51.122680664063864</v>
      </c>
      <c r="U12" s="3">
        <f t="shared" si="8"/>
        <v>64.178833007807725</v>
      </c>
      <c r="V12" s="3">
        <f t="shared" si="9"/>
        <v>73.164184570307725</v>
      </c>
      <c r="W12" s="3">
        <f t="shared" si="10"/>
        <v>81.671264648436136</v>
      </c>
      <c r="X12" s="3">
        <f t="shared" si="11"/>
        <v>90.490722656256139</v>
      </c>
      <c r="Y12" s="3">
        <f t="shared" si="12"/>
        <v>99.703857421872272</v>
      </c>
      <c r="Z12" s="3">
        <f t="shared" si="12"/>
        <v>46.188000000000002</v>
      </c>
      <c r="AA12" s="3">
        <f t="shared" si="4"/>
        <v>11.628</v>
      </c>
      <c r="AB12" s="3">
        <f t="shared" si="4"/>
        <v>10.956</v>
      </c>
      <c r="AC12" s="3">
        <f t="shared" si="4"/>
        <v>8.14</v>
      </c>
      <c r="AD12" s="3">
        <f t="shared" si="4"/>
        <v>15.6</v>
      </c>
    </row>
    <row r="13" spans="1:30" ht="15" thickBot="1" x14ac:dyDescent="0.35">
      <c r="A13" s="4" t="s">
        <v>23</v>
      </c>
      <c r="B13" s="5"/>
      <c r="C13" s="4" t="s">
        <v>2</v>
      </c>
      <c r="D13" s="6"/>
      <c r="O13">
        <v>15</v>
      </c>
      <c r="P13">
        <v>-15.489999999999998</v>
      </c>
      <c r="Q13">
        <f t="shared" si="2"/>
        <v>1.6800000000000068</v>
      </c>
      <c r="R13" s="3">
        <f t="shared" si="5"/>
        <v>19.834350585936136</v>
      </c>
      <c r="S13" s="3">
        <f t="shared" si="6"/>
        <v>38.781005859372272</v>
      </c>
      <c r="T13" s="3">
        <f t="shared" si="7"/>
        <v>51.122680664063864</v>
      </c>
      <c r="U13" s="3">
        <f t="shared" si="8"/>
        <v>64.178833007807725</v>
      </c>
      <c r="V13" s="3">
        <f t="shared" si="9"/>
        <v>73.164184570307725</v>
      </c>
      <c r="W13" s="3">
        <f t="shared" si="10"/>
        <v>81.671264648436136</v>
      </c>
      <c r="X13" s="3">
        <f t="shared" si="11"/>
        <v>90.490722656256139</v>
      </c>
      <c r="Y13" s="3">
        <f t="shared" si="12"/>
        <v>99.703857421872272</v>
      </c>
      <c r="Z13" s="3">
        <f t="shared" si="12"/>
        <v>46.188000000000002</v>
      </c>
      <c r="AA13" s="3">
        <f t="shared" si="4"/>
        <v>11.628</v>
      </c>
      <c r="AB13" s="3">
        <f t="shared" si="4"/>
        <v>10.956</v>
      </c>
      <c r="AC13" s="3">
        <f t="shared" si="4"/>
        <v>8.14</v>
      </c>
      <c r="AD13" s="3">
        <f t="shared" si="4"/>
        <v>15.6</v>
      </c>
    </row>
    <row r="14" spans="1:30" ht="15" thickBot="1" x14ac:dyDescent="0.35">
      <c r="A14" s="14" t="s">
        <v>0</v>
      </c>
      <c r="B14" s="15" t="s">
        <v>1</v>
      </c>
      <c r="C14" s="18" t="s">
        <v>14</v>
      </c>
      <c r="D14" s="17" t="s">
        <v>11</v>
      </c>
      <c r="E14" t="s">
        <v>29</v>
      </c>
      <c r="O14">
        <v>17</v>
      </c>
      <c r="P14">
        <v>-15.309999999999999</v>
      </c>
      <c r="Q14">
        <f t="shared" si="2"/>
        <v>3.8400000000000034</v>
      </c>
      <c r="R14" s="3">
        <f t="shared" si="5"/>
        <v>19.834350585936136</v>
      </c>
      <c r="S14" s="3">
        <f t="shared" si="6"/>
        <v>38.781005859372272</v>
      </c>
      <c r="T14" s="3">
        <f t="shared" si="7"/>
        <v>51.122680664063864</v>
      </c>
      <c r="U14" s="3">
        <f t="shared" si="8"/>
        <v>64.178833007807725</v>
      </c>
      <c r="V14" s="3">
        <f t="shared" si="9"/>
        <v>73.164184570307725</v>
      </c>
      <c r="W14" s="3">
        <f t="shared" si="10"/>
        <v>81.671264648436136</v>
      </c>
      <c r="X14" s="3">
        <f t="shared" si="11"/>
        <v>90.490722656256139</v>
      </c>
      <c r="Y14" s="3">
        <f t="shared" si="12"/>
        <v>99.703857421872272</v>
      </c>
      <c r="Z14" s="3">
        <f t="shared" si="12"/>
        <v>46.188000000000002</v>
      </c>
      <c r="AA14" s="3">
        <f t="shared" si="4"/>
        <v>11.628</v>
      </c>
      <c r="AB14" s="3">
        <f t="shared" si="4"/>
        <v>10.956</v>
      </c>
      <c r="AC14" s="3">
        <f t="shared" si="4"/>
        <v>8.14</v>
      </c>
      <c r="AD14" s="3">
        <f t="shared" si="4"/>
        <v>15.6</v>
      </c>
    </row>
    <row r="15" spans="1:30" x14ac:dyDescent="0.3">
      <c r="A15" s="38">
        <v>0</v>
      </c>
      <c r="B15" s="39">
        <v>324</v>
      </c>
      <c r="C15" s="19"/>
      <c r="D15" s="9">
        <f>(B15-$B$15)*12</f>
        <v>0</v>
      </c>
      <c r="E15" s="3">
        <f>A15</f>
        <v>0</v>
      </c>
      <c r="O15">
        <v>21</v>
      </c>
      <c r="P15">
        <v>-15.629999999999999</v>
      </c>
      <c r="Q15">
        <f t="shared" si="2"/>
        <v>0</v>
      </c>
      <c r="R15" s="3">
        <f t="shared" si="5"/>
        <v>19.834350585936136</v>
      </c>
      <c r="S15" s="3">
        <f t="shared" si="6"/>
        <v>38.781005859372272</v>
      </c>
      <c r="T15" s="3">
        <f t="shared" si="7"/>
        <v>51.122680664063864</v>
      </c>
      <c r="U15" s="3">
        <f t="shared" si="8"/>
        <v>64.178833007807725</v>
      </c>
      <c r="V15" s="3">
        <f t="shared" si="9"/>
        <v>73.164184570307725</v>
      </c>
      <c r="W15" s="3">
        <f t="shared" si="10"/>
        <v>81.671264648436136</v>
      </c>
      <c r="X15" s="3">
        <f t="shared" si="11"/>
        <v>90.490722656256139</v>
      </c>
      <c r="Y15" s="3">
        <f t="shared" si="12"/>
        <v>99.703857421872272</v>
      </c>
      <c r="Z15" s="3">
        <f t="shared" si="12"/>
        <v>46.188000000000002</v>
      </c>
      <c r="AA15" s="3">
        <f t="shared" si="4"/>
        <v>11.628</v>
      </c>
      <c r="AB15" s="3">
        <f t="shared" si="4"/>
        <v>10.956</v>
      </c>
      <c r="AC15" s="3">
        <f t="shared" si="4"/>
        <v>8.14</v>
      </c>
      <c r="AD15" s="3">
        <f t="shared" si="4"/>
        <v>15.6</v>
      </c>
    </row>
    <row r="16" spans="1:30" x14ac:dyDescent="0.3">
      <c r="A16" s="3">
        <v>0.25</v>
      </c>
      <c r="B16" s="3">
        <v>324.01068115234398</v>
      </c>
      <c r="D16" s="9">
        <f>(B16-$B$15)*12</f>
        <v>0.12817382812772848</v>
      </c>
      <c r="E16" s="3">
        <f t="shared" ref="E16:E79" si="13">A16</f>
        <v>0.25</v>
      </c>
      <c r="O16">
        <v>23</v>
      </c>
      <c r="P16">
        <v>-15.489999999999998</v>
      </c>
      <c r="Q16">
        <f t="shared" si="2"/>
        <v>1.6800000000000068</v>
      </c>
      <c r="R16" s="3">
        <f t="shared" si="5"/>
        <v>19.834350585936136</v>
      </c>
      <c r="S16" s="3">
        <f t="shared" si="6"/>
        <v>38.781005859372272</v>
      </c>
      <c r="T16" s="3">
        <f t="shared" si="7"/>
        <v>51.122680664063864</v>
      </c>
      <c r="U16" s="3">
        <f t="shared" si="8"/>
        <v>64.178833007807725</v>
      </c>
      <c r="V16" s="3">
        <f t="shared" si="9"/>
        <v>73.164184570307725</v>
      </c>
      <c r="W16" s="3">
        <f t="shared" si="10"/>
        <v>81.671264648436136</v>
      </c>
      <c r="X16" s="3">
        <f t="shared" si="11"/>
        <v>90.490722656256139</v>
      </c>
      <c r="Y16" s="3">
        <f t="shared" si="12"/>
        <v>99.703857421872272</v>
      </c>
      <c r="Z16" s="3">
        <f>Z15</f>
        <v>46.188000000000002</v>
      </c>
      <c r="AA16" s="3">
        <f t="shared" si="4"/>
        <v>11.628</v>
      </c>
      <c r="AB16" s="3">
        <f t="shared" si="4"/>
        <v>10.956</v>
      </c>
      <c r="AC16" s="3">
        <f t="shared" si="4"/>
        <v>8.14</v>
      </c>
      <c r="AD16" s="3">
        <f t="shared" si="4"/>
        <v>15.6</v>
      </c>
    </row>
    <row r="17" spans="1:30" x14ac:dyDescent="0.3">
      <c r="A17" s="3">
        <v>0.5</v>
      </c>
      <c r="B17" s="3">
        <v>324.01693725585898</v>
      </c>
      <c r="D17" s="9">
        <f t="shared" ref="D17:D79" si="14">(B17-$B$15)*12</f>
        <v>0.20324707030772515</v>
      </c>
      <c r="E17" s="3">
        <f t="shared" si="13"/>
        <v>0.5</v>
      </c>
      <c r="O17">
        <v>25</v>
      </c>
      <c r="P17">
        <v>-15.59</v>
      </c>
      <c r="Q17">
        <f t="shared" si="2"/>
        <v>0.47999999999998977</v>
      </c>
      <c r="R17" s="3">
        <f t="shared" si="5"/>
        <v>19.834350585936136</v>
      </c>
      <c r="S17" s="3">
        <f t="shared" si="6"/>
        <v>38.781005859372272</v>
      </c>
      <c r="T17" s="3">
        <f t="shared" si="7"/>
        <v>51.122680664063864</v>
      </c>
      <c r="U17" s="3">
        <f t="shared" si="8"/>
        <v>64.178833007807725</v>
      </c>
      <c r="V17" s="3">
        <f t="shared" si="9"/>
        <v>73.164184570307725</v>
      </c>
      <c r="W17" s="3">
        <f t="shared" si="10"/>
        <v>81.671264648436136</v>
      </c>
      <c r="X17" s="3">
        <f t="shared" si="11"/>
        <v>90.490722656256139</v>
      </c>
      <c r="Y17" s="3">
        <f t="shared" si="12"/>
        <v>99.703857421872272</v>
      </c>
      <c r="Z17" s="3">
        <f t="shared" si="12"/>
        <v>46.188000000000002</v>
      </c>
      <c r="AA17" s="3">
        <f t="shared" si="4"/>
        <v>11.628</v>
      </c>
      <c r="AB17" s="3">
        <f t="shared" si="4"/>
        <v>10.956</v>
      </c>
      <c r="AC17" s="3">
        <f t="shared" si="4"/>
        <v>8.14</v>
      </c>
      <c r="AD17" s="3">
        <f t="shared" si="4"/>
        <v>15.6</v>
      </c>
    </row>
    <row r="18" spans="1:30" x14ac:dyDescent="0.3">
      <c r="A18" s="3">
        <v>0.75</v>
      </c>
      <c r="B18" s="3">
        <v>324.02218627929699</v>
      </c>
      <c r="D18" s="9">
        <f t="shared" si="14"/>
        <v>0.26623535156386424</v>
      </c>
      <c r="E18" s="3">
        <f t="shared" si="13"/>
        <v>0.75</v>
      </c>
      <c r="O18">
        <v>26</v>
      </c>
      <c r="P18">
        <v>-15.579999999999998</v>
      </c>
      <c r="Q18">
        <f t="shared" si="2"/>
        <v>0.60000000000000853</v>
      </c>
      <c r="R18" s="3">
        <f t="shared" si="5"/>
        <v>19.834350585936136</v>
      </c>
      <c r="S18" s="3">
        <f t="shared" si="6"/>
        <v>38.781005859372272</v>
      </c>
      <c r="T18" s="3">
        <f t="shared" si="7"/>
        <v>51.122680664063864</v>
      </c>
      <c r="U18" s="3">
        <f t="shared" si="8"/>
        <v>64.178833007807725</v>
      </c>
      <c r="V18" s="3">
        <f t="shared" si="9"/>
        <v>73.164184570307725</v>
      </c>
      <c r="W18" s="3">
        <f t="shared" si="10"/>
        <v>81.671264648436136</v>
      </c>
      <c r="X18" s="3">
        <f t="shared" si="11"/>
        <v>90.490722656256139</v>
      </c>
      <c r="Y18" s="3">
        <f t="shared" si="12"/>
        <v>99.703857421872272</v>
      </c>
      <c r="Z18" s="3">
        <f t="shared" si="12"/>
        <v>46.188000000000002</v>
      </c>
      <c r="AA18" s="3">
        <f t="shared" si="4"/>
        <v>11.628</v>
      </c>
      <c r="AB18" s="3">
        <f t="shared" si="4"/>
        <v>10.956</v>
      </c>
      <c r="AC18" s="3">
        <f t="shared" si="4"/>
        <v>8.14</v>
      </c>
      <c r="AD18" s="3">
        <f t="shared" si="4"/>
        <v>15.6</v>
      </c>
    </row>
    <row r="19" spans="1:30" x14ac:dyDescent="0.3">
      <c r="A19" s="3">
        <v>1</v>
      </c>
      <c r="B19" s="3">
        <v>324.02688598632801</v>
      </c>
      <c r="D19" s="9">
        <f t="shared" si="14"/>
        <v>0.32263183593613576</v>
      </c>
      <c r="E19" s="3">
        <f t="shared" si="13"/>
        <v>1</v>
      </c>
      <c r="O19">
        <v>28</v>
      </c>
      <c r="P19">
        <v>-15.62</v>
      </c>
      <c r="Q19">
        <f t="shared" si="2"/>
        <v>0.11999999999999744</v>
      </c>
      <c r="R19" s="3">
        <f t="shared" si="5"/>
        <v>19.834350585936136</v>
      </c>
      <c r="S19" s="3">
        <f t="shared" si="6"/>
        <v>38.781005859372272</v>
      </c>
      <c r="T19" s="3">
        <f t="shared" si="7"/>
        <v>51.122680664063864</v>
      </c>
      <c r="U19" s="3">
        <f t="shared" si="8"/>
        <v>64.178833007807725</v>
      </c>
      <c r="V19" s="3">
        <f t="shared" si="9"/>
        <v>73.164184570307725</v>
      </c>
      <c r="W19" s="3">
        <f t="shared" si="10"/>
        <v>81.671264648436136</v>
      </c>
      <c r="X19" s="3">
        <f t="shared" si="11"/>
        <v>90.490722656256139</v>
      </c>
      <c r="Y19" s="3">
        <f t="shared" si="12"/>
        <v>99.703857421872272</v>
      </c>
      <c r="Z19" s="3">
        <f t="shared" si="12"/>
        <v>46.188000000000002</v>
      </c>
      <c r="AA19" s="3">
        <f t="shared" si="4"/>
        <v>11.628</v>
      </c>
      <c r="AB19" s="3">
        <f t="shared" si="4"/>
        <v>10.956</v>
      </c>
      <c r="AC19" s="3">
        <f t="shared" si="4"/>
        <v>8.14</v>
      </c>
      <c r="AD19" s="3">
        <f t="shared" si="4"/>
        <v>15.6</v>
      </c>
    </row>
    <row r="20" spans="1:30" x14ac:dyDescent="0.3">
      <c r="A20" s="3">
        <v>1.25</v>
      </c>
      <c r="B20" s="3">
        <v>324.03118896484398</v>
      </c>
      <c r="D20" s="9">
        <f t="shared" si="14"/>
        <v>0.37426757812772848</v>
      </c>
      <c r="E20" s="3">
        <f t="shared" si="13"/>
        <v>1.25</v>
      </c>
      <c r="O20">
        <v>30</v>
      </c>
      <c r="P20">
        <v>-15.02</v>
      </c>
      <c r="Q20">
        <f t="shared" si="2"/>
        <v>7.3199999999999932</v>
      </c>
      <c r="R20" s="3">
        <f t="shared" si="5"/>
        <v>19.834350585936136</v>
      </c>
      <c r="S20" s="3">
        <f t="shared" si="6"/>
        <v>38.781005859372272</v>
      </c>
      <c r="T20" s="3">
        <f t="shared" si="7"/>
        <v>51.122680664063864</v>
      </c>
      <c r="U20" s="3">
        <f t="shared" si="8"/>
        <v>64.178833007807725</v>
      </c>
      <c r="V20" s="3">
        <f t="shared" si="9"/>
        <v>73.164184570307725</v>
      </c>
      <c r="W20" s="3">
        <f t="shared" si="10"/>
        <v>81.671264648436136</v>
      </c>
      <c r="X20" s="3">
        <f t="shared" si="11"/>
        <v>90.490722656256139</v>
      </c>
      <c r="Y20" s="3">
        <f t="shared" si="12"/>
        <v>99.703857421872272</v>
      </c>
      <c r="Z20" s="3">
        <f t="shared" si="12"/>
        <v>46.188000000000002</v>
      </c>
      <c r="AA20" s="3">
        <f t="shared" si="12"/>
        <v>11.628</v>
      </c>
      <c r="AB20" s="3">
        <f t="shared" si="12"/>
        <v>10.956</v>
      </c>
      <c r="AC20" s="3">
        <f t="shared" si="12"/>
        <v>8.14</v>
      </c>
      <c r="AD20" s="3">
        <f t="shared" si="12"/>
        <v>15.6</v>
      </c>
    </row>
    <row r="21" spans="1:30" x14ac:dyDescent="0.3">
      <c r="A21" s="3">
        <v>1.5</v>
      </c>
      <c r="B21" s="3">
        <v>324.03521728515602</v>
      </c>
      <c r="D21" s="9">
        <f t="shared" si="14"/>
        <v>0.42260742187227152</v>
      </c>
      <c r="E21" s="3">
        <f t="shared" si="13"/>
        <v>1.5</v>
      </c>
      <c r="O21">
        <v>32</v>
      </c>
      <c r="P21">
        <v>-14.32</v>
      </c>
      <c r="Q21">
        <f t="shared" si="2"/>
        <v>15.719999999999985</v>
      </c>
      <c r="R21" s="3">
        <f t="shared" si="5"/>
        <v>19.834350585936136</v>
      </c>
      <c r="S21" s="3">
        <f t="shared" si="6"/>
        <v>38.781005859372272</v>
      </c>
      <c r="T21" s="3">
        <f t="shared" si="7"/>
        <v>51.122680664063864</v>
      </c>
      <c r="U21" s="3">
        <f t="shared" si="8"/>
        <v>64.178833007807725</v>
      </c>
      <c r="V21" s="3">
        <f t="shared" si="9"/>
        <v>73.164184570307725</v>
      </c>
      <c r="W21" s="3">
        <f t="shared" si="10"/>
        <v>81.671264648436136</v>
      </c>
      <c r="X21" s="3">
        <f t="shared" si="11"/>
        <v>90.490722656256139</v>
      </c>
      <c r="Y21" s="3">
        <f t="shared" si="12"/>
        <v>99.703857421872272</v>
      </c>
      <c r="Z21" s="3">
        <f t="shared" si="12"/>
        <v>46.188000000000002</v>
      </c>
      <c r="AA21" s="3">
        <f t="shared" si="12"/>
        <v>11.628</v>
      </c>
      <c r="AB21" s="3">
        <f t="shared" si="12"/>
        <v>10.956</v>
      </c>
      <c r="AC21" s="3">
        <f t="shared" si="12"/>
        <v>8.14</v>
      </c>
      <c r="AD21" s="3">
        <f t="shared" si="12"/>
        <v>15.6</v>
      </c>
    </row>
    <row r="22" spans="1:30" x14ac:dyDescent="0.3">
      <c r="A22" s="3">
        <v>1.75</v>
      </c>
      <c r="B22" s="3">
        <v>324.03903198242199</v>
      </c>
      <c r="D22" s="9">
        <f t="shared" si="14"/>
        <v>0.46838378906386424</v>
      </c>
      <c r="E22" s="3">
        <f t="shared" si="13"/>
        <v>1.75</v>
      </c>
      <c r="O22">
        <v>33</v>
      </c>
      <c r="P22">
        <v>-13.61</v>
      </c>
      <c r="Q22">
        <f t="shared" si="2"/>
        <v>24.239999999999995</v>
      </c>
      <c r="R22" s="3">
        <f t="shared" si="5"/>
        <v>19.834350585936136</v>
      </c>
      <c r="S22" s="3">
        <f t="shared" si="6"/>
        <v>38.781005859372272</v>
      </c>
      <c r="T22" s="3">
        <f t="shared" si="7"/>
        <v>51.122680664063864</v>
      </c>
      <c r="U22" s="3">
        <f t="shared" si="8"/>
        <v>64.178833007807725</v>
      </c>
      <c r="V22" s="3">
        <f t="shared" si="9"/>
        <v>73.164184570307725</v>
      </c>
      <c r="W22" s="3">
        <f t="shared" si="10"/>
        <v>81.671264648436136</v>
      </c>
      <c r="X22" s="3">
        <f t="shared" si="11"/>
        <v>90.490722656256139</v>
      </c>
      <c r="Y22" s="3">
        <f t="shared" si="12"/>
        <v>99.703857421872272</v>
      </c>
      <c r="Z22" s="3">
        <f t="shared" si="12"/>
        <v>46.188000000000002</v>
      </c>
      <c r="AA22" s="3">
        <f t="shared" si="12"/>
        <v>11.628</v>
      </c>
      <c r="AB22" s="3">
        <f t="shared" si="12"/>
        <v>10.956</v>
      </c>
      <c r="AC22" s="3">
        <f t="shared" si="12"/>
        <v>8.14</v>
      </c>
      <c r="AD22" s="3">
        <f t="shared" si="12"/>
        <v>15.6</v>
      </c>
    </row>
    <row r="23" spans="1:30" x14ac:dyDescent="0.3">
      <c r="A23" s="3">
        <v>2</v>
      </c>
      <c r="B23" s="3">
        <v>324.04266357421898</v>
      </c>
      <c r="D23" s="9">
        <f>(B23-$B$15)*12</f>
        <v>0.51196289062772848</v>
      </c>
      <c r="E23" s="3">
        <f t="shared" si="13"/>
        <v>2</v>
      </c>
      <c r="O23">
        <v>34</v>
      </c>
      <c r="P23">
        <v>-13.45</v>
      </c>
      <c r="Q23">
        <f t="shared" si="2"/>
        <v>26.159999999999997</v>
      </c>
      <c r="R23" s="3">
        <f t="shared" si="5"/>
        <v>19.834350585936136</v>
      </c>
      <c r="S23" s="3">
        <f t="shared" si="6"/>
        <v>38.781005859372272</v>
      </c>
      <c r="T23" s="3">
        <f t="shared" si="7"/>
        <v>51.122680664063864</v>
      </c>
      <c r="U23" s="3">
        <f t="shared" si="8"/>
        <v>64.178833007807725</v>
      </c>
      <c r="V23" s="3">
        <f t="shared" si="9"/>
        <v>73.164184570307725</v>
      </c>
      <c r="W23" s="3">
        <f t="shared" si="10"/>
        <v>81.671264648436136</v>
      </c>
      <c r="X23" s="3">
        <f t="shared" si="11"/>
        <v>90.490722656256139</v>
      </c>
      <c r="Y23" s="3">
        <f t="shared" si="12"/>
        <v>99.703857421872272</v>
      </c>
      <c r="Z23" s="3">
        <f t="shared" si="12"/>
        <v>46.188000000000002</v>
      </c>
      <c r="AA23" s="3">
        <f t="shared" si="12"/>
        <v>11.628</v>
      </c>
      <c r="AB23" s="3">
        <f t="shared" si="12"/>
        <v>10.956</v>
      </c>
      <c r="AC23" s="3">
        <f t="shared" si="12"/>
        <v>8.14</v>
      </c>
      <c r="AD23" s="3">
        <f t="shared" si="12"/>
        <v>15.6</v>
      </c>
    </row>
    <row r="24" spans="1:30" x14ac:dyDescent="0.3">
      <c r="A24" s="3">
        <v>2.25</v>
      </c>
      <c r="B24" s="3">
        <v>324.04617309570301</v>
      </c>
      <c r="D24" s="9">
        <f t="shared" si="14"/>
        <v>0.55407714843613576</v>
      </c>
      <c r="E24" s="3">
        <f t="shared" si="13"/>
        <v>2.25</v>
      </c>
      <c r="O24">
        <v>36</v>
      </c>
      <c r="P24">
        <v>-13.45</v>
      </c>
      <c r="Q24">
        <f t="shared" si="2"/>
        <v>26.159999999999997</v>
      </c>
      <c r="R24" s="3">
        <f t="shared" si="5"/>
        <v>19.834350585936136</v>
      </c>
      <c r="S24" s="3">
        <f t="shared" si="6"/>
        <v>38.781005859372272</v>
      </c>
      <c r="T24" s="3">
        <f t="shared" si="7"/>
        <v>51.122680664063864</v>
      </c>
      <c r="U24" s="3">
        <f t="shared" si="8"/>
        <v>64.178833007807725</v>
      </c>
      <c r="V24" s="3">
        <f t="shared" si="9"/>
        <v>73.164184570307725</v>
      </c>
      <c r="W24" s="3">
        <f t="shared" si="10"/>
        <v>81.671264648436136</v>
      </c>
      <c r="X24" s="3">
        <f t="shared" si="11"/>
        <v>90.490722656256139</v>
      </c>
      <c r="Y24" s="3">
        <f t="shared" si="12"/>
        <v>99.703857421872272</v>
      </c>
      <c r="Z24" s="3">
        <f t="shared" ref="Z24:AD24" si="15">Z23</f>
        <v>46.188000000000002</v>
      </c>
      <c r="AA24" s="3">
        <f t="shared" si="15"/>
        <v>11.628</v>
      </c>
      <c r="AB24" s="3">
        <f t="shared" si="15"/>
        <v>10.956</v>
      </c>
      <c r="AC24" s="3">
        <f t="shared" si="15"/>
        <v>8.14</v>
      </c>
      <c r="AD24" s="3">
        <f t="shared" si="15"/>
        <v>15.6</v>
      </c>
    </row>
    <row r="25" spans="1:30" x14ac:dyDescent="0.3">
      <c r="A25" s="3">
        <v>2.5</v>
      </c>
      <c r="B25" s="3">
        <v>324.04953002929699</v>
      </c>
      <c r="D25" s="9">
        <f t="shared" si="14"/>
        <v>0.59436035156386424</v>
      </c>
      <c r="E25" s="3">
        <f t="shared" si="13"/>
        <v>2.5</v>
      </c>
      <c r="O25">
        <v>37</v>
      </c>
      <c r="P25">
        <v>-13.35</v>
      </c>
      <c r="Q25">
        <f t="shared" si="2"/>
        <v>27.359999999999992</v>
      </c>
      <c r="R25" s="3">
        <f t="shared" si="5"/>
        <v>19.834350585936136</v>
      </c>
      <c r="S25" s="3">
        <f t="shared" si="6"/>
        <v>38.781005859372272</v>
      </c>
      <c r="T25" s="3">
        <f t="shared" si="7"/>
        <v>51.122680664063864</v>
      </c>
      <c r="U25" s="3">
        <f t="shared" si="8"/>
        <v>64.178833007807725</v>
      </c>
      <c r="V25" s="3">
        <f t="shared" si="9"/>
        <v>73.164184570307725</v>
      </c>
      <c r="W25" s="3">
        <f t="shared" si="10"/>
        <v>81.671264648436136</v>
      </c>
      <c r="X25" s="3">
        <f t="shared" si="11"/>
        <v>90.490722656256139</v>
      </c>
      <c r="Y25" s="3">
        <f t="shared" si="12"/>
        <v>99.703857421872272</v>
      </c>
      <c r="Z25" s="3">
        <f t="shared" ref="Z25:AD25" si="16">Z24</f>
        <v>46.188000000000002</v>
      </c>
      <c r="AA25" s="3">
        <f t="shared" si="16"/>
        <v>11.628</v>
      </c>
      <c r="AB25" s="3">
        <f t="shared" si="16"/>
        <v>10.956</v>
      </c>
      <c r="AC25" s="3">
        <f t="shared" si="16"/>
        <v>8.14</v>
      </c>
      <c r="AD25" s="3">
        <f t="shared" si="16"/>
        <v>15.6</v>
      </c>
    </row>
    <row r="26" spans="1:30" x14ac:dyDescent="0.3">
      <c r="A26" s="3">
        <v>2.75</v>
      </c>
      <c r="B26" s="3">
        <v>324.05276489257801</v>
      </c>
      <c r="D26" s="9">
        <f t="shared" si="14"/>
        <v>0.63317871093613576</v>
      </c>
      <c r="E26" s="3">
        <f t="shared" si="13"/>
        <v>2.75</v>
      </c>
      <c r="O26">
        <v>40.5</v>
      </c>
      <c r="P26">
        <v>-12.64</v>
      </c>
      <c r="Q26">
        <f t="shared" si="2"/>
        <v>35.879999999999981</v>
      </c>
      <c r="R26" s="3">
        <f t="shared" si="5"/>
        <v>19.834350585936136</v>
      </c>
      <c r="S26" s="3">
        <f t="shared" si="6"/>
        <v>38.781005859372272</v>
      </c>
      <c r="T26" s="3">
        <f t="shared" si="7"/>
        <v>51.122680664063864</v>
      </c>
      <c r="U26" s="3">
        <f t="shared" si="8"/>
        <v>64.178833007807725</v>
      </c>
      <c r="V26" s="3">
        <f t="shared" si="9"/>
        <v>73.164184570307725</v>
      </c>
      <c r="W26" s="3">
        <f t="shared" si="10"/>
        <v>81.671264648436136</v>
      </c>
      <c r="X26" s="3">
        <f t="shared" si="11"/>
        <v>90.490722656256139</v>
      </c>
      <c r="Y26" s="3">
        <f t="shared" si="12"/>
        <v>99.703857421872272</v>
      </c>
      <c r="Z26" s="3">
        <f t="shared" ref="Z26:AD26" si="17">Z25</f>
        <v>46.188000000000002</v>
      </c>
      <c r="AA26" s="3">
        <f t="shared" si="17"/>
        <v>11.628</v>
      </c>
      <c r="AB26" s="3">
        <f t="shared" si="17"/>
        <v>10.956</v>
      </c>
      <c r="AC26" s="3">
        <f t="shared" si="17"/>
        <v>8.14</v>
      </c>
      <c r="AD26" s="3">
        <f t="shared" si="17"/>
        <v>15.6</v>
      </c>
    </row>
    <row r="27" spans="1:30" x14ac:dyDescent="0.3">
      <c r="A27" s="3">
        <v>3</v>
      </c>
      <c r="B27" s="3">
        <v>324.055908203125</v>
      </c>
      <c r="D27" s="9">
        <f t="shared" si="14"/>
        <v>0.6708984375</v>
      </c>
      <c r="E27" s="3">
        <f t="shared" si="13"/>
        <v>3</v>
      </c>
      <c r="O27">
        <v>40.5</v>
      </c>
      <c r="P27">
        <v>0</v>
      </c>
      <c r="Q27">
        <f t="shared" si="2"/>
        <v>187.56</v>
      </c>
      <c r="R27" s="3">
        <f t="shared" si="5"/>
        <v>19.834350585936136</v>
      </c>
      <c r="S27" s="3">
        <f t="shared" si="6"/>
        <v>38.781005859372272</v>
      </c>
      <c r="T27" s="3">
        <f t="shared" si="7"/>
        <v>51.122680664063864</v>
      </c>
      <c r="U27" s="3">
        <f t="shared" si="8"/>
        <v>64.178833007807725</v>
      </c>
      <c r="V27" s="3">
        <f t="shared" si="9"/>
        <v>73.164184570307725</v>
      </c>
      <c r="W27" s="3">
        <f t="shared" si="10"/>
        <v>81.671264648436136</v>
      </c>
      <c r="X27" s="3">
        <f t="shared" si="11"/>
        <v>90.490722656256139</v>
      </c>
      <c r="Y27" s="3">
        <f t="shared" si="12"/>
        <v>99.703857421872272</v>
      </c>
      <c r="Z27" s="3">
        <f t="shared" ref="Z27:AD27" si="18">Z26</f>
        <v>46.188000000000002</v>
      </c>
      <c r="AA27" s="3">
        <f t="shared" si="18"/>
        <v>11.628</v>
      </c>
      <c r="AB27" s="3">
        <f t="shared" si="18"/>
        <v>10.956</v>
      </c>
      <c r="AC27" s="3">
        <f t="shared" si="18"/>
        <v>8.14</v>
      </c>
      <c r="AD27" s="3">
        <f t="shared" si="18"/>
        <v>15.6</v>
      </c>
    </row>
    <row r="28" spans="1:30" x14ac:dyDescent="0.3">
      <c r="A28" s="3">
        <v>3.25</v>
      </c>
      <c r="B28" s="3">
        <v>324.05899047851602</v>
      </c>
      <c r="D28" s="9">
        <f t="shared" si="14"/>
        <v>0.70788574219227485</v>
      </c>
      <c r="E28" s="3">
        <f t="shared" si="13"/>
        <v>3.25</v>
      </c>
      <c r="Z28" s="3"/>
      <c r="AA28" s="3"/>
      <c r="AB28" s="3"/>
      <c r="AC28" s="3"/>
      <c r="AD28" s="3"/>
    </row>
    <row r="29" spans="1:30" x14ac:dyDescent="0.3">
      <c r="A29" s="3">
        <v>3.5</v>
      </c>
      <c r="B29" s="3">
        <v>324.06198120117199</v>
      </c>
      <c r="D29" s="9">
        <f t="shared" si="14"/>
        <v>0.74377441406386424</v>
      </c>
      <c r="E29" s="3">
        <f t="shared" si="13"/>
        <v>3.5</v>
      </c>
      <c r="Z29" s="3"/>
      <c r="AA29" s="3"/>
      <c r="AB29" s="3"/>
      <c r="AC29" s="3"/>
      <c r="AD29" s="3"/>
    </row>
    <row r="30" spans="1:30" x14ac:dyDescent="0.3">
      <c r="A30" s="3">
        <v>3.75</v>
      </c>
      <c r="B30" s="3">
        <v>324.06488037109398</v>
      </c>
      <c r="D30" s="9">
        <f t="shared" si="14"/>
        <v>0.77856445312772848</v>
      </c>
      <c r="E30" s="3">
        <f t="shared" si="13"/>
        <v>3.75</v>
      </c>
      <c r="Z30" s="3"/>
      <c r="AA30" s="3"/>
      <c r="AB30" s="3"/>
      <c r="AC30" s="3"/>
      <c r="AD30" s="3"/>
    </row>
    <row r="31" spans="1:30" x14ac:dyDescent="0.3">
      <c r="A31" s="3">
        <v>4</v>
      </c>
      <c r="B31" s="3">
        <v>324.06774902343801</v>
      </c>
      <c r="D31" s="9">
        <f t="shared" si="14"/>
        <v>0.81298828125613909</v>
      </c>
      <c r="E31" s="3">
        <f t="shared" si="13"/>
        <v>4</v>
      </c>
      <c r="Z31" s="3"/>
      <c r="AA31" s="3"/>
      <c r="AB31" s="3"/>
      <c r="AC31" s="3"/>
      <c r="AD31" s="3"/>
    </row>
    <row r="32" spans="1:30" x14ac:dyDescent="0.3">
      <c r="A32" s="3">
        <v>4.25</v>
      </c>
      <c r="B32" s="3">
        <v>324.07052612304699</v>
      </c>
      <c r="D32" s="9">
        <f t="shared" si="14"/>
        <v>0.84631347656386424</v>
      </c>
      <c r="E32" s="3">
        <f t="shared" si="13"/>
        <v>4.25</v>
      </c>
      <c r="Z32" s="3"/>
      <c r="AA32" s="3"/>
      <c r="AB32" s="3"/>
      <c r="AC32" s="3"/>
      <c r="AD32" s="3"/>
    </row>
    <row r="33" spans="1:30" x14ac:dyDescent="0.3">
      <c r="A33" s="3">
        <v>4.5</v>
      </c>
      <c r="B33" s="3">
        <v>324.07327270507801</v>
      </c>
      <c r="D33" s="9">
        <f t="shared" si="14"/>
        <v>0.87927246093613576</v>
      </c>
      <c r="E33" s="3">
        <f t="shared" si="13"/>
        <v>4.5</v>
      </c>
      <c r="Z33" s="3"/>
      <c r="AA33" s="3"/>
      <c r="AB33" s="3"/>
      <c r="AC33" s="3"/>
      <c r="AD33" s="3"/>
    </row>
    <row r="34" spans="1:30" x14ac:dyDescent="0.3">
      <c r="A34" s="3">
        <v>4.75</v>
      </c>
      <c r="B34" s="3">
        <v>324.07595825195301</v>
      </c>
      <c r="D34" s="9">
        <f t="shared" si="14"/>
        <v>0.91149902343613576</v>
      </c>
      <c r="E34" s="3">
        <f t="shared" si="13"/>
        <v>4.75</v>
      </c>
      <c r="Z34" s="3"/>
      <c r="AA34" s="3"/>
      <c r="AB34" s="3"/>
      <c r="AC34" s="3"/>
      <c r="AD34" s="3"/>
    </row>
    <row r="35" spans="1:30" x14ac:dyDescent="0.3">
      <c r="A35" s="3">
        <v>5</v>
      </c>
      <c r="B35" s="3">
        <v>324.07861328125</v>
      </c>
      <c r="D35" s="9">
        <f t="shared" si="14"/>
        <v>0.943359375</v>
      </c>
      <c r="E35" s="3">
        <f t="shared" si="13"/>
        <v>5</v>
      </c>
      <c r="Z35" s="3"/>
      <c r="AA35" s="3"/>
      <c r="AB35" s="3"/>
      <c r="AC35" s="3"/>
      <c r="AD35" s="3"/>
    </row>
    <row r="36" spans="1:30" x14ac:dyDescent="0.3">
      <c r="A36" s="3">
        <v>5.25</v>
      </c>
      <c r="B36" s="3">
        <v>324.08120727539102</v>
      </c>
      <c r="D36" s="9">
        <f t="shared" si="14"/>
        <v>0.97448730469227485</v>
      </c>
      <c r="E36" s="3">
        <f t="shared" si="13"/>
        <v>5.25</v>
      </c>
      <c r="Z36" s="3"/>
      <c r="AA36" s="3"/>
      <c r="AB36" s="3"/>
      <c r="AC36" s="3"/>
      <c r="AD36" s="3"/>
    </row>
    <row r="37" spans="1:30" x14ac:dyDescent="0.3">
      <c r="A37" s="3">
        <v>5.5</v>
      </c>
      <c r="B37" s="3">
        <v>324.08377075195301</v>
      </c>
      <c r="D37" s="9">
        <f t="shared" si="14"/>
        <v>1.0052490234361358</v>
      </c>
      <c r="E37" s="3">
        <f t="shared" si="13"/>
        <v>5.5</v>
      </c>
      <c r="Z37" s="3"/>
      <c r="AA37" s="3"/>
      <c r="AB37" s="3"/>
      <c r="AC37" s="3"/>
      <c r="AD37" s="3"/>
    </row>
    <row r="38" spans="1:30" x14ac:dyDescent="0.3">
      <c r="A38" s="3">
        <v>5.75</v>
      </c>
      <c r="B38" s="3">
        <v>324.08627319335898</v>
      </c>
      <c r="D38" s="9">
        <f t="shared" si="14"/>
        <v>1.0352783203077252</v>
      </c>
      <c r="E38" s="3">
        <f t="shared" si="13"/>
        <v>5.75</v>
      </c>
      <c r="Z38" s="3"/>
      <c r="AA38" s="3"/>
      <c r="AB38" s="3"/>
      <c r="AC38" s="3"/>
      <c r="AD38" s="3"/>
    </row>
    <row r="39" spans="1:30" x14ac:dyDescent="0.3">
      <c r="A39" s="3">
        <v>6</v>
      </c>
      <c r="B39" s="3">
        <v>324.08877563476602</v>
      </c>
      <c r="D39" s="9">
        <f t="shared" si="14"/>
        <v>1.0653076171922748</v>
      </c>
      <c r="E39" s="3">
        <f t="shared" si="13"/>
        <v>6</v>
      </c>
      <c r="Z39" s="3"/>
      <c r="AA39" s="3"/>
      <c r="AB39" s="3"/>
      <c r="AC39" s="3"/>
      <c r="AD39" s="3"/>
    </row>
    <row r="40" spans="1:30" x14ac:dyDescent="0.3">
      <c r="A40" s="3">
        <v>6.75</v>
      </c>
      <c r="B40" s="3">
        <v>324.09600830078102</v>
      </c>
      <c r="D40" s="9">
        <f t="shared" si="14"/>
        <v>1.1520996093722715</v>
      </c>
      <c r="E40" s="3">
        <f t="shared" si="13"/>
        <v>6.75</v>
      </c>
      <c r="Z40" s="3"/>
      <c r="AA40" s="3"/>
      <c r="AB40" s="3"/>
      <c r="AC40" s="3"/>
      <c r="AD40" s="3"/>
    </row>
    <row r="41" spans="1:30" x14ac:dyDescent="0.3">
      <c r="A41" s="3">
        <v>7</v>
      </c>
      <c r="B41" s="3">
        <v>324.09835815429699</v>
      </c>
      <c r="D41" s="9">
        <f t="shared" si="14"/>
        <v>1.1802978515638642</v>
      </c>
      <c r="E41" s="3">
        <f t="shared" si="13"/>
        <v>7</v>
      </c>
      <c r="Z41" s="3"/>
      <c r="AA41" s="3"/>
      <c r="AB41" s="3"/>
      <c r="AC41" s="3"/>
      <c r="AD41" s="3"/>
    </row>
    <row r="42" spans="1:30" x14ac:dyDescent="0.3">
      <c r="A42" s="3">
        <v>7.25</v>
      </c>
      <c r="B42" s="3">
        <v>324.10070800781301</v>
      </c>
      <c r="D42" s="9">
        <f t="shared" si="14"/>
        <v>1.2084960937561391</v>
      </c>
      <c r="E42" s="3">
        <f t="shared" si="13"/>
        <v>7.25</v>
      </c>
      <c r="Z42" s="3"/>
      <c r="AA42" s="3"/>
      <c r="AB42" s="3"/>
      <c r="AC42" s="3"/>
      <c r="AD42" s="3"/>
    </row>
    <row r="43" spans="1:30" x14ac:dyDescent="0.3">
      <c r="A43" s="3">
        <v>7.5</v>
      </c>
      <c r="B43" s="3">
        <v>324.10299682617199</v>
      </c>
      <c r="D43" s="9">
        <f t="shared" si="14"/>
        <v>1.2359619140638642</v>
      </c>
      <c r="E43" s="3">
        <f t="shared" si="13"/>
        <v>7.5</v>
      </c>
      <c r="Z43" s="3"/>
      <c r="AA43" s="3"/>
      <c r="AB43" s="3"/>
      <c r="AC43" s="3"/>
      <c r="AD43" s="3"/>
    </row>
    <row r="44" spans="1:30" x14ac:dyDescent="0.3">
      <c r="A44" s="3">
        <v>7.75</v>
      </c>
      <c r="B44" s="3">
        <v>324.10528564453102</v>
      </c>
      <c r="D44" s="9">
        <f t="shared" si="14"/>
        <v>1.2634277343722715</v>
      </c>
      <c r="E44" s="3">
        <f t="shared" si="13"/>
        <v>7.75</v>
      </c>
      <c r="Z44" s="3"/>
      <c r="AA44" s="3"/>
      <c r="AB44" s="3"/>
      <c r="AC44" s="3"/>
      <c r="AD44" s="3"/>
    </row>
    <row r="45" spans="1:30" x14ac:dyDescent="0.3">
      <c r="A45" s="3">
        <v>8</v>
      </c>
      <c r="B45" s="3">
        <v>324.10751342773398</v>
      </c>
      <c r="D45" s="9">
        <f t="shared" si="14"/>
        <v>1.2901611328077252</v>
      </c>
      <c r="E45" s="3">
        <f t="shared" si="13"/>
        <v>8</v>
      </c>
      <c r="Z45" s="3"/>
      <c r="AA45" s="3"/>
      <c r="AB45" s="3"/>
      <c r="AC45" s="3"/>
      <c r="AD45" s="3"/>
    </row>
    <row r="46" spans="1:30" x14ac:dyDescent="0.3">
      <c r="A46" s="3">
        <v>8.25</v>
      </c>
      <c r="B46" s="3">
        <v>324.10974121093801</v>
      </c>
      <c r="D46" s="9">
        <f t="shared" si="14"/>
        <v>1.3168945312561391</v>
      </c>
      <c r="E46" s="3">
        <f t="shared" si="13"/>
        <v>8.25</v>
      </c>
      <c r="Z46" s="3"/>
      <c r="AA46" s="3"/>
      <c r="AB46" s="3"/>
      <c r="AC46" s="3"/>
      <c r="AD46" s="3"/>
    </row>
    <row r="47" spans="1:30" x14ac:dyDescent="0.3">
      <c r="A47" s="3">
        <v>8.5</v>
      </c>
      <c r="B47" s="3">
        <v>324.11196899414102</v>
      </c>
      <c r="D47" s="9">
        <f t="shared" si="14"/>
        <v>1.3436279296922748</v>
      </c>
      <c r="E47" s="3">
        <f t="shared" si="13"/>
        <v>8.5</v>
      </c>
      <c r="Z47" s="3"/>
      <c r="AA47" s="3"/>
      <c r="AB47" s="3"/>
      <c r="AC47" s="3"/>
      <c r="AD47" s="3"/>
    </row>
    <row r="48" spans="1:30" x14ac:dyDescent="0.3">
      <c r="A48" s="3">
        <v>8.75</v>
      </c>
      <c r="B48" s="3">
        <v>324.11413574218801</v>
      </c>
      <c r="D48" s="9">
        <f t="shared" si="14"/>
        <v>1.3696289062561391</v>
      </c>
      <c r="E48" s="3">
        <f t="shared" si="13"/>
        <v>8.75</v>
      </c>
      <c r="Z48" s="3"/>
      <c r="AA48" s="3"/>
      <c r="AB48" s="3"/>
      <c r="AC48" s="3"/>
      <c r="AD48" s="3"/>
    </row>
    <row r="49" spans="1:30" x14ac:dyDescent="0.3">
      <c r="A49" s="3">
        <v>9</v>
      </c>
      <c r="B49" s="3">
        <v>324.11630249023398</v>
      </c>
      <c r="D49" s="9">
        <f t="shared" si="14"/>
        <v>1.3956298828077252</v>
      </c>
      <c r="E49" s="3">
        <f t="shared" si="13"/>
        <v>9</v>
      </c>
      <c r="Z49" s="3"/>
      <c r="AA49" s="3"/>
      <c r="AB49" s="3"/>
      <c r="AC49" s="3"/>
      <c r="AD49" s="3"/>
    </row>
    <row r="50" spans="1:30" x14ac:dyDescent="0.3">
      <c r="A50" s="3">
        <v>9.25</v>
      </c>
      <c r="B50" s="3">
        <v>324.11846923828102</v>
      </c>
      <c r="D50" s="9">
        <f t="shared" si="14"/>
        <v>1.4216308593722715</v>
      </c>
      <c r="E50" s="3">
        <f t="shared" si="13"/>
        <v>9.25</v>
      </c>
      <c r="Z50" s="3"/>
      <c r="AA50" s="3"/>
      <c r="AB50" s="3"/>
      <c r="AC50" s="3"/>
      <c r="AD50" s="3"/>
    </row>
    <row r="51" spans="1:30" x14ac:dyDescent="0.3">
      <c r="A51" s="3">
        <v>9.5</v>
      </c>
      <c r="B51" s="3">
        <v>324.12057495117199</v>
      </c>
      <c r="D51" s="9">
        <f t="shared" si="14"/>
        <v>1.4468994140638642</v>
      </c>
      <c r="E51" s="3">
        <f t="shared" si="13"/>
        <v>9.5</v>
      </c>
      <c r="Z51" s="3"/>
      <c r="AA51" s="3"/>
      <c r="AB51" s="3"/>
      <c r="AC51" s="3"/>
      <c r="AD51" s="3"/>
    </row>
    <row r="52" spans="1:30" x14ac:dyDescent="0.3">
      <c r="A52" s="3">
        <v>9.75</v>
      </c>
      <c r="B52" s="3">
        <v>324.12268066406301</v>
      </c>
      <c r="D52" s="9">
        <f t="shared" si="14"/>
        <v>1.4721679687561391</v>
      </c>
      <c r="E52" s="3">
        <f t="shared" si="13"/>
        <v>9.75</v>
      </c>
      <c r="Z52" s="3"/>
      <c r="AA52" s="3"/>
      <c r="AB52" s="3"/>
      <c r="AC52" s="3"/>
      <c r="AD52" s="3"/>
    </row>
    <row r="53" spans="1:30" x14ac:dyDescent="0.3">
      <c r="A53" s="3">
        <v>10</v>
      </c>
      <c r="B53" s="3">
        <v>324.12478637695301</v>
      </c>
      <c r="D53" s="9">
        <f t="shared" si="14"/>
        <v>1.4974365234361358</v>
      </c>
      <c r="E53" s="3">
        <f t="shared" si="13"/>
        <v>10</v>
      </c>
      <c r="Z53" s="3"/>
      <c r="AA53" s="3"/>
      <c r="AB53" s="3"/>
      <c r="AC53" s="3"/>
      <c r="AD53" s="3"/>
    </row>
    <row r="54" spans="1:30" x14ac:dyDescent="0.3">
      <c r="A54" s="3">
        <v>10.25</v>
      </c>
      <c r="B54" s="3">
        <v>324.12683105468801</v>
      </c>
      <c r="D54" s="9">
        <f t="shared" si="14"/>
        <v>1.5219726562561391</v>
      </c>
      <c r="E54" s="3">
        <f t="shared" si="13"/>
        <v>10.25</v>
      </c>
      <c r="Z54" s="3"/>
      <c r="AA54" s="3"/>
      <c r="AB54" s="3"/>
      <c r="AC54" s="3"/>
      <c r="AD54" s="3"/>
    </row>
    <row r="55" spans="1:30" x14ac:dyDescent="0.3">
      <c r="A55" s="3">
        <v>10.5</v>
      </c>
      <c r="B55" s="3">
        <v>324.12890625</v>
      </c>
      <c r="D55" s="9">
        <f t="shared" si="14"/>
        <v>1.546875</v>
      </c>
      <c r="E55" s="3">
        <f t="shared" si="13"/>
        <v>10.5</v>
      </c>
      <c r="Z55" s="3"/>
      <c r="AA55" s="3"/>
      <c r="AB55" s="3"/>
      <c r="AC55" s="3"/>
      <c r="AD55" s="3"/>
    </row>
    <row r="56" spans="1:30" x14ac:dyDescent="0.3">
      <c r="A56" s="3">
        <v>10.75</v>
      </c>
      <c r="B56" s="3">
        <v>324.13095092773398</v>
      </c>
      <c r="D56" s="9">
        <f t="shared" si="14"/>
        <v>1.5714111328077252</v>
      </c>
      <c r="E56" s="3">
        <f t="shared" si="13"/>
        <v>10.75</v>
      </c>
    </row>
    <row r="57" spans="1:30" x14ac:dyDescent="0.3">
      <c r="A57" s="3">
        <v>11</v>
      </c>
      <c r="B57" s="3">
        <v>324.13296508789102</v>
      </c>
      <c r="D57" s="9">
        <f t="shared" si="14"/>
        <v>1.5955810546922748</v>
      </c>
      <c r="E57" s="3">
        <f t="shared" si="13"/>
        <v>11</v>
      </c>
    </row>
    <row r="58" spans="1:30" x14ac:dyDescent="0.3">
      <c r="A58" s="3">
        <v>11.25</v>
      </c>
      <c r="B58" s="3">
        <v>324.13925170898398</v>
      </c>
      <c r="D58" s="9">
        <f t="shared" si="14"/>
        <v>1.6710205078077252</v>
      </c>
      <c r="E58" s="3">
        <f t="shared" si="13"/>
        <v>11.25</v>
      </c>
    </row>
    <row r="59" spans="1:30" x14ac:dyDescent="0.3">
      <c r="A59" s="3">
        <v>11.5</v>
      </c>
      <c r="B59" s="3">
        <v>324.14935302734398</v>
      </c>
      <c r="D59" s="9">
        <f t="shared" si="14"/>
        <v>1.7922363281277285</v>
      </c>
      <c r="E59" s="3">
        <f t="shared" si="13"/>
        <v>11.5</v>
      </c>
    </row>
    <row r="60" spans="1:30" x14ac:dyDescent="0.3">
      <c r="A60" s="3">
        <v>11.75</v>
      </c>
      <c r="B60" s="3">
        <v>324.15921020507801</v>
      </c>
      <c r="D60" s="9">
        <f t="shared" si="14"/>
        <v>1.9105224609361358</v>
      </c>
      <c r="E60" s="3">
        <f t="shared" si="13"/>
        <v>11.75</v>
      </c>
    </row>
    <row r="61" spans="1:30" x14ac:dyDescent="0.3">
      <c r="A61" s="3">
        <v>12</v>
      </c>
      <c r="B61" s="3">
        <v>324.16876220703102</v>
      </c>
      <c r="D61" s="9">
        <f t="shared" si="14"/>
        <v>2.0251464843722715</v>
      </c>
      <c r="E61" s="3">
        <f t="shared" si="13"/>
        <v>12</v>
      </c>
    </row>
    <row r="62" spans="1:30" x14ac:dyDescent="0.3">
      <c r="A62" s="3">
        <v>12.25</v>
      </c>
      <c r="B62" s="3">
        <v>324.17840576171898</v>
      </c>
      <c r="D62" s="9">
        <f t="shared" si="14"/>
        <v>2.1408691406277285</v>
      </c>
      <c r="E62" s="3">
        <f t="shared" si="13"/>
        <v>12.25</v>
      </c>
    </row>
    <row r="63" spans="1:30" x14ac:dyDescent="0.3">
      <c r="A63" s="3">
        <v>12.5</v>
      </c>
      <c r="B63" s="3">
        <v>324.18753051757801</v>
      </c>
      <c r="D63" s="9">
        <f t="shared" si="14"/>
        <v>2.2503662109361358</v>
      </c>
      <c r="E63" s="3">
        <f t="shared" si="13"/>
        <v>12.5</v>
      </c>
    </row>
    <row r="64" spans="1:30" x14ac:dyDescent="0.3">
      <c r="A64" s="3">
        <v>12.75</v>
      </c>
      <c r="B64" s="3">
        <v>324.19692993164102</v>
      </c>
      <c r="D64" s="9">
        <f t="shared" si="14"/>
        <v>2.3631591796922748</v>
      </c>
      <c r="E64" s="3">
        <f t="shared" si="13"/>
        <v>12.75</v>
      </c>
    </row>
    <row r="65" spans="1:5" x14ac:dyDescent="0.3">
      <c r="A65" s="3">
        <v>13</v>
      </c>
      <c r="B65" s="3">
        <v>324.20611572265602</v>
      </c>
      <c r="D65" s="9">
        <f t="shared" si="14"/>
        <v>2.4733886718722715</v>
      </c>
      <c r="E65" s="3">
        <f t="shared" si="13"/>
        <v>13</v>
      </c>
    </row>
    <row r="66" spans="1:5" x14ac:dyDescent="0.3">
      <c r="A66" s="3">
        <v>13.25</v>
      </c>
      <c r="B66" s="3">
        <v>324.21514892578102</v>
      </c>
      <c r="D66" s="9">
        <f t="shared" si="14"/>
        <v>2.5817871093722715</v>
      </c>
      <c r="E66" s="3">
        <f t="shared" si="13"/>
        <v>13.25</v>
      </c>
    </row>
    <row r="67" spans="1:5" x14ac:dyDescent="0.3">
      <c r="A67" s="3">
        <v>13.5</v>
      </c>
      <c r="B67" s="3">
        <v>324.22402954101602</v>
      </c>
      <c r="D67" s="9">
        <f t="shared" si="14"/>
        <v>2.6883544921922748</v>
      </c>
      <c r="E67" s="3">
        <f t="shared" si="13"/>
        <v>13.5</v>
      </c>
    </row>
    <row r="68" spans="1:5" x14ac:dyDescent="0.3">
      <c r="A68" s="3">
        <v>13.75</v>
      </c>
      <c r="B68" s="3">
        <v>324.23291015625</v>
      </c>
      <c r="D68" s="9">
        <f t="shared" si="14"/>
        <v>2.794921875</v>
      </c>
      <c r="E68" s="3">
        <f t="shared" si="13"/>
        <v>13.75</v>
      </c>
    </row>
    <row r="69" spans="1:5" x14ac:dyDescent="0.3">
      <c r="A69" s="3">
        <v>14</v>
      </c>
      <c r="B69" s="3">
        <v>324.24160766601602</v>
      </c>
      <c r="D69" s="9">
        <f t="shared" si="14"/>
        <v>2.8992919921922748</v>
      </c>
      <c r="E69" s="3">
        <f t="shared" si="13"/>
        <v>14</v>
      </c>
    </row>
    <row r="70" spans="1:5" x14ac:dyDescent="0.3">
      <c r="A70" s="3">
        <v>14.25</v>
      </c>
      <c r="B70" s="3">
        <v>324.250244140625</v>
      </c>
      <c r="D70" s="9">
        <f t="shared" si="14"/>
        <v>3.0029296875</v>
      </c>
      <c r="E70" s="3">
        <f t="shared" si="13"/>
        <v>14.25</v>
      </c>
    </row>
    <row r="71" spans="1:5" x14ac:dyDescent="0.3">
      <c r="A71" s="3">
        <v>14.5</v>
      </c>
      <c r="B71" s="3">
        <v>324.25881958007801</v>
      </c>
      <c r="D71" s="9">
        <f t="shared" si="14"/>
        <v>3.1058349609361358</v>
      </c>
      <c r="E71" s="3">
        <f t="shared" si="13"/>
        <v>14.5</v>
      </c>
    </row>
    <row r="72" spans="1:5" x14ac:dyDescent="0.3">
      <c r="A72" s="3">
        <v>14.75</v>
      </c>
      <c r="B72" s="3">
        <v>324.26724243164102</v>
      </c>
      <c r="D72" s="9">
        <f t="shared" si="14"/>
        <v>3.2069091796922748</v>
      </c>
      <c r="E72" s="3">
        <f t="shared" si="13"/>
        <v>14.75</v>
      </c>
    </row>
    <row r="73" spans="1:5" x14ac:dyDescent="0.3">
      <c r="A73" s="3">
        <v>15</v>
      </c>
      <c r="B73" s="3">
        <v>324.27557373046898</v>
      </c>
      <c r="D73" s="9">
        <f t="shared" si="14"/>
        <v>3.3068847656277285</v>
      </c>
      <c r="E73" s="3">
        <f t="shared" si="13"/>
        <v>15</v>
      </c>
    </row>
    <row r="74" spans="1:5" x14ac:dyDescent="0.3">
      <c r="A74" s="3">
        <v>15.25</v>
      </c>
      <c r="B74" s="3">
        <v>324.28384399414102</v>
      </c>
      <c r="D74" s="9">
        <f t="shared" si="14"/>
        <v>3.4061279296922748</v>
      </c>
      <c r="E74" s="3">
        <f t="shared" si="13"/>
        <v>15.25</v>
      </c>
    </row>
    <row r="75" spans="1:5" x14ac:dyDescent="0.3">
      <c r="A75" s="3">
        <v>15.5</v>
      </c>
      <c r="B75" s="3">
        <v>324.29202270507801</v>
      </c>
      <c r="D75" s="9">
        <f t="shared" si="14"/>
        <v>3.5042724609361358</v>
      </c>
      <c r="E75" s="3">
        <f t="shared" si="13"/>
        <v>15.5</v>
      </c>
    </row>
    <row r="76" spans="1:5" x14ac:dyDescent="0.3">
      <c r="A76" s="3">
        <v>15.75</v>
      </c>
      <c r="B76" s="3">
        <v>324.30017089843801</v>
      </c>
      <c r="D76" s="9">
        <f t="shared" si="14"/>
        <v>3.6020507812561391</v>
      </c>
      <c r="E76" s="3">
        <f t="shared" si="13"/>
        <v>15.75</v>
      </c>
    </row>
    <row r="77" spans="1:5" x14ac:dyDescent="0.3">
      <c r="A77" s="3">
        <v>16</v>
      </c>
      <c r="B77" s="3">
        <v>324.30810546875</v>
      </c>
      <c r="D77" s="9">
        <f t="shared" si="14"/>
        <v>3.697265625</v>
      </c>
      <c r="E77" s="3">
        <f t="shared" si="13"/>
        <v>16</v>
      </c>
    </row>
    <row r="78" spans="1:5" x14ac:dyDescent="0.3">
      <c r="A78" s="3">
        <v>16.25</v>
      </c>
      <c r="B78" s="3">
        <v>324.31604003906301</v>
      </c>
      <c r="D78" s="9">
        <f t="shared" si="14"/>
        <v>3.7924804687561391</v>
      </c>
      <c r="E78" s="3">
        <f t="shared" si="13"/>
        <v>16.25</v>
      </c>
    </row>
    <row r="79" spans="1:5" x14ac:dyDescent="0.3">
      <c r="A79" s="3">
        <v>16.5</v>
      </c>
      <c r="B79" s="3">
        <v>324.323974609375</v>
      </c>
      <c r="D79" s="9">
        <f t="shared" si="14"/>
        <v>3.8876953125</v>
      </c>
      <c r="E79" s="3">
        <f t="shared" si="13"/>
        <v>16.5</v>
      </c>
    </row>
    <row r="80" spans="1:5" x14ac:dyDescent="0.3">
      <c r="A80" s="3">
        <v>16.75</v>
      </c>
      <c r="B80" s="3">
        <v>324.33224487304699</v>
      </c>
      <c r="D80" s="9">
        <f t="shared" ref="D80:D143" si="19">(B80-$B$15)*12</f>
        <v>3.9869384765638642</v>
      </c>
      <c r="E80" s="3">
        <f t="shared" ref="E80:E143" si="20">A80</f>
        <v>16.75</v>
      </c>
    </row>
    <row r="81" spans="1:5" x14ac:dyDescent="0.3">
      <c r="A81" s="3">
        <v>17</v>
      </c>
      <c r="B81" s="3">
        <v>324.33996582031301</v>
      </c>
      <c r="D81" s="9">
        <f t="shared" si="19"/>
        <v>4.0795898437561391</v>
      </c>
      <c r="E81" s="3">
        <f t="shared" si="20"/>
        <v>17</v>
      </c>
    </row>
    <row r="82" spans="1:5" x14ac:dyDescent="0.3">
      <c r="A82" s="3">
        <v>17.25</v>
      </c>
      <c r="B82" s="3">
        <v>324.34765625</v>
      </c>
      <c r="D82" s="9">
        <f t="shared" si="19"/>
        <v>4.171875</v>
      </c>
      <c r="E82" s="3">
        <f t="shared" si="20"/>
        <v>17.25</v>
      </c>
    </row>
    <row r="83" spans="1:5" x14ac:dyDescent="0.3">
      <c r="A83" s="3">
        <v>17.5</v>
      </c>
      <c r="B83" s="3">
        <v>324.355224609375</v>
      </c>
      <c r="D83" s="9">
        <f t="shared" si="19"/>
        <v>4.2626953125</v>
      </c>
      <c r="E83" s="3">
        <f t="shared" si="20"/>
        <v>17.5</v>
      </c>
    </row>
    <row r="84" spans="1:5" x14ac:dyDescent="0.3">
      <c r="A84" s="3">
        <v>17.75</v>
      </c>
      <c r="B84" s="3">
        <v>324.36267089843801</v>
      </c>
      <c r="D84" s="9">
        <f t="shared" si="19"/>
        <v>4.3520507812561391</v>
      </c>
      <c r="E84" s="3">
        <f t="shared" si="20"/>
        <v>17.75</v>
      </c>
    </row>
    <row r="85" spans="1:5" x14ac:dyDescent="0.3">
      <c r="A85" s="3">
        <v>18</v>
      </c>
      <c r="B85" s="3">
        <v>324.37008666992199</v>
      </c>
      <c r="D85" s="9">
        <f t="shared" si="19"/>
        <v>4.4410400390638642</v>
      </c>
      <c r="E85" s="3">
        <f t="shared" si="20"/>
        <v>18</v>
      </c>
    </row>
    <row r="86" spans="1:5" x14ac:dyDescent="0.3">
      <c r="A86" s="3">
        <v>18.25</v>
      </c>
      <c r="B86" s="3">
        <v>324.37738037109398</v>
      </c>
      <c r="D86" s="9">
        <f t="shared" si="19"/>
        <v>4.5285644531277285</v>
      </c>
      <c r="E86" s="3">
        <f t="shared" si="20"/>
        <v>18.25</v>
      </c>
    </row>
    <row r="87" spans="1:5" x14ac:dyDescent="0.3">
      <c r="A87" s="3">
        <v>18.5</v>
      </c>
      <c r="B87" s="3">
        <v>324.38467407226602</v>
      </c>
      <c r="D87" s="9">
        <f t="shared" si="19"/>
        <v>4.6160888671922748</v>
      </c>
      <c r="E87" s="3">
        <f t="shared" si="20"/>
        <v>18.5</v>
      </c>
    </row>
    <row r="88" spans="1:5" x14ac:dyDescent="0.3">
      <c r="A88" s="3">
        <v>18.75</v>
      </c>
      <c r="B88" s="3">
        <v>324.39187622070301</v>
      </c>
      <c r="D88" s="9">
        <f t="shared" si="19"/>
        <v>4.7025146484361358</v>
      </c>
      <c r="E88" s="3">
        <f t="shared" si="20"/>
        <v>18.75</v>
      </c>
    </row>
    <row r="89" spans="1:5" x14ac:dyDescent="0.3">
      <c r="A89" s="3">
        <v>19</v>
      </c>
      <c r="B89" s="3">
        <v>324.39904785156301</v>
      </c>
      <c r="D89" s="9">
        <f t="shared" si="19"/>
        <v>4.7885742187561391</v>
      </c>
      <c r="E89" s="3">
        <f t="shared" si="20"/>
        <v>19</v>
      </c>
    </row>
    <row r="90" spans="1:5" x14ac:dyDescent="0.3">
      <c r="A90" s="3">
        <v>19.25</v>
      </c>
      <c r="B90" s="3">
        <v>324.40621948242199</v>
      </c>
      <c r="D90" s="9">
        <f t="shared" si="19"/>
        <v>4.8746337890638642</v>
      </c>
      <c r="E90" s="3">
        <f t="shared" si="20"/>
        <v>19.25</v>
      </c>
    </row>
    <row r="91" spans="1:5" x14ac:dyDescent="0.3">
      <c r="A91" s="3">
        <v>19.5</v>
      </c>
      <c r="B91" s="3">
        <v>324.41323852539102</v>
      </c>
      <c r="D91" s="9">
        <f t="shared" si="19"/>
        <v>4.9588623046922748</v>
      </c>
      <c r="E91" s="3">
        <f t="shared" si="20"/>
        <v>19.5</v>
      </c>
    </row>
    <row r="92" spans="1:5" x14ac:dyDescent="0.3">
      <c r="A92" s="3">
        <v>19.75</v>
      </c>
      <c r="B92" s="3">
        <v>324.42013549804699</v>
      </c>
      <c r="D92" s="9">
        <f t="shared" si="19"/>
        <v>5.0416259765638642</v>
      </c>
      <c r="E92" s="3">
        <f t="shared" si="20"/>
        <v>19.75</v>
      </c>
    </row>
    <row r="93" spans="1:5" x14ac:dyDescent="0.3">
      <c r="A93" s="3">
        <v>20</v>
      </c>
      <c r="B93" s="3">
        <v>324.42706298828102</v>
      </c>
      <c r="D93" s="9">
        <f t="shared" si="19"/>
        <v>5.1247558593722715</v>
      </c>
      <c r="E93" s="3">
        <f t="shared" si="20"/>
        <v>20</v>
      </c>
    </row>
    <row r="94" spans="1:5" x14ac:dyDescent="0.3">
      <c r="A94" s="3">
        <v>20.5</v>
      </c>
      <c r="B94" s="3">
        <v>324.44064331054699</v>
      </c>
      <c r="D94" s="9">
        <f t="shared" si="19"/>
        <v>5.2877197265638642</v>
      </c>
      <c r="E94" s="3">
        <f t="shared" si="20"/>
        <v>20.5</v>
      </c>
    </row>
    <row r="95" spans="1:5" x14ac:dyDescent="0.3">
      <c r="A95" s="3">
        <v>21</v>
      </c>
      <c r="B95" s="3">
        <v>324.45404052734398</v>
      </c>
      <c r="D95" s="9">
        <f t="shared" si="19"/>
        <v>5.4484863281277285</v>
      </c>
      <c r="E95" s="3">
        <f t="shared" si="20"/>
        <v>21</v>
      </c>
    </row>
    <row r="96" spans="1:5" x14ac:dyDescent="0.3">
      <c r="A96" s="3">
        <v>21.5</v>
      </c>
      <c r="B96" s="3">
        <v>324.46728515625</v>
      </c>
      <c r="D96" s="9">
        <f t="shared" si="19"/>
        <v>5.607421875</v>
      </c>
      <c r="E96" s="3">
        <f t="shared" si="20"/>
        <v>21.5</v>
      </c>
    </row>
    <row r="97" spans="1:5" x14ac:dyDescent="0.3">
      <c r="A97" s="3">
        <v>22</v>
      </c>
      <c r="B97" s="3">
        <v>324.48034667968801</v>
      </c>
      <c r="D97" s="9">
        <f t="shared" si="19"/>
        <v>5.7641601562561391</v>
      </c>
      <c r="E97" s="3">
        <f t="shared" si="20"/>
        <v>22</v>
      </c>
    </row>
    <row r="98" spans="1:5" x14ac:dyDescent="0.3">
      <c r="A98" s="3">
        <v>22.5</v>
      </c>
      <c r="B98" s="3">
        <v>324.49322509765602</v>
      </c>
      <c r="D98" s="9">
        <f t="shared" si="19"/>
        <v>5.9187011718722715</v>
      </c>
      <c r="E98" s="3">
        <f t="shared" si="20"/>
        <v>22.5</v>
      </c>
    </row>
    <row r="99" spans="1:5" x14ac:dyDescent="0.3">
      <c r="A99" s="3">
        <v>23</v>
      </c>
      <c r="B99" s="3">
        <v>324.50588989257801</v>
      </c>
      <c r="D99" s="9">
        <f t="shared" si="19"/>
        <v>6.0706787109361358</v>
      </c>
      <c r="E99" s="3">
        <f t="shared" si="20"/>
        <v>23</v>
      </c>
    </row>
    <row r="100" spans="1:5" x14ac:dyDescent="0.3">
      <c r="A100" s="3">
        <v>23.5</v>
      </c>
      <c r="B100" s="3">
        <v>324.51812744140602</v>
      </c>
      <c r="D100" s="9">
        <f t="shared" si="19"/>
        <v>6.2175292968722715</v>
      </c>
      <c r="E100" s="3">
        <f t="shared" si="20"/>
        <v>23.5</v>
      </c>
    </row>
    <row r="101" spans="1:5" x14ac:dyDescent="0.3">
      <c r="A101" s="3">
        <v>24</v>
      </c>
      <c r="B101" s="3">
        <v>324.53054809570301</v>
      </c>
      <c r="D101" s="9">
        <f t="shared" si="19"/>
        <v>6.3665771484361358</v>
      </c>
      <c r="E101" s="3">
        <f t="shared" si="20"/>
        <v>24</v>
      </c>
    </row>
    <row r="102" spans="1:5" x14ac:dyDescent="0.3">
      <c r="A102" s="3">
        <v>24.5</v>
      </c>
      <c r="B102" s="3">
        <v>324.54626464843801</v>
      </c>
      <c r="D102" s="9">
        <f t="shared" si="19"/>
        <v>6.5551757812561391</v>
      </c>
      <c r="E102" s="3">
        <f t="shared" si="20"/>
        <v>24.5</v>
      </c>
    </row>
    <row r="103" spans="1:5" x14ac:dyDescent="0.3">
      <c r="A103" s="3">
        <v>25</v>
      </c>
      <c r="B103" s="3">
        <v>324.55801391601602</v>
      </c>
      <c r="D103" s="9">
        <f t="shared" si="19"/>
        <v>6.6961669921922748</v>
      </c>
      <c r="E103" s="3">
        <f t="shared" si="20"/>
        <v>25</v>
      </c>
    </row>
    <row r="104" spans="1:5" x14ac:dyDescent="0.3">
      <c r="A104" s="3">
        <v>25.5</v>
      </c>
      <c r="B104" s="3">
        <v>324.56961059570301</v>
      </c>
      <c r="D104" s="9">
        <f t="shared" si="19"/>
        <v>6.8353271484361358</v>
      </c>
      <c r="E104" s="3">
        <f t="shared" si="20"/>
        <v>25.5</v>
      </c>
    </row>
    <row r="105" spans="1:5" x14ac:dyDescent="0.3">
      <c r="A105" s="3">
        <v>26</v>
      </c>
      <c r="B105" s="3">
        <v>324.58108520507801</v>
      </c>
      <c r="D105" s="9">
        <f t="shared" si="19"/>
        <v>6.9730224609361358</v>
      </c>
      <c r="E105" s="3">
        <f t="shared" si="20"/>
        <v>26</v>
      </c>
    </row>
    <row r="106" spans="1:5" x14ac:dyDescent="0.3">
      <c r="A106" s="3">
        <v>26.5</v>
      </c>
      <c r="B106" s="3">
        <v>324.59249877929699</v>
      </c>
      <c r="D106" s="9">
        <f t="shared" si="19"/>
        <v>7.1099853515638642</v>
      </c>
      <c r="E106" s="3">
        <f t="shared" si="20"/>
        <v>26.5</v>
      </c>
    </row>
    <row r="107" spans="1:5" x14ac:dyDescent="0.3">
      <c r="A107" s="3">
        <v>27</v>
      </c>
      <c r="B107" s="3">
        <v>324.60360717773398</v>
      </c>
      <c r="D107" s="9">
        <f t="shared" si="19"/>
        <v>7.2432861328077252</v>
      </c>
      <c r="E107" s="3">
        <f t="shared" si="20"/>
        <v>27</v>
      </c>
    </row>
    <row r="108" spans="1:5" x14ac:dyDescent="0.3">
      <c r="A108" s="3">
        <v>27.5</v>
      </c>
      <c r="B108" s="3">
        <v>324.61471557617199</v>
      </c>
      <c r="D108" s="9">
        <f t="shared" si="19"/>
        <v>7.3765869140638642</v>
      </c>
      <c r="E108" s="3">
        <f t="shared" si="20"/>
        <v>27.5</v>
      </c>
    </row>
    <row r="109" spans="1:5" x14ac:dyDescent="0.3">
      <c r="A109" s="3">
        <v>28</v>
      </c>
      <c r="B109" s="3">
        <v>324.62570190429699</v>
      </c>
      <c r="D109" s="9">
        <f t="shared" si="19"/>
        <v>7.5084228515638642</v>
      </c>
      <c r="E109" s="3">
        <f t="shared" si="20"/>
        <v>28</v>
      </c>
    </row>
    <row r="110" spans="1:5" x14ac:dyDescent="0.3">
      <c r="A110" s="3">
        <v>28.5</v>
      </c>
      <c r="B110" s="3">
        <v>324.63659667968801</v>
      </c>
      <c r="D110" s="9">
        <f t="shared" si="19"/>
        <v>7.6391601562561391</v>
      </c>
      <c r="E110" s="3">
        <f t="shared" si="20"/>
        <v>28.5</v>
      </c>
    </row>
    <row r="111" spans="1:5" x14ac:dyDescent="0.3">
      <c r="A111" s="3">
        <v>29</v>
      </c>
      <c r="B111" s="3">
        <v>324.64804077148398</v>
      </c>
      <c r="D111" s="9">
        <f t="shared" si="19"/>
        <v>7.7764892578077252</v>
      </c>
      <c r="E111" s="3">
        <f t="shared" si="20"/>
        <v>29</v>
      </c>
    </row>
    <row r="112" spans="1:5" x14ac:dyDescent="0.3">
      <c r="A112" s="3">
        <v>29.5</v>
      </c>
      <c r="B112" s="3">
        <v>324.65869140625</v>
      </c>
      <c r="D112" s="9">
        <f t="shared" si="19"/>
        <v>7.904296875</v>
      </c>
      <c r="E112" s="3">
        <f t="shared" si="20"/>
        <v>29.5</v>
      </c>
    </row>
    <row r="113" spans="1:5" x14ac:dyDescent="0.3">
      <c r="A113" s="3">
        <v>30</v>
      </c>
      <c r="B113" s="3">
        <v>324.66921997070301</v>
      </c>
      <c r="D113" s="9">
        <f t="shared" si="19"/>
        <v>8.0306396484361358</v>
      </c>
      <c r="E113" s="3">
        <f t="shared" si="20"/>
        <v>30</v>
      </c>
    </row>
    <row r="114" spans="1:5" x14ac:dyDescent="0.3">
      <c r="A114" s="3">
        <v>30.5</v>
      </c>
      <c r="B114" s="3">
        <v>324.67980957031301</v>
      </c>
      <c r="D114" s="9">
        <f t="shared" si="19"/>
        <v>8.1577148437561391</v>
      </c>
      <c r="E114" s="3">
        <f t="shared" si="20"/>
        <v>30.5</v>
      </c>
    </row>
    <row r="115" spans="1:5" x14ac:dyDescent="0.3">
      <c r="A115" s="3">
        <v>31</v>
      </c>
      <c r="B115" s="3">
        <v>324.69015502929699</v>
      </c>
      <c r="D115" s="9">
        <f t="shared" si="19"/>
        <v>8.2818603515638642</v>
      </c>
      <c r="E115" s="3">
        <f t="shared" si="20"/>
        <v>31</v>
      </c>
    </row>
    <row r="116" spans="1:5" x14ac:dyDescent="0.3">
      <c r="A116" s="3">
        <v>31.5</v>
      </c>
      <c r="B116" s="3">
        <v>324.70025634765602</v>
      </c>
      <c r="D116" s="9">
        <f t="shared" si="19"/>
        <v>8.4030761718722715</v>
      </c>
      <c r="E116" s="3">
        <f t="shared" si="20"/>
        <v>31.5</v>
      </c>
    </row>
    <row r="117" spans="1:5" x14ac:dyDescent="0.3">
      <c r="A117" s="3">
        <v>32</v>
      </c>
      <c r="B117" s="3">
        <v>324.71319580078102</v>
      </c>
      <c r="D117" s="9">
        <f t="shared" si="19"/>
        <v>8.5583496093722715</v>
      </c>
      <c r="E117" s="3">
        <f t="shared" si="20"/>
        <v>32</v>
      </c>
    </row>
    <row r="118" spans="1:5" x14ac:dyDescent="0.3">
      <c r="A118" s="3">
        <v>32.5</v>
      </c>
      <c r="B118" s="3">
        <v>324.72000122070301</v>
      </c>
      <c r="D118" s="9">
        <f t="shared" si="19"/>
        <v>8.6400146484361358</v>
      </c>
      <c r="E118" s="3">
        <f t="shared" si="20"/>
        <v>32.5</v>
      </c>
    </row>
    <row r="119" spans="1:5" x14ac:dyDescent="0.3">
      <c r="A119" s="3">
        <v>33</v>
      </c>
      <c r="B119" s="3">
        <v>324.72985839843801</v>
      </c>
      <c r="D119" s="9">
        <f t="shared" si="19"/>
        <v>8.7583007812561391</v>
      </c>
      <c r="E119" s="3">
        <f t="shared" si="20"/>
        <v>33</v>
      </c>
    </row>
    <row r="120" spans="1:5" x14ac:dyDescent="0.3">
      <c r="A120" s="3">
        <v>33.5</v>
      </c>
      <c r="B120" s="3">
        <v>324.73962402343801</v>
      </c>
      <c r="D120" s="9">
        <f t="shared" si="19"/>
        <v>8.8754882812561391</v>
      </c>
      <c r="E120" s="3">
        <f t="shared" si="20"/>
        <v>33.5</v>
      </c>
    </row>
    <row r="121" spans="1:5" x14ac:dyDescent="0.3">
      <c r="A121" s="3">
        <v>34</v>
      </c>
      <c r="B121" s="3">
        <v>324.74932861328102</v>
      </c>
      <c r="D121" s="9">
        <f t="shared" si="19"/>
        <v>8.9919433593722715</v>
      </c>
      <c r="E121" s="3">
        <f t="shared" si="20"/>
        <v>34</v>
      </c>
    </row>
    <row r="122" spans="1:5" x14ac:dyDescent="0.3">
      <c r="A122" s="3">
        <v>34.5</v>
      </c>
      <c r="B122" s="3">
        <v>324.75894165039102</v>
      </c>
      <c r="D122" s="9">
        <f t="shared" si="19"/>
        <v>9.1072998046922748</v>
      </c>
      <c r="E122" s="3">
        <f t="shared" si="20"/>
        <v>34.5</v>
      </c>
    </row>
    <row r="123" spans="1:5" x14ac:dyDescent="0.3">
      <c r="A123" s="3">
        <v>35</v>
      </c>
      <c r="B123" s="3">
        <v>324.76852416992199</v>
      </c>
      <c r="D123" s="9">
        <f t="shared" si="19"/>
        <v>9.2222900390638642</v>
      </c>
      <c r="E123" s="3">
        <f t="shared" si="20"/>
        <v>35</v>
      </c>
    </row>
    <row r="124" spans="1:5" x14ac:dyDescent="0.3">
      <c r="A124" s="3">
        <v>35.5</v>
      </c>
      <c r="B124" s="3">
        <v>324.778076171875</v>
      </c>
      <c r="D124" s="9">
        <f t="shared" si="19"/>
        <v>9.3369140625</v>
      </c>
      <c r="E124" s="3">
        <f t="shared" si="20"/>
        <v>35.5</v>
      </c>
    </row>
    <row r="125" spans="1:5" x14ac:dyDescent="0.3">
      <c r="A125" s="3">
        <v>36</v>
      </c>
      <c r="B125" s="3">
        <v>324.78778076171898</v>
      </c>
      <c r="D125" s="9">
        <f t="shared" si="19"/>
        <v>9.4533691406277285</v>
      </c>
      <c r="E125" s="3">
        <f t="shared" si="20"/>
        <v>36</v>
      </c>
    </row>
    <row r="126" spans="1:5" x14ac:dyDescent="0.3">
      <c r="A126" s="3">
        <v>36.5</v>
      </c>
      <c r="B126" s="3">
        <v>324.79733276367199</v>
      </c>
      <c r="D126" s="9">
        <f t="shared" si="19"/>
        <v>9.5679931640638642</v>
      </c>
      <c r="E126" s="3">
        <f t="shared" si="20"/>
        <v>36.5</v>
      </c>
    </row>
    <row r="127" spans="1:5" x14ac:dyDescent="0.3">
      <c r="A127" s="3">
        <v>37</v>
      </c>
      <c r="B127" s="3">
        <v>324.80682373046898</v>
      </c>
      <c r="D127" s="9">
        <f t="shared" si="19"/>
        <v>9.6818847656277285</v>
      </c>
      <c r="E127" s="3">
        <f t="shared" si="20"/>
        <v>37</v>
      </c>
    </row>
    <row r="128" spans="1:5" x14ac:dyDescent="0.3">
      <c r="A128" s="3">
        <v>37.5</v>
      </c>
      <c r="B128" s="3">
        <v>324.81628417968801</v>
      </c>
      <c r="D128" s="9">
        <f t="shared" si="19"/>
        <v>9.7954101562561391</v>
      </c>
      <c r="E128" s="3">
        <f t="shared" si="20"/>
        <v>37.5</v>
      </c>
    </row>
    <row r="129" spans="1:5" x14ac:dyDescent="0.3">
      <c r="A129" s="3">
        <v>38</v>
      </c>
      <c r="B129" s="3">
        <v>324.82565307617199</v>
      </c>
      <c r="D129" s="9">
        <f t="shared" si="19"/>
        <v>9.9078369140638642</v>
      </c>
      <c r="E129" s="3">
        <f t="shared" si="20"/>
        <v>38</v>
      </c>
    </row>
    <row r="130" spans="1:5" x14ac:dyDescent="0.3">
      <c r="A130" s="3">
        <v>38.5</v>
      </c>
      <c r="B130" s="3">
        <v>324.83489990234398</v>
      </c>
      <c r="D130" s="9">
        <f t="shared" si="19"/>
        <v>10.018798828127728</v>
      </c>
      <c r="E130" s="3">
        <f t="shared" si="20"/>
        <v>38.5</v>
      </c>
    </row>
    <row r="131" spans="1:5" x14ac:dyDescent="0.3">
      <c r="A131" s="3">
        <v>39</v>
      </c>
      <c r="B131" s="3">
        <v>324.84408569335898</v>
      </c>
      <c r="D131" s="9">
        <f t="shared" si="19"/>
        <v>10.129028320307725</v>
      </c>
      <c r="E131" s="3">
        <f t="shared" si="20"/>
        <v>39</v>
      </c>
    </row>
    <row r="132" spans="1:5" x14ac:dyDescent="0.3">
      <c r="A132" s="3">
        <v>39.5</v>
      </c>
      <c r="B132" s="3">
        <v>324.853271484375</v>
      </c>
      <c r="D132" s="9">
        <f t="shared" si="19"/>
        <v>10.2392578125</v>
      </c>
      <c r="E132" s="3">
        <f t="shared" si="20"/>
        <v>39.5</v>
      </c>
    </row>
    <row r="133" spans="1:5" x14ac:dyDescent="0.3">
      <c r="A133" s="3">
        <v>40</v>
      </c>
      <c r="B133" s="3">
        <v>324.86227416992199</v>
      </c>
      <c r="D133" s="9">
        <f t="shared" si="19"/>
        <v>10.347290039063864</v>
      </c>
      <c r="E133" s="3">
        <f t="shared" si="20"/>
        <v>40</v>
      </c>
    </row>
    <row r="134" spans="1:5" x14ac:dyDescent="0.3">
      <c r="A134" s="3">
        <v>41</v>
      </c>
      <c r="B134" s="3">
        <v>324.88024902343801</v>
      </c>
      <c r="D134" s="9">
        <f t="shared" si="19"/>
        <v>10.562988281256139</v>
      </c>
      <c r="E134" s="3">
        <f t="shared" si="20"/>
        <v>41</v>
      </c>
    </row>
    <row r="135" spans="1:5" x14ac:dyDescent="0.3">
      <c r="A135" s="3">
        <v>42</v>
      </c>
      <c r="B135" s="3">
        <v>324.89788818359398</v>
      </c>
      <c r="D135" s="9">
        <f t="shared" si="19"/>
        <v>10.774658203127728</v>
      </c>
      <c r="E135" s="3">
        <f t="shared" si="20"/>
        <v>42</v>
      </c>
    </row>
    <row r="136" spans="1:5" x14ac:dyDescent="0.3">
      <c r="A136" s="3">
        <v>43</v>
      </c>
      <c r="B136" s="3">
        <v>324.915283203125</v>
      </c>
      <c r="D136" s="9">
        <f t="shared" si="19"/>
        <v>10.9833984375</v>
      </c>
      <c r="E136" s="3">
        <f t="shared" si="20"/>
        <v>43</v>
      </c>
    </row>
    <row r="137" spans="1:5" x14ac:dyDescent="0.3">
      <c r="A137" s="3">
        <v>44</v>
      </c>
      <c r="B137" s="3">
        <v>324.93240356445301</v>
      </c>
      <c r="D137" s="9">
        <f t="shared" si="19"/>
        <v>11.188842773436136</v>
      </c>
      <c r="E137" s="3">
        <f t="shared" si="20"/>
        <v>44</v>
      </c>
    </row>
    <row r="138" spans="1:5" x14ac:dyDescent="0.3">
      <c r="A138" s="3">
        <v>45</v>
      </c>
      <c r="B138" s="3">
        <v>324.94927978515602</v>
      </c>
      <c r="D138" s="9">
        <f t="shared" si="19"/>
        <v>11.391357421872272</v>
      </c>
      <c r="E138" s="3">
        <f t="shared" si="20"/>
        <v>45</v>
      </c>
    </row>
    <row r="139" spans="1:5" x14ac:dyDescent="0.3">
      <c r="A139" s="3">
        <v>46</v>
      </c>
      <c r="B139" s="3">
        <v>324.96585083007801</v>
      </c>
      <c r="D139" s="9">
        <f t="shared" si="19"/>
        <v>11.590209960936136</v>
      </c>
      <c r="E139" s="3">
        <f t="shared" si="20"/>
        <v>46</v>
      </c>
    </row>
    <row r="140" spans="1:5" x14ac:dyDescent="0.3">
      <c r="A140" s="3">
        <v>47</v>
      </c>
      <c r="B140" s="3">
        <v>324.98223876953102</v>
      </c>
      <c r="D140" s="9">
        <f t="shared" si="19"/>
        <v>11.786865234372272</v>
      </c>
      <c r="E140" s="3">
        <f t="shared" si="20"/>
        <v>47</v>
      </c>
    </row>
    <row r="141" spans="1:5" x14ac:dyDescent="0.3">
      <c r="A141" s="3">
        <v>48</v>
      </c>
      <c r="B141" s="3">
        <v>324.99838256835898</v>
      </c>
      <c r="D141" s="9">
        <f t="shared" si="19"/>
        <v>11.980590820307725</v>
      </c>
      <c r="E141" s="3">
        <f t="shared" si="20"/>
        <v>48</v>
      </c>
    </row>
    <row r="142" spans="1:5" x14ac:dyDescent="0.3">
      <c r="A142" s="3">
        <v>49</v>
      </c>
      <c r="B142" s="3">
        <v>325.01373291015602</v>
      </c>
      <c r="D142" s="9">
        <f t="shared" si="19"/>
        <v>12.164794921872272</v>
      </c>
      <c r="E142" s="3">
        <f t="shared" si="20"/>
        <v>49</v>
      </c>
    </row>
    <row r="143" spans="1:5" x14ac:dyDescent="0.3">
      <c r="A143" s="3">
        <v>50</v>
      </c>
      <c r="B143" s="3">
        <v>325.02947998046898</v>
      </c>
      <c r="D143" s="9">
        <f t="shared" si="19"/>
        <v>12.353759765627728</v>
      </c>
      <c r="E143" s="3">
        <f t="shared" si="20"/>
        <v>50</v>
      </c>
    </row>
    <row r="144" spans="1:5" x14ac:dyDescent="0.3">
      <c r="A144" s="3">
        <v>51</v>
      </c>
      <c r="B144" s="3">
        <v>325.04513549804699</v>
      </c>
      <c r="D144" s="9">
        <f t="shared" ref="D144:D201" si="21">(B144-$B$15)*12</f>
        <v>12.541625976563864</v>
      </c>
      <c r="E144" s="3">
        <f t="shared" ref="E144:E201" si="22">A144</f>
        <v>51</v>
      </c>
    </row>
    <row r="145" spans="1:5" x14ac:dyDescent="0.3">
      <c r="A145" s="3">
        <v>52</v>
      </c>
      <c r="B145" s="3">
        <v>325.06048583984398</v>
      </c>
      <c r="D145" s="9">
        <f t="shared" si="21"/>
        <v>12.725830078127728</v>
      </c>
      <c r="E145" s="3">
        <f t="shared" si="22"/>
        <v>52</v>
      </c>
    </row>
    <row r="146" spans="1:5" x14ac:dyDescent="0.3">
      <c r="A146" s="3">
        <v>53</v>
      </c>
      <c r="B146" s="3">
        <v>325.07568359375</v>
      </c>
      <c r="D146" s="9">
        <f t="shared" si="21"/>
        <v>12.908203125</v>
      </c>
      <c r="E146" s="3">
        <f t="shared" si="22"/>
        <v>53</v>
      </c>
    </row>
    <row r="147" spans="1:5" x14ac:dyDescent="0.3">
      <c r="A147" s="3">
        <v>54</v>
      </c>
      <c r="B147" s="3">
        <v>325.09310913085898</v>
      </c>
      <c r="D147" s="9">
        <f t="shared" si="21"/>
        <v>13.117309570307725</v>
      </c>
      <c r="E147" s="3">
        <f t="shared" si="22"/>
        <v>54</v>
      </c>
    </row>
    <row r="148" spans="1:5" x14ac:dyDescent="0.3">
      <c r="A148" s="3">
        <v>55</v>
      </c>
      <c r="B148" s="3">
        <v>325.10733032226602</v>
      </c>
      <c r="D148" s="9">
        <f t="shared" si="21"/>
        <v>13.287963867192275</v>
      </c>
      <c r="E148" s="3">
        <f t="shared" si="22"/>
        <v>55</v>
      </c>
    </row>
    <row r="149" spans="1:5" x14ac:dyDescent="0.3">
      <c r="A149" s="3">
        <v>56</v>
      </c>
      <c r="B149" s="3">
        <v>325.12145996093801</v>
      </c>
      <c r="D149" s="9">
        <f t="shared" si="21"/>
        <v>13.457519531256139</v>
      </c>
      <c r="E149" s="3">
        <f t="shared" si="22"/>
        <v>56</v>
      </c>
    </row>
    <row r="150" spans="1:5" x14ac:dyDescent="0.3">
      <c r="A150" s="3">
        <v>57</v>
      </c>
      <c r="B150" s="3">
        <v>325.13540649414102</v>
      </c>
      <c r="D150" s="9">
        <f t="shared" si="21"/>
        <v>13.624877929692275</v>
      </c>
      <c r="E150" s="3">
        <f t="shared" si="22"/>
        <v>57</v>
      </c>
    </row>
    <row r="151" spans="1:5" x14ac:dyDescent="0.3">
      <c r="A151" s="3">
        <v>58</v>
      </c>
      <c r="B151" s="3">
        <v>325.14840698242199</v>
      </c>
      <c r="D151" s="9">
        <f t="shared" si="21"/>
        <v>13.780883789063864</v>
      </c>
      <c r="E151" s="3">
        <f t="shared" si="22"/>
        <v>58</v>
      </c>
    </row>
    <row r="152" spans="1:5" x14ac:dyDescent="0.3">
      <c r="A152" s="3">
        <v>59</v>
      </c>
      <c r="B152" s="3">
        <v>325.16513061523398</v>
      </c>
      <c r="D152" s="9">
        <f t="shared" si="21"/>
        <v>13.981567382807725</v>
      </c>
      <c r="E152" s="3">
        <f t="shared" si="22"/>
        <v>59</v>
      </c>
    </row>
    <row r="153" spans="1:5" x14ac:dyDescent="0.3">
      <c r="A153" s="3">
        <v>60</v>
      </c>
      <c r="B153" s="3">
        <v>325.17642211914102</v>
      </c>
      <c r="D153" s="9">
        <f t="shared" si="21"/>
        <v>14.117065429692275</v>
      </c>
      <c r="E153" s="3">
        <f t="shared" si="22"/>
        <v>60</v>
      </c>
    </row>
    <row r="154" spans="1:5" x14ac:dyDescent="0.3">
      <c r="A154" s="3">
        <v>61</v>
      </c>
      <c r="B154" s="3">
        <v>325.18948364257801</v>
      </c>
      <c r="D154" s="9">
        <f t="shared" si="21"/>
        <v>14.273803710936136</v>
      </c>
      <c r="E154" s="3">
        <f t="shared" si="22"/>
        <v>61</v>
      </c>
    </row>
    <row r="155" spans="1:5" x14ac:dyDescent="0.3">
      <c r="A155" s="3">
        <v>62</v>
      </c>
      <c r="B155" s="3">
        <v>325.20278930664102</v>
      </c>
      <c r="D155" s="9">
        <f t="shared" si="21"/>
        <v>14.433471679692275</v>
      </c>
      <c r="E155" s="3">
        <f t="shared" si="22"/>
        <v>62</v>
      </c>
    </row>
    <row r="156" spans="1:5" x14ac:dyDescent="0.3">
      <c r="A156" s="3">
        <v>63</v>
      </c>
      <c r="B156" s="3">
        <v>325.21600341796898</v>
      </c>
      <c r="D156" s="9">
        <f t="shared" si="21"/>
        <v>14.592041015627728</v>
      </c>
      <c r="E156" s="3">
        <f t="shared" si="22"/>
        <v>63</v>
      </c>
    </row>
    <row r="157" spans="1:5" x14ac:dyDescent="0.3">
      <c r="A157" s="3">
        <v>64</v>
      </c>
      <c r="B157" s="3">
        <v>325.23248291015602</v>
      </c>
      <c r="D157" s="9">
        <f t="shared" si="21"/>
        <v>14.789794921872272</v>
      </c>
      <c r="E157" s="3">
        <f t="shared" si="22"/>
        <v>64</v>
      </c>
    </row>
    <row r="158" spans="1:5" x14ac:dyDescent="0.3">
      <c r="A158" s="3">
        <v>65</v>
      </c>
      <c r="B158" s="3">
        <v>325.24551391601602</v>
      </c>
      <c r="D158" s="9">
        <f t="shared" si="21"/>
        <v>14.946166992192275</v>
      </c>
      <c r="E158" s="3">
        <f t="shared" si="22"/>
        <v>65</v>
      </c>
    </row>
    <row r="159" spans="1:5" x14ac:dyDescent="0.3">
      <c r="A159" s="3">
        <v>66</v>
      </c>
      <c r="B159" s="3">
        <v>325.25869750976602</v>
      </c>
      <c r="D159" s="9">
        <f t="shared" si="21"/>
        <v>15.104370117192275</v>
      </c>
      <c r="E159" s="3">
        <f t="shared" si="22"/>
        <v>66</v>
      </c>
    </row>
    <row r="160" spans="1:5" x14ac:dyDescent="0.3">
      <c r="A160" s="3">
        <v>67</v>
      </c>
      <c r="B160" s="3">
        <v>325.271484375</v>
      </c>
      <c r="D160" s="9">
        <f t="shared" si="21"/>
        <v>15.2578125</v>
      </c>
      <c r="E160" s="3">
        <f t="shared" si="22"/>
        <v>67</v>
      </c>
    </row>
    <row r="161" spans="1:5" x14ac:dyDescent="0.3">
      <c r="A161" s="3">
        <v>68</v>
      </c>
      <c r="B161" s="3">
        <v>325.2841796875</v>
      </c>
      <c r="D161" s="9">
        <f t="shared" si="21"/>
        <v>15.41015625</v>
      </c>
      <c r="E161" s="3">
        <f t="shared" si="22"/>
        <v>68</v>
      </c>
    </row>
    <row r="162" spans="1:5" x14ac:dyDescent="0.3">
      <c r="A162" s="3">
        <v>69</v>
      </c>
      <c r="B162" s="3">
        <v>325.29672241210898</v>
      </c>
      <c r="D162" s="9">
        <f t="shared" si="21"/>
        <v>15.560668945307725</v>
      </c>
      <c r="E162" s="3">
        <f t="shared" si="22"/>
        <v>69</v>
      </c>
    </row>
    <row r="163" spans="1:5" x14ac:dyDescent="0.3">
      <c r="A163" s="3">
        <v>70</v>
      </c>
      <c r="B163" s="3">
        <v>325.30923461914102</v>
      </c>
      <c r="D163" s="9">
        <f t="shared" si="21"/>
        <v>15.710815429692275</v>
      </c>
      <c r="E163" s="3">
        <f t="shared" si="22"/>
        <v>70</v>
      </c>
    </row>
    <row r="164" spans="1:5" x14ac:dyDescent="0.3">
      <c r="A164" s="3">
        <v>71</v>
      </c>
      <c r="B164" s="3">
        <v>325.32232666015602</v>
      </c>
      <c r="D164" s="9">
        <f t="shared" si="21"/>
        <v>15.867919921872272</v>
      </c>
      <c r="E164" s="3">
        <f t="shared" si="22"/>
        <v>71</v>
      </c>
    </row>
    <row r="165" spans="1:5" x14ac:dyDescent="0.3">
      <c r="A165" s="3">
        <v>72</v>
      </c>
      <c r="B165" s="3">
        <v>325.33477783203102</v>
      </c>
      <c r="D165" s="9">
        <f t="shared" si="21"/>
        <v>16.017333984372272</v>
      </c>
      <c r="E165" s="3">
        <f t="shared" si="22"/>
        <v>72</v>
      </c>
    </row>
    <row r="166" spans="1:5" x14ac:dyDescent="0.3">
      <c r="A166" s="3">
        <v>73</v>
      </c>
      <c r="B166" s="3">
        <v>325.34707641601602</v>
      </c>
      <c r="D166" s="9">
        <f t="shared" si="21"/>
        <v>16.164916992192275</v>
      </c>
      <c r="E166" s="3">
        <f t="shared" si="22"/>
        <v>73</v>
      </c>
    </row>
    <row r="167" spans="1:5" x14ac:dyDescent="0.3">
      <c r="A167" s="3">
        <v>74</v>
      </c>
      <c r="B167" s="3">
        <v>325.35925292968801</v>
      </c>
      <c r="D167" s="9">
        <f t="shared" si="21"/>
        <v>16.311035156256139</v>
      </c>
      <c r="E167" s="3">
        <f t="shared" si="22"/>
        <v>74</v>
      </c>
    </row>
    <row r="168" spans="1:5" x14ac:dyDescent="0.3">
      <c r="A168" s="3">
        <v>75</v>
      </c>
      <c r="B168" s="3">
        <v>325.371337890625</v>
      </c>
      <c r="D168" s="9">
        <f t="shared" si="21"/>
        <v>16.4560546875</v>
      </c>
      <c r="E168" s="3">
        <f t="shared" si="22"/>
        <v>75</v>
      </c>
    </row>
    <row r="169" spans="1:5" x14ac:dyDescent="0.3">
      <c r="A169" s="3">
        <v>76</v>
      </c>
      <c r="B169" s="3">
        <v>325.38333129882801</v>
      </c>
      <c r="D169" s="9">
        <f t="shared" si="21"/>
        <v>16.599975585936136</v>
      </c>
      <c r="E169" s="3">
        <f t="shared" si="22"/>
        <v>76</v>
      </c>
    </row>
    <row r="170" spans="1:5" x14ac:dyDescent="0.3">
      <c r="A170" s="3">
        <v>77</v>
      </c>
      <c r="B170" s="3">
        <v>325.39517211914102</v>
      </c>
      <c r="D170" s="9">
        <f t="shared" si="21"/>
        <v>16.742065429692275</v>
      </c>
      <c r="E170" s="3">
        <f t="shared" si="22"/>
        <v>77</v>
      </c>
    </row>
    <row r="171" spans="1:5" x14ac:dyDescent="0.3">
      <c r="A171" s="3">
        <v>78</v>
      </c>
      <c r="B171" s="3">
        <v>325.40701293945301</v>
      </c>
      <c r="D171" s="9">
        <f t="shared" si="21"/>
        <v>16.884155273436136</v>
      </c>
      <c r="E171" s="3">
        <f t="shared" si="22"/>
        <v>78</v>
      </c>
    </row>
    <row r="172" spans="1:5" x14ac:dyDescent="0.3">
      <c r="A172" s="3">
        <v>79</v>
      </c>
      <c r="B172" s="3">
        <v>325.41867065429699</v>
      </c>
      <c r="D172" s="9">
        <f t="shared" si="21"/>
        <v>17.024047851563864</v>
      </c>
      <c r="E172" s="3">
        <f t="shared" si="22"/>
        <v>79</v>
      </c>
    </row>
    <row r="173" spans="1:5" x14ac:dyDescent="0.3">
      <c r="A173" s="3">
        <v>80</v>
      </c>
      <c r="B173" s="3">
        <v>325.42980957031301</v>
      </c>
      <c r="D173" s="9">
        <f t="shared" si="21"/>
        <v>17.157714843756139</v>
      </c>
      <c r="E173" s="3">
        <f t="shared" si="22"/>
        <v>80</v>
      </c>
    </row>
    <row r="174" spans="1:5" x14ac:dyDescent="0.3">
      <c r="A174" s="3">
        <v>81</v>
      </c>
      <c r="B174" s="3">
        <v>325.44137573242199</v>
      </c>
      <c r="D174" s="9">
        <f t="shared" si="21"/>
        <v>17.296508789063864</v>
      </c>
      <c r="E174" s="3">
        <f t="shared" si="22"/>
        <v>81</v>
      </c>
    </row>
    <row r="175" spans="1:5" x14ac:dyDescent="0.3">
      <c r="A175" s="3">
        <v>82</v>
      </c>
      <c r="B175" s="3">
        <v>325.45285034179699</v>
      </c>
      <c r="D175" s="9">
        <f t="shared" si="21"/>
        <v>17.434204101563864</v>
      </c>
      <c r="E175" s="3">
        <f t="shared" si="22"/>
        <v>82</v>
      </c>
    </row>
    <row r="176" spans="1:5" x14ac:dyDescent="0.3">
      <c r="A176" s="3">
        <v>83</v>
      </c>
      <c r="B176" s="3">
        <v>325.46423339843801</v>
      </c>
      <c r="D176" s="9">
        <f t="shared" si="21"/>
        <v>17.570800781256139</v>
      </c>
      <c r="E176" s="3">
        <f t="shared" si="22"/>
        <v>83</v>
      </c>
    </row>
    <row r="177" spans="1:5" x14ac:dyDescent="0.3">
      <c r="A177" s="3">
        <v>84</v>
      </c>
      <c r="B177" s="3">
        <v>325.47552490234398</v>
      </c>
      <c r="D177" s="9">
        <f t="shared" si="21"/>
        <v>17.706298828127728</v>
      </c>
      <c r="E177" s="3">
        <f t="shared" si="22"/>
        <v>84</v>
      </c>
    </row>
    <row r="178" spans="1:5" x14ac:dyDescent="0.3">
      <c r="A178" s="3">
        <v>85</v>
      </c>
      <c r="B178" s="3">
        <v>325.48675537109398</v>
      </c>
      <c r="D178" s="9">
        <f t="shared" si="21"/>
        <v>17.841064453127728</v>
      </c>
      <c r="E178" s="3">
        <f t="shared" si="22"/>
        <v>85</v>
      </c>
    </row>
    <row r="179" spans="1:5" x14ac:dyDescent="0.3">
      <c r="A179" s="3">
        <v>86</v>
      </c>
      <c r="B179" s="3">
        <v>325.49786376953102</v>
      </c>
      <c r="D179" s="9">
        <f t="shared" si="21"/>
        <v>17.974365234372272</v>
      </c>
      <c r="E179" s="3">
        <f t="shared" si="22"/>
        <v>86</v>
      </c>
    </row>
    <row r="180" spans="1:5" x14ac:dyDescent="0.3">
      <c r="A180" s="3">
        <v>87</v>
      </c>
      <c r="B180" s="3">
        <v>325.50891113281301</v>
      </c>
      <c r="D180" s="9">
        <f t="shared" si="21"/>
        <v>18.106933593756139</v>
      </c>
      <c r="E180" s="3">
        <f t="shared" si="22"/>
        <v>87</v>
      </c>
    </row>
    <row r="181" spans="1:5" x14ac:dyDescent="0.3">
      <c r="A181" s="3">
        <v>88</v>
      </c>
      <c r="B181" s="3">
        <v>325.51989746093801</v>
      </c>
      <c r="D181" s="9">
        <f t="shared" si="21"/>
        <v>18.238769531256139</v>
      </c>
      <c r="E181" s="3">
        <f t="shared" si="22"/>
        <v>88</v>
      </c>
    </row>
    <row r="182" spans="1:5" x14ac:dyDescent="0.3">
      <c r="A182" s="3">
        <v>89</v>
      </c>
      <c r="B182" s="3">
        <v>325.53073120117199</v>
      </c>
      <c r="D182" s="9">
        <f t="shared" si="21"/>
        <v>18.368774414063864</v>
      </c>
      <c r="E182" s="3">
        <f t="shared" si="22"/>
        <v>89</v>
      </c>
    </row>
    <row r="183" spans="1:5" x14ac:dyDescent="0.3">
      <c r="A183" s="3">
        <v>90</v>
      </c>
      <c r="B183" s="3">
        <v>325.54156494140602</v>
      </c>
      <c r="D183" s="9">
        <f t="shared" si="21"/>
        <v>18.498779296872272</v>
      </c>
      <c r="E183" s="3">
        <f t="shared" si="22"/>
        <v>90</v>
      </c>
    </row>
    <row r="184" spans="1:5" x14ac:dyDescent="0.3">
      <c r="A184" s="3">
        <v>91</v>
      </c>
      <c r="B184" s="3">
        <v>325.55233764648398</v>
      </c>
      <c r="D184" s="9">
        <f t="shared" si="21"/>
        <v>18.628051757807725</v>
      </c>
      <c r="E184" s="3">
        <f t="shared" si="22"/>
        <v>91</v>
      </c>
    </row>
    <row r="185" spans="1:5" x14ac:dyDescent="0.3">
      <c r="A185" s="3">
        <v>92</v>
      </c>
      <c r="B185" s="3">
        <v>325.56311035156301</v>
      </c>
      <c r="D185" s="9">
        <f t="shared" si="21"/>
        <v>18.757324218756139</v>
      </c>
      <c r="E185" s="3">
        <f t="shared" si="22"/>
        <v>92</v>
      </c>
    </row>
    <row r="186" spans="1:5" x14ac:dyDescent="0.3">
      <c r="A186" s="3">
        <v>93</v>
      </c>
      <c r="B186" s="3">
        <v>325.57388305664102</v>
      </c>
      <c r="D186" s="9">
        <f t="shared" si="21"/>
        <v>18.886596679692275</v>
      </c>
      <c r="E186" s="3">
        <f t="shared" si="22"/>
        <v>93</v>
      </c>
    </row>
    <row r="187" spans="1:5" x14ac:dyDescent="0.3">
      <c r="A187" s="3">
        <v>94</v>
      </c>
      <c r="B187" s="3">
        <v>325.58453369140602</v>
      </c>
      <c r="D187" s="9">
        <f t="shared" si="21"/>
        <v>19.014404296872272</v>
      </c>
      <c r="E187" s="3">
        <f t="shared" si="22"/>
        <v>94</v>
      </c>
    </row>
    <row r="188" spans="1:5" x14ac:dyDescent="0.3">
      <c r="A188" s="3">
        <v>95</v>
      </c>
      <c r="B188" s="3">
        <v>325.59469604492199</v>
      </c>
      <c r="D188" s="9">
        <f t="shared" si="21"/>
        <v>19.136352539063864</v>
      </c>
      <c r="E188" s="3">
        <f t="shared" si="22"/>
        <v>95</v>
      </c>
    </row>
    <row r="189" spans="1:5" x14ac:dyDescent="0.3">
      <c r="A189" s="3">
        <v>96</v>
      </c>
      <c r="B189" s="3">
        <v>325.60476684570301</v>
      </c>
      <c r="D189" s="9">
        <f t="shared" si="21"/>
        <v>19.257202148436136</v>
      </c>
      <c r="E189" s="3">
        <f t="shared" si="22"/>
        <v>96</v>
      </c>
    </row>
    <row r="190" spans="1:5" x14ac:dyDescent="0.3">
      <c r="A190" s="3">
        <v>97</v>
      </c>
      <c r="B190" s="3">
        <v>325.614501953125</v>
      </c>
      <c r="D190" s="9">
        <f t="shared" si="21"/>
        <v>19.3740234375</v>
      </c>
      <c r="E190" s="3">
        <f t="shared" si="22"/>
        <v>97</v>
      </c>
    </row>
    <row r="191" spans="1:5" x14ac:dyDescent="0.3">
      <c r="A191" s="3">
        <v>98</v>
      </c>
      <c r="B191" s="3">
        <v>325.62423706054699</v>
      </c>
      <c r="D191" s="9">
        <f t="shared" si="21"/>
        <v>19.490844726563864</v>
      </c>
      <c r="E191" s="3">
        <f t="shared" si="22"/>
        <v>98</v>
      </c>
    </row>
    <row r="192" spans="1:5" x14ac:dyDescent="0.3">
      <c r="A192" s="3">
        <v>99</v>
      </c>
      <c r="B192" s="3">
        <v>325.63391113281301</v>
      </c>
      <c r="D192" s="9">
        <f t="shared" si="21"/>
        <v>19.606933593756139</v>
      </c>
      <c r="E192" s="3">
        <f t="shared" si="22"/>
        <v>99</v>
      </c>
    </row>
    <row r="193" spans="1:5" x14ac:dyDescent="0.3">
      <c r="A193" s="3">
        <v>100</v>
      </c>
      <c r="B193" s="3">
        <v>325.64352416992199</v>
      </c>
      <c r="D193" s="9">
        <f t="shared" si="21"/>
        <v>19.722290039063864</v>
      </c>
      <c r="E193" s="3">
        <f t="shared" si="22"/>
        <v>100</v>
      </c>
    </row>
    <row r="194" spans="1:5" x14ac:dyDescent="0.3">
      <c r="A194" s="3">
        <v>101</v>
      </c>
      <c r="B194" s="3">
        <v>325.65286254882801</v>
      </c>
      <c r="D194" s="9">
        <f t="shared" si="21"/>
        <v>19.834350585936136</v>
      </c>
      <c r="E194" s="3">
        <f t="shared" si="22"/>
        <v>101</v>
      </c>
    </row>
    <row r="195" spans="1:5" x14ac:dyDescent="0.3">
      <c r="A195" s="3">
        <v>327</v>
      </c>
      <c r="B195" s="3">
        <v>327.23175048828102</v>
      </c>
      <c r="D195" s="9">
        <f t="shared" si="21"/>
        <v>38.781005859372272</v>
      </c>
      <c r="E195" s="3">
        <f t="shared" si="22"/>
        <v>327</v>
      </c>
    </row>
    <row r="196" spans="1:5" x14ac:dyDescent="0.3">
      <c r="A196" s="3">
        <v>537</v>
      </c>
      <c r="B196" s="3">
        <v>328.26022338867199</v>
      </c>
      <c r="D196" s="9">
        <f t="shared" si="21"/>
        <v>51.122680664063864</v>
      </c>
      <c r="E196" s="3">
        <f t="shared" si="22"/>
        <v>537</v>
      </c>
    </row>
    <row r="197" spans="1:5" x14ac:dyDescent="0.3">
      <c r="A197" s="3">
        <v>835</v>
      </c>
      <c r="B197" s="3">
        <v>329.34823608398398</v>
      </c>
      <c r="D197" s="9">
        <f t="shared" si="21"/>
        <v>64.178833007807725</v>
      </c>
      <c r="E197" s="3">
        <f t="shared" si="22"/>
        <v>835</v>
      </c>
    </row>
    <row r="198" spans="1:5" x14ac:dyDescent="0.3">
      <c r="A198" s="3">
        <v>1090</v>
      </c>
      <c r="B198" s="3">
        <v>330.09701538085898</v>
      </c>
      <c r="D198" s="9">
        <f t="shared" si="21"/>
        <v>73.164184570307725</v>
      </c>
      <c r="E198" s="3">
        <f t="shared" si="22"/>
        <v>1090</v>
      </c>
    </row>
    <row r="199" spans="1:5" x14ac:dyDescent="0.3">
      <c r="A199" s="3">
        <v>1360</v>
      </c>
      <c r="B199" s="3">
        <v>330.80593872070301</v>
      </c>
      <c r="D199" s="9">
        <f t="shared" si="21"/>
        <v>81.671264648436136</v>
      </c>
      <c r="E199" s="3">
        <f t="shared" si="22"/>
        <v>1360</v>
      </c>
    </row>
    <row r="200" spans="1:5" x14ac:dyDescent="0.3">
      <c r="A200" s="3">
        <v>1660</v>
      </c>
      <c r="B200" s="3">
        <v>331.54089355468801</v>
      </c>
      <c r="D200" s="9">
        <f t="shared" si="21"/>
        <v>90.490722656256139</v>
      </c>
      <c r="E200" s="3">
        <f t="shared" si="22"/>
        <v>1660</v>
      </c>
    </row>
    <row r="201" spans="1:5" x14ac:dyDescent="0.3">
      <c r="A201" s="3">
        <v>2020</v>
      </c>
      <c r="B201" s="3">
        <v>332.30865478515602</v>
      </c>
      <c r="D201" s="9">
        <f t="shared" si="21"/>
        <v>99.703857421872272</v>
      </c>
      <c r="E201" s="3">
        <f t="shared" si="22"/>
        <v>2020</v>
      </c>
    </row>
    <row r="202" spans="1:5" x14ac:dyDescent="0.3">
      <c r="A202" s="3"/>
      <c r="B202" s="3"/>
      <c r="D202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37"/>
  <sheetViews>
    <sheetView tabSelected="1" topLeftCell="E16" workbookViewId="0">
      <selection activeCell="K3" sqref="K3:K7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8" max="8" width="9.77734375" customWidth="1"/>
    <col min="9" max="9" width="3.2187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</cols>
  <sheetData>
    <row r="1" spans="1:25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25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21</v>
      </c>
      <c r="P2" t="s">
        <v>17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</row>
    <row r="3" spans="1:25" x14ac:dyDescent="0.3">
      <c r="A3" s="1">
        <v>0</v>
      </c>
      <c r="B3" s="2">
        <v>325.29998779296898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3.32</v>
      </c>
      <c r="L3" s="29"/>
      <c r="M3" s="37">
        <f>VLOOKUP(L3,$D$15:$E$144,2,TRUE)</f>
        <v>0</v>
      </c>
      <c r="O3">
        <v>0</v>
      </c>
      <c r="P3">
        <v>0.14000000000000012</v>
      </c>
      <c r="Q3">
        <f>(P3-MIN($P$3:$P$31)) * 12</f>
        <v>64.199999999999989</v>
      </c>
      <c r="R3" s="3">
        <f>D4</f>
        <v>49.040771484372272</v>
      </c>
      <c r="S3" s="3">
        <f>D5</f>
        <v>72.688842773436136</v>
      </c>
      <c r="T3" s="3">
        <f>D6</f>
        <v>89.346313476564546</v>
      </c>
      <c r="U3" s="3">
        <f>D7</f>
        <v>111.93347167968</v>
      </c>
      <c r="V3" s="3">
        <f>D8</f>
        <v>130.15173339843614</v>
      </c>
      <c r="W3" s="3">
        <f>D9</f>
        <v>148.91491699218</v>
      </c>
      <c r="X3" s="3">
        <f>D10</f>
        <v>168.85034179687227</v>
      </c>
      <c r="Y3" s="3">
        <f>D11</f>
        <v>194.89233398437227</v>
      </c>
    </row>
    <row r="4" spans="1:25" x14ac:dyDescent="0.3">
      <c r="A4" s="1">
        <v>1450</v>
      </c>
      <c r="B4" s="2">
        <v>329.38671875</v>
      </c>
      <c r="C4" s="19" t="s">
        <v>3</v>
      </c>
      <c r="D4" s="9">
        <f t="shared" ref="D4:D11" si="0">(B4-$B$3)*12</f>
        <v>49.040771484372272</v>
      </c>
      <c r="F4" s="19"/>
      <c r="G4" s="7"/>
      <c r="H4" s="8"/>
      <c r="J4" s="21" t="s">
        <v>31</v>
      </c>
      <c r="K4" s="36">
        <v>0.32</v>
      </c>
      <c r="L4" s="36"/>
      <c r="M4" s="9">
        <f t="shared" ref="M4" si="1">VLOOKUP(L4,$D$15:$E$144,2,TRUE)</f>
        <v>0</v>
      </c>
      <c r="O4">
        <v>8</v>
      </c>
      <c r="P4">
        <v>0.10999999999999988</v>
      </c>
      <c r="Q4">
        <f t="shared" ref="Q4:Q31" si="2">(P4-MIN($P$3:$P$31)) * 12</f>
        <v>63.839999999999982</v>
      </c>
      <c r="R4" s="3">
        <f>R3</f>
        <v>49.040771484372272</v>
      </c>
      <c r="S4" s="3">
        <f t="shared" ref="S4:Y19" si="3">S3</f>
        <v>72.688842773436136</v>
      </c>
      <c r="T4" s="3">
        <f t="shared" si="3"/>
        <v>89.346313476564546</v>
      </c>
      <c r="U4" s="3">
        <f t="shared" si="3"/>
        <v>111.93347167968</v>
      </c>
      <c r="V4" s="3">
        <f t="shared" si="3"/>
        <v>130.15173339843614</v>
      </c>
      <c r="W4" s="3">
        <f t="shared" si="3"/>
        <v>148.91491699218</v>
      </c>
      <c r="X4" s="3">
        <f t="shared" si="3"/>
        <v>168.85034179687227</v>
      </c>
      <c r="Y4" s="3">
        <f t="shared" si="3"/>
        <v>194.89233398437227</v>
      </c>
    </row>
    <row r="5" spans="1:25" x14ac:dyDescent="0.3">
      <c r="A5" s="1">
        <v>6210</v>
      </c>
      <c r="B5" s="2">
        <v>331.35739135742199</v>
      </c>
      <c r="C5" s="19" t="s">
        <v>4</v>
      </c>
      <c r="D5" s="9">
        <f t="shared" si="0"/>
        <v>72.688842773436136</v>
      </c>
      <c r="F5" s="19"/>
      <c r="G5" s="7"/>
      <c r="H5" s="8"/>
      <c r="J5" s="19" t="s">
        <v>30</v>
      </c>
      <c r="K5" s="36">
        <v>0.59</v>
      </c>
      <c r="L5" s="36"/>
      <c r="M5" s="9">
        <f>VLOOKUP(L5,$D$15:$E$144,2,TRUE)</f>
        <v>0</v>
      </c>
      <c r="O5">
        <v>16</v>
      </c>
      <c r="P5">
        <v>1.0000000000000231E-2</v>
      </c>
      <c r="Q5">
        <f t="shared" si="2"/>
        <v>62.639999999999986</v>
      </c>
      <c r="R5" s="3">
        <f t="shared" ref="R5:Y27" si="4">R4</f>
        <v>49.040771484372272</v>
      </c>
      <c r="S5" s="3">
        <f t="shared" si="3"/>
        <v>72.688842773436136</v>
      </c>
      <c r="T5" s="3">
        <f t="shared" si="3"/>
        <v>89.346313476564546</v>
      </c>
      <c r="U5" s="3">
        <f t="shared" si="3"/>
        <v>111.93347167968</v>
      </c>
      <c r="V5" s="3">
        <f t="shared" si="3"/>
        <v>130.15173339843614</v>
      </c>
      <c r="W5" s="3">
        <f t="shared" si="3"/>
        <v>148.91491699218</v>
      </c>
      <c r="X5" s="3">
        <f t="shared" si="3"/>
        <v>168.85034179687227</v>
      </c>
      <c r="Y5" s="3">
        <f t="shared" si="3"/>
        <v>194.89233398437227</v>
      </c>
    </row>
    <row r="6" spans="1:25" x14ac:dyDescent="0.3">
      <c r="A6" s="1">
        <v>12800</v>
      </c>
      <c r="B6" s="2">
        <v>332.74551391601602</v>
      </c>
      <c r="C6" s="19" t="s">
        <v>5</v>
      </c>
      <c r="D6" s="9">
        <f t="shared" si="0"/>
        <v>89.346313476564546</v>
      </c>
      <c r="F6" s="19"/>
      <c r="G6" s="7"/>
      <c r="H6" s="8"/>
      <c r="J6" s="47" t="s">
        <v>32</v>
      </c>
      <c r="K6" s="57">
        <v>0.46</v>
      </c>
      <c r="L6" s="36"/>
      <c r="M6" s="9">
        <f>VLOOKUP(L6,$D$15:$E$144,2,TRUE)</f>
        <v>0</v>
      </c>
      <c r="O6">
        <v>24</v>
      </c>
      <c r="P6">
        <v>-0.14999999999999991</v>
      </c>
      <c r="Q6">
        <f t="shared" si="2"/>
        <v>60.719999999999985</v>
      </c>
      <c r="R6" s="3">
        <f t="shared" si="4"/>
        <v>49.040771484372272</v>
      </c>
      <c r="S6" s="3">
        <f t="shared" si="3"/>
        <v>72.688842773436136</v>
      </c>
      <c r="T6" s="3">
        <f t="shared" si="3"/>
        <v>89.346313476564546</v>
      </c>
      <c r="U6" s="3">
        <f t="shared" si="3"/>
        <v>111.93347167968</v>
      </c>
      <c r="V6" s="3">
        <f t="shared" si="3"/>
        <v>130.15173339843614</v>
      </c>
      <c r="W6" s="3">
        <f t="shared" si="3"/>
        <v>148.91491699218</v>
      </c>
      <c r="X6" s="3">
        <f t="shared" si="3"/>
        <v>168.85034179687227</v>
      </c>
      <c r="Y6" s="3">
        <f t="shared" si="3"/>
        <v>194.89233398437227</v>
      </c>
    </row>
    <row r="7" spans="1:25" x14ac:dyDescent="0.3">
      <c r="A7" s="1">
        <v>25700</v>
      </c>
      <c r="B7" s="2">
        <v>334.62777709960898</v>
      </c>
      <c r="C7" s="19" t="s">
        <v>6</v>
      </c>
      <c r="D7" s="9">
        <f t="shared" si="0"/>
        <v>111.93347167968</v>
      </c>
      <c r="F7" s="19"/>
      <c r="G7" s="7"/>
      <c r="H7" s="8"/>
      <c r="J7" s="47" t="s">
        <v>33</v>
      </c>
      <c r="K7" s="57">
        <v>0.3</v>
      </c>
      <c r="L7" s="36"/>
      <c r="M7" s="9">
        <f>VLOOKUP(L7,$D$15:$E$144,2,TRUE)</f>
        <v>0</v>
      </c>
      <c r="O7">
        <v>32</v>
      </c>
      <c r="P7">
        <v>-0.56999999999999984</v>
      </c>
      <c r="Q7">
        <f t="shared" si="2"/>
        <v>55.679999999999986</v>
      </c>
      <c r="R7" s="3">
        <f t="shared" si="4"/>
        <v>49.040771484372272</v>
      </c>
      <c r="S7" s="3">
        <f t="shared" si="3"/>
        <v>72.688842773436136</v>
      </c>
      <c r="T7" s="3">
        <f t="shared" si="3"/>
        <v>89.346313476564546</v>
      </c>
      <c r="U7" s="3">
        <f t="shared" si="3"/>
        <v>111.93347167968</v>
      </c>
      <c r="V7" s="3">
        <f t="shared" si="3"/>
        <v>130.15173339843614</v>
      </c>
      <c r="W7" s="3">
        <f t="shared" si="3"/>
        <v>148.91491699218</v>
      </c>
      <c r="X7" s="3">
        <f t="shared" si="3"/>
        <v>168.85034179687227</v>
      </c>
      <c r="Y7" s="3">
        <f t="shared" si="3"/>
        <v>194.89233398437227</v>
      </c>
    </row>
    <row r="8" spans="1:25" x14ac:dyDescent="0.3">
      <c r="A8" s="1">
        <v>39400</v>
      </c>
      <c r="B8" s="2">
        <v>336.14596557617199</v>
      </c>
      <c r="C8" s="19" t="s">
        <v>7</v>
      </c>
      <c r="D8" s="9">
        <f t="shared" si="0"/>
        <v>130.15173339843614</v>
      </c>
      <c r="F8" s="19"/>
      <c r="G8" s="7"/>
      <c r="H8" s="8"/>
      <c r="J8" s="19"/>
      <c r="K8" s="7"/>
      <c r="L8" s="7"/>
      <c r="M8" s="8"/>
      <c r="O8">
        <v>40</v>
      </c>
      <c r="P8">
        <v>-0.94</v>
      </c>
      <c r="Q8">
        <f t="shared" si="2"/>
        <v>51.239999999999995</v>
      </c>
      <c r="R8" s="3">
        <f t="shared" si="4"/>
        <v>49.040771484372272</v>
      </c>
      <c r="S8" s="3">
        <f t="shared" si="3"/>
        <v>72.688842773436136</v>
      </c>
      <c r="T8" s="3">
        <f t="shared" si="3"/>
        <v>89.346313476564546</v>
      </c>
      <c r="U8" s="3">
        <f t="shared" si="3"/>
        <v>111.93347167968</v>
      </c>
      <c r="V8" s="3">
        <f t="shared" si="3"/>
        <v>130.15173339843614</v>
      </c>
      <c r="W8" s="3">
        <f t="shared" si="3"/>
        <v>148.91491699218</v>
      </c>
      <c r="X8" s="3">
        <f t="shared" si="3"/>
        <v>168.85034179687227</v>
      </c>
      <c r="Y8" s="3">
        <f t="shared" si="3"/>
        <v>194.89233398437227</v>
      </c>
    </row>
    <row r="9" spans="1:25" x14ac:dyDescent="0.3">
      <c r="A9" s="1">
        <v>56300</v>
      </c>
      <c r="B9" s="2">
        <v>337.70956420898398</v>
      </c>
      <c r="C9" s="19" t="s">
        <v>8</v>
      </c>
      <c r="D9" s="9">
        <f t="shared" si="0"/>
        <v>148.91491699218</v>
      </c>
      <c r="F9" s="19"/>
      <c r="G9" s="7"/>
      <c r="H9" s="8"/>
      <c r="J9" s="19"/>
      <c r="K9" s="7"/>
      <c r="L9" s="7"/>
      <c r="M9" s="8"/>
      <c r="O9">
        <v>49</v>
      </c>
      <c r="P9">
        <v>-1.4700000000000002</v>
      </c>
      <c r="Q9">
        <f t="shared" si="2"/>
        <v>44.879999999999988</v>
      </c>
      <c r="R9" s="3">
        <f t="shared" si="4"/>
        <v>49.040771484372272</v>
      </c>
      <c r="S9" s="3">
        <f t="shared" si="3"/>
        <v>72.688842773436136</v>
      </c>
      <c r="T9" s="3">
        <f t="shared" si="3"/>
        <v>89.346313476564546</v>
      </c>
      <c r="U9" s="3">
        <f t="shared" si="3"/>
        <v>111.93347167968</v>
      </c>
      <c r="V9" s="3">
        <f t="shared" si="3"/>
        <v>130.15173339843614</v>
      </c>
      <c r="W9" s="3">
        <f t="shared" si="3"/>
        <v>148.91491699218</v>
      </c>
      <c r="X9" s="3">
        <f t="shared" si="3"/>
        <v>168.85034179687227</v>
      </c>
      <c r="Y9" s="3">
        <f t="shared" si="3"/>
        <v>194.89233398437227</v>
      </c>
    </row>
    <row r="10" spans="1:25" x14ac:dyDescent="0.3">
      <c r="A10" s="1">
        <v>77700</v>
      </c>
      <c r="B10" s="2">
        <v>339.370849609375</v>
      </c>
      <c r="C10" s="19" t="s">
        <v>9</v>
      </c>
      <c r="D10" s="9">
        <f t="shared" si="0"/>
        <v>168.85034179687227</v>
      </c>
      <c r="F10" s="19"/>
      <c r="G10" s="7"/>
      <c r="H10" s="8"/>
      <c r="J10" s="19"/>
      <c r="K10" s="36"/>
      <c r="L10" s="36"/>
      <c r="M10" s="9"/>
      <c r="O10">
        <v>73</v>
      </c>
      <c r="P10">
        <v>-1.4099999999999997</v>
      </c>
      <c r="Q10">
        <f t="shared" si="2"/>
        <v>45.599999999999994</v>
      </c>
      <c r="R10" s="3">
        <f t="shared" si="4"/>
        <v>49.040771484372272</v>
      </c>
      <c r="S10" s="3">
        <f t="shared" si="3"/>
        <v>72.688842773436136</v>
      </c>
      <c r="T10" s="3">
        <f t="shared" si="3"/>
        <v>89.346313476564546</v>
      </c>
      <c r="U10" s="3">
        <f t="shared" si="3"/>
        <v>111.93347167968</v>
      </c>
      <c r="V10" s="3">
        <f t="shared" si="3"/>
        <v>130.15173339843614</v>
      </c>
      <c r="W10" s="3">
        <f t="shared" si="3"/>
        <v>148.91491699218</v>
      </c>
      <c r="X10" s="3">
        <f t="shared" si="3"/>
        <v>168.85034179687227</v>
      </c>
      <c r="Y10" s="3">
        <f t="shared" si="3"/>
        <v>194.89233398437227</v>
      </c>
    </row>
    <row r="11" spans="1:25" ht="15" thickBot="1" x14ac:dyDescent="0.35">
      <c r="A11" s="1">
        <v>110000</v>
      </c>
      <c r="B11" s="2">
        <v>341.541015625</v>
      </c>
      <c r="C11" s="20" t="s">
        <v>10</v>
      </c>
      <c r="D11" s="13">
        <f t="shared" si="0"/>
        <v>194.89233398437227</v>
      </c>
      <c r="F11" s="20"/>
      <c r="G11" s="12"/>
      <c r="H11" s="22"/>
      <c r="J11" s="20"/>
      <c r="K11" s="44"/>
      <c r="L11" s="44"/>
      <c r="M11" s="13"/>
      <c r="O11">
        <v>84</v>
      </c>
      <c r="P11">
        <v>-1.4899999999999998</v>
      </c>
      <c r="Q11">
        <f t="shared" si="2"/>
        <v>44.639999999999993</v>
      </c>
      <c r="R11" s="3">
        <f t="shared" si="4"/>
        <v>49.040771484372272</v>
      </c>
      <c r="S11" s="3">
        <f t="shared" si="3"/>
        <v>72.688842773436136</v>
      </c>
      <c r="T11" s="3">
        <f t="shared" si="3"/>
        <v>89.346313476564546</v>
      </c>
      <c r="U11" s="3">
        <f t="shared" si="3"/>
        <v>111.93347167968</v>
      </c>
      <c r="V11" s="3">
        <f t="shared" si="3"/>
        <v>130.15173339843614</v>
      </c>
      <c r="W11" s="3">
        <f t="shared" si="3"/>
        <v>148.91491699218</v>
      </c>
      <c r="X11" s="3">
        <f t="shared" si="3"/>
        <v>168.85034179687227</v>
      </c>
      <c r="Y11" s="3">
        <f t="shared" si="3"/>
        <v>194.89233398437227</v>
      </c>
    </row>
    <row r="12" spans="1:25" x14ac:dyDescent="0.3">
      <c r="O12">
        <v>103</v>
      </c>
      <c r="P12">
        <v>-1.6099999999999999</v>
      </c>
      <c r="Q12">
        <f t="shared" si="2"/>
        <v>43.199999999999989</v>
      </c>
      <c r="R12" s="3">
        <f t="shared" si="4"/>
        <v>49.040771484372272</v>
      </c>
      <c r="S12" s="3">
        <f t="shared" si="3"/>
        <v>72.688842773436136</v>
      </c>
      <c r="T12" s="3">
        <f t="shared" si="3"/>
        <v>89.346313476564546</v>
      </c>
      <c r="U12" s="3">
        <f t="shared" si="3"/>
        <v>111.93347167968</v>
      </c>
      <c r="V12" s="3">
        <f t="shared" si="3"/>
        <v>130.15173339843614</v>
      </c>
      <c r="W12" s="3">
        <f t="shared" si="3"/>
        <v>148.91491699218</v>
      </c>
      <c r="X12" s="3">
        <f t="shared" si="3"/>
        <v>168.85034179687227</v>
      </c>
      <c r="Y12" s="3">
        <f t="shared" si="3"/>
        <v>194.89233398437227</v>
      </c>
    </row>
    <row r="13" spans="1:25" ht="15" thickBot="1" x14ac:dyDescent="0.35">
      <c r="O13">
        <v>106</v>
      </c>
      <c r="P13">
        <f>AVERAGE(P12,P14)</f>
        <v>-1.645</v>
      </c>
      <c r="Q13">
        <f t="shared" si="2"/>
        <v>42.779999999999987</v>
      </c>
      <c r="R13" s="3">
        <f t="shared" si="4"/>
        <v>49.040771484372272</v>
      </c>
      <c r="S13" s="3">
        <f t="shared" si="3"/>
        <v>72.688842773436136</v>
      </c>
      <c r="T13" s="3">
        <f t="shared" si="3"/>
        <v>89.346313476564546</v>
      </c>
      <c r="U13" s="3">
        <f t="shared" si="3"/>
        <v>111.93347167968</v>
      </c>
      <c r="V13" s="3">
        <f t="shared" si="3"/>
        <v>130.15173339843614</v>
      </c>
      <c r="W13" s="3">
        <f t="shared" si="3"/>
        <v>148.91491699218</v>
      </c>
      <c r="X13" s="3">
        <f t="shared" si="3"/>
        <v>168.85034179687227</v>
      </c>
      <c r="Y13" s="3">
        <f t="shared" si="3"/>
        <v>194.89233398437227</v>
      </c>
    </row>
    <row r="14" spans="1:25" ht="15" thickBot="1" x14ac:dyDescent="0.35">
      <c r="A14" s="4" t="s">
        <v>23</v>
      </c>
      <c r="B14" s="5"/>
      <c r="C14" s="4" t="s">
        <v>2</v>
      </c>
      <c r="D14" s="6"/>
      <c r="O14">
        <v>110</v>
      </c>
      <c r="P14">
        <v>-1.6800000000000002</v>
      </c>
      <c r="Q14">
        <f t="shared" si="2"/>
        <v>42.359999999999985</v>
      </c>
      <c r="R14" s="3">
        <f t="shared" si="4"/>
        <v>49.040771484372272</v>
      </c>
      <c r="S14" s="3">
        <f t="shared" si="3"/>
        <v>72.688842773436136</v>
      </c>
      <c r="T14" s="3">
        <f t="shared" si="3"/>
        <v>89.346313476564546</v>
      </c>
      <c r="U14" s="3">
        <f t="shared" si="3"/>
        <v>111.93347167968</v>
      </c>
      <c r="V14" s="3">
        <f t="shared" si="3"/>
        <v>130.15173339843614</v>
      </c>
      <c r="W14" s="3">
        <f t="shared" si="3"/>
        <v>148.91491699218</v>
      </c>
      <c r="X14" s="3">
        <f t="shared" si="3"/>
        <v>168.85034179687227</v>
      </c>
      <c r="Y14" s="3">
        <f t="shared" si="3"/>
        <v>194.89233398437227</v>
      </c>
    </row>
    <row r="15" spans="1:25" ht="15" thickBot="1" x14ac:dyDescent="0.35">
      <c r="A15" s="14" t="s">
        <v>0</v>
      </c>
      <c r="B15" s="15" t="s">
        <v>1</v>
      </c>
      <c r="C15" s="18" t="s">
        <v>14</v>
      </c>
      <c r="D15" s="17" t="s">
        <v>11</v>
      </c>
      <c r="E15" t="s">
        <v>29</v>
      </c>
      <c r="O15">
        <v>118.5</v>
      </c>
      <c r="P15">
        <v>-1.7200000000000002</v>
      </c>
      <c r="Q15">
        <f t="shared" si="2"/>
        <v>41.879999999999988</v>
      </c>
      <c r="R15" s="3">
        <f t="shared" si="4"/>
        <v>49.040771484372272</v>
      </c>
      <c r="S15" s="3">
        <f t="shared" si="3"/>
        <v>72.688842773436136</v>
      </c>
      <c r="T15" s="3">
        <f t="shared" si="3"/>
        <v>89.346313476564546</v>
      </c>
      <c r="U15" s="3">
        <f t="shared" si="3"/>
        <v>111.93347167968</v>
      </c>
      <c r="V15" s="3">
        <f t="shared" si="3"/>
        <v>130.15173339843614</v>
      </c>
      <c r="W15" s="3">
        <f t="shared" si="3"/>
        <v>148.91491699218</v>
      </c>
      <c r="X15" s="3">
        <f t="shared" si="3"/>
        <v>168.85034179687227</v>
      </c>
      <c r="Y15" s="3">
        <f t="shared" si="3"/>
        <v>194.89233398437227</v>
      </c>
    </row>
    <row r="16" spans="1:25" x14ac:dyDescent="0.3">
      <c r="A16" s="3">
        <v>0</v>
      </c>
      <c r="B16" s="3">
        <v>325.29998779296898</v>
      </c>
      <c r="C16" s="3"/>
      <c r="D16" s="9">
        <f>(B16-$B$16)*12</f>
        <v>0</v>
      </c>
      <c r="E16" s="3">
        <f>A16</f>
        <v>0</v>
      </c>
      <c r="O16">
        <v>126.5</v>
      </c>
      <c r="P16">
        <v>-1.6800000000000002</v>
      </c>
      <c r="Q16">
        <f t="shared" si="2"/>
        <v>42.359999999999985</v>
      </c>
      <c r="R16" s="3">
        <f t="shared" si="4"/>
        <v>49.040771484372272</v>
      </c>
      <c r="S16" s="3">
        <f t="shared" si="3"/>
        <v>72.688842773436136</v>
      </c>
      <c r="T16" s="3">
        <f t="shared" si="3"/>
        <v>89.346313476564546</v>
      </c>
      <c r="U16" s="3">
        <f t="shared" si="3"/>
        <v>111.93347167968</v>
      </c>
      <c r="V16" s="3">
        <f t="shared" si="3"/>
        <v>130.15173339843614</v>
      </c>
      <c r="W16" s="3">
        <f t="shared" si="3"/>
        <v>148.91491699218</v>
      </c>
      <c r="X16" s="3">
        <f t="shared" si="3"/>
        <v>168.85034179687227</v>
      </c>
      <c r="Y16" s="3">
        <f t="shared" si="3"/>
        <v>194.89233398437227</v>
      </c>
    </row>
    <row r="17" spans="1:25" x14ac:dyDescent="0.3">
      <c r="A17" s="3">
        <v>0.5</v>
      </c>
      <c r="B17" s="3">
        <v>325.4208984375</v>
      </c>
      <c r="C17" s="3"/>
      <c r="D17" s="9">
        <f t="shared" ref="D17:D80" si="5">(B17-$B$16)*12</f>
        <v>1.4509277343722715</v>
      </c>
      <c r="E17" s="3">
        <f t="shared" ref="E17:E80" si="6">A17</f>
        <v>0.5</v>
      </c>
      <c r="O17">
        <v>135</v>
      </c>
      <c r="P17">
        <v>-1.6599999999999997</v>
      </c>
      <c r="Q17">
        <f t="shared" si="2"/>
        <v>42.599999999999994</v>
      </c>
      <c r="R17" s="3">
        <f t="shared" si="4"/>
        <v>49.040771484372272</v>
      </c>
      <c r="S17" s="3">
        <f t="shared" si="3"/>
        <v>72.688842773436136</v>
      </c>
      <c r="T17" s="3">
        <f t="shared" si="3"/>
        <v>89.346313476564546</v>
      </c>
      <c r="U17" s="3">
        <f t="shared" si="3"/>
        <v>111.93347167968</v>
      </c>
      <c r="V17" s="3">
        <f t="shared" si="3"/>
        <v>130.15173339843614</v>
      </c>
      <c r="W17" s="3">
        <f t="shared" si="3"/>
        <v>148.91491699218</v>
      </c>
      <c r="X17" s="3">
        <f t="shared" si="3"/>
        <v>168.85034179687227</v>
      </c>
      <c r="Y17" s="3">
        <f t="shared" si="3"/>
        <v>194.89233398437227</v>
      </c>
    </row>
    <row r="18" spans="1:25" x14ac:dyDescent="0.3">
      <c r="A18" s="3">
        <v>1</v>
      </c>
      <c r="B18" s="3">
        <v>325.47106933593801</v>
      </c>
      <c r="C18" s="3"/>
      <c r="D18" s="9">
        <f t="shared" si="5"/>
        <v>2.0529785156284106</v>
      </c>
      <c r="E18" s="3">
        <f t="shared" si="6"/>
        <v>1</v>
      </c>
      <c r="O18">
        <v>144</v>
      </c>
      <c r="P18">
        <v>-1.6099999999999999</v>
      </c>
      <c r="Q18">
        <f t="shared" si="2"/>
        <v>43.199999999999989</v>
      </c>
      <c r="R18" s="3">
        <f t="shared" si="4"/>
        <v>49.040771484372272</v>
      </c>
      <c r="S18" s="3">
        <f t="shared" si="3"/>
        <v>72.688842773436136</v>
      </c>
      <c r="T18" s="3">
        <f t="shared" si="3"/>
        <v>89.346313476564546</v>
      </c>
      <c r="U18" s="3">
        <f t="shared" si="3"/>
        <v>111.93347167968</v>
      </c>
      <c r="V18" s="3">
        <f t="shared" si="3"/>
        <v>130.15173339843614</v>
      </c>
      <c r="W18" s="3">
        <f t="shared" si="3"/>
        <v>148.91491699218</v>
      </c>
      <c r="X18" s="3">
        <f t="shared" si="3"/>
        <v>168.85034179687227</v>
      </c>
      <c r="Y18" s="3">
        <f t="shared" si="3"/>
        <v>194.89233398437227</v>
      </c>
    </row>
    <row r="19" spans="1:25" x14ac:dyDescent="0.3">
      <c r="A19" s="3">
        <v>1.5</v>
      </c>
      <c r="B19" s="3">
        <v>325.50988769531301</v>
      </c>
      <c r="C19" s="3"/>
      <c r="D19" s="9">
        <f t="shared" si="5"/>
        <v>2.5187988281284106</v>
      </c>
      <c r="E19" s="3">
        <f t="shared" si="6"/>
        <v>1.5</v>
      </c>
      <c r="O19">
        <v>156</v>
      </c>
      <c r="P19">
        <v>-1.5699999999999998</v>
      </c>
      <c r="Q19">
        <f t="shared" si="2"/>
        <v>43.679999999999993</v>
      </c>
      <c r="R19" s="3">
        <f t="shared" si="4"/>
        <v>49.040771484372272</v>
      </c>
      <c r="S19" s="3">
        <f t="shared" si="3"/>
        <v>72.688842773436136</v>
      </c>
      <c r="T19" s="3">
        <f t="shared" si="3"/>
        <v>89.346313476564546</v>
      </c>
      <c r="U19" s="3">
        <f t="shared" si="3"/>
        <v>111.93347167968</v>
      </c>
      <c r="V19" s="3">
        <f t="shared" si="3"/>
        <v>130.15173339843614</v>
      </c>
      <c r="W19" s="3">
        <f t="shared" si="3"/>
        <v>148.91491699218</v>
      </c>
      <c r="X19" s="3">
        <f t="shared" si="3"/>
        <v>168.85034179687227</v>
      </c>
      <c r="Y19" s="3">
        <f t="shared" si="3"/>
        <v>194.89233398437227</v>
      </c>
    </row>
    <row r="20" spans="1:25" x14ac:dyDescent="0.3">
      <c r="A20" s="3">
        <v>2</v>
      </c>
      <c r="B20" s="3">
        <v>325.542724609375</v>
      </c>
      <c r="C20" s="3"/>
      <c r="D20" s="9">
        <f t="shared" si="5"/>
        <v>2.9128417968722715</v>
      </c>
      <c r="E20" s="3">
        <f t="shared" si="6"/>
        <v>2</v>
      </c>
      <c r="O20">
        <v>167</v>
      </c>
      <c r="P20">
        <v>-1.4999999999999996</v>
      </c>
      <c r="Q20">
        <f t="shared" si="2"/>
        <v>44.519999999999996</v>
      </c>
      <c r="R20" s="3">
        <f t="shared" si="4"/>
        <v>49.040771484372272</v>
      </c>
      <c r="S20" s="3">
        <f t="shared" si="4"/>
        <v>72.688842773436136</v>
      </c>
      <c r="T20" s="3">
        <f t="shared" si="4"/>
        <v>89.346313476564546</v>
      </c>
      <c r="U20" s="3">
        <f t="shared" si="4"/>
        <v>111.93347167968</v>
      </c>
      <c r="V20" s="3">
        <f t="shared" si="4"/>
        <v>130.15173339843614</v>
      </c>
      <c r="W20" s="3">
        <f t="shared" si="4"/>
        <v>148.91491699218</v>
      </c>
      <c r="X20" s="3">
        <f t="shared" si="4"/>
        <v>168.85034179687227</v>
      </c>
      <c r="Y20" s="3">
        <f t="shared" si="4"/>
        <v>194.89233398437227</v>
      </c>
    </row>
    <row r="21" spans="1:25" x14ac:dyDescent="0.3">
      <c r="A21" s="3">
        <v>2.5</v>
      </c>
      <c r="B21" s="3">
        <v>325.57171630859398</v>
      </c>
      <c r="C21" s="3"/>
      <c r="D21" s="9">
        <f t="shared" si="5"/>
        <v>3.2607421875</v>
      </c>
      <c r="E21" s="3">
        <f t="shared" si="6"/>
        <v>2.5</v>
      </c>
      <c r="O21">
        <v>179</v>
      </c>
      <c r="P21">
        <v>-1.4099999999999997</v>
      </c>
      <c r="Q21">
        <f t="shared" si="2"/>
        <v>45.599999999999994</v>
      </c>
      <c r="R21" s="3">
        <f t="shared" si="4"/>
        <v>49.040771484372272</v>
      </c>
      <c r="S21" s="3">
        <f t="shared" si="4"/>
        <v>72.688842773436136</v>
      </c>
      <c r="T21" s="3">
        <f t="shared" si="4"/>
        <v>89.346313476564546</v>
      </c>
      <c r="U21" s="3">
        <f t="shared" si="4"/>
        <v>111.93347167968</v>
      </c>
      <c r="V21" s="3">
        <f t="shared" si="4"/>
        <v>130.15173339843614</v>
      </c>
      <c r="W21" s="3">
        <f t="shared" si="4"/>
        <v>148.91491699218</v>
      </c>
      <c r="X21" s="3">
        <f t="shared" si="4"/>
        <v>168.85034179687227</v>
      </c>
      <c r="Y21" s="3">
        <f t="shared" si="4"/>
        <v>194.89233398437227</v>
      </c>
    </row>
    <row r="22" spans="1:25" x14ac:dyDescent="0.3">
      <c r="A22" s="3">
        <v>3</v>
      </c>
      <c r="B22" s="3">
        <v>325.59799194335898</v>
      </c>
      <c r="C22" s="3"/>
      <c r="D22" s="9">
        <f t="shared" si="5"/>
        <v>3.5760498046799967</v>
      </c>
      <c r="E22" s="3">
        <f t="shared" si="6"/>
        <v>3</v>
      </c>
      <c r="O22">
        <v>196</v>
      </c>
      <c r="P22">
        <v>-1.2399999999999998</v>
      </c>
      <c r="Q22">
        <f t="shared" si="2"/>
        <v>47.639999999999993</v>
      </c>
      <c r="R22" s="3">
        <f t="shared" si="4"/>
        <v>49.040771484372272</v>
      </c>
      <c r="S22" s="3">
        <f t="shared" si="4"/>
        <v>72.688842773436136</v>
      </c>
      <c r="T22" s="3">
        <f t="shared" si="4"/>
        <v>89.346313476564546</v>
      </c>
      <c r="U22" s="3">
        <f t="shared" si="4"/>
        <v>111.93347167968</v>
      </c>
      <c r="V22" s="3">
        <f t="shared" si="4"/>
        <v>130.15173339843614</v>
      </c>
      <c r="W22" s="3">
        <f t="shared" si="4"/>
        <v>148.91491699218</v>
      </c>
      <c r="X22" s="3">
        <f t="shared" si="4"/>
        <v>168.85034179687227</v>
      </c>
      <c r="Y22" s="3">
        <f t="shared" si="4"/>
        <v>194.89233398437227</v>
      </c>
    </row>
    <row r="23" spans="1:25" x14ac:dyDescent="0.3">
      <c r="A23" s="3">
        <v>3.5</v>
      </c>
      <c r="B23" s="3">
        <v>325.62225341796898</v>
      </c>
      <c r="C23" s="3"/>
      <c r="D23" s="9">
        <f t="shared" si="5"/>
        <v>3.8671875</v>
      </c>
      <c r="E23" s="3">
        <f t="shared" si="6"/>
        <v>3.5</v>
      </c>
      <c r="O23">
        <v>212</v>
      </c>
      <c r="P23">
        <v>-1.1800000000000002</v>
      </c>
      <c r="Q23">
        <f t="shared" si="2"/>
        <v>48.359999999999992</v>
      </c>
      <c r="R23" s="3">
        <f t="shared" si="4"/>
        <v>49.040771484372272</v>
      </c>
      <c r="S23" s="3">
        <f t="shared" si="4"/>
        <v>72.688842773436136</v>
      </c>
      <c r="T23" s="3">
        <f t="shared" si="4"/>
        <v>89.346313476564546</v>
      </c>
      <c r="U23" s="3">
        <f t="shared" si="4"/>
        <v>111.93347167968</v>
      </c>
      <c r="V23" s="3">
        <f t="shared" si="4"/>
        <v>130.15173339843614</v>
      </c>
      <c r="W23" s="3">
        <f t="shared" si="4"/>
        <v>148.91491699218</v>
      </c>
      <c r="X23" s="3">
        <f t="shared" si="4"/>
        <v>168.85034179687227</v>
      </c>
      <c r="Y23" s="3">
        <f t="shared" si="4"/>
        <v>194.89233398437227</v>
      </c>
    </row>
    <row r="24" spans="1:25" x14ac:dyDescent="0.3">
      <c r="A24" s="3">
        <v>4</v>
      </c>
      <c r="B24" s="3">
        <v>325.64483642578102</v>
      </c>
      <c r="C24" s="3"/>
      <c r="D24" s="9">
        <f t="shared" si="5"/>
        <v>4.138183593744543</v>
      </c>
      <c r="E24" s="3">
        <f t="shared" si="6"/>
        <v>4</v>
      </c>
      <c r="O24">
        <v>228</v>
      </c>
      <c r="P24">
        <v>-0.81999999999999984</v>
      </c>
      <c r="Q24">
        <f t="shared" si="2"/>
        <v>52.679999999999986</v>
      </c>
      <c r="R24" s="3">
        <f t="shared" si="4"/>
        <v>49.040771484372272</v>
      </c>
      <c r="S24" s="3">
        <f t="shared" si="4"/>
        <v>72.688842773436136</v>
      </c>
      <c r="T24" s="3">
        <f t="shared" si="4"/>
        <v>89.346313476564546</v>
      </c>
      <c r="U24" s="3">
        <f t="shared" si="4"/>
        <v>111.93347167968</v>
      </c>
      <c r="V24" s="3">
        <f t="shared" si="4"/>
        <v>130.15173339843614</v>
      </c>
      <c r="W24" s="3">
        <f t="shared" si="4"/>
        <v>148.91491699218</v>
      </c>
      <c r="X24" s="3">
        <f t="shared" si="4"/>
        <v>168.85034179687227</v>
      </c>
      <c r="Y24" s="3">
        <f t="shared" si="4"/>
        <v>194.89233398437227</v>
      </c>
    </row>
    <row r="25" spans="1:25" x14ac:dyDescent="0.3">
      <c r="A25" s="3">
        <v>4.5</v>
      </c>
      <c r="B25" s="3">
        <v>325.66613769531301</v>
      </c>
      <c r="C25" s="3"/>
      <c r="D25" s="9">
        <f t="shared" si="5"/>
        <v>4.3937988281284106</v>
      </c>
      <c r="E25" s="3">
        <f t="shared" si="6"/>
        <v>4.5</v>
      </c>
      <c r="O25">
        <v>244</v>
      </c>
      <c r="P25">
        <v>-0.44999999999999973</v>
      </c>
      <c r="Q25">
        <f t="shared" si="2"/>
        <v>57.12</v>
      </c>
      <c r="R25" s="3">
        <f t="shared" si="4"/>
        <v>49.040771484372272</v>
      </c>
      <c r="S25" s="3">
        <f t="shared" si="4"/>
        <v>72.688842773436136</v>
      </c>
      <c r="T25" s="3">
        <f t="shared" si="4"/>
        <v>89.346313476564546</v>
      </c>
      <c r="U25" s="3">
        <f t="shared" si="4"/>
        <v>111.93347167968</v>
      </c>
      <c r="V25" s="3">
        <f t="shared" si="4"/>
        <v>130.15173339843614</v>
      </c>
      <c r="W25" s="3">
        <f t="shared" si="4"/>
        <v>148.91491699218</v>
      </c>
      <c r="X25" s="3">
        <f t="shared" si="4"/>
        <v>168.85034179687227</v>
      </c>
      <c r="Y25" s="3">
        <f t="shared" si="4"/>
        <v>194.89233398437227</v>
      </c>
    </row>
    <row r="26" spans="1:25" x14ac:dyDescent="0.3">
      <c r="A26" s="3">
        <v>5</v>
      </c>
      <c r="B26" s="3">
        <v>325.686279296875</v>
      </c>
      <c r="C26" s="3"/>
      <c r="D26" s="9">
        <f t="shared" si="5"/>
        <v>4.6354980468722715</v>
      </c>
      <c r="E26" s="3">
        <f t="shared" si="6"/>
        <v>5</v>
      </c>
      <c r="O26">
        <v>257</v>
      </c>
      <c r="P26">
        <v>-0.19999999999999973</v>
      </c>
      <c r="Q26">
        <f t="shared" si="2"/>
        <v>60.12</v>
      </c>
      <c r="R26" s="3">
        <f t="shared" si="4"/>
        <v>49.040771484372272</v>
      </c>
      <c r="S26" s="3">
        <f t="shared" si="4"/>
        <v>72.688842773436136</v>
      </c>
      <c r="T26" s="3">
        <f t="shared" si="4"/>
        <v>89.346313476564546</v>
      </c>
      <c r="U26" s="3">
        <f t="shared" si="4"/>
        <v>111.93347167968</v>
      </c>
      <c r="V26" s="3">
        <f t="shared" si="4"/>
        <v>130.15173339843614</v>
      </c>
      <c r="W26" s="3">
        <f t="shared" si="4"/>
        <v>148.91491699218</v>
      </c>
      <c r="X26" s="3">
        <f t="shared" si="4"/>
        <v>168.85034179687227</v>
      </c>
      <c r="Y26" s="3">
        <f t="shared" si="4"/>
        <v>194.89233398437227</v>
      </c>
    </row>
    <row r="27" spans="1:25" x14ac:dyDescent="0.3">
      <c r="A27" s="3">
        <v>5.5</v>
      </c>
      <c r="B27" s="3">
        <v>325.70550537109398</v>
      </c>
      <c r="C27" s="3"/>
      <c r="D27" s="9">
        <f t="shared" si="5"/>
        <v>4.8662109375</v>
      </c>
      <c r="E27" s="3">
        <f t="shared" si="6"/>
        <v>5.5</v>
      </c>
      <c r="O27">
        <v>272</v>
      </c>
      <c r="P27">
        <v>0.10000000000000009</v>
      </c>
      <c r="Q27">
        <f t="shared" si="2"/>
        <v>63.719999999999985</v>
      </c>
      <c r="R27" s="3">
        <f t="shared" si="4"/>
        <v>49.040771484372272</v>
      </c>
      <c r="S27" s="3">
        <f t="shared" si="4"/>
        <v>72.688842773436136</v>
      </c>
      <c r="T27" s="3">
        <f t="shared" si="4"/>
        <v>89.346313476564546</v>
      </c>
      <c r="U27" s="3">
        <f t="shared" si="4"/>
        <v>111.93347167968</v>
      </c>
      <c r="V27" s="3">
        <f t="shared" si="4"/>
        <v>130.15173339843614</v>
      </c>
      <c r="W27" s="3">
        <f t="shared" si="4"/>
        <v>148.91491699218</v>
      </c>
      <c r="X27" s="3">
        <f t="shared" si="4"/>
        <v>168.85034179687227</v>
      </c>
      <c r="Y27" s="3">
        <f t="shared" si="4"/>
        <v>194.89233398437227</v>
      </c>
    </row>
    <row r="28" spans="1:25" x14ac:dyDescent="0.3">
      <c r="A28" s="3">
        <v>6</v>
      </c>
      <c r="B28" s="3">
        <v>325.72390747070301</v>
      </c>
      <c r="C28" s="3"/>
      <c r="D28" s="9">
        <f t="shared" si="5"/>
        <v>5.0870361328084073</v>
      </c>
      <c r="E28" s="3">
        <f t="shared" si="6"/>
        <v>6</v>
      </c>
      <c r="O28" s="24">
        <v>110</v>
      </c>
      <c r="P28" s="23">
        <v>-5.1899999999999995</v>
      </c>
      <c r="Q28">
        <f t="shared" si="2"/>
        <v>0.23999999999999488</v>
      </c>
      <c r="R28" s="3">
        <f t="shared" ref="R28:R31" si="7">R27</f>
        <v>49.040771484372272</v>
      </c>
      <c r="S28" s="3">
        <f t="shared" ref="S28:S31" si="8">S27</f>
        <v>72.688842773436136</v>
      </c>
      <c r="T28" s="3">
        <f t="shared" ref="T28:T31" si="9">T27</f>
        <v>89.346313476564546</v>
      </c>
      <c r="U28" s="3">
        <f t="shared" ref="U28:U31" si="10">U27</f>
        <v>111.93347167968</v>
      </c>
      <c r="V28" s="3">
        <f t="shared" ref="V28:V31" si="11">V27</f>
        <v>130.15173339843614</v>
      </c>
      <c r="W28" s="3">
        <f t="shared" ref="W28:W31" si="12">W27</f>
        <v>148.91491699218</v>
      </c>
      <c r="X28" s="3">
        <f t="shared" ref="X28:X31" si="13">X27</f>
        <v>168.85034179687227</v>
      </c>
      <c r="Y28" s="3">
        <f t="shared" ref="Y28:Y31" si="14">Y27</f>
        <v>194.89233398437227</v>
      </c>
    </row>
    <row r="29" spans="1:25" x14ac:dyDescent="0.3">
      <c r="A29" s="3">
        <v>6.5</v>
      </c>
      <c r="B29" s="3">
        <v>325.74157714843801</v>
      </c>
      <c r="C29" s="3"/>
      <c r="D29" s="9">
        <f t="shared" si="5"/>
        <v>5.2990722656284106</v>
      </c>
      <c r="E29" s="3">
        <f t="shared" si="6"/>
        <v>6.5</v>
      </c>
      <c r="O29" s="24">
        <v>118.5</v>
      </c>
      <c r="P29" s="23">
        <v>-5.1899999999999995</v>
      </c>
      <c r="Q29">
        <f t="shared" si="2"/>
        <v>0.23999999999999488</v>
      </c>
      <c r="R29" s="3">
        <f t="shared" si="7"/>
        <v>49.040771484372272</v>
      </c>
      <c r="S29" s="3">
        <f t="shared" si="8"/>
        <v>72.688842773436136</v>
      </c>
      <c r="T29" s="3">
        <f t="shared" si="9"/>
        <v>89.346313476564546</v>
      </c>
      <c r="U29" s="3">
        <f t="shared" si="10"/>
        <v>111.93347167968</v>
      </c>
      <c r="V29" s="3">
        <f t="shared" si="11"/>
        <v>130.15173339843614</v>
      </c>
      <c r="W29" s="3">
        <f t="shared" si="12"/>
        <v>148.91491699218</v>
      </c>
      <c r="X29" s="3">
        <f t="shared" si="13"/>
        <v>168.85034179687227</v>
      </c>
      <c r="Y29" s="3">
        <f t="shared" si="14"/>
        <v>194.89233398437227</v>
      </c>
    </row>
    <row r="30" spans="1:25" x14ac:dyDescent="0.3">
      <c r="A30" s="3">
        <v>7</v>
      </c>
      <c r="B30" s="3">
        <v>325.75863647460898</v>
      </c>
      <c r="C30" s="3"/>
      <c r="D30" s="9">
        <f t="shared" si="5"/>
        <v>5.5037841796799967</v>
      </c>
      <c r="E30" s="3">
        <f t="shared" si="6"/>
        <v>7</v>
      </c>
      <c r="O30" s="24">
        <v>126.5</v>
      </c>
      <c r="P30" s="23">
        <v>-5.2099999999999991</v>
      </c>
      <c r="Q30">
        <f t="shared" si="2"/>
        <v>0</v>
      </c>
      <c r="R30" s="3">
        <f t="shared" si="7"/>
        <v>49.040771484372272</v>
      </c>
      <c r="S30" s="3">
        <f t="shared" si="8"/>
        <v>72.688842773436136</v>
      </c>
      <c r="T30" s="3">
        <f t="shared" si="9"/>
        <v>89.346313476564546</v>
      </c>
      <c r="U30" s="3">
        <f t="shared" si="10"/>
        <v>111.93347167968</v>
      </c>
      <c r="V30" s="3">
        <f t="shared" si="11"/>
        <v>130.15173339843614</v>
      </c>
      <c r="W30" s="3">
        <f t="shared" si="12"/>
        <v>148.91491699218</v>
      </c>
      <c r="X30" s="3">
        <f t="shared" si="13"/>
        <v>168.85034179687227</v>
      </c>
      <c r="Y30" s="3">
        <f t="shared" si="14"/>
        <v>194.89233398437227</v>
      </c>
    </row>
    <row r="31" spans="1:25" x14ac:dyDescent="0.3">
      <c r="A31" s="3">
        <v>7.5</v>
      </c>
      <c r="B31" s="3">
        <v>325.77508544921898</v>
      </c>
      <c r="C31" s="3"/>
      <c r="D31" s="9">
        <f t="shared" si="5"/>
        <v>5.701171875</v>
      </c>
      <c r="E31" s="3">
        <f t="shared" si="6"/>
        <v>7.5</v>
      </c>
      <c r="O31" s="24">
        <v>135</v>
      </c>
      <c r="P31" s="23">
        <v>-5.1899999999999995</v>
      </c>
      <c r="Q31">
        <f t="shared" si="2"/>
        <v>0.23999999999999488</v>
      </c>
      <c r="R31" s="3">
        <f t="shared" si="7"/>
        <v>49.040771484372272</v>
      </c>
      <c r="S31" s="3">
        <f t="shared" si="8"/>
        <v>72.688842773436136</v>
      </c>
      <c r="T31" s="3">
        <f t="shared" si="9"/>
        <v>89.346313476564546</v>
      </c>
      <c r="U31" s="3">
        <f t="shared" si="10"/>
        <v>111.93347167968</v>
      </c>
      <c r="V31" s="3">
        <f t="shared" si="11"/>
        <v>130.15173339843614</v>
      </c>
      <c r="W31" s="3">
        <f t="shared" si="12"/>
        <v>148.91491699218</v>
      </c>
      <c r="X31" s="3">
        <f t="shared" si="13"/>
        <v>168.85034179687227</v>
      </c>
      <c r="Y31" s="3">
        <f t="shared" si="14"/>
        <v>194.89233398437227</v>
      </c>
    </row>
    <row r="32" spans="1:25" x14ac:dyDescent="0.3">
      <c r="A32" s="3">
        <v>8</v>
      </c>
      <c r="B32" s="3">
        <v>326.12042236328102</v>
      </c>
      <c r="C32" s="3"/>
      <c r="D32" s="9">
        <f t="shared" si="5"/>
        <v>9.845214843744543</v>
      </c>
      <c r="E32" s="3">
        <f t="shared" si="6"/>
        <v>8</v>
      </c>
    </row>
    <row r="33" spans="1:5" x14ac:dyDescent="0.3">
      <c r="A33" s="3">
        <v>8.5</v>
      </c>
      <c r="B33" s="3">
        <v>326.14663696289102</v>
      </c>
      <c r="C33" s="3"/>
      <c r="D33" s="9">
        <f t="shared" si="5"/>
        <v>10.159790039064546</v>
      </c>
      <c r="E33" s="3">
        <f t="shared" si="6"/>
        <v>8.5</v>
      </c>
    </row>
    <row r="34" spans="1:5" x14ac:dyDescent="0.3">
      <c r="A34" s="3">
        <v>9</v>
      </c>
      <c r="B34" s="3">
        <v>326.17080688476602</v>
      </c>
      <c r="C34" s="3"/>
      <c r="D34" s="9">
        <f t="shared" si="5"/>
        <v>10.449829101564546</v>
      </c>
      <c r="E34" s="3">
        <f t="shared" si="6"/>
        <v>9</v>
      </c>
    </row>
    <row r="35" spans="1:5" x14ac:dyDescent="0.3">
      <c r="A35" s="3">
        <v>9.5</v>
      </c>
      <c r="B35" s="3">
        <v>326.19293212890602</v>
      </c>
      <c r="C35" s="3"/>
      <c r="D35" s="9">
        <f t="shared" si="5"/>
        <v>10.715332031244543</v>
      </c>
      <c r="E35" s="3">
        <f t="shared" si="6"/>
        <v>9.5</v>
      </c>
    </row>
    <row r="36" spans="1:5" x14ac:dyDescent="0.3">
      <c r="A36" s="3">
        <v>10</v>
      </c>
      <c r="B36" s="3">
        <v>326.21356201171898</v>
      </c>
      <c r="C36" s="3"/>
      <c r="D36" s="9">
        <f t="shared" si="5"/>
        <v>10.962890625</v>
      </c>
      <c r="E36" s="3">
        <f t="shared" si="6"/>
        <v>10</v>
      </c>
    </row>
    <row r="37" spans="1:5" x14ac:dyDescent="0.3">
      <c r="A37" s="3">
        <v>10.5</v>
      </c>
      <c r="B37" s="3">
        <v>326.23416137695301</v>
      </c>
      <c r="C37" s="3"/>
      <c r="D37" s="9">
        <f t="shared" si="5"/>
        <v>11.210083007808407</v>
      </c>
      <c r="E37" s="3">
        <f t="shared" si="6"/>
        <v>10.5</v>
      </c>
    </row>
    <row r="38" spans="1:5" x14ac:dyDescent="0.3">
      <c r="A38" s="3">
        <v>11</v>
      </c>
      <c r="B38" s="3">
        <v>326.253173828125</v>
      </c>
      <c r="C38" s="3"/>
      <c r="D38" s="9">
        <f t="shared" si="5"/>
        <v>11.438232421872272</v>
      </c>
      <c r="E38" s="3">
        <f t="shared" si="6"/>
        <v>11</v>
      </c>
    </row>
    <row r="39" spans="1:5" x14ac:dyDescent="0.3">
      <c r="A39" s="3">
        <v>11.5</v>
      </c>
      <c r="B39" s="3">
        <v>326.27084350585898</v>
      </c>
      <c r="C39" s="3"/>
      <c r="D39" s="9">
        <f t="shared" si="5"/>
        <v>11.650268554679997</v>
      </c>
      <c r="E39" s="3">
        <f t="shared" si="6"/>
        <v>11.5</v>
      </c>
    </row>
    <row r="40" spans="1:5" x14ac:dyDescent="0.3">
      <c r="A40" s="3">
        <v>12</v>
      </c>
      <c r="B40" s="3">
        <v>326.28823852539102</v>
      </c>
      <c r="C40" s="3"/>
      <c r="D40" s="9">
        <f t="shared" si="5"/>
        <v>11.859008789064546</v>
      </c>
      <c r="E40" s="3">
        <f t="shared" si="6"/>
        <v>12</v>
      </c>
    </row>
    <row r="41" spans="1:5" x14ac:dyDescent="0.3">
      <c r="A41" s="3">
        <v>12.5</v>
      </c>
      <c r="B41" s="3">
        <v>326.30484008789102</v>
      </c>
      <c r="C41" s="3"/>
      <c r="D41" s="9">
        <f t="shared" si="5"/>
        <v>12.058227539064546</v>
      </c>
      <c r="E41" s="3">
        <f t="shared" si="6"/>
        <v>12.5</v>
      </c>
    </row>
    <row r="42" spans="1:5" x14ac:dyDescent="0.3">
      <c r="A42" s="3">
        <v>13</v>
      </c>
      <c r="B42" s="3">
        <v>326.32089233398398</v>
      </c>
      <c r="C42" s="3"/>
      <c r="D42" s="9">
        <f t="shared" si="5"/>
        <v>12.250854492179997</v>
      </c>
      <c r="E42" s="3">
        <f t="shared" si="6"/>
        <v>13</v>
      </c>
    </row>
    <row r="43" spans="1:5" x14ac:dyDescent="0.3">
      <c r="A43" s="3">
        <v>13.5</v>
      </c>
      <c r="B43" s="3">
        <v>326.33636474609398</v>
      </c>
      <c r="C43" s="3"/>
      <c r="D43" s="9">
        <f t="shared" si="5"/>
        <v>12.4365234375</v>
      </c>
      <c r="E43" s="3">
        <f t="shared" si="6"/>
        <v>13.5</v>
      </c>
    </row>
    <row r="44" spans="1:5" x14ac:dyDescent="0.3">
      <c r="A44" s="3">
        <v>14</v>
      </c>
      <c r="B44" s="3">
        <v>326.35137939453102</v>
      </c>
      <c r="C44" s="3"/>
      <c r="D44" s="9">
        <f t="shared" si="5"/>
        <v>12.616699218744543</v>
      </c>
      <c r="E44" s="3">
        <f t="shared" si="6"/>
        <v>14</v>
      </c>
    </row>
    <row r="45" spans="1:5" x14ac:dyDescent="0.3">
      <c r="A45" s="3">
        <v>14.5</v>
      </c>
      <c r="B45" s="3">
        <v>326.36724853515602</v>
      </c>
      <c r="C45" s="3"/>
      <c r="D45" s="9">
        <f t="shared" si="5"/>
        <v>12.807128906244543</v>
      </c>
      <c r="E45" s="3">
        <f t="shared" si="6"/>
        <v>14.5</v>
      </c>
    </row>
    <row r="46" spans="1:5" x14ac:dyDescent="0.3">
      <c r="A46" s="3">
        <v>15</v>
      </c>
      <c r="B46" s="3">
        <v>326.37966918945301</v>
      </c>
      <c r="C46" s="3"/>
      <c r="D46" s="9">
        <f t="shared" si="5"/>
        <v>12.956176757808407</v>
      </c>
      <c r="E46" s="3">
        <f t="shared" si="6"/>
        <v>15</v>
      </c>
    </row>
    <row r="47" spans="1:5" x14ac:dyDescent="0.3">
      <c r="A47" s="3">
        <v>15.5</v>
      </c>
      <c r="B47" s="3">
        <v>326.39324951171898</v>
      </c>
      <c r="C47" s="3"/>
      <c r="D47" s="9">
        <f t="shared" si="5"/>
        <v>13.119140625</v>
      </c>
      <c r="E47" s="3">
        <f t="shared" si="6"/>
        <v>15.5</v>
      </c>
    </row>
    <row r="48" spans="1:5" x14ac:dyDescent="0.3">
      <c r="A48" s="3">
        <v>16</v>
      </c>
      <c r="B48" s="3">
        <v>326.40640258789102</v>
      </c>
      <c r="C48" s="3"/>
      <c r="D48" s="9">
        <f t="shared" si="5"/>
        <v>13.276977539064546</v>
      </c>
      <c r="E48" s="3">
        <f t="shared" si="6"/>
        <v>16</v>
      </c>
    </row>
    <row r="49" spans="1:5" x14ac:dyDescent="0.3">
      <c r="A49" s="3">
        <v>16.5</v>
      </c>
      <c r="B49" s="3">
        <v>326.42193603515602</v>
      </c>
      <c r="C49" s="3"/>
      <c r="D49" s="9">
        <f t="shared" si="5"/>
        <v>13.463378906244543</v>
      </c>
      <c r="E49" s="3">
        <f t="shared" si="6"/>
        <v>16.5</v>
      </c>
    </row>
    <row r="50" spans="1:5" x14ac:dyDescent="0.3">
      <c r="A50" s="3">
        <v>17</v>
      </c>
      <c r="B50" s="3">
        <v>326.43402099609398</v>
      </c>
      <c r="C50" s="3"/>
      <c r="D50" s="9">
        <f t="shared" si="5"/>
        <v>13.6083984375</v>
      </c>
      <c r="E50" s="3">
        <f t="shared" si="6"/>
        <v>17</v>
      </c>
    </row>
    <row r="51" spans="1:5" x14ac:dyDescent="0.3">
      <c r="A51" s="3">
        <v>17.5</v>
      </c>
      <c r="B51" s="3">
        <v>326.44738769531301</v>
      </c>
      <c r="C51" s="3"/>
      <c r="D51" s="9">
        <f t="shared" si="5"/>
        <v>13.768798828128411</v>
      </c>
      <c r="E51" s="3">
        <f t="shared" si="6"/>
        <v>17.5</v>
      </c>
    </row>
    <row r="52" spans="1:5" x14ac:dyDescent="0.3">
      <c r="A52" s="3">
        <v>18</v>
      </c>
      <c r="B52" s="3">
        <v>326.45480346679699</v>
      </c>
      <c r="C52" s="3"/>
      <c r="D52" s="9">
        <f t="shared" si="5"/>
        <v>13.857788085936136</v>
      </c>
      <c r="E52" s="3">
        <f t="shared" si="6"/>
        <v>18</v>
      </c>
    </row>
    <row r="53" spans="1:5" x14ac:dyDescent="0.3">
      <c r="A53" s="3">
        <v>18.5</v>
      </c>
      <c r="B53" s="3">
        <v>326.46975708007801</v>
      </c>
      <c r="C53" s="3"/>
      <c r="D53" s="9">
        <f t="shared" si="5"/>
        <v>14.037231445308407</v>
      </c>
      <c r="E53" s="3">
        <f t="shared" si="6"/>
        <v>18.5</v>
      </c>
    </row>
    <row r="54" spans="1:5" x14ac:dyDescent="0.3">
      <c r="A54" s="3">
        <v>19</v>
      </c>
      <c r="B54" s="3">
        <v>326.47909545898398</v>
      </c>
      <c r="C54" s="3"/>
      <c r="D54" s="9">
        <f t="shared" si="5"/>
        <v>14.149291992179997</v>
      </c>
      <c r="E54" s="3">
        <f t="shared" si="6"/>
        <v>19</v>
      </c>
    </row>
    <row r="55" spans="1:5" x14ac:dyDescent="0.3">
      <c r="A55" s="3">
        <v>19.5</v>
      </c>
      <c r="B55" s="3">
        <v>326.49160766601602</v>
      </c>
      <c r="C55" s="3"/>
      <c r="D55" s="9">
        <f t="shared" si="5"/>
        <v>14.299438476564546</v>
      </c>
      <c r="E55" s="3">
        <f t="shared" si="6"/>
        <v>19.5</v>
      </c>
    </row>
    <row r="56" spans="1:5" x14ac:dyDescent="0.3">
      <c r="A56" s="3">
        <v>20</v>
      </c>
      <c r="B56" s="3">
        <v>326.50408935546898</v>
      </c>
      <c r="C56" s="3"/>
      <c r="D56" s="9">
        <f t="shared" si="5"/>
        <v>14.44921875</v>
      </c>
      <c r="E56" s="3">
        <f t="shared" si="6"/>
        <v>20</v>
      </c>
    </row>
    <row r="57" spans="1:5" x14ac:dyDescent="0.3">
      <c r="A57" s="3">
        <v>21</v>
      </c>
      <c r="B57" s="3">
        <v>326.52694702148398</v>
      </c>
      <c r="C57" s="3"/>
      <c r="D57" s="9">
        <f t="shared" si="5"/>
        <v>14.723510742179997</v>
      </c>
      <c r="E57" s="3">
        <f t="shared" si="6"/>
        <v>21</v>
      </c>
    </row>
    <row r="58" spans="1:5" x14ac:dyDescent="0.3">
      <c r="A58" s="3">
        <v>22</v>
      </c>
      <c r="B58" s="3">
        <v>326.54360961914102</v>
      </c>
      <c r="C58" s="3"/>
      <c r="D58" s="9">
        <f t="shared" si="5"/>
        <v>14.923461914064546</v>
      </c>
      <c r="E58" s="3">
        <f t="shared" si="6"/>
        <v>22</v>
      </c>
    </row>
    <row r="59" spans="1:5" x14ac:dyDescent="0.3">
      <c r="A59" s="3">
        <v>23</v>
      </c>
      <c r="B59" s="3">
        <v>326.563232421875</v>
      </c>
      <c r="C59" s="3"/>
      <c r="D59" s="9">
        <f t="shared" si="5"/>
        <v>15.158935546872272</v>
      </c>
      <c r="E59" s="3">
        <f t="shared" si="6"/>
        <v>23</v>
      </c>
    </row>
    <row r="60" spans="1:5" x14ac:dyDescent="0.3">
      <c r="A60" s="3">
        <v>24</v>
      </c>
      <c r="B60" s="3">
        <v>326.58255004882801</v>
      </c>
      <c r="C60" s="3"/>
      <c r="D60" s="9">
        <f t="shared" si="5"/>
        <v>15.390747070308407</v>
      </c>
      <c r="E60" s="3">
        <f t="shared" si="6"/>
        <v>24</v>
      </c>
    </row>
    <row r="61" spans="1:5" x14ac:dyDescent="0.3">
      <c r="A61" s="3">
        <v>25</v>
      </c>
      <c r="B61" s="3">
        <v>326.59707641601602</v>
      </c>
      <c r="C61" s="3"/>
      <c r="D61" s="9">
        <f t="shared" si="5"/>
        <v>15.565063476564546</v>
      </c>
      <c r="E61" s="3">
        <f t="shared" si="6"/>
        <v>25</v>
      </c>
    </row>
    <row r="62" spans="1:5" x14ac:dyDescent="0.3">
      <c r="A62" s="3">
        <v>26</v>
      </c>
      <c r="B62" s="3">
        <v>326.62326049804699</v>
      </c>
      <c r="C62" s="3"/>
      <c r="D62" s="9">
        <f t="shared" si="5"/>
        <v>15.879272460936136</v>
      </c>
      <c r="E62" s="3">
        <f t="shared" si="6"/>
        <v>26</v>
      </c>
    </row>
    <row r="63" spans="1:5" x14ac:dyDescent="0.3">
      <c r="A63" s="3">
        <v>27</v>
      </c>
      <c r="B63" s="3">
        <v>326.64053344726602</v>
      </c>
      <c r="C63" s="3"/>
      <c r="D63" s="9">
        <f t="shared" si="5"/>
        <v>16.086547851564546</v>
      </c>
      <c r="E63" s="3">
        <f t="shared" si="6"/>
        <v>27</v>
      </c>
    </row>
    <row r="64" spans="1:5" x14ac:dyDescent="0.3">
      <c r="A64" s="3">
        <v>28</v>
      </c>
      <c r="B64" s="3">
        <v>326.65744018554699</v>
      </c>
      <c r="C64" s="3"/>
      <c r="D64" s="9">
        <f t="shared" si="5"/>
        <v>16.289428710936136</v>
      </c>
      <c r="E64" s="3">
        <f t="shared" si="6"/>
        <v>28</v>
      </c>
    </row>
    <row r="65" spans="1:5" x14ac:dyDescent="0.3">
      <c r="A65" s="3">
        <v>29</v>
      </c>
      <c r="B65" s="3">
        <v>326.67398071289102</v>
      </c>
      <c r="C65" s="3"/>
      <c r="D65" s="9">
        <f t="shared" si="5"/>
        <v>16.487915039064546</v>
      </c>
      <c r="E65" s="3">
        <f t="shared" si="6"/>
        <v>29</v>
      </c>
    </row>
    <row r="66" spans="1:5" x14ac:dyDescent="0.3">
      <c r="A66" s="3">
        <v>30</v>
      </c>
      <c r="B66" s="3">
        <v>326.69012451171898</v>
      </c>
      <c r="C66" s="3"/>
      <c r="D66" s="9">
        <f t="shared" si="5"/>
        <v>16.681640625</v>
      </c>
      <c r="E66" s="3">
        <f t="shared" si="6"/>
        <v>30</v>
      </c>
    </row>
    <row r="67" spans="1:5" x14ac:dyDescent="0.3">
      <c r="A67" s="3">
        <v>31</v>
      </c>
      <c r="B67" s="3">
        <v>326.70599365234398</v>
      </c>
      <c r="C67" s="3"/>
      <c r="D67" s="9">
        <f t="shared" si="5"/>
        <v>16.8720703125</v>
      </c>
      <c r="E67" s="3">
        <f t="shared" si="6"/>
        <v>31</v>
      </c>
    </row>
    <row r="68" spans="1:5" x14ac:dyDescent="0.3">
      <c r="A68" s="3">
        <v>32</v>
      </c>
      <c r="B68" s="3">
        <v>326.72158813476602</v>
      </c>
      <c r="C68" s="3"/>
      <c r="D68" s="9">
        <f t="shared" si="5"/>
        <v>17.059204101564546</v>
      </c>
      <c r="E68" s="3">
        <f t="shared" si="6"/>
        <v>32</v>
      </c>
    </row>
    <row r="69" spans="1:5" x14ac:dyDescent="0.3">
      <c r="A69" s="3">
        <v>33</v>
      </c>
      <c r="B69" s="3">
        <v>326.73696899414102</v>
      </c>
      <c r="C69" s="3"/>
      <c r="D69" s="9">
        <f t="shared" si="5"/>
        <v>17.243774414064546</v>
      </c>
      <c r="E69" s="3">
        <f t="shared" si="6"/>
        <v>33</v>
      </c>
    </row>
    <row r="70" spans="1:5" x14ac:dyDescent="0.3">
      <c r="A70" s="3">
        <v>34</v>
      </c>
      <c r="B70" s="3">
        <v>326.75201416015602</v>
      </c>
      <c r="C70" s="3"/>
      <c r="D70" s="9">
        <f t="shared" si="5"/>
        <v>17.424316406244543</v>
      </c>
      <c r="E70" s="3">
        <f t="shared" si="6"/>
        <v>34</v>
      </c>
    </row>
    <row r="71" spans="1:5" x14ac:dyDescent="0.3">
      <c r="A71" s="3">
        <v>35</v>
      </c>
      <c r="B71" s="3">
        <v>326.76614379882801</v>
      </c>
      <c r="C71" s="3"/>
      <c r="D71" s="9">
        <f t="shared" si="5"/>
        <v>17.593872070308407</v>
      </c>
      <c r="E71" s="3">
        <f t="shared" si="6"/>
        <v>35</v>
      </c>
    </row>
    <row r="72" spans="1:5" x14ac:dyDescent="0.3">
      <c r="A72" s="3">
        <v>36</v>
      </c>
      <c r="B72" s="3">
        <v>326.78207397460898</v>
      </c>
      <c r="C72" s="3"/>
      <c r="D72" s="9">
        <f t="shared" si="5"/>
        <v>17.785034179679997</v>
      </c>
      <c r="E72" s="3">
        <f t="shared" si="6"/>
        <v>36</v>
      </c>
    </row>
    <row r="73" spans="1:5" x14ac:dyDescent="0.3">
      <c r="A73" s="3">
        <v>37</v>
      </c>
      <c r="B73" s="3">
        <v>326.79598999023398</v>
      </c>
      <c r="C73" s="3"/>
      <c r="D73" s="9">
        <f t="shared" si="5"/>
        <v>17.952026367179997</v>
      </c>
      <c r="E73" s="3">
        <f t="shared" si="6"/>
        <v>37</v>
      </c>
    </row>
    <row r="74" spans="1:5" x14ac:dyDescent="0.3">
      <c r="A74" s="3">
        <v>38</v>
      </c>
      <c r="B74" s="3">
        <v>326.81008911132801</v>
      </c>
      <c r="C74" s="3"/>
      <c r="D74" s="9">
        <f t="shared" si="5"/>
        <v>18.121215820308407</v>
      </c>
      <c r="E74" s="3">
        <f t="shared" si="6"/>
        <v>38</v>
      </c>
    </row>
    <row r="75" spans="1:5" x14ac:dyDescent="0.3">
      <c r="A75" s="3">
        <v>39</v>
      </c>
      <c r="B75" s="3">
        <v>326.82388305664102</v>
      </c>
      <c r="C75" s="3"/>
      <c r="D75" s="9">
        <f t="shared" si="5"/>
        <v>18.286743164064546</v>
      </c>
      <c r="E75" s="3">
        <f t="shared" si="6"/>
        <v>39</v>
      </c>
    </row>
    <row r="76" spans="1:5" x14ac:dyDescent="0.3">
      <c r="A76" s="3">
        <v>40</v>
      </c>
      <c r="B76" s="3">
        <v>326.83770751953102</v>
      </c>
      <c r="C76" s="3"/>
      <c r="D76" s="9">
        <f t="shared" si="5"/>
        <v>18.452636718744543</v>
      </c>
      <c r="E76" s="3">
        <f t="shared" si="6"/>
        <v>40</v>
      </c>
    </row>
    <row r="77" spans="1:5" x14ac:dyDescent="0.3">
      <c r="A77" s="3">
        <v>41</v>
      </c>
      <c r="B77" s="3">
        <v>326.85171508789102</v>
      </c>
      <c r="C77" s="3"/>
      <c r="D77" s="9">
        <f t="shared" si="5"/>
        <v>18.620727539064546</v>
      </c>
      <c r="E77" s="3">
        <f t="shared" si="6"/>
        <v>41</v>
      </c>
    </row>
    <row r="78" spans="1:5" x14ac:dyDescent="0.3">
      <c r="A78" s="3">
        <v>42</v>
      </c>
      <c r="B78" s="3">
        <v>326.86538696289102</v>
      </c>
      <c r="C78" s="3"/>
      <c r="D78" s="9">
        <f t="shared" si="5"/>
        <v>18.784790039064546</v>
      </c>
      <c r="E78" s="3">
        <f t="shared" si="6"/>
        <v>42</v>
      </c>
    </row>
    <row r="79" spans="1:5" x14ac:dyDescent="0.3">
      <c r="A79" s="3">
        <v>43</v>
      </c>
      <c r="B79" s="3">
        <v>326.87908935546898</v>
      </c>
      <c r="C79" s="3"/>
      <c r="D79" s="9">
        <f t="shared" si="5"/>
        <v>18.94921875</v>
      </c>
      <c r="E79" s="3">
        <f t="shared" si="6"/>
        <v>43</v>
      </c>
    </row>
    <row r="80" spans="1:5" x14ac:dyDescent="0.3">
      <c r="A80" s="3">
        <v>44</v>
      </c>
      <c r="B80" s="3">
        <v>326.89099121093801</v>
      </c>
      <c r="C80" s="3"/>
      <c r="D80" s="9">
        <f t="shared" si="5"/>
        <v>19.092041015628411</v>
      </c>
      <c r="E80" s="3">
        <f t="shared" si="6"/>
        <v>44</v>
      </c>
    </row>
    <row r="81" spans="1:5" x14ac:dyDescent="0.3">
      <c r="A81" s="3">
        <v>45</v>
      </c>
      <c r="B81" s="3">
        <v>326.90411376953102</v>
      </c>
      <c r="C81" s="3"/>
      <c r="D81" s="9">
        <f t="shared" ref="D81:D144" si="15">(B81-$B$16)*12</f>
        <v>19.249511718744543</v>
      </c>
      <c r="E81" s="3">
        <f t="shared" ref="E81:E144" si="16">A81</f>
        <v>45</v>
      </c>
    </row>
    <row r="82" spans="1:5" x14ac:dyDescent="0.3">
      <c r="A82" s="3">
        <v>46</v>
      </c>
      <c r="B82" s="3">
        <v>326.91769409179699</v>
      </c>
      <c r="C82" s="3"/>
      <c r="D82" s="9">
        <f t="shared" si="15"/>
        <v>19.412475585936136</v>
      </c>
      <c r="E82" s="3">
        <f t="shared" si="16"/>
        <v>46</v>
      </c>
    </row>
    <row r="83" spans="1:5" x14ac:dyDescent="0.3">
      <c r="A83" s="3">
        <v>47</v>
      </c>
      <c r="B83" s="3">
        <v>326.93017578125</v>
      </c>
      <c r="C83" s="3"/>
      <c r="D83" s="9">
        <f t="shared" si="15"/>
        <v>19.562255859372272</v>
      </c>
      <c r="E83" s="3">
        <f t="shared" si="16"/>
        <v>47</v>
      </c>
    </row>
    <row r="84" spans="1:5" x14ac:dyDescent="0.3">
      <c r="A84" s="3">
        <v>48</v>
      </c>
      <c r="B84" s="3">
        <v>326.94253540039102</v>
      </c>
      <c r="C84" s="3"/>
      <c r="D84" s="9">
        <f t="shared" si="15"/>
        <v>19.710571289064546</v>
      </c>
      <c r="E84" s="3">
        <f t="shared" si="16"/>
        <v>48</v>
      </c>
    </row>
    <row r="85" spans="1:5" x14ac:dyDescent="0.3">
      <c r="A85" s="3">
        <v>49</v>
      </c>
      <c r="B85" s="3">
        <v>326.955078125</v>
      </c>
      <c r="C85" s="3"/>
      <c r="D85" s="9">
        <f t="shared" si="15"/>
        <v>19.861083984372272</v>
      </c>
      <c r="E85" s="3">
        <f t="shared" si="16"/>
        <v>49</v>
      </c>
    </row>
    <row r="86" spans="1:5" x14ac:dyDescent="0.3">
      <c r="A86" s="3">
        <v>50</v>
      </c>
      <c r="B86" s="3">
        <v>326.9677734375</v>
      </c>
      <c r="C86" s="3"/>
      <c r="D86" s="9">
        <f t="shared" si="15"/>
        <v>20.013427734372272</v>
      </c>
      <c r="E86" s="3">
        <f t="shared" si="16"/>
        <v>50</v>
      </c>
    </row>
    <row r="87" spans="1:5" x14ac:dyDescent="0.3">
      <c r="A87" s="3">
        <v>51</v>
      </c>
      <c r="B87" s="3">
        <v>326.97927856445301</v>
      </c>
      <c r="C87" s="3"/>
      <c r="D87" s="9">
        <f t="shared" si="15"/>
        <v>20.151489257808407</v>
      </c>
      <c r="E87" s="3">
        <f t="shared" si="16"/>
        <v>51</v>
      </c>
    </row>
    <row r="88" spans="1:5" x14ac:dyDescent="0.3">
      <c r="A88" s="3">
        <v>52</v>
      </c>
      <c r="B88" s="3">
        <v>326.991943359375</v>
      </c>
      <c r="C88" s="3"/>
      <c r="D88" s="9">
        <f t="shared" si="15"/>
        <v>20.303466796872272</v>
      </c>
      <c r="E88" s="3">
        <f t="shared" si="16"/>
        <v>52</v>
      </c>
    </row>
    <row r="89" spans="1:5" x14ac:dyDescent="0.3">
      <c r="A89" s="3">
        <v>53</v>
      </c>
      <c r="B89" s="3">
        <v>327.00357055664102</v>
      </c>
      <c r="C89" s="3"/>
      <c r="D89" s="9">
        <f t="shared" si="15"/>
        <v>20.442993164064546</v>
      </c>
      <c r="E89" s="3">
        <f t="shared" si="16"/>
        <v>53</v>
      </c>
    </row>
    <row r="90" spans="1:5" x14ac:dyDescent="0.3">
      <c r="A90" s="3">
        <v>54</v>
      </c>
      <c r="B90" s="3">
        <v>327.01379394531301</v>
      </c>
      <c r="C90" s="3"/>
      <c r="D90" s="9">
        <f t="shared" si="15"/>
        <v>20.565673828128411</v>
      </c>
      <c r="E90" s="3">
        <f t="shared" si="16"/>
        <v>54</v>
      </c>
    </row>
    <row r="91" spans="1:5" x14ac:dyDescent="0.3">
      <c r="A91" s="3">
        <v>55</v>
      </c>
      <c r="B91" s="3">
        <v>327.02813720703102</v>
      </c>
      <c r="C91" s="3"/>
      <c r="D91" s="9">
        <f t="shared" si="15"/>
        <v>20.737792968744543</v>
      </c>
      <c r="E91" s="3">
        <f t="shared" si="16"/>
        <v>55</v>
      </c>
    </row>
    <row r="92" spans="1:5" x14ac:dyDescent="0.3">
      <c r="A92" s="3">
        <v>56</v>
      </c>
      <c r="B92" s="3">
        <v>327.03759765625</v>
      </c>
      <c r="C92" s="3"/>
      <c r="D92" s="9">
        <f t="shared" si="15"/>
        <v>20.851318359372272</v>
      </c>
      <c r="E92" s="3">
        <f t="shared" si="16"/>
        <v>56</v>
      </c>
    </row>
    <row r="93" spans="1:5" x14ac:dyDescent="0.3">
      <c r="A93" s="3">
        <v>57</v>
      </c>
      <c r="B93" s="3">
        <v>327.04965209960898</v>
      </c>
      <c r="C93" s="3"/>
      <c r="D93" s="9">
        <f t="shared" si="15"/>
        <v>20.995971679679997</v>
      </c>
      <c r="E93" s="3">
        <f t="shared" si="16"/>
        <v>57</v>
      </c>
    </row>
    <row r="94" spans="1:5" x14ac:dyDescent="0.3">
      <c r="A94" s="3">
        <v>58</v>
      </c>
      <c r="B94" s="3">
        <v>327.05871582031301</v>
      </c>
      <c r="C94" s="3"/>
      <c r="D94" s="9">
        <f t="shared" si="15"/>
        <v>21.104736328128411</v>
      </c>
      <c r="E94" s="3">
        <f t="shared" si="16"/>
        <v>58</v>
      </c>
    </row>
    <row r="95" spans="1:5" x14ac:dyDescent="0.3">
      <c r="A95" s="3">
        <v>59</v>
      </c>
      <c r="B95" s="3">
        <v>327.07379150390602</v>
      </c>
      <c r="C95" s="3"/>
      <c r="D95" s="9">
        <f t="shared" si="15"/>
        <v>21.285644531244543</v>
      </c>
      <c r="E95" s="3">
        <f t="shared" si="16"/>
        <v>59</v>
      </c>
    </row>
    <row r="96" spans="1:5" x14ac:dyDescent="0.3">
      <c r="A96" s="3">
        <v>60</v>
      </c>
      <c r="B96" s="3">
        <v>327.08181762695301</v>
      </c>
      <c r="C96" s="3"/>
      <c r="D96" s="9">
        <f t="shared" si="15"/>
        <v>21.381958007808407</v>
      </c>
      <c r="E96" s="3">
        <f t="shared" si="16"/>
        <v>60</v>
      </c>
    </row>
    <row r="97" spans="1:5" x14ac:dyDescent="0.3">
      <c r="A97" s="3">
        <v>61</v>
      </c>
      <c r="B97" s="3">
        <v>327.08999633789102</v>
      </c>
      <c r="C97" s="3"/>
      <c r="D97" s="9">
        <f t="shared" si="15"/>
        <v>21.480102539064546</v>
      </c>
      <c r="E97" s="3">
        <f t="shared" si="16"/>
        <v>61</v>
      </c>
    </row>
    <row r="98" spans="1:5" x14ac:dyDescent="0.3">
      <c r="A98" s="3">
        <v>62</v>
      </c>
      <c r="B98" s="3">
        <v>327.10549926757801</v>
      </c>
      <c r="C98" s="3"/>
      <c r="D98" s="9">
        <f t="shared" si="15"/>
        <v>21.666137695308407</v>
      </c>
      <c r="E98" s="3">
        <f t="shared" si="16"/>
        <v>62</v>
      </c>
    </row>
    <row r="99" spans="1:5" x14ac:dyDescent="0.3">
      <c r="A99" s="3">
        <v>63</v>
      </c>
      <c r="B99" s="3">
        <v>327.11416625976602</v>
      </c>
      <c r="C99" s="3"/>
      <c r="D99" s="9">
        <f t="shared" si="15"/>
        <v>21.770141601564546</v>
      </c>
      <c r="E99" s="3">
        <f t="shared" si="16"/>
        <v>63</v>
      </c>
    </row>
    <row r="100" spans="1:5" x14ac:dyDescent="0.3">
      <c r="A100" s="3">
        <v>64</v>
      </c>
      <c r="B100" s="3">
        <v>327.11950683593801</v>
      </c>
      <c r="C100" s="3"/>
      <c r="D100" s="9">
        <f t="shared" si="15"/>
        <v>21.834228515628411</v>
      </c>
      <c r="E100" s="3">
        <f t="shared" si="16"/>
        <v>64</v>
      </c>
    </row>
    <row r="101" spans="1:5" x14ac:dyDescent="0.3">
      <c r="A101" s="3">
        <v>65</v>
      </c>
      <c r="B101" s="3">
        <v>327.13787841796898</v>
      </c>
      <c r="C101" s="3"/>
      <c r="D101" s="9">
        <f t="shared" si="15"/>
        <v>22.0546875</v>
      </c>
      <c r="E101" s="3">
        <f t="shared" si="16"/>
        <v>65</v>
      </c>
    </row>
    <row r="102" spans="1:5" x14ac:dyDescent="0.3">
      <c r="A102" s="3">
        <v>66</v>
      </c>
      <c r="B102" s="3">
        <v>327.147216796875</v>
      </c>
      <c r="C102" s="3"/>
      <c r="D102" s="9">
        <f t="shared" si="15"/>
        <v>22.166748046872272</v>
      </c>
      <c r="E102" s="3">
        <f t="shared" si="16"/>
        <v>66</v>
      </c>
    </row>
    <row r="103" spans="1:5" x14ac:dyDescent="0.3">
      <c r="A103" s="3">
        <v>67</v>
      </c>
      <c r="B103" s="3">
        <v>327.15521240234398</v>
      </c>
      <c r="C103" s="3"/>
      <c r="D103" s="9">
        <f t="shared" si="15"/>
        <v>22.2626953125</v>
      </c>
      <c r="E103" s="3">
        <f t="shared" si="16"/>
        <v>67</v>
      </c>
    </row>
    <row r="104" spans="1:5" x14ac:dyDescent="0.3">
      <c r="A104" s="3">
        <v>68</v>
      </c>
      <c r="B104" s="3">
        <v>327.16091918945301</v>
      </c>
      <c r="C104" s="3"/>
      <c r="D104" s="9">
        <f t="shared" si="15"/>
        <v>22.331176757808407</v>
      </c>
      <c r="E104" s="3">
        <f t="shared" si="16"/>
        <v>68</v>
      </c>
    </row>
    <row r="105" spans="1:5" x14ac:dyDescent="0.3">
      <c r="A105" s="3">
        <v>69</v>
      </c>
      <c r="B105" s="3">
        <v>327.16955566406301</v>
      </c>
      <c r="C105" s="3"/>
      <c r="D105" s="9">
        <f t="shared" si="15"/>
        <v>22.434814453128411</v>
      </c>
      <c r="E105" s="3">
        <f t="shared" si="16"/>
        <v>69</v>
      </c>
    </row>
    <row r="106" spans="1:5" x14ac:dyDescent="0.3">
      <c r="A106" s="3">
        <v>70</v>
      </c>
      <c r="B106" s="3">
        <v>327.17843627929699</v>
      </c>
      <c r="C106" s="3"/>
      <c r="D106" s="9">
        <f t="shared" si="15"/>
        <v>22.541381835936136</v>
      </c>
      <c r="E106" s="3">
        <f t="shared" si="16"/>
        <v>70</v>
      </c>
    </row>
    <row r="107" spans="1:5" x14ac:dyDescent="0.3">
      <c r="A107" s="3">
        <v>71</v>
      </c>
      <c r="B107" s="3">
        <v>327.185302734375</v>
      </c>
      <c r="C107" s="3"/>
      <c r="D107" s="9">
        <f t="shared" si="15"/>
        <v>22.623779296872272</v>
      </c>
      <c r="E107" s="3">
        <f t="shared" si="16"/>
        <v>71</v>
      </c>
    </row>
    <row r="108" spans="1:5" x14ac:dyDescent="0.3">
      <c r="A108" s="3">
        <v>72</v>
      </c>
      <c r="B108" s="3">
        <v>327.20492553710898</v>
      </c>
      <c r="C108" s="3"/>
      <c r="D108" s="9">
        <f t="shared" si="15"/>
        <v>22.859252929679997</v>
      </c>
      <c r="E108" s="3">
        <f t="shared" si="16"/>
        <v>72</v>
      </c>
    </row>
    <row r="109" spans="1:5" x14ac:dyDescent="0.3">
      <c r="A109" s="3">
        <v>73</v>
      </c>
      <c r="B109" s="3">
        <v>327.20617675781301</v>
      </c>
      <c r="C109" s="3"/>
      <c r="D109" s="9">
        <f t="shared" si="15"/>
        <v>22.874267578128411</v>
      </c>
      <c r="E109" s="3">
        <f t="shared" si="16"/>
        <v>73</v>
      </c>
    </row>
    <row r="110" spans="1:5" x14ac:dyDescent="0.3">
      <c r="A110" s="3">
        <v>74</v>
      </c>
      <c r="B110" s="3">
        <v>327.20495605468801</v>
      </c>
      <c r="C110" s="3"/>
      <c r="D110" s="9">
        <f t="shared" si="15"/>
        <v>22.859619140628411</v>
      </c>
      <c r="E110" s="3">
        <f t="shared" si="16"/>
        <v>74</v>
      </c>
    </row>
    <row r="111" spans="1:5" x14ac:dyDescent="0.3">
      <c r="A111" s="3">
        <v>75</v>
      </c>
      <c r="B111" s="3">
        <v>327.21377563476602</v>
      </c>
      <c r="C111" s="3"/>
      <c r="D111" s="9">
        <f t="shared" si="15"/>
        <v>22.965454101564546</v>
      </c>
      <c r="E111" s="3">
        <f t="shared" si="16"/>
        <v>75</v>
      </c>
    </row>
    <row r="112" spans="1:5" x14ac:dyDescent="0.3">
      <c r="A112" s="3">
        <v>76</v>
      </c>
      <c r="B112" s="3">
        <v>327.23602294921898</v>
      </c>
      <c r="C112" s="3"/>
      <c r="D112" s="9">
        <f t="shared" si="15"/>
        <v>23.232421875</v>
      </c>
      <c r="E112" s="3">
        <f t="shared" si="16"/>
        <v>76</v>
      </c>
    </row>
    <row r="113" spans="1:5" x14ac:dyDescent="0.3">
      <c r="A113" s="3">
        <v>77</v>
      </c>
      <c r="B113" s="3">
        <v>327.23614501953102</v>
      </c>
      <c r="C113" s="3"/>
      <c r="D113" s="9">
        <f t="shared" si="15"/>
        <v>23.233886718744543</v>
      </c>
      <c r="E113" s="3">
        <f t="shared" si="16"/>
        <v>77</v>
      </c>
    </row>
    <row r="114" spans="1:5" x14ac:dyDescent="0.3">
      <c r="A114" s="3">
        <v>78</v>
      </c>
      <c r="B114" s="3">
        <v>327.24832153320301</v>
      </c>
      <c r="C114" s="3"/>
      <c r="D114" s="9">
        <f t="shared" si="15"/>
        <v>23.380004882808407</v>
      </c>
      <c r="E114" s="3">
        <f t="shared" si="16"/>
        <v>78</v>
      </c>
    </row>
    <row r="115" spans="1:5" x14ac:dyDescent="0.3">
      <c r="A115" s="3">
        <v>79</v>
      </c>
      <c r="B115" s="3">
        <v>327.24401855468801</v>
      </c>
      <c r="C115" s="3"/>
      <c r="D115" s="9">
        <f t="shared" si="15"/>
        <v>23.328369140628411</v>
      </c>
      <c r="E115" s="3">
        <f t="shared" si="16"/>
        <v>79</v>
      </c>
    </row>
    <row r="116" spans="1:5" x14ac:dyDescent="0.3">
      <c r="A116" s="3">
        <v>80</v>
      </c>
      <c r="B116" s="3">
        <v>327.25347900390602</v>
      </c>
      <c r="C116" s="3"/>
      <c r="D116" s="9">
        <f t="shared" si="15"/>
        <v>23.441894531244543</v>
      </c>
      <c r="E116" s="3">
        <f t="shared" si="16"/>
        <v>80</v>
      </c>
    </row>
    <row r="117" spans="1:5" x14ac:dyDescent="0.3">
      <c r="A117" s="3">
        <v>81</v>
      </c>
      <c r="B117" s="3">
        <v>327.27032470703102</v>
      </c>
      <c r="C117" s="3"/>
      <c r="D117" s="9">
        <f t="shared" si="15"/>
        <v>23.644042968744543</v>
      </c>
      <c r="E117" s="3">
        <f t="shared" si="16"/>
        <v>81</v>
      </c>
    </row>
    <row r="118" spans="1:5" x14ac:dyDescent="0.3">
      <c r="A118" s="3">
        <v>82</v>
      </c>
      <c r="B118" s="3">
        <v>327.27239990234398</v>
      </c>
      <c r="C118" s="3"/>
      <c r="D118" s="9">
        <f t="shared" si="15"/>
        <v>23.6689453125</v>
      </c>
      <c r="E118" s="3">
        <f t="shared" si="16"/>
        <v>82</v>
      </c>
    </row>
    <row r="119" spans="1:5" x14ac:dyDescent="0.3">
      <c r="A119" s="3">
        <v>83</v>
      </c>
      <c r="B119" s="3">
        <v>327.27838134765602</v>
      </c>
      <c r="C119" s="3"/>
      <c r="D119" s="9">
        <f t="shared" si="15"/>
        <v>23.740722656244543</v>
      </c>
      <c r="E119" s="3">
        <f t="shared" si="16"/>
        <v>83</v>
      </c>
    </row>
    <row r="120" spans="1:5" x14ac:dyDescent="0.3">
      <c r="A120" s="3">
        <v>84</v>
      </c>
      <c r="B120" s="3">
        <v>327.27749633789102</v>
      </c>
      <c r="C120" s="3"/>
      <c r="D120" s="9">
        <f t="shared" si="15"/>
        <v>23.730102539064546</v>
      </c>
      <c r="E120" s="3">
        <f t="shared" si="16"/>
        <v>84</v>
      </c>
    </row>
    <row r="121" spans="1:5" x14ac:dyDescent="0.3">
      <c r="A121" s="3">
        <v>85</v>
      </c>
      <c r="B121" s="3">
        <v>327.29959106445301</v>
      </c>
      <c r="C121" s="3"/>
      <c r="D121" s="9">
        <f t="shared" si="15"/>
        <v>23.995239257808407</v>
      </c>
      <c r="E121" s="3">
        <f t="shared" si="16"/>
        <v>85</v>
      </c>
    </row>
    <row r="122" spans="1:5" x14ac:dyDescent="0.3">
      <c r="A122" s="3">
        <v>86</v>
      </c>
      <c r="B122" s="3">
        <v>327.28567504882801</v>
      </c>
      <c r="C122" s="3"/>
      <c r="D122" s="9">
        <f t="shared" si="15"/>
        <v>23.828247070308407</v>
      </c>
      <c r="E122" s="3">
        <f t="shared" si="16"/>
        <v>86</v>
      </c>
    </row>
    <row r="123" spans="1:5" x14ac:dyDescent="0.3">
      <c r="A123" s="3">
        <v>87</v>
      </c>
      <c r="B123" s="3">
        <v>327.31167602539102</v>
      </c>
      <c r="C123" s="3"/>
      <c r="D123" s="9">
        <f t="shared" si="15"/>
        <v>24.140258789064546</v>
      </c>
      <c r="E123" s="3">
        <f t="shared" si="16"/>
        <v>87</v>
      </c>
    </row>
    <row r="124" spans="1:5" x14ac:dyDescent="0.3">
      <c r="A124" s="3">
        <v>88</v>
      </c>
      <c r="B124" s="3">
        <v>327.31878662109398</v>
      </c>
      <c r="C124" s="3"/>
      <c r="D124" s="9">
        <f t="shared" si="15"/>
        <v>24.2255859375</v>
      </c>
      <c r="E124" s="3">
        <f t="shared" si="16"/>
        <v>88</v>
      </c>
    </row>
    <row r="125" spans="1:5" x14ac:dyDescent="0.3">
      <c r="A125" s="3">
        <v>89</v>
      </c>
      <c r="B125" s="3">
        <v>327.32464599609398</v>
      </c>
      <c r="C125" s="3"/>
      <c r="D125" s="9">
        <f t="shared" si="15"/>
        <v>24.2958984375</v>
      </c>
      <c r="E125" s="3">
        <f t="shared" si="16"/>
        <v>89</v>
      </c>
    </row>
    <row r="126" spans="1:5" x14ac:dyDescent="0.3">
      <c r="A126" s="3">
        <v>90</v>
      </c>
      <c r="B126" s="3">
        <v>327.32217407226602</v>
      </c>
      <c r="C126" s="3"/>
      <c r="D126" s="9">
        <f t="shared" si="15"/>
        <v>24.266235351564546</v>
      </c>
      <c r="E126" s="3">
        <f t="shared" si="16"/>
        <v>90</v>
      </c>
    </row>
    <row r="127" spans="1:5" x14ac:dyDescent="0.3">
      <c r="A127" s="3">
        <v>91</v>
      </c>
      <c r="B127" s="3">
        <v>327.33166503906301</v>
      </c>
      <c r="C127" s="3"/>
      <c r="D127" s="9">
        <f t="shared" si="15"/>
        <v>24.380126953128411</v>
      </c>
      <c r="E127" s="3">
        <f t="shared" si="16"/>
        <v>91</v>
      </c>
    </row>
    <row r="128" spans="1:5" x14ac:dyDescent="0.3">
      <c r="A128" s="3">
        <v>92</v>
      </c>
      <c r="B128" s="3">
        <v>327.34381103515602</v>
      </c>
      <c r="C128" s="3"/>
      <c r="D128" s="9">
        <f t="shared" si="15"/>
        <v>24.525878906244543</v>
      </c>
      <c r="E128" s="3">
        <f t="shared" si="16"/>
        <v>92</v>
      </c>
    </row>
    <row r="129" spans="1:5" x14ac:dyDescent="0.3">
      <c r="A129" s="3">
        <v>93</v>
      </c>
      <c r="B129" s="3">
        <v>327.34130859375</v>
      </c>
      <c r="C129" s="3"/>
      <c r="D129" s="9">
        <f t="shared" si="15"/>
        <v>24.495849609372272</v>
      </c>
      <c r="E129" s="3">
        <f t="shared" si="16"/>
        <v>93</v>
      </c>
    </row>
    <row r="130" spans="1:5" x14ac:dyDescent="0.3">
      <c r="A130" s="3">
        <v>94</v>
      </c>
      <c r="B130" s="3">
        <v>327.33038330078102</v>
      </c>
      <c r="C130" s="3"/>
      <c r="D130" s="9">
        <f t="shared" si="15"/>
        <v>24.364746093744543</v>
      </c>
      <c r="E130" s="3">
        <f t="shared" si="16"/>
        <v>94</v>
      </c>
    </row>
    <row r="131" spans="1:5" x14ac:dyDescent="0.3">
      <c r="A131" s="3">
        <v>95</v>
      </c>
      <c r="B131" s="3">
        <v>327.34503173828102</v>
      </c>
      <c r="C131" s="3"/>
      <c r="D131" s="9">
        <f t="shared" si="15"/>
        <v>24.540527343744543</v>
      </c>
      <c r="E131" s="3">
        <f t="shared" si="16"/>
        <v>95</v>
      </c>
    </row>
    <row r="132" spans="1:5" x14ac:dyDescent="0.3">
      <c r="A132" s="3">
        <v>96</v>
      </c>
      <c r="B132" s="3">
        <v>327.37460327148398</v>
      </c>
      <c r="C132" s="3"/>
      <c r="D132" s="9">
        <f t="shared" si="15"/>
        <v>24.895385742179997</v>
      </c>
      <c r="E132" s="3">
        <f t="shared" si="16"/>
        <v>96</v>
      </c>
    </row>
    <row r="133" spans="1:5" x14ac:dyDescent="0.3">
      <c r="A133" s="3">
        <v>97</v>
      </c>
      <c r="B133" s="3">
        <v>327.37243652343801</v>
      </c>
      <c r="C133" s="3"/>
      <c r="D133" s="9">
        <f t="shared" si="15"/>
        <v>24.869384765628411</v>
      </c>
      <c r="E133" s="3">
        <f t="shared" si="16"/>
        <v>97</v>
      </c>
    </row>
    <row r="134" spans="1:5" x14ac:dyDescent="0.3">
      <c r="A134" s="3">
        <v>98</v>
      </c>
      <c r="B134" s="3">
        <v>327.35739135742199</v>
      </c>
      <c r="C134" s="3"/>
      <c r="D134" s="9">
        <f t="shared" si="15"/>
        <v>24.688842773436136</v>
      </c>
      <c r="E134" s="3">
        <f t="shared" si="16"/>
        <v>98</v>
      </c>
    </row>
    <row r="135" spans="1:5" x14ac:dyDescent="0.3">
      <c r="A135" s="3">
        <v>99</v>
      </c>
      <c r="B135" s="3">
        <v>327.370361328125</v>
      </c>
      <c r="C135" s="3"/>
      <c r="D135" s="9">
        <f t="shared" si="15"/>
        <v>24.844482421872272</v>
      </c>
      <c r="E135" s="3">
        <f t="shared" si="16"/>
        <v>99</v>
      </c>
    </row>
    <row r="136" spans="1:5" x14ac:dyDescent="0.3">
      <c r="A136" s="3">
        <v>100</v>
      </c>
      <c r="B136" s="3">
        <v>327.39056396484398</v>
      </c>
      <c r="C136" s="3"/>
      <c r="D136" s="9">
        <f t="shared" si="15"/>
        <v>25.0869140625</v>
      </c>
      <c r="E136" s="3">
        <f t="shared" si="16"/>
        <v>100</v>
      </c>
    </row>
    <row r="137" spans="1:5" x14ac:dyDescent="0.3">
      <c r="A137" s="3">
        <v>105</v>
      </c>
      <c r="B137" s="3">
        <v>327.40774536132801</v>
      </c>
      <c r="C137" s="3"/>
      <c r="D137" s="9">
        <f t="shared" si="15"/>
        <v>25.293090820308407</v>
      </c>
      <c r="E137" s="3">
        <f t="shared" si="16"/>
        <v>105</v>
      </c>
    </row>
    <row r="138" spans="1:5" x14ac:dyDescent="0.3">
      <c r="A138" s="3">
        <v>110</v>
      </c>
      <c r="B138" s="3">
        <v>327.44125366210898</v>
      </c>
      <c r="C138" s="3"/>
      <c r="D138" s="9">
        <f t="shared" si="15"/>
        <v>25.695190429679997</v>
      </c>
      <c r="E138" s="3">
        <f t="shared" si="16"/>
        <v>110</v>
      </c>
    </row>
    <row r="139" spans="1:5" x14ac:dyDescent="0.3">
      <c r="A139" s="3">
        <v>115</v>
      </c>
      <c r="B139" s="3">
        <v>327.448486328125</v>
      </c>
      <c r="C139" s="3"/>
      <c r="D139" s="9">
        <f t="shared" si="15"/>
        <v>25.781982421872272</v>
      </c>
      <c r="E139" s="3">
        <f t="shared" si="16"/>
        <v>115</v>
      </c>
    </row>
    <row r="140" spans="1:5" x14ac:dyDescent="0.3">
      <c r="A140" s="3">
        <v>120</v>
      </c>
      <c r="B140" s="3">
        <v>327.47146606445301</v>
      </c>
      <c r="C140" s="3"/>
      <c r="D140" s="9">
        <f t="shared" si="15"/>
        <v>26.057739257808407</v>
      </c>
      <c r="E140" s="3">
        <f t="shared" si="16"/>
        <v>120</v>
      </c>
    </row>
    <row r="141" spans="1:5" x14ac:dyDescent="0.3">
      <c r="A141" s="3">
        <v>125</v>
      </c>
      <c r="B141" s="3">
        <v>327.50698852539102</v>
      </c>
      <c r="C141" s="3"/>
      <c r="D141" s="9">
        <f t="shared" si="15"/>
        <v>26.484008789064546</v>
      </c>
      <c r="E141" s="3">
        <f t="shared" si="16"/>
        <v>125</v>
      </c>
    </row>
    <row r="142" spans="1:5" x14ac:dyDescent="0.3">
      <c r="A142" s="3">
        <v>130</v>
      </c>
      <c r="B142" s="3">
        <v>327.52398681640602</v>
      </c>
      <c r="C142" s="3"/>
      <c r="D142" s="9">
        <f t="shared" si="15"/>
        <v>26.687988281244543</v>
      </c>
      <c r="E142" s="3">
        <f t="shared" si="16"/>
        <v>130</v>
      </c>
    </row>
    <row r="143" spans="1:5" x14ac:dyDescent="0.3">
      <c r="A143" s="3">
        <v>135</v>
      </c>
      <c r="B143" s="3">
        <v>327.53439331054699</v>
      </c>
      <c r="C143" s="3"/>
      <c r="D143" s="9">
        <f t="shared" si="15"/>
        <v>26.812866210936136</v>
      </c>
      <c r="E143" s="3">
        <f t="shared" si="16"/>
        <v>135</v>
      </c>
    </row>
    <row r="144" spans="1:5" x14ac:dyDescent="0.3">
      <c r="A144" s="3">
        <v>140</v>
      </c>
      <c r="B144" s="3">
        <v>327.54995727539102</v>
      </c>
      <c r="C144" s="3"/>
      <c r="D144" s="9">
        <f t="shared" si="15"/>
        <v>26.999633789064546</v>
      </c>
      <c r="E144" s="3">
        <f t="shared" si="16"/>
        <v>140</v>
      </c>
    </row>
    <row r="145" spans="1:5" x14ac:dyDescent="0.3">
      <c r="A145" s="3">
        <v>145</v>
      </c>
      <c r="B145" s="3">
        <v>327.58383178710898</v>
      </c>
      <c r="C145" s="3"/>
      <c r="D145" s="9">
        <f t="shared" ref="D145:D208" si="17">(B145-$B$16)*12</f>
        <v>27.406127929679997</v>
      </c>
      <c r="E145" s="3">
        <f t="shared" ref="E145:E208" si="18">A145</f>
        <v>145</v>
      </c>
    </row>
    <row r="146" spans="1:5" x14ac:dyDescent="0.3">
      <c r="A146" s="3">
        <v>150</v>
      </c>
      <c r="B146" s="3">
        <v>327.58932495117199</v>
      </c>
      <c r="C146" s="3"/>
      <c r="D146" s="9">
        <f t="shared" si="17"/>
        <v>27.472045898436136</v>
      </c>
      <c r="E146" s="3">
        <f t="shared" si="18"/>
        <v>150</v>
      </c>
    </row>
    <row r="147" spans="1:5" x14ac:dyDescent="0.3">
      <c r="A147" s="3">
        <v>155</v>
      </c>
      <c r="B147" s="3">
        <v>327.67230224609398</v>
      </c>
      <c r="C147" s="3"/>
      <c r="D147" s="9">
        <f t="shared" si="17"/>
        <v>28.4677734375</v>
      </c>
      <c r="E147" s="3">
        <f t="shared" si="18"/>
        <v>155</v>
      </c>
    </row>
    <row r="148" spans="1:5" x14ac:dyDescent="0.3">
      <c r="A148" s="3">
        <v>160</v>
      </c>
      <c r="B148" s="3">
        <v>327.587646484375</v>
      </c>
      <c r="C148" s="3"/>
      <c r="D148" s="9">
        <f t="shared" si="17"/>
        <v>27.451904296872272</v>
      </c>
      <c r="E148" s="3">
        <f t="shared" si="18"/>
        <v>160</v>
      </c>
    </row>
    <row r="149" spans="1:5" x14ac:dyDescent="0.3">
      <c r="A149" s="3">
        <v>165</v>
      </c>
      <c r="B149" s="3">
        <v>327.59689331054699</v>
      </c>
      <c r="C149" s="3"/>
      <c r="D149" s="9">
        <f t="shared" si="17"/>
        <v>27.562866210936136</v>
      </c>
      <c r="E149" s="3">
        <f t="shared" si="18"/>
        <v>165</v>
      </c>
    </row>
    <row r="150" spans="1:5" x14ac:dyDescent="0.3">
      <c r="A150" s="3">
        <v>170</v>
      </c>
      <c r="B150" s="3">
        <v>327.65255737304699</v>
      </c>
      <c r="C150" s="3"/>
      <c r="D150" s="9">
        <f t="shared" si="17"/>
        <v>28.230834960936136</v>
      </c>
      <c r="E150" s="3">
        <f t="shared" si="18"/>
        <v>170</v>
      </c>
    </row>
    <row r="151" spans="1:5" x14ac:dyDescent="0.3">
      <c r="A151" s="3">
        <v>175</v>
      </c>
      <c r="B151" s="3">
        <v>327.63580322265602</v>
      </c>
      <c r="C151" s="3"/>
      <c r="D151" s="9">
        <f t="shared" si="17"/>
        <v>28.029785156244543</v>
      </c>
      <c r="E151" s="3">
        <f t="shared" si="18"/>
        <v>175</v>
      </c>
    </row>
    <row r="152" spans="1:5" x14ac:dyDescent="0.3">
      <c r="A152" s="3">
        <v>180</v>
      </c>
      <c r="B152" s="3">
        <v>327.65115356445301</v>
      </c>
      <c r="C152" s="3"/>
      <c r="D152" s="9">
        <f t="shared" si="17"/>
        <v>28.213989257808407</v>
      </c>
      <c r="E152" s="3">
        <f t="shared" si="18"/>
        <v>180</v>
      </c>
    </row>
    <row r="153" spans="1:5" x14ac:dyDescent="0.3">
      <c r="A153" s="3">
        <v>185</v>
      </c>
      <c r="B153" s="3">
        <v>327.63458251953102</v>
      </c>
      <c r="C153" s="3"/>
      <c r="D153" s="9">
        <f t="shared" si="17"/>
        <v>28.015136718744543</v>
      </c>
      <c r="E153" s="3">
        <f t="shared" si="18"/>
        <v>185</v>
      </c>
    </row>
    <row r="154" spans="1:5" x14ac:dyDescent="0.3">
      <c r="A154" s="3">
        <v>190</v>
      </c>
      <c r="B154" s="3">
        <v>327.67413330078102</v>
      </c>
      <c r="C154" s="3"/>
      <c r="D154" s="9">
        <f t="shared" si="17"/>
        <v>28.489746093744543</v>
      </c>
      <c r="E154" s="3">
        <f t="shared" si="18"/>
        <v>190</v>
      </c>
    </row>
    <row r="155" spans="1:5" x14ac:dyDescent="0.3">
      <c r="A155" s="3">
        <v>195</v>
      </c>
      <c r="B155" s="3">
        <v>327.702880859375</v>
      </c>
      <c r="C155" s="3"/>
      <c r="D155" s="9">
        <f t="shared" si="17"/>
        <v>28.834716796872272</v>
      </c>
      <c r="E155" s="3">
        <f t="shared" si="18"/>
        <v>195</v>
      </c>
    </row>
    <row r="156" spans="1:5" x14ac:dyDescent="0.3">
      <c r="A156" s="3">
        <v>200</v>
      </c>
      <c r="B156" s="3">
        <v>327.67971801757801</v>
      </c>
      <c r="C156" s="3"/>
      <c r="D156" s="9">
        <f t="shared" si="17"/>
        <v>28.556762695308407</v>
      </c>
      <c r="E156" s="3">
        <f t="shared" si="18"/>
        <v>200</v>
      </c>
    </row>
    <row r="157" spans="1:5" x14ac:dyDescent="0.3">
      <c r="A157" s="3">
        <v>205</v>
      </c>
      <c r="B157" s="3">
        <v>327.72335815429699</v>
      </c>
      <c r="C157" s="3"/>
      <c r="D157" s="9">
        <f t="shared" si="17"/>
        <v>29.080444335936136</v>
      </c>
      <c r="E157" s="3">
        <f t="shared" si="18"/>
        <v>205</v>
      </c>
    </row>
    <row r="158" spans="1:5" x14ac:dyDescent="0.3">
      <c r="A158" s="3">
        <v>210</v>
      </c>
      <c r="B158" s="3">
        <v>327.73236083984398</v>
      </c>
      <c r="C158" s="3"/>
      <c r="D158" s="9">
        <f t="shared" si="17"/>
        <v>29.1884765625</v>
      </c>
      <c r="E158" s="3">
        <f t="shared" si="18"/>
        <v>210</v>
      </c>
    </row>
    <row r="159" spans="1:5" x14ac:dyDescent="0.3">
      <c r="A159" s="3">
        <v>215</v>
      </c>
      <c r="B159" s="3">
        <v>327.77139282226602</v>
      </c>
      <c r="C159" s="3"/>
      <c r="D159" s="9">
        <f t="shared" si="17"/>
        <v>29.656860351564546</v>
      </c>
      <c r="E159" s="3">
        <f t="shared" si="18"/>
        <v>215</v>
      </c>
    </row>
    <row r="160" spans="1:5" x14ac:dyDescent="0.3">
      <c r="A160" s="3">
        <v>220</v>
      </c>
      <c r="B160" s="3">
        <v>327.74850463867199</v>
      </c>
      <c r="C160" s="3"/>
      <c r="D160" s="9">
        <f t="shared" si="17"/>
        <v>29.382202148436136</v>
      </c>
      <c r="E160" s="3">
        <f t="shared" si="18"/>
        <v>220</v>
      </c>
    </row>
    <row r="161" spans="1:5" x14ac:dyDescent="0.3">
      <c r="A161" s="3">
        <v>225</v>
      </c>
      <c r="B161" s="3">
        <v>327.77459716796898</v>
      </c>
      <c r="C161" s="3"/>
      <c r="D161" s="9">
        <f t="shared" si="17"/>
        <v>29.6953125</v>
      </c>
      <c r="E161" s="3">
        <f t="shared" si="18"/>
        <v>225</v>
      </c>
    </row>
    <row r="162" spans="1:5" x14ac:dyDescent="0.3">
      <c r="A162" s="3">
        <v>230</v>
      </c>
      <c r="B162" s="3">
        <v>327.77456665039102</v>
      </c>
      <c r="C162" s="3"/>
      <c r="D162" s="9">
        <f t="shared" si="17"/>
        <v>29.694946289064546</v>
      </c>
      <c r="E162" s="3">
        <f t="shared" si="18"/>
        <v>230</v>
      </c>
    </row>
    <row r="163" spans="1:5" x14ac:dyDescent="0.3">
      <c r="A163" s="3">
        <v>235</v>
      </c>
      <c r="B163" s="3">
        <v>327.79541015625</v>
      </c>
      <c r="C163" s="3"/>
      <c r="D163" s="9">
        <f t="shared" si="17"/>
        <v>29.945068359372272</v>
      </c>
      <c r="E163" s="3">
        <f t="shared" si="18"/>
        <v>235</v>
      </c>
    </row>
    <row r="164" spans="1:5" x14ac:dyDescent="0.3">
      <c r="A164" s="3">
        <v>240</v>
      </c>
      <c r="B164" s="3">
        <v>327.79629516601602</v>
      </c>
      <c r="C164" s="3"/>
      <c r="D164" s="9">
        <f t="shared" si="17"/>
        <v>29.955688476564546</v>
      </c>
      <c r="E164" s="3">
        <f t="shared" si="18"/>
        <v>240</v>
      </c>
    </row>
    <row r="165" spans="1:5" x14ac:dyDescent="0.3">
      <c r="A165" s="3">
        <v>245</v>
      </c>
      <c r="B165" s="3">
        <v>327.78137207031301</v>
      </c>
      <c r="C165" s="3"/>
      <c r="D165" s="9">
        <f t="shared" si="17"/>
        <v>29.776611328128411</v>
      </c>
      <c r="E165" s="3">
        <f t="shared" si="18"/>
        <v>245</v>
      </c>
    </row>
    <row r="166" spans="1:5" x14ac:dyDescent="0.3">
      <c r="A166" s="3">
        <v>250</v>
      </c>
      <c r="B166" s="3">
        <v>327.79183959960898</v>
      </c>
      <c r="C166" s="3"/>
      <c r="D166" s="9">
        <f t="shared" si="17"/>
        <v>29.902221679679997</v>
      </c>
      <c r="E166" s="3">
        <f t="shared" si="18"/>
        <v>250</v>
      </c>
    </row>
    <row r="167" spans="1:5" x14ac:dyDescent="0.3">
      <c r="A167" s="3">
        <v>255</v>
      </c>
      <c r="B167" s="3">
        <v>327.77426147460898</v>
      </c>
      <c r="C167" s="3"/>
      <c r="D167" s="9">
        <f t="shared" si="17"/>
        <v>29.691284179679997</v>
      </c>
      <c r="E167" s="3">
        <f t="shared" si="18"/>
        <v>255</v>
      </c>
    </row>
    <row r="168" spans="1:5" x14ac:dyDescent="0.3">
      <c r="A168" s="3">
        <v>260</v>
      </c>
      <c r="B168" s="3">
        <v>327.833740234375</v>
      </c>
      <c r="C168" s="3"/>
      <c r="D168" s="9">
        <f t="shared" si="17"/>
        <v>30.405029296872272</v>
      </c>
      <c r="E168" s="3">
        <f t="shared" si="18"/>
        <v>260</v>
      </c>
    </row>
    <row r="169" spans="1:5" x14ac:dyDescent="0.3">
      <c r="A169" s="3">
        <v>265</v>
      </c>
      <c r="B169" s="3">
        <v>327.86874389648398</v>
      </c>
      <c r="C169" s="3"/>
      <c r="D169" s="9">
        <f t="shared" si="17"/>
        <v>30.825073242179997</v>
      </c>
      <c r="E169" s="3">
        <f t="shared" si="18"/>
        <v>265</v>
      </c>
    </row>
    <row r="170" spans="1:5" x14ac:dyDescent="0.3">
      <c r="A170" s="3">
        <v>270</v>
      </c>
      <c r="B170" s="3">
        <v>327.85482788085898</v>
      </c>
      <c r="C170" s="3"/>
      <c r="D170" s="9">
        <f t="shared" si="17"/>
        <v>30.658081054679997</v>
      </c>
      <c r="E170" s="3">
        <f t="shared" si="18"/>
        <v>270</v>
      </c>
    </row>
    <row r="171" spans="1:5" x14ac:dyDescent="0.3">
      <c r="A171" s="3">
        <v>275</v>
      </c>
      <c r="B171" s="3">
        <v>327.85266113281301</v>
      </c>
      <c r="C171" s="3"/>
      <c r="D171" s="9">
        <f t="shared" si="17"/>
        <v>30.632080078128411</v>
      </c>
      <c r="E171" s="3">
        <f t="shared" si="18"/>
        <v>275</v>
      </c>
    </row>
    <row r="172" spans="1:5" x14ac:dyDescent="0.3">
      <c r="A172" s="3">
        <v>280</v>
      </c>
      <c r="B172" s="3">
        <v>327.85263061523398</v>
      </c>
      <c r="C172" s="3"/>
      <c r="D172" s="9">
        <f t="shared" si="17"/>
        <v>30.631713867179997</v>
      </c>
      <c r="E172" s="3">
        <f t="shared" si="18"/>
        <v>280</v>
      </c>
    </row>
    <row r="173" spans="1:5" x14ac:dyDescent="0.3">
      <c r="A173" s="3">
        <v>285</v>
      </c>
      <c r="B173" s="3">
        <v>327.86785888671898</v>
      </c>
      <c r="C173" s="3"/>
      <c r="D173" s="9">
        <f t="shared" si="17"/>
        <v>30.814453125</v>
      </c>
      <c r="E173" s="3">
        <f t="shared" si="18"/>
        <v>285</v>
      </c>
    </row>
    <row r="174" spans="1:5" x14ac:dyDescent="0.3">
      <c r="A174" s="3">
        <v>290</v>
      </c>
      <c r="B174" s="3">
        <v>327.88943481445301</v>
      </c>
      <c r="C174" s="3"/>
      <c r="D174" s="9">
        <f t="shared" si="17"/>
        <v>31.073364257808407</v>
      </c>
      <c r="E174" s="3">
        <f t="shared" si="18"/>
        <v>290</v>
      </c>
    </row>
    <row r="175" spans="1:5" x14ac:dyDescent="0.3">
      <c r="A175" s="3">
        <v>295</v>
      </c>
      <c r="B175" s="3">
        <v>327.89187622070301</v>
      </c>
      <c r="C175" s="3"/>
      <c r="D175" s="9">
        <f t="shared" si="17"/>
        <v>31.102661132808407</v>
      </c>
      <c r="E175" s="3">
        <f t="shared" si="18"/>
        <v>295</v>
      </c>
    </row>
    <row r="176" spans="1:5" x14ac:dyDescent="0.3">
      <c r="A176" s="3">
        <v>300</v>
      </c>
      <c r="B176" s="3">
        <v>327.89776611328102</v>
      </c>
      <c r="C176" s="3"/>
      <c r="D176" s="9">
        <f t="shared" si="17"/>
        <v>31.173339843744543</v>
      </c>
      <c r="E176" s="3">
        <f t="shared" si="18"/>
        <v>300</v>
      </c>
    </row>
    <row r="177" spans="1:5" x14ac:dyDescent="0.3">
      <c r="A177" s="3">
        <v>310</v>
      </c>
      <c r="B177" s="3">
        <v>327.92385864257801</v>
      </c>
      <c r="C177" s="3"/>
      <c r="D177" s="9">
        <f t="shared" si="17"/>
        <v>31.486450195308407</v>
      </c>
      <c r="E177" s="3">
        <f t="shared" si="18"/>
        <v>310</v>
      </c>
    </row>
    <row r="178" spans="1:5" x14ac:dyDescent="0.3">
      <c r="A178" s="3">
        <v>320</v>
      </c>
      <c r="B178" s="3">
        <v>327.94760131835898</v>
      </c>
      <c r="C178" s="3"/>
      <c r="D178" s="9">
        <f t="shared" si="17"/>
        <v>31.771362304679997</v>
      </c>
      <c r="E178" s="3">
        <f t="shared" si="18"/>
        <v>320</v>
      </c>
    </row>
    <row r="179" spans="1:5" x14ac:dyDescent="0.3">
      <c r="A179" s="3">
        <v>330</v>
      </c>
      <c r="B179" s="3">
        <v>327.95770263671898</v>
      </c>
      <c r="C179" s="3"/>
      <c r="D179" s="9">
        <f t="shared" si="17"/>
        <v>31.892578125</v>
      </c>
      <c r="E179" s="3">
        <f t="shared" si="18"/>
        <v>330</v>
      </c>
    </row>
    <row r="180" spans="1:5" x14ac:dyDescent="0.3">
      <c r="A180" s="3">
        <v>340</v>
      </c>
      <c r="B180" s="3">
        <v>328.01776123046898</v>
      </c>
      <c r="C180" s="3"/>
      <c r="D180" s="9">
        <f t="shared" si="17"/>
        <v>32.61328125</v>
      </c>
      <c r="E180" s="3">
        <f t="shared" si="18"/>
        <v>340</v>
      </c>
    </row>
    <row r="181" spans="1:5" x14ac:dyDescent="0.3">
      <c r="A181" s="3">
        <v>350</v>
      </c>
      <c r="B181" s="3">
        <v>327.99255371093801</v>
      </c>
      <c r="C181" s="3"/>
      <c r="D181" s="9">
        <f t="shared" si="17"/>
        <v>32.310791015628411</v>
      </c>
      <c r="E181" s="3">
        <f t="shared" si="18"/>
        <v>350</v>
      </c>
    </row>
    <row r="182" spans="1:5" x14ac:dyDescent="0.3">
      <c r="A182" s="3">
        <v>360</v>
      </c>
      <c r="B182" s="3">
        <v>328.05651855468801</v>
      </c>
      <c r="C182" s="3"/>
      <c r="D182" s="9">
        <f t="shared" si="17"/>
        <v>33.078369140628411</v>
      </c>
      <c r="E182" s="3">
        <f t="shared" si="18"/>
        <v>360</v>
      </c>
    </row>
    <row r="183" spans="1:5" x14ac:dyDescent="0.3">
      <c r="A183" s="3">
        <v>370</v>
      </c>
      <c r="B183" s="3">
        <v>328.02923583984398</v>
      </c>
      <c r="C183" s="3"/>
      <c r="D183" s="9">
        <f t="shared" si="17"/>
        <v>32.7509765625</v>
      </c>
      <c r="E183" s="3">
        <f t="shared" si="18"/>
        <v>370</v>
      </c>
    </row>
    <row r="184" spans="1:5" x14ac:dyDescent="0.3">
      <c r="A184" s="3">
        <v>380</v>
      </c>
      <c r="B184" s="3">
        <v>328.05194091796898</v>
      </c>
      <c r="C184" s="3"/>
      <c r="D184" s="9">
        <f t="shared" si="17"/>
        <v>33.0234375</v>
      </c>
      <c r="E184" s="3">
        <f t="shared" si="18"/>
        <v>380</v>
      </c>
    </row>
    <row r="185" spans="1:5" x14ac:dyDescent="0.3">
      <c r="A185" s="3">
        <v>390</v>
      </c>
      <c r="B185" s="3">
        <v>328.06262207031301</v>
      </c>
      <c r="C185" s="3"/>
      <c r="D185" s="9">
        <f t="shared" si="17"/>
        <v>33.151611328128411</v>
      </c>
      <c r="E185" s="3">
        <f t="shared" si="18"/>
        <v>390</v>
      </c>
    </row>
    <row r="186" spans="1:5" x14ac:dyDescent="0.3">
      <c r="A186" s="3">
        <v>400</v>
      </c>
      <c r="B186" s="3">
        <v>328.08218383789102</v>
      </c>
      <c r="C186" s="3"/>
      <c r="D186" s="9">
        <f t="shared" si="17"/>
        <v>33.386352539064546</v>
      </c>
      <c r="E186" s="3">
        <f t="shared" si="18"/>
        <v>400</v>
      </c>
    </row>
    <row r="187" spans="1:5" x14ac:dyDescent="0.3">
      <c r="A187" s="3">
        <v>410</v>
      </c>
      <c r="B187" s="3">
        <v>328.10198974609398</v>
      </c>
      <c r="C187" s="3"/>
      <c r="D187" s="9">
        <f t="shared" si="17"/>
        <v>33.6240234375</v>
      </c>
      <c r="E187" s="3">
        <f t="shared" si="18"/>
        <v>410</v>
      </c>
    </row>
    <row r="188" spans="1:5" x14ac:dyDescent="0.3">
      <c r="A188" s="3">
        <v>420</v>
      </c>
      <c r="B188" s="3">
        <v>328.10531616210898</v>
      </c>
      <c r="C188" s="3"/>
      <c r="D188" s="9">
        <f t="shared" si="17"/>
        <v>33.663940429679997</v>
      </c>
      <c r="E188" s="3">
        <f t="shared" si="18"/>
        <v>420</v>
      </c>
    </row>
    <row r="189" spans="1:5" x14ac:dyDescent="0.3">
      <c r="A189" s="3">
        <v>430</v>
      </c>
      <c r="B189" s="3">
        <v>328.12606811523398</v>
      </c>
      <c r="C189" s="3"/>
      <c r="D189" s="9">
        <f t="shared" si="17"/>
        <v>33.912963867179997</v>
      </c>
      <c r="E189" s="3">
        <f t="shared" si="18"/>
        <v>430</v>
      </c>
    </row>
    <row r="190" spans="1:5" x14ac:dyDescent="0.3">
      <c r="A190" s="3">
        <v>440</v>
      </c>
      <c r="B190" s="3">
        <v>328.13180541992199</v>
      </c>
      <c r="C190" s="3"/>
      <c r="D190" s="9">
        <f t="shared" si="17"/>
        <v>33.981811523436136</v>
      </c>
      <c r="E190" s="3">
        <f t="shared" si="18"/>
        <v>440</v>
      </c>
    </row>
    <row r="191" spans="1:5" x14ac:dyDescent="0.3">
      <c r="A191" s="3">
        <v>450</v>
      </c>
      <c r="B191" s="3">
        <v>328.14813232421898</v>
      </c>
      <c r="C191" s="3"/>
      <c r="D191" s="9">
        <f t="shared" si="17"/>
        <v>34.177734375</v>
      </c>
      <c r="E191" s="3">
        <f t="shared" si="18"/>
        <v>450</v>
      </c>
    </row>
    <row r="192" spans="1:5" x14ac:dyDescent="0.3">
      <c r="A192" s="3">
        <v>460</v>
      </c>
      <c r="B192" s="3">
        <v>328.16876220703102</v>
      </c>
      <c r="C192" s="3"/>
      <c r="D192" s="9">
        <f t="shared" si="17"/>
        <v>34.425292968744543</v>
      </c>
      <c r="E192" s="3">
        <f t="shared" si="18"/>
        <v>460</v>
      </c>
    </row>
    <row r="193" spans="1:5" x14ac:dyDescent="0.3">
      <c r="A193" s="3">
        <v>470</v>
      </c>
      <c r="B193" s="3">
        <v>328.17810058593801</v>
      </c>
      <c r="C193" s="3"/>
      <c r="D193" s="9">
        <f t="shared" si="17"/>
        <v>34.537353515628411</v>
      </c>
      <c r="E193" s="3">
        <f t="shared" si="18"/>
        <v>470</v>
      </c>
    </row>
    <row r="194" spans="1:5" x14ac:dyDescent="0.3">
      <c r="A194" s="3">
        <v>480</v>
      </c>
      <c r="B194" s="3">
        <v>328.19210815429699</v>
      </c>
      <c r="C194" s="3"/>
      <c r="D194" s="9">
        <f t="shared" si="17"/>
        <v>34.705444335936136</v>
      </c>
      <c r="E194" s="3">
        <f t="shared" si="18"/>
        <v>480</v>
      </c>
    </row>
    <row r="195" spans="1:5" x14ac:dyDescent="0.3">
      <c r="A195" s="3">
        <v>490</v>
      </c>
      <c r="B195" s="3">
        <v>328.20315551757801</v>
      </c>
      <c r="C195" s="3"/>
      <c r="D195" s="9">
        <f t="shared" si="17"/>
        <v>34.838012695308407</v>
      </c>
      <c r="E195" s="3">
        <f t="shared" si="18"/>
        <v>490</v>
      </c>
    </row>
    <row r="196" spans="1:5" x14ac:dyDescent="0.3">
      <c r="A196" s="3">
        <v>500</v>
      </c>
      <c r="B196" s="3">
        <v>328.24011230468801</v>
      </c>
      <c r="C196" s="3"/>
      <c r="D196" s="9">
        <f t="shared" si="17"/>
        <v>35.281494140628411</v>
      </c>
      <c r="E196" s="3">
        <f t="shared" si="18"/>
        <v>500</v>
      </c>
    </row>
    <row r="197" spans="1:5" x14ac:dyDescent="0.3">
      <c r="A197" s="3">
        <v>520</v>
      </c>
      <c r="B197" s="3">
        <v>328.22775268554699</v>
      </c>
      <c r="C197" s="3"/>
      <c r="D197" s="9">
        <f t="shared" si="17"/>
        <v>35.133178710936136</v>
      </c>
      <c r="E197" s="3">
        <f t="shared" si="18"/>
        <v>520</v>
      </c>
    </row>
    <row r="198" spans="1:5" x14ac:dyDescent="0.3">
      <c r="A198" s="3">
        <v>540</v>
      </c>
      <c r="B198" s="3">
        <v>328.260986328125</v>
      </c>
      <c r="C198" s="3"/>
      <c r="D198" s="9">
        <f t="shared" si="17"/>
        <v>35.531982421872272</v>
      </c>
      <c r="E198" s="3">
        <f t="shared" si="18"/>
        <v>540</v>
      </c>
    </row>
    <row r="199" spans="1:5" x14ac:dyDescent="0.3">
      <c r="A199" s="3">
        <v>560</v>
      </c>
      <c r="B199" s="3">
        <v>328.30587768554699</v>
      </c>
      <c r="C199" s="3"/>
      <c r="D199" s="9">
        <f t="shared" si="17"/>
        <v>36.070678710936136</v>
      </c>
      <c r="E199" s="3">
        <f t="shared" si="18"/>
        <v>560</v>
      </c>
    </row>
    <row r="200" spans="1:5" x14ac:dyDescent="0.3">
      <c r="A200" s="3">
        <v>580</v>
      </c>
      <c r="B200" s="3">
        <v>328.31201171875</v>
      </c>
      <c r="C200" s="3"/>
      <c r="D200" s="9">
        <f t="shared" si="17"/>
        <v>36.144287109372272</v>
      </c>
      <c r="E200" s="3">
        <f t="shared" si="18"/>
        <v>580</v>
      </c>
    </row>
    <row r="201" spans="1:5" x14ac:dyDescent="0.3">
      <c r="A201" s="3">
        <v>600</v>
      </c>
      <c r="B201" s="3">
        <v>328.335205078125</v>
      </c>
      <c r="C201" s="3"/>
      <c r="D201" s="9">
        <f t="shared" si="17"/>
        <v>36.422607421872272</v>
      </c>
      <c r="E201" s="3">
        <f t="shared" si="18"/>
        <v>600</v>
      </c>
    </row>
    <row r="202" spans="1:5" x14ac:dyDescent="0.3">
      <c r="A202" s="3">
        <v>620</v>
      </c>
      <c r="B202" s="3">
        <v>328.357421875</v>
      </c>
      <c r="C202" s="3"/>
      <c r="D202" s="9">
        <f t="shared" si="17"/>
        <v>36.689208984372272</v>
      </c>
      <c r="E202" s="3">
        <f t="shared" si="18"/>
        <v>620</v>
      </c>
    </row>
    <row r="203" spans="1:5" x14ac:dyDescent="0.3">
      <c r="A203" s="3">
        <v>640</v>
      </c>
      <c r="B203" s="3">
        <v>328.37890625</v>
      </c>
      <c r="C203" s="3"/>
      <c r="D203" s="9">
        <f t="shared" si="17"/>
        <v>36.947021484372272</v>
      </c>
      <c r="E203" s="3">
        <f t="shared" si="18"/>
        <v>640</v>
      </c>
    </row>
    <row r="204" spans="1:5" x14ac:dyDescent="0.3">
      <c r="A204" s="3">
        <v>660</v>
      </c>
      <c r="B204" s="3">
        <v>328.40664672851602</v>
      </c>
      <c r="C204" s="3"/>
      <c r="D204" s="9">
        <f t="shared" si="17"/>
        <v>37.279907226564546</v>
      </c>
      <c r="E204" s="3">
        <f t="shared" si="18"/>
        <v>660</v>
      </c>
    </row>
    <row r="205" spans="1:5" x14ac:dyDescent="0.3">
      <c r="A205" s="3">
        <v>680</v>
      </c>
      <c r="B205" s="3">
        <v>328.43154907226602</v>
      </c>
      <c r="C205" s="3"/>
      <c r="D205" s="9">
        <f t="shared" si="17"/>
        <v>37.578735351564546</v>
      </c>
      <c r="E205" s="3">
        <f t="shared" si="18"/>
        <v>680</v>
      </c>
    </row>
    <row r="206" spans="1:5" x14ac:dyDescent="0.3">
      <c r="A206" s="3">
        <v>700</v>
      </c>
      <c r="B206" s="3">
        <v>328.45169067382801</v>
      </c>
      <c r="C206" s="3"/>
      <c r="D206" s="9">
        <f t="shared" si="17"/>
        <v>37.820434570308407</v>
      </c>
      <c r="E206" s="3">
        <f t="shared" si="18"/>
        <v>700</v>
      </c>
    </row>
    <row r="207" spans="1:5" x14ac:dyDescent="0.3">
      <c r="A207" s="3">
        <v>720</v>
      </c>
      <c r="B207" s="3">
        <v>328.50680541992199</v>
      </c>
      <c r="C207" s="3"/>
      <c r="D207" s="9">
        <f t="shared" si="17"/>
        <v>38.481811523436136</v>
      </c>
      <c r="E207" s="3">
        <f t="shared" si="18"/>
        <v>720</v>
      </c>
    </row>
    <row r="208" spans="1:5" x14ac:dyDescent="0.3">
      <c r="A208" s="3">
        <v>740</v>
      </c>
      <c r="B208" s="3">
        <v>328.51501464843801</v>
      </c>
      <c r="C208" s="3"/>
      <c r="D208" s="9">
        <f t="shared" si="17"/>
        <v>38.580322265628411</v>
      </c>
      <c r="E208" s="3">
        <f t="shared" si="18"/>
        <v>740</v>
      </c>
    </row>
    <row r="209" spans="1:5" x14ac:dyDescent="0.3">
      <c r="A209" s="3">
        <v>760</v>
      </c>
      <c r="B209" s="3">
        <v>328.49395751953102</v>
      </c>
      <c r="C209" s="3"/>
      <c r="D209" s="9">
        <f t="shared" ref="D209:D237" si="19">(B209-$B$16)*12</f>
        <v>38.327636718744543</v>
      </c>
      <c r="E209" s="3">
        <f t="shared" ref="E209:E237" si="20">A209</f>
        <v>760</v>
      </c>
    </row>
    <row r="210" spans="1:5" x14ac:dyDescent="0.3">
      <c r="A210" s="3">
        <v>780</v>
      </c>
      <c r="B210" s="3">
        <v>328.59939575195301</v>
      </c>
      <c r="C210" s="3"/>
      <c r="D210" s="9">
        <f t="shared" si="19"/>
        <v>39.592895507808407</v>
      </c>
      <c r="E210" s="3">
        <f t="shared" si="20"/>
        <v>780</v>
      </c>
    </row>
    <row r="211" spans="1:5" x14ac:dyDescent="0.3">
      <c r="A211" s="3">
        <v>800</v>
      </c>
      <c r="B211" s="3">
        <v>328.604736328125</v>
      </c>
      <c r="C211" s="3"/>
      <c r="D211" s="9">
        <f t="shared" si="19"/>
        <v>39.656982421872272</v>
      </c>
      <c r="E211" s="3">
        <f t="shared" si="20"/>
        <v>800</v>
      </c>
    </row>
    <row r="212" spans="1:5" x14ac:dyDescent="0.3">
      <c r="A212" s="3">
        <v>820</v>
      </c>
      <c r="B212" s="3">
        <v>328.63467407226602</v>
      </c>
      <c r="C212" s="3"/>
      <c r="D212" s="9">
        <f t="shared" si="19"/>
        <v>40.016235351564546</v>
      </c>
      <c r="E212" s="3">
        <f t="shared" si="20"/>
        <v>820</v>
      </c>
    </row>
    <row r="213" spans="1:5" x14ac:dyDescent="0.3">
      <c r="A213" s="3">
        <v>840</v>
      </c>
      <c r="B213" s="3">
        <v>328.61587524414102</v>
      </c>
      <c r="C213" s="3"/>
      <c r="D213" s="9">
        <f t="shared" si="19"/>
        <v>39.790649414064546</v>
      </c>
      <c r="E213" s="3">
        <f t="shared" si="20"/>
        <v>840</v>
      </c>
    </row>
    <row r="214" spans="1:5" x14ac:dyDescent="0.3">
      <c r="A214" s="3">
        <v>860</v>
      </c>
      <c r="B214" s="3">
        <v>328.685302734375</v>
      </c>
      <c r="C214" s="3"/>
      <c r="D214" s="9">
        <f t="shared" si="19"/>
        <v>40.623779296872272</v>
      </c>
      <c r="E214" s="3">
        <f t="shared" si="20"/>
        <v>860</v>
      </c>
    </row>
    <row r="215" spans="1:5" x14ac:dyDescent="0.3">
      <c r="A215" s="3">
        <v>880</v>
      </c>
      <c r="B215" s="3">
        <v>328.71731567382801</v>
      </c>
      <c r="C215" s="3"/>
      <c r="D215" s="9">
        <f t="shared" si="19"/>
        <v>41.007934570308407</v>
      </c>
      <c r="E215" s="3">
        <f t="shared" si="20"/>
        <v>880</v>
      </c>
    </row>
    <row r="216" spans="1:5" x14ac:dyDescent="0.3">
      <c r="A216" s="3">
        <v>900</v>
      </c>
      <c r="B216" s="3">
        <v>328.7509765625</v>
      </c>
      <c r="C216" s="3"/>
      <c r="D216" s="9">
        <f t="shared" si="19"/>
        <v>41.411865234372272</v>
      </c>
      <c r="E216" s="3">
        <f t="shared" si="20"/>
        <v>900</v>
      </c>
    </row>
    <row r="217" spans="1:5" x14ac:dyDescent="0.3">
      <c r="A217" s="3">
        <v>920</v>
      </c>
      <c r="B217" s="3">
        <v>328.78997802734398</v>
      </c>
      <c r="C217" s="3"/>
      <c r="D217" s="9">
        <f t="shared" si="19"/>
        <v>41.8798828125</v>
      </c>
      <c r="E217" s="3">
        <f t="shared" si="20"/>
        <v>920</v>
      </c>
    </row>
    <row r="218" spans="1:5" x14ac:dyDescent="0.3">
      <c r="A218" s="3">
        <v>940</v>
      </c>
      <c r="B218" s="3">
        <v>328.81527709960898</v>
      </c>
      <c r="C218" s="3"/>
      <c r="D218" s="9">
        <f t="shared" si="19"/>
        <v>42.183471679679997</v>
      </c>
      <c r="E218" s="3">
        <f t="shared" si="20"/>
        <v>940</v>
      </c>
    </row>
    <row r="219" spans="1:5" x14ac:dyDescent="0.3">
      <c r="A219" s="3">
        <v>960</v>
      </c>
      <c r="B219" s="3">
        <v>328.79507446289102</v>
      </c>
      <c r="C219" s="3"/>
      <c r="D219" s="9">
        <f t="shared" si="19"/>
        <v>41.941040039064546</v>
      </c>
      <c r="E219" s="3">
        <f t="shared" si="20"/>
        <v>960</v>
      </c>
    </row>
    <row r="220" spans="1:5" x14ac:dyDescent="0.3">
      <c r="A220" s="3">
        <v>980</v>
      </c>
      <c r="B220" s="3">
        <v>328.86334228515602</v>
      </c>
      <c r="C220" s="3"/>
      <c r="D220" s="9">
        <f t="shared" si="19"/>
        <v>42.760253906244543</v>
      </c>
      <c r="E220" s="3">
        <f t="shared" si="20"/>
        <v>980</v>
      </c>
    </row>
    <row r="221" spans="1:5" x14ac:dyDescent="0.3">
      <c r="A221" s="3">
        <v>1000</v>
      </c>
      <c r="B221" s="3">
        <v>328.88540649414102</v>
      </c>
      <c r="C221" s="3"/>
      <c r="D221" s="9">
        <f t="shared" si="19"/>
        <v>43.025024414064546</v>
      </c>
      <c r="E221" s="3">
        <f t="shared" si="20"/>
        <v>1000</v>
      </c>
    </row>
    <row r="222" spans="1:5" x14ac:dyDescent="0.3">
      <c r="A222" s="3">
        <v>1050</v>
      </c>
      <c r="B222" s="3">
        <v>328.94873046875</v>
      </c>
      <c r="C222" s="3"/>
      <c r="D222" s="9">
        <f t="shared" si="19"/>
        <v>43.784912109372272</v>
      </c>
      <c r="E222" s="3">
        <f t="shared" si="20"/>
        <v>1050</v>
      </c>
    </row>
    <row r="223" spans="1:5" x14ac:dyDescent="0.3">
      <c r="A223" s="3">
        <v>1100</v>
      </c>
      <c r="B223" s="3">
        <v>328.986572265625</v>
      </c>
      <c r="C223" s="3"/>
      <c r="D223" s="9">
        <f t="shared" si="19"/>
        <v>44.239013671872272</v>
      </c>
      <c r="E223" s="3">
        <f t="shared" si="20"/>
        <v>1100</v>
      </c>
    </row>
    <row r="224" spans="1:5" x14ac:dyDescent="0.3">
      <c r="A224" s="3">
        <v>1150</v>
      </c>
      <c r="B224" s="3">
        <v>329.0830078125</v>
      </c>
      <c r="C224" s="3"/>
      <c r="D224" s="9">
        <f t="shared" si="19"/>
        <v>45.396240234372272</v>
      </c>
      <c r="E224" s="3">
        <f t="shared" si="20"/>
        <v>1150</v>
      </c>
    </row>
    <row r="225" spans="1:5" x14ac:dyDescent="0.3">
      <c r="A225" s="3">
        <v>1200</v>
      </c>
      <c r="B225" s="3">
        <v>329.12002563476602</v>
      </c>
      <c r="C225" s="3"/>
      <c r="D225" s="9">
        <f t="shared" si="19"/>
        <v>45.840454101564546</v>
      </c>
      <c r="E225" s="3">
        <f t="shared" si="20"/>
        <v>1200</v>
      </c>
    </row>
    <row r="226" spans="1:5" x14ac:dyDescent="0.3">
      <c r="A226" s="3">
        <v>1250</v>
      </c>
      <c r="B226" s="3">
        <v>329.16638183593801</v>
      </c>
      <c r="C226" s="3"/>
      <c r="D226" s="9">
        <f t="shared" si="19"/>
        <v>46.396728515628411</v>
      </c>
      <c r="E226" s="3">
        <f t="shared" si="20"/>
        <v>1250</v>
      </c>
    </row>
    <row r="227" spans="1:5" x14ac:dyDescent="0.3">
      <c r="A227" s="3">
        <v>1300</v>
      </c>
      <c r="B227" s="3">
        <v>329.23651123046898</v>
      </c>
      <c r="C227" s="3"/>
      <c r="D227" s="9">
        <f t="shared" si="19"/>
        <v>47.23828125</v>
      </c>
      <c r="E227" s="3">
        <f t="shared" si="20"/>
        <v>1300</v>
      </c>
    </row>
    <row r="228" spans="1:5" x14ac:dyDescent="0.3">
      <c r="A228" s="3">
        <v>1350</v>
      </c>
      <c r="B228" s="3">
        <v>329.28836059570301</v>
      </c>
      <c r="C228" s="3"/>
      <c r="D228" s="9">
        <f t="shared" si="19"/>
        <v>47.860473632808407</v>
      </c>
      <c r="E228" s="3">
        <f t="shared" si="20"/>
        <v>1350</v>
      </c>
    </row>
    <row r="229" spans="1:5" x14ac:dyDescent="0.3">
      <c r="A229" s="3">
        <v>1400</v>
      </c>
      <c r="B229" s="3">
        <v>329.33605957031301</v>
      </c>
      <c r="C229" s="3"/>
      <c r="D229" s="9">
        <f t="shared" si="19"/>
        <v>48.432861328128411</v>
      </c>
      <c r="E229" s="3">
        <f t="shared" si="20"/>
        <v>1400</v>
      </c>
    </row>
    <row r="230" spans="1:5" x14ac:dyDescent="0.3">
      <c r="A230" s="3">
        <v>1450</v>
      </c>
      <c r="B230" s="3">
        <v>329.38671875</v>
      </c>
      <c r="C230" s="3"/>
      <c r="D230" s="9">
        <f t="shared" si="19"/>
        <v>49.040771484372272</v>
      </c>
      <c r="E230" s="3">
        <f t="shared" si="20"/>
        <v>1450</v>
      </c>
    </row>
    <row r="231" spans="1:5" x14ac:dyDescent="0.3">
      <c r="A231" s="3">
        <v>6210</v>
      </c>
      <c r="B231" s="3">
        <v>331.35739135742199</v>
      </c>
      <c r="C231" s="3"/>
      <c r="D231" s="9">
        <f t="shared" si="19"/>
        <v>72.688842773436136</v>
      </c>
      <c r="E231" s="3">
        <f t="shared" si="20"/>
        <v>6210</v>
      </c>
    </row>
    <row r="232" spans="1:5" x14ac:dyDescent="0.3">
      <c r="A232" s="3">
        <v>12800</v>
      </c>
      <c r="B232" s="3">
        <v>332.74551391601602</v>
      </c>
      <c r="C232" s="3"/>
      <c r="D232" s="9">
        <f t="shared" si="19"/>
        <v>89.346313476564546</v>
      </c>
      <c r="E232" s="3">
        <f t="shared" si="20"/>
        <v>12800</v>
      </c>
    </row>
    <row r="233" spans="1:5" x14ac:dyDescent="0.3">
      <c r="A233" s="3">
        <v>25700</v>
      </c>
      <c r="B233" s="3">
        <v>334.62777709960898</v>
      </c>
      <c r="C233" s="3"/>
      <c r="D233" s="9">
        <f t="shared" si="19"/>
        <v>111.93347167968</v>
      </c>
      <c r="E233" s="3">
        <f t="shared" si="20"/>
        <v>25700</v>
      </c>
    </row>
    <row r="234" spans="1:5" x14ac:dyDescent="0.3">
      <c r="A234" s="3">
        <v>39400</v>
      </c>
      <c r="B234" s="3">
        <v>336.14596557617199</v>
      </c>
      <c r="C234" s="3"/>
      <c r="D234" s="9">
        <f t="shared" si="19"/>
        <v>130.15173339843614</v>
      </c>
      <c r="E234" s="3">
        <f t="shared" si="20"/>
        <v>39400</v>
      </c>
    </row>
    <row r="235" spans="1:5" x14ac:dyDescent="0.3">
      <c r="A235" s="3">
        <v>56300</v>
      </c>
      <c r="B235" s="3">
        <v>337.70956420898398</v>
      </c>
      <c r="C235" s="3"/>
      <c r="D235" s="9">
        <f t="shared" si="19"/>
        <v>148.91491699218</v>
      </c>
      <c r="E235" s="3">
        <f t="shared" si="20"/>
        <v>56300</v>
      </c>
    </row>
    <row r="236" spans="1:5" x14ac:dyDescent="0.3">
      <c r="A236" s="3">
        <v>77700</v>
      </c>
      <c r="B236" s="3">
        <v>339.370849609375</v>
      </c>
      <c r="C236" s="3"/>
      <c r="D236" s="9">
        <f t="shared" si="19"/>
        <v>168.85034179687227</v>
      </c>
      <c r="E236" s="3">
        <f t="shared" si="20"/>
        <v>77700</v>
      </c>
    </row>
    <row r="237" spans="1:5" x14ac:dyDescent="0.3">
      <c r="A237" s="3">
        <v>110000</v>
      </c>
      <c r="B237" s="3">
        <v>341.54098510742199</v>
      </c>
      <c r="C237" s="3"/>
      <c r="D237" s="9">
        <f t="shared" si="19"/>
        <v>194.89196777343614</v>
      </c>
      <c r="E237" s="3">
        <f t="shared" si="20"/>
        <v>110000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15"/>
  <sheetViews>
    <sheetView topLeftCell="C4" workbookViewId="0">
      <selection activeCell="M4" sqref="M4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5" max="5" width="6.5546875" bestFit="1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2/13-17/2019-3.36in.</v>
      </c>
      <c r="AA2" s="45" t="str">
        <f>J4&amp; "-" &amp;$K4&amp;"in."</f>
        <v>.2/18/2019-0.38in.</v>
      </c>
      <c r="AB2" t="str">
        <f>J5&amp; "-" &amp;$K5&amp;"in."</f>
        <v>2/20-21/2019-0.76in.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25">
        <v>0</v>
      </c>
      <c r="B3" s="26">
        <v>367.36999511718801</v>
      </c>
      <c r="C3" s="19"/>
      <c r="D3" s="9">
        <f>(B3-$B$3)*12</f>
        <v>0</v>
      </c>
      <c r="F3" s="27">
        <v>43893.6875</v>
      </c>
      <c r="G3" s="7">
        <v>0.13800000000000001</v>
      </c>
      <c r="H3" s="8">
        <v>0.65</v>
      </c>
      <c r="J3" s="4" t="s">
        <v>26</v>
      </c>
      <c r="K3" s="46">
        <v>3.36</v>
      </c>
      <c r="L3" s="29">
        <f>3.257*12</f>
        <v>39.084000000000003</v>
      </c>
      <c r="M3" s="37">
        <f>VLOOKUP(L3,$D$15:$E$144,2,TRUE)</f>
        <v>693</v>
      </c>
      <c r="O3">
        <v>0</v>
      </c>
      <c r="P3">
        <v>0</v>
      </c>
      <c r="Q3">
        <f t="shared" ref="Q3:Q11" si="0">(P3-MIN($P$3:$P$37)) * 12</f>
        <v>83.88</v>
      </c>
      <c r="R3" s="3">
        <f>D4</f>
        <v>10.973144531243861</v>
      </c>
      <c r="S3" s="3">
        <f>D5</f>
        <v>17.750610351551586</v>
      </c>
      <c r="T3" s="3">
        <f>D6</f>
        <v>22.0341796875</v>
      </c>
      <c r="U3" s="3">
        <f>D7</f>
        <v>25.731811523436136</v>
      </c>
      <c r="V3" s="3">
        <f>D8</f>
        <v>28.1103515625</v>
      </c>
      <c r="W3" s="3">
        <f>D9</f>
        <v>29.638916015616132</v>
      </c>
      <c r="X3" s="3">
        <f>D10</f>
        <v>30.525146484371589</v>
      </c>
      <c r="Y3" s="3">
        <f>D11</f>
        <v>31.425292968743861</v>
      </c>
      <c r="Z3">
        <f>L3</f>
        <v>39.084000000000003</v>
      </c>
      <c r="AA3" s="3">
        <f>L4</f>
        <v>17.124000000000002</v>
      </c>
      <c r="AB3" s="3">
        <f>L5</f>
        <v>16.716000000000001</v>
      </c>
      <c r="AC3" s="3">
        <f>L6</f>
        <v>7.76</v>
      </c>
      <c r="AD3" s="3">
        <f>L7</f>
        <v>14</v>
      </c>
    </row>
    <row r="4" spans="1:30" x14ac:dyDescent="0.3">
      <c r="A4" s="25">
        <v>47.700000762939503</v>
      </c>
      <c r="B4" s="26">
        <v>368.284423828125</v>
      </c>
      <c r="C4" s="19" t="s">
        <v>3</v>
      </c>
      <c r="D4" s="9">
        <f t="shared" ref="D4:D10" si="1">(B4-$B$3)*12</f>
        <v>10.973144531243861</v>
      </c>
      <c r="F4" s="27">
        <v>43893.694444444445</v>
      </c>
      <c r="G4" s="7">
        <v>0.126</v>
      </c>
      <c r="H4" s="8">
        <v>0.65</v>
      </c>
      <c r="J4" s="21" t="s">
        <v>31</v>
      </c>
      <c r="K4" s="36">
        <v>0.38</v>
      </c>
      <c r="L4" s="36">
        <f>1.427*12</f>
        <v>17.124000000000002</v>
      </c>
      <c r="M4" s="9">
        <f t="shared" ref="M4" si="2">VLOOKUP(L4,$D$15:$E$144,2,TRUE)</f>
        <v>47.700000762939503</v>
      </c>
      <c r="O4">
        <v>30</v>
      </c>
      <c r="P4">
        <v>-2.35</v>
      </c>
      <c r="Q4">
        <f t="shared" si="0"/>
        <v>55.680000000000007</v>
      </c>
      <c r="R4" s="3">
        <f>R3</f>
        <v>10.973144531243861</v>
      </c>
      <c r="S4" s="3">
        <f t="shared" ref="S4:Z19" si="3">S3</f>
        <v>17.750610351551586</v>
      </c>
      <c r="T4" s="3">
        <f t="shared" si="3"/>
        <v>22.0341796875</v>
      </c>
      <c r="U4" s="3">
        <f t="shared" si="3"/>
        <v>25.731811523436136</v>
      </c>
      <c r="V4" s="3">
        <f t="shared" si="3"/>
        <v>28.1103515625</v>
      </c>
      <c r="W4" s="3">
        <f t="shared" si="3"/>
        <v>29.638916015616132</v>
      </c>
      <c r="X4" s="3">
        <f t="shared" si="3"/>
        <v>30.525146484371589</v>
      </c>
      <c r="Y4" s="3">
        <f t="shared" si="3"/>
        <v>31.425292968743861</v>
      </c>
      <c r="Z4" s="3">
        <f>Z3</f>
        <v>39.084000000000003</v>
      </c>
      <c r="AA4" s="3">
        <f t="shared" ref="AA4:AD19" si="4">AA3</f>
        <v>17.124000000000002</v>
      </c>
      <c r="AB4" s="3">
        <f t="shared" si="4"/>
        <v>16.716000000000001</v>
      </c>
      <c r="AC4" s="3">
        <f t="shared" si="4"/>
        <v>7.76</v>
      </c>
      <c r="AD4" s="3">
        <f t="shared" si="4"/>
        <v>14</v>
      </c>
    </row>
    <row r="5" spans="1:30" x14ac:dyDescent="0.3">
      <c r="A5" s="25">
        <v>143</v>
      </c>
      <c r="B5" s="26">
        <v>368.84921264648398</v>
      </c>
      <c r="C5" s="19" t="s">
        <v>4</v>
      </c>
      <c r="D5" s="9">
        <f t="shared" si="1"/>
        <v>17.750610351551586</v>
      </c>
      <c r="F5" s="19"/>
      <c r="G5" s="7"/>
      <c r="H5" s="8"/>
      <c r="J5" s="19" t="s">
        <v>30</v>
      </c>
      <c r="K5" s="36">
        <v>0.76</v>
      </c>
      <c r="L5" s="36">
        <f>1.393*12</f>
        <v>16.716000000000001</v>
      </c>
      <c r="M5" s="9">
        <f>VLOOKUP(L5,$D$15:$E$144,2,TRUE)</f>
        <v>47.700000762939503</v>
      </c>
      <c r="O5">
        <v>40</v>
      </c>
      <c r="P5">
        <v>-3.4499999999999997</v>
      </c>
      <c r="Q5">
        <f t="shared" si="0"/>
        <v>42.480000000000004</v>
      </c>
      <c r="R5" s="3">
        <f t="shared" ref="R5:AD28" si="5">R4</f>
        <v>10.973144531243861</v>
      </c>
      <c r="S5" s="3">
        <f t="shared" si="3"/>
        <v>17.750610351551586</v>
      </c>
      <c r="T5" s="3">
        <f t="shared" si="3"/>
        <v>22.0341796875</v>
      </c>
      <c r="U5" s="3">
        <f t="shared" si="3"/>
        <v>25.731811523436136</v>
      </c>
      <c r="V5" s="3">
        <f t="shared" si="3"/>
        <v>28.1103515625</v>
      </c>
      <c r="W5" s="3">
        <f t="shared" si="3"/>
        <v>29.638916015616132</v>
      </c>
      <c r="X5" s="3">
        <f t="shared" si="3"/>
        <v>30.525146484371589</v>
      </c>
      <c r="Y5" s="3">
        <f t="shared" si="3"/>
        <v>31.425292968743861</v>
      </c>
      <c r="Z5" s="3">
        <f t="shared" si="3"/>
        <v>39.084000000000003</v>
      </c>
      <c r="AA5" s="3">
        <f t="shared" si="4"/>
        <v>17.124000000000002</v>
      </c>
      <c r="AB5" s="3">
        <f t="shared" si="4"/>
        <v>16.716000000000001</v>
      </c>
      <c r="AC5" s="3">
        <f t="shared" si="4"/>
        <v>7.76</v>
      </c>
      <c r="AD5" s="3">
        <f t="shared" si="4"/>
        <v>14</v>
      </c>
    </row>
    <row r="6" spans="1:30" x14ac:dyDescent="0.3">
      <c r="A6" s="25">
        <v>223</v>
      </c>
      <c r="B6" s="26">
        <v>369.20617675781301</v>
      </c>
      <c r="C6" s="19" t="s">
        <v>5</v>
      </c>
      <c r="D6" s="9">
        <f t="shared" si="1"/>
        <v>22.0341796875</v>
      </c>
      <c r="F6" s="19"/>
      <c r="G6" s="7"/>
      <c r="H6" s="8"/>
      <c r="J6" s="47" t="s">
        <v>32</v>
      </c>
      <c r="K6" s="57">
        <v>0.46</v>
      </c>
      <c r="L6" s="36">
        <v>7.76</v>
      </c>
      <c r="M6" s="9">
        <f>VLOOKUP(L6,$D$15:$E$144,2,TRUE)</f>
        <v>19.25</v>
      </c>
      <c r="O6">
        <v>50</v>
      </c>
      <c r="P6">
        <v>-3.78</v>
      </c>
      <c r="Q6">
        <f t="shared" si="0"/>
        <v>38.520000000000003</v>
      </c>
      <c r="R6" s="3">
        <f t="shared" si="5"/>
        <v>10.973144531243861</v>
      </c>
      <c r="S6" s="3">
        <f t="shared" si="3"/>
        <v>17.750610351551586</v>
      </c>
      <c r="T6" s="3">
        <f t="shared" si="3"/>
        <v>22.0341796875</v>
      </c>
      <c r="U6" s="3">
        <f t="shared" si="3"/>
        <v>25.731811523436136</v>
      </c>
      <c r="V6" s="3">
        <f t="shared" si="3"/>
        <v>28.1103515625</v>
      </c>
      <c r="W6" s="3">
        <f t="shared" si="3"/>
        <v>29.638916015616132</v>
      </c>
      <c r="X6" s="3">
        <f t="shared" si="3"/>
        <v>30.525146484371589</v>
      </c>
      <c r="Y6" s="3">
        <f t="shared" si="3"/>
        <v>31.425292968743861</v>
      </c>
      <c r="Z6" s="3">
        <f t="shared" si="3"/>
        <v>39.084000000000003</v>
      </c>
      <c r="AA6" s="3">
        <f t="shared" si="4"/>
        <v>17.124000000000002</v>
      </c>
      <c r="AB6" s="3">
        <f t="shared" si="4"/>
        <v>16.716000000000001</v>
      </c>
      <c r="AC6" s="3">
        <f t="shared" si="4"/>
        <v>7.76</v>
      </c>
      <c r="AD6" s="3">
        <f t="shared" si="4"/>
        <v>14</v>
      </c>
    </row>
    <row r="7" spans="1:30" x14ac:dyDescent="0.3">
      <c r="A7" s="25">
        <v>327</v>
      </c>
      <c r="B7" s="26">
        <v>369.51431274414102</v>
      </c>
      <c r="C7" s="19" t="s">
        <v>6</v>
      </c>
      <c r="D7" s="9">
        <f t="shared" si="1"/>
        <v>25.731811523436136</v>
      </c>
      <c r="F7" s="19"/>
      <c r="G7" s="7"/>
      <c r="H7" s="8"/>
      <c r="J7" s="47" t="s">
        <v>33</v>
      </c>
      <c r="K7" s="57">
        <v>0.3</v>
      </c>
      <c r="L7" s="36">
        <v>14</v>
      </c>
      <c r="M7" s="9">
        <f>VLOOKUP(L7,$D$15:$E$144,2,TRUE)</f>
        <v>47.700000762939503</v>
      </c>
      <c r="O7">
        <v>51</v>
      </c>
      <c r="P7">
        <v>-4.2899999999999991</v>
      </c>
      <c r="Q7">
        <f t="shared" si="0"/>
        <v>32.400000000000013</v>
      </c>
      <c r="R7" s="3">
        <f t="shared" si="5"/>
        <v>10.973144531243861</v>
      </c>
      <c r="S7" s="3">
        <f t="shared" si="3"/>
        <v>17.750610351551586</v>
      </c>
      <c r="T7" s="3">
        <f t="shared" si="3"/>
        <v>22.0341796875</v>
      </c>
      <c r="U7" s="3">
        <f t="shared" si="3"/>
        <v>25.731811523436136</v>
      </c>
      <c r="V7" s="3">
        <f t="shared" si="3"/>
        <v>28.1103515625</v>
      </c>
      <c r="W7" s="3">
        <f t="shared" si="3"/>
        <v>29.638916015616132</v>
      </c>
      <c r="X7" s="3">
        <f t="shared" si="3"/>
        <v>30.525146484371589</v>
      </c>
      <c r="Y7" s="3">
        <f t="shared" si="3"/>
        <v>31.425292968743861</v>
      </c>
      <c r="Z7" s="3">
        <f t="shared" si="3"/>
        <v>39.084000000000003</v>
      </c>
      <c r="AA7" s="3">
        <f t="shared" si="4"/>
        <v>17.124000000000002</v>
      </c>
      <c r="AB7" s="3">
        <f t="shared" si="4"/>
        <v>16.716000000000001</v>
      </c>
      <c r="AC7" s="3">
        <f t="shared" si="4"/>
        <v>7.76</v>
      </c>
      <c r="AD7" s="3">
        <f t="shared" si="4"/>
        <v>14</v>
      </c>
    </row>
    <row r="8" spans="1:30" x14ac:dyDescent="0.3">
      <c r="A8" s="25">
        <v>410</v>
      </c>
      <c r="B8" s="26">
        <v>369.71252441406301</v>
      </c>
      <c r="C8" s="19" t="s">
        <v>7</v>
      </c>
      <c r="D8" s="9">
        <f t="shared" si="1"/>
        <v>28.1103515625</v>
      </c>
      <c r="F8" s="19"/>
      <c r="G8" s="7"/>
      <c r="H8" s="8"/>
      <c r="J8" s="19"/>
      <c r="K8" s="7"/>
      <c r="L8" s="7"/>
      <c r="M8" s="8"/>
      <c r="O8">
        <v>52</v>
      </c>
      <c r="P8">
        <v>-4.3499999999999996</v>
      </c>
      <c r="Q8">
        <f t="shared" si="0"/>
        <v>31.680000000000007</v>
      </c>
      <c r="R8" s="3">
        <f t="shared" si="5"/>
        <v>10.973144531243861</v>
      </c>
      <c r="S8" s="3">
        <f t="shared" si="3"/>
        <v>17.750610351551586</v>
      </c>
      <c r="T8" s="3">
        <f t="shared" si="3"/>
        <v>22.0341796875</v>
      </c>
      <c r="U8" s="3">
        <f t="shared" si="3"/>
        <v>25.731811523436136</v>
      </c>
      <c r="V8" s="3">
        <f t="shared" si="3"/>
        <v>28.1103515625</v>
      </c>
      <c r="W8" s="3">
        <f t="shared" si="3"/>
        <v>29.638916015616132</v>
      </c>
      <c r="X8" s="3">
        <f t="shared" si="3"/>
        <v>30.525146484371589</v>
      </c>
      <c r="Y8" s="3">
        <f t="shared" si="3"/>
        <v>31.425292968743861</v>
      </c>
      <c r="Z8" s="3">
        <f t="shared" si="3"/>
        <v>39.084000000000003</v>
      </c>
      <c r="AA8" s="3">
        <f t="shared" si="4"/>
        <v>17.124000000000002</v>
      </c>
      <c r="AB8" s="3">
        <f t="shared" si="4"/>
        <v>16.716000000000001</v>
      </c>
      <c r="AC8" s="3">
        <f t="shared" si="4"/>
        <v>7.76</v>
      </c>
      <c r="AD8" s="3">
        <f t="shared" si="4"/>
        <v>14</v>
      </c>
    </row>
    <row r="9" spans="1:30" x14ac:dyDescent="0.3">
      <c r="A9" s="25">
        <v>495</v>
      </c>
      <c r="B9" s="26">
        <v>369.83990478515602</v>
      </c>
      <c r="C9" s="19" t="s">
        <v>8</v>
      </c>
      <c r="D9" s="9">
        <f t="shared" si="1"/>
        <v>29.638916015616132</v>
      </c>
      <c r="F9" s="19"/>
      <c r="G9" s="7"/>
      <c r="H9" s="8"/>
      <c r="J9" s="19"/>
      <c r="K9" s="7"/>
      <c r="L9" s="7"/>
      <c r="M9" s="8"/>
      <c r="O9">
        <v>53</v>
      </c>
      <c r="P9">
        <v>-4.68</v>
      </c>
      <c r="Q9">
        <f t="shared" si="0"/>
        <v>27.720000000000006</v>
      </c>
      <c r="R9" s="3">
        <f t="shared" si="5"/>
        <v>10.973144531243861</v>
      </c>
      <c r="S9" s="3">
        <f t="shared" si="3"/>
        <v>17.750610351551586</v>
      </c>
      <c r="T9" s="3">
        <f t="shared" si="3"/>
        <v>22.0341796875</v>
      </c>
      <c r="U9" s="3">
        <f t="shared" si="3"/>
        <v>25.731811523436136</v>
      </c>
      <c r="V9" s="3">
        <f t="shared" si="3"/>
        <v>28.1103515625</v>
      </c>
      <c r="W9" s="3">
        <f t="shared" si="3"/>
        <v>29.638916015616132</v>
      </c>
      <c r="X9" s="3">
        <f t="shared" si="3"/>
        <v>30.525146484371589</v>
      </c>
      <c r="Y9" s="3">
        <f t="shared" si="3"/>
        <v>31.425292968743861</v>
      </c>
      <c r="Z9" s="3">
        <f t="shared" si="3"/>
        <v>39.084000000000003</v>
      </c>
      <c r="AA9" s="3">
        <f t="shared" si="4"/>
        <v>17.124000000000002</v>
      </c>
      <c r="AB9" s="3">
        <f t="shared" si="4"/>
        <v>16.716000000000001</v>
      </c>
      <c r="AC9" s="3">
        <f t="shared" si="4"/>
        <v>7.76</v>
      </c>
      <c r="AD9" s="3">
        <f t="shared" si="4"/>
        <v>14</v>
      </c>
    </row>
    <row r="10" spans="1:30" x14ac:dyDescent="0.3">
      <c r="A10" s="25">
        <v>587</v>
      </c>
      <c r="B10" s="26">
        <v>369.91375732421898</v>
      </c>
      <c r="C10" s="19" t="s">
        <v>9</v>
      </c>
      <c r="D10" s="9">
        <f t="shared" si="1"/>
        <v>30.525146484371589</v>
      </c>
      <c r="F10" s="19"/>
      <c r="G10" s="7"/>
      <c r="H10" s="8"/>
      <c r="J10" s="19"/>
      <c r="K10" s="36"/>
      <c r="L10" s="36"/>
      <c r="M10" s="9"/>
      <c r="O10">
        <v>54</v>
      </c>
      <c r="P10">
        <v>-4.9800000000000004</v>
      </c>
      <c r="Q10">
        <f t="shared" si="0"/>
        <v>24.119999999999997</v>
      </c>
      <c r="R10" s="3">
        <f t="shared" si="5"/>
        <v>10.973144531243861</v>
      </c>
      <c r="S10" s="3">
        <f t="shared" si="3"/>
        <v>17.750610351551586</v>
      </c>
      <c r="T10" s="3">
        <f t="shared" si="3"/>
        <v>22.0341796875</v>
      </c>
      <c r="U10" s="3">
        <f t="shared" si="3"/>
        <v>25.731811523436136</v>
      </c>
      <c r="V10" s="3">
        <f t="shared" si="3"/>
        <v>28.1103515625</v>
      </c>
      <c r="W10" s="3">
        <f t="shared" si="3"/>
        <v>29.638916015616132</v>
      </c>
      <c r="X10" s="3">
        <f t="shared" si="3"/>
        <v>30.525146484371589</v>
      </c>
      <c r="Y10" s="3">
        <f t="shared" si="3"/>
        <v>31.425292968743861</v>
      </c>
      <c r="Z10" s="3">
        <f t="shared" si="3"/>
        <v>39.084000000000003</v>
      </c>
      <c r="AA10" s="3">
        <f t="shared" si="4"/>
        <v>17.124000000000002</v>
      </c>
      <c r="AB10" s="3">
        <f t="shared" si="4"/>
        <v>16.716000000000001</v>
      </c>
      <c r="AC10" s="3">
        <f t="shared" si="4"/>
        <v>7.76</v>
      </c>
      <c r="AD10" s="3">
        <f t="shared" si="4"/>
        <v>14</v>
      </c>
    </row>
    <row r="11" spans="1:30" ht="15" thickBot="1" x14ac:dyDescent="0.35">
      <c r="A11" s="25">
        <v>693</v>
      </c>
      <c r="B11" s="26">
        <v>369.98876953125</v>
      </c>
      <c r="C11" s="20" t="s">
        <v>10</v>
      </c>
      <c r="D11" s="13">
        <f>(B11-$B$3)*12</f>
        <v>31.425292968743861</v>
      </c>
      <c r="F11" s="20"/>
      <c r="G11" s="12"/>
      <c r="H11" s="22"/>
      <c r="J11" s="20"/>
      <c r="K11" s="44"/>
      <c r="L11" s="44"/>
      <c r="M11" s="13"/>
      <c r="O11">
        <v>55</v>
      </c>
      <c r="P11">
        <v>-5.26</v>
      </c>
      <c r="Q11">
        <f t="shared" si="0"/>
        <v>20.760000000000005</v>
      </c>
      <c r="R11" s="3">
        <f t="shared" si="5"/>
        <v>10.973144531243861</v>
      </c>
      <c r="S11" s="3">
        <f t="shared" si="3"/>
        <v>17.750610351551586</v>
      </c>
      <c r="T11" s="3">
        <f t="shared" si="3"/>
        <v>22.0341796875</v>
      </c>
      <c r="U11" s="3">
        <f t="shared" si="3"/>
        <v>25.731811523436136</v>
      </c>
      <c r="V11" s="3">
        <f t="shared" si="3"/>
        <v>28.1103515625</v>
      </c>
      <c r="W11" s="3">
        <f t="shared" si="3"/>
        <v>29.638916015616132</v>
      </c>
      <c r="X11" s="3">
        <f t="shared" si="3"/>
        <v>30.525146484371589</v>
      </c>
      <c r="Y11" s="3">
        <f t="shared" si="3"/>
        <v>31.425292968743861</v>
      </c>
      <c r="Z11" s="3">
        <f t="shared" si="3"/>
        <v>39.084000000000003</v>
      </c>
      <c r="AA11" s="3">
        <f t="shared" si="4"/>
        <v>17.124000000000002</v>
      </c>
      <c r="AB11" s="3">
        <f t="shared" si="4"/>
        <v>16.716000000000001</v>
      </c>
      <c r="AC11" s="3">
        <f t="shared" si="4"/>
        <v>7.76</v>
      </c>
      <c r="AD11" s="3">
        <f t="shared" si="4"/>
        <v>14</v>
      </c>
    </row>
    <row r="12" spans="1:30" ht="15" thickBot="1" x14ac:dyDescent="0.35">
      <c r="A12" s="26"/>
      <c r="B12" s="26"/>
      <c r="C12" s="7"/>
      <c r="D12" s="36"/>
      <c r="O12">
        <v>56</v>
      </c>
      <c r="P12">
        <v>-5.5</v>
      </c>
      <c r="Q12">
        <f t="shared" ref="Q12" si="6">(P12-MIN($P$3:$P$37)) * 12</f>
        <v>17.880000000000003</v>
      </c>
      <c r="R12" s="3">
        <f t="shared" si="5"/>
        <v>10.973144531243861</v>
      </c>
      <c r="S12" s="3">
        <f t="shared" si="3"/>
        <v>17.750610351551586</v>
      </c>
      <c r="T12" s="3">
        <f t="shared" si="3"/>
        <v>22.0341796875</v>
      </c>
      <c r="U12" s="3">
        <f t="shared" si="3"/>
        <v>25.731811523436136</v>
      </c>
      <c r="V12" s="3">
        <f t="shared" si="3"/>
        <v>28.1103515625</v>
      </c>
      <c r="W12" s="3">
        <f t="shared" si="3"/>
        <v>29.638916015616132</v>
      </c>
      <c r="X12" s="3">
        <f t="shared" si="3"/>
        <v>30.525146484371589</v>
      </c>
      <c r="Y12" s="3">
        <f t="shared" si="3"/>
        <v>31.425292968743861</v>
      </c>
      <c r="Z12" s="3">
        <f t="shared" si="3"/>
        <v>39.084000000000003</v>
      </c>
      <c r="AA12" s="3">
        <f t="shared" si="4"/>
        <v>17.124000000000002</v>
      </c>
      <c r="AB12" s="3">
        <f t="shared" si="4"/>
        <v>16.716000000000001</v>
      </c>
      <c r="AC12" s="3">
        <f t="shared" si="4"/>
        <v>7.76</v>
      </c>
      <c r="AD12" s="3">
        <f t="shared" si="4"/>
        <v>14</v>
      </c>
    </row>
    <row r="13" spans="1:30" ht="15" thickBot="1" x14ac:dyDescent="0.35">
      <c r="A13" s="49" t="s">
        <v>23</v>
      </c>
      <c r="B13" s="29"/>
      <c r="C13" s="4"/>
      <c r="D13" s="6"/>
      <c r="O13">
        <v>57</v>
      </c>
      <c r="P13">
        <v>-6.15</v>
      </c>
      <c r="Q13">
        <f t="shared" ref="Q13:Q37" si="7">(P13-MIN($P$3:$P$37)) * 12</f>
        <v>10.079999999999998</v>
      </c>
      <c r="R13" s="3">
        <f t="shared" ref="R13:Y13" si="8">R12</f>
        <v>10.973144531243861</v>
      </c>
      <c r="S13" s="3">
        <f t="shared" si="8"/>
        <v>17.750610351551586</v>
      </c>
      <c r="T13" s="3">
        <f t="shared" si="8"/>
        <v>22.0341796875</v>
      </c>
      <c r="U13" s="3">
        <f t="shared" si="8"/>
        <v>25.731811523436136</v>
      </c>
      <c r="V13" s="3">
        <f t="shared" si="8"/>
        <v>28.1103515625</v>
      </c>
      <c r="W13" s="3">
        <f t="shared" si="8"/>
        <v>29.638916015616132</v>
      </c>
      <c r="X13" s="3">
        <f t="shared" si="8"/>
        <v>30.525146484371589</v>
      </c>
      <c r="Y13" s="3">
        <f t="shared" si="8"/>
        <v>31.425292968743861</v>
      </c>
      <c r="Z13" s="3">
        <f t="shared" si="3"/>
        <v>39.084000000000003</v>
      </c>
      <c r="AA13" s="3">
        <f t="shared" si="4"/>
        <v>17.124000000000002</v>
      </c>
      <c r="AB13" s="3">
        <f t="shared" si="4"/>
        <v>16.716000000000001</v>
      </c>
      <c r="AC13" s="3">
        <f t="shared" si="4"/>
        <v>7.76</v>
      </c>
      <c r="AD13" s="3">
        <f t="shared" si="4"/>
        <v>14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O14">
        <v>58</v>
      </c>
      <c r="P14">
        <v>-6.59</v>
      </c>
      <c r="Q14">
        <f t="shared" si="7"/>
        <v>4.8000000000000043</v>
      </c>
      <c r="R14" s="3">
        <f t="shared" si="5"/>
        <v>10.973144531243861</v>
      </c>
      <c r="S14" s="3">
        <f t="shared" si="3"/>
        <v>17.750610351551586</v>
      </c>
      <c r="T14" s="3">
        <f t="shared" si="3"/>
        <v>22.0341796875</v>
      </c>
      <c r="U14" s="3">
        <f t="shared" si="3"/>
        <v>25.731811523436136</v>
      </c>
      <c r="V14" s="3">
        <f t="shared" si="3"/>
        <v>28.1103515625</v>
      </c>
      <c r="W14" s="3">
        <f t="shared" si="3"/>
        <v>29.638916015616132</v>
      </c>
      <c r="X14" s="3">
        <f t="shared" si="3"/>
        <v>30.525146484371589</v>
      </c>
      <c r="Y14" s="3">
        <f t="shared" si="3"/>
        <v>31.425292968743861</v>
      </c>
      <c r="Z14" s="3">
        <f t="shared" si="3"/>
        <v>39.084000000000003</v>
      </c>
      <c r="AA14" s="3">
        <f t="shared" si="4"/>
        <v>17.124000000000002</v>
      </c>
      <c r="AB14" s="3">
        <f t="shared" si="4"/>
        <v>16.716000000000001</v>
      </c>
      <c r="AC14" s="3">
        <f t="shared" si="4"/>
        <v>7.76</v>
      </c>
      <c r="AD14" s="3">
        <f t="shared" si="4"/>
        <v>14</v>
      </c>
    </row>
    <row r="15" spans="1:30" x14ac:dyDescent="0.3">
      <c r="A15" s="3">
        <v>0</v>
      </c>
      <c r="B15" s="3">
        <v>367.36999511718801</v>
      </c>
      <c r="D15" s="3">
        <f t="shared" ref="D15:D78" si="9">(B15-$B$3)*12</f>
        <v>0</v>
      </c>
      <c r="E15" s="3">
        <f>A15</f>
        <v>0</v>
      </c>
      <c r="O15">
        <v>59</v>
      </c>
      <c r="P15">
        <v>-6.99</v>
      </c>
      <c r="Q15">
        <f t="shared" si="7"/>
        <v>0</v>
      </c>
      <c r="R15" s="3">
        <f t="shared" si="5"/>
        <v>10.973144531243861</v>
      </c>
      <c r="S15" s="3">
        <f t="shared" si="3"/>
        <v>17.750610351551586</v>
      </c>
      <c r="T15" s="3">
        <f t="shared" si="3"/>
        <v>22.0341796875</v>
      </c>
      <c r="U15" s="3">
        <f t="shared" si="3"/>
        <v>25.731811523436136</v>
      </c>
      <c r="V15" s="3">
        <f t="shared" si="3"/>
        <v>28.1103515625</v>
      </c>
      <c r="W15" s="3">
        <f t="shared" si="3"/>
        <v>29.638916015616132</v>
      </c>
      <c r="X15" s="3">
        <f t="shared" si="3"/>
        <v>30.525146484371589</v>
      </c>
      <c r="Y15" s="3">
        <f t="shared" si="3"/>
        <v>31.425292968743861</v>
      </c>
      <c r="Z15" s="3">
        <f t="shared" si="3"/>
        <v>39.084000000000003</v>
      </c>
      <c r="AA15" s="3">
        <f t="shared" si="4"/>
        <v>17.124000000000002</v>
      </c>
      <c r="AB15" s="3">
        <f t="shared" si="4"/>
        <v>16.716000000000001</v>
      </c>
      <c r="AC15" s="3">
        <f t="shared" si="4"/>
        <v>7.76</v>
      </c>
      <c r="AD15" s="3">
        <f t="shared" si="4"/>
        <v>14</v>
      </c>
    </row>
    <row r="16" spans="1:30" x14ac:dyDescent="0.3">
      <c r="A16" s="3">
        <v>0.25</v>
      </c>
      <c r="B16" s="3">
        <v>367.45144653320301</v>
      </c>
      <c r="D16" s="3">
        <f t="shared" si="9"/>
        <v>0.97741699217999667</v>
      </c>
      <c r="E16" s="3">
        <f t="shared" ref="E16:E79" si="10">A16</f>
        <v>0.25</v>
      </c>
      <c r="O16">
        <v>60</v>
      </c>
      <c r="P16">
        <v>-6.8800000000000008</v>
      </c>
      <c r="Q16">
        <f t="shared" si="7"/>
        <v>1.3199999999999932</v>
      </c>
      <c r="R16" s="3">
        <f t="shared" si="5"/>
        <v>10.973144531243861</v>
      </c>
      <c r="S16" s="3">
        <f t="shared" si="3"/>
        <v>17.750610351551586</v>
      </c>
      <c r="T16" s="3">
        <f t="shared" si="3"/>
        <v>22.0341796875</v>
      </c>
      <c r="U16" s="3">
        <f t="shared" si="3"/>
        <v>25.731811523436136</v>
      </c>
      <c r="V16" s="3">
        <f t="shared" si="3"/>
        <v>28.1103515625</v>
      </c>
      <c r="W16" s="3">
        <f t="shared" si="3"/>
        <v>29.638916015616132</v>
      </c>
      <c r="X16" s="3">
        <f t="shared" si="3"/>
        <v>30.525146484371589</v>
      </c>
      <c r="Y16" s="3">
        <f t="shared" si="3"/>
        <v>31.425292968743861</v>
      </c>
      <c r="Z16" s="3">
        <f>Z15</f>
        <v>39.084000000000003</v>
      </c>
      <c r="AA16" s="3">
        <f t="shared" si="4"/>
        <v>17.124000000000002</v>
      </c>
      <c r="AB16" s="3">
        <f t="shared" si="4"/>
        <v>16.716000000000001</v>
      </c>
      <c r="AC16" s="3">
        <f t="shared" si="4"/>
        <v>7.76</v>
      </c>
      <c r="AD16" s="3">
        <f t="shared" si="4"/>
        <v>14</v>
      </c>
    </row>
    <row r="17" spans="1:30" x14ac:dyDescent="0.3">
      <c r="A17" s="3">
        <v>0.5</v>
      </c>
      <c r="B17" s="3">
        <v>367.49081420898398</v>
      </c>
      <c r="D17" s="3">
        <f t="shared" si="9"/>
        <v>1.4498291015515861</v>
      </c>
      <c r="E17" s="3">
        <f t="shared" si="10"/>
        <v>0.5</v>
      </c>
      <c r="O17">
        <v>61</v>
      </c>
      <c r="P17">
        <v>-6.99</v>
      </c>
      <c r="Q17">
        <f t="shared" si="7"/>
        <v>0</v>
      </c>
      <c r="R17" s="3">
        <f t="shared" si="5"/>
        <v>10.973144531243861</v>
      </c>
      <c r="S17" s="3">
        <f t="shared" si="3"/>
        <v>17.750610351551586</v>
      </c>
      <c r="T17" s="3">
        <f t="shared" si="3"/>
        <v>22.0341796875</v>
      </c>
      <c r="U17" s="3">
        <f t="shared" si="3"/>
        <v>25.731811523436136</v>
      </c>
      <c r="V17" s="3">
        <f t="shared" si="3"/>
        <v>28.1103515625</v>
      </c>
      <c r="W17" s="3">
        <f t="shared" si="3"/>
        <v>29.638916015616132</v>
      </c>
      <c r="X17" s="3">
        <f t="shared" si="3"/>
        <v>30.525146484371589</v>
      </c>
      <c r="Y17" s="3">
        <f t="shared" si="3"/>
        <v>31.425292968743861</v>
      </c>
      <c r="Z17" s="3">
        <f t="shared" si="3"/>
        <v>39.084000000000003</v>
      </c>
      <c r="AA17" s="3">
        <f t="shared" si="4"/>
        <v>17.124000000000002</v>
      </c>
      <c r="AB17" s="3">
        <f t="shared" si="4"/>
        <v>16.716000000000001</v>
      </c>
      <c r="AC17" s="3">
        <f t="shared" si="4"/>
        <v>7.76</v>
      </c>
      <c r="AD17" s="3">
        <f t="shared" si="4"/>
        <v>14</v>
      </c>
    </row>
    <row r="18" spans="1:30" x14ac:dyDescent="0.3">
      <c r="A18" s="3">
        <v>0.75</v>
      </c>
      <c r="B18" s="3">
        <v>367.516357421875</v>
      </c>
      <c r="D18" s="3">
        <f t="shared" si="9"/>
        <v>1.7563476562438609</v>
      </c>
      <c r="E18" s="3">
        <f t="shared" si="10"/>
        <v>0.75</v>
      </c>
      <c r="O18">
        <v>62</v>
      </c>
      <c r="P18">
        <v>-6.9600000000000009</v>
      </c>
      <c r="Q18">
        <f t="shared" si="7"/>
        <v>0.35999999999999233</v>
      </c>
      <c r="R18" s="3">
        <f t="shared" si="5"/>
        <v>10.973144531243861</v>
      </c>
      <c r="S18" s="3">
        <f t="shared" si="3"/>
        <v>17.750610351551586</v>
      </c>
      <c r="T18" s="3">
        <f t="shared" si="3"/>
        <v>22.0341796875</v>
      </c>
      <c r="U18" s="3">
        <f t="shared" si="3"/>
        <v>25.731811523436136</v>
      </c>
      <c r="V18" s="3">
        <f t="shared" si="3"/>
        <v>28.1103515625</v>
      </c>
      <c r="W18" s="3">
        <f t="shared" si="3"/>
        <v>29.638916015616132</v>
      </c>
      <c r="X18" s="3">
        <f t="shared" si="3"/>
        <v>30.525146484371589</v>
      </c>
      <c r="Y18" s="3">
        <f t="shared" si="3"/>
        <v>31.425292968743861</v>
      </c>
      <c r="Z18" s="3">
        <f t="shared" si="3"/>
        <v>39.084000000000003</v>
      </c>
      <c r="AA18" s="3">
        <f t="shared" si="4"/>
        <v>17.124000000000002</v>
      </c>
      <c r="AB18" s="3">
        <f t="shared" si="4"/>
        <v>16.716000000000001</v>
      </c>
      <c r="AC18" s="3">
        <f t="shared" si="4"/>
        <v>7.76</v>
      </c>
      <c r="AD18" s="3">
        <f t="shared" si="4"/>
        <v>14</v>
      </c>
    </row>
    <row r="19" spans="1:30" x14ac:dyDescent="0.3">
      <c r="A19" s="3">
        <v>1</v>
      </c>
      <c r="B19" s="3">
        <v>367.52551269531301</v>
      </c>
      <c r="D19" s="3">
        <f t="shared" si="9"/>
        <v>1.8662109375</v>
      </c>
      <c r="E19" s="3">
        <f t="shared" si="10"/>
        <v>1</v>
      </c>
      <c r="O19">
        <v>63</v>
      </c>
      <c r="P19">
        <v>-6.84</v>
      </c>
      <c r="Q19">
        <f t="shared" si="7"/>
        <v>1.8000000000000043</v>
      </c>
      <c r="R19" s="3">
        <f t="shared" si="5"/>
        <v>10.973144531243861</v>
      </c>
      <c r="S19" s="3">
        <f t="shared" si="3"/>
        <v>17.750610351551586</v>
      </c>
      <c r="T19" s="3">
        <f t="shared" si="3"/>
        <v>22.0341796875</v>
      </c>
      <c r="U19" s="3">
        <f t="shared" si="3"/>
        <v>25.731811523436136</v>
      </c>
      <c r="V19" s="3">
        <f t="shared" si="3"/>
        <v>28.1103515625</v>
      </c>
      <c r="W19" s="3">
        <f t="shared" si="3"/>
        <v>29.638916015616132</v>
      </c>
      <c r="X19" s="3">
        <f t="shared" si="3"/>
        <v>30.525146484371589</v>
      </c>
      <c r="Y19" s="3">
        <f t="shared" si="3"/>
        <v>31.425292968743861</v>
      </c>
      <c r="Z19" s="3">
        <f t="shared" si="3"/>
        <v>39.084000000000003</v>
      </c>
      <c r="AA19" s="3">
        <f t="shared" si="4"/>
        <v>17.124000000000002</v>
      </c>
      <c r="AB19" s="3">
        <f t="shared" si="4"/>
        <v>16.716000000000001</v>
      </c>
      <c r="AC19" s="3">
        <f t="shared" si="4"/>
        <v>7.76</v>
      </c>
      <c r="AD19" s="3">
        <f t="shared" si="4"/>
        <v>14</v>
      </c>
    </row>
    <row r="20" spans="1:30" x14ac:dyDescent="0.3">
      <c r="A20" s="3">
        <v>1.25</v>
      </c>
      <c r="B20" s="3">
        <v>367.54470825195301</v>
      </c>
      <c r="D20" s="3">
        <f t="shared" si="9"/>
        <v>2.0965576171799967</v>
      </c>
      <c r="E20" s="3">
        <f t="shared" si="10"/>
        <v>1.25</v>
      </c>
      <c r="O20">
        <v>64</v>
      </c>
      <c r="P20">
        <v>-6.73</v>
      </c>
      <c r="Q20">
        <f t="shared" si="7"/>
        <v>3.1199999999999974</v>
      </c>
      <c r="R20" s="3">
        <f t="shared" si="5"/>
        <v>10.973144531243861</v>
      </c>
      <c r="S20" s="3">
        <f t="shared" si="5"/>
        <v>17.750610351551586</v>
      </c>
      <c r="T20" s="3">
        <f t="shared" si="5"/>
        <v>22.0341796875</v>
      </c>
      <c r="U20" s="3">
        <f t="shared" si="5"/>
        <v>25.731811523436136</v>
      </c>
      <c r="V20" s="3">
        <f t="shared" si="5"/>
        <v>28.1103515625</v>
      </c>
      <c r="W20" s="3">
        <f t="shared" si="5"/>
        <v>29.638916015616132</v>
      </c>
      <c r="X20" s="3">
        <f t="shared" si="5"/>
        <v>30.525146484371589</v>
      </c>
      <c r="Y20" s="3">
        <f t="shared" si="5"/>
        <v>31.425292968743861</v>
      </c>
      <c r="Z20" s="3">
        <f t="shared" si="5"/>
        <v>39.084000000000003</v>
      </c>
      <c r="AA20" s="3">
        <f t="shared" si="5"/>
        <v>17.124000000000002</v>
      </c>
      <c r="AB20" s="3">
        <f t="shared" si="5"/>
        <v>16.716000000000001</v>
      </c>
      <c r="AC20" s="3">
        <f t="shared" si="5"/>
        <v>7.76</v>
      </c>
      <c r="AD20" s="3">
        <f t="shared" si="5"/>
        <v>14</v>
      </c>
    </row>
    <row r="21" spans="1:30" x14ac:dyDescent="0.3">
      <c r="A21" s="3">
        <v>1.5</v>
      </c>
      <c r="B21" s="3">
        <v>367.56375122070301</v>
      </c>
      <c r="D21" s="3">
        <f t="shared" si="9"/>
        <v>2.3250732421799967</v>
      </c>
      <c r="E21" s="3">
        <f t="shared" si="10"/>
        <v>1.5</v>
      </c>
      <c r="O21">
        <v>65</v>
      </c>
      <c r="P21">
        <v>-6.75</v>
      </c>
      <c r="Q21">
        <f t="shared" si="7"/>
        <v>2.8800000000000026</v>
      </c>
      <c r="R21" s="3">
        <f t="shared" si="5"/>
        <v>10.973144531243861</v>
      </c>
      <c r="S21" s="3">
        <f t="shared" si="5"/>
        <v>17.750610351551586</v>
      </c>
      <c r="T21" s="3">
        <f t="shared" si="5"/>
        <v>22.0341796875</v>
      </c>
      <c r="U21" s="3">
        <f t="shared" si="5"/>
        <v>25.731811523436136</v>
      </c>
      <c r="V21" s="3">
        <f t="shared" si="5"/>
        <v>28.1103515625</v>
      </c>
      <c r="W21" s="3">
        <f t="shared" si="5"/>
        <v>29.638916015616132</v>
      </c>
      <c r="X21" s="3">
        <f t="shared" si="5"/>
        <v>30.525146484371589</v>
      </c>
      <c r="Y21" s="3">
        <f t="shared" si="5"/>
        <v>31.425292968743861</v>
      </c>
      <c r="Z21" s="3">
        <f t="shared" si="5"/>
        <v>39.084000000000003</v>
      </c>
      <c r="AA21" s="3">
        <f t="shared" si="5"/>
        <v>17.124000000000002</v>
      </c>
      <c r="AB21" s="3">
        <f t="shared" si="5"/>
        <v>16.716000000000001</v>
      </c>
      <c r="AC21" s="3">
        <f t="shared" si="5"/>
        <v>7.76</v>
      </c>
      <c r="AD21" s="3">
        <f t="shared" si="5"/>
        <v>14</v>
      </c>
    </row>
    <row r="22" spans="1:30" x14ac:dyDescent="0.3">
      <c r="A22" s="3">
        <v>1.75</v>
      </c>
      <c r="B22" s="3">
        <v>367.58102416992199</v>
      </c>
      <c r="D22" s="3">
        <f t="shared" si="9"/>
        <v>2.5323486328077252</v>
      </c>
      <c r="E22" s="3">
        <f t="shared" si="10"/>
        <v>1.75</v>
      </c>
      <c r="O22">
        <v>66</v>
      </c>
      <c r="P22">
        <v>-6.2899999999999991</v>
      </c>
      <c r="Q22">
        <f t="shared" si="7"/>
        <v>8.4000000000000128</v>
      </c>
      <c r="R22" s="3">
        <f t="shared" si="5"/>
        <v>10.973144531243861</v>
      </c>
      <c r="S22" s="3">
        <f t="shared" si="5"/>
        <v>17.750610351551586</v>
      </c>
      <c r="T22" s="3">
        <f t="shared" si="5"/>
        <v>22.0341796875</v>
      </c>
      <c r="U22" s="3">
        <f t="shared" si="5"/>
        <v>25.731811523436136</v>
      </c>
      <c r="V22" s="3">
        <f t="shared" si="5"/>
        <v>28.1103515625</v>
      </c>
      <c r="W22" s="3">
        <f t="shared" si="5"/>
        <v>29.638916015616132</v>
      </c>
      <c r="X22" s="3">
        <f t="shared" si="5"/>
        <v>30.525146484371589</v>
      </c>
      <c r="Y22" s="3">
        <f t="shared" si="5"/>
        <v>31.425292968743861</v>
      </c>
      <c r="Z22" s="3">
        <f t="shared" si="5"/>
        <v>39.084000000000003</v>
      </c>
      <c r="AA22" s="3">
        <f t="shared" si="5"/>
        <v>17.124000000000002</v>
      </c>
      <c r="AB22" s="3">
        <f t="shared" si="5"/>
        <v>16.716000000000001</v>
      </c>
      <c r="AC22" s="3">
        <f t="shared" si="5"/>
        <v>7.76</v>
      </c>
      <c r="AD22" s="3">
        <f t="shared" si="5"/>
        <v>14</v>
      </c>
    </row>
    <row r="23" spans="1:30" x14ac:dyDescent="0.3">
      <c r="A23" s="3">
        <v>2</v>
      </c>
      <c r="B23" s="3">
        <v>367.59872436523398</v>
      </c>
      <c r="D23" s="3">
        <f t="shared" si="9"/>
        <v>2.7447509765515861</v>
      </c>
      <c r="E23" s="3">
        <f t="shared" si="10"/>
        <v>2</v>
      </c>
      <c r="O23">
        <v>67</v>
      </c>
      <c r="P23">
        <v>-5.58</v>
      </c>
      <c r="Q23">
        <f t="shared" si="7"/>
        <v>16.920000000000002</v>
      </c>
      <c r="R23" s="3">
        <f t="shared" si="5"/>
        <v>10.973144531243861</v>
      </c>
      <c r="S23" s="3">
        <f t="shared" si="5"/>
        <v>17.750610351551586</v>
      </c>
      <c r="T23" s="3">
        <f t="shared" si="5"/>
        <v>22.0341796875</v>
      </c>
      <c r="U23" s="3">
        <f t="shared" si="5"/>
        <v>25.731811523436136</v>
      </c>
      <c r="V23" s="3">
        <f t="shared" si="5"/>
        <v>28.1103515625</v>
      </c>
      <c r="W23" s="3">
        <f t="shared" si="5"/>
        <v>29.638916015616132</v>
      </c>
      <c r="X23" s="3">
        <f t="shared" si="5"/>
        <v>30.525146484371589</v>
      </c>
      <c r="Y23" s="3">
        <f t="shared" si="5"/>
        <v>31.425292968743861</v>
      </c>
      <c r="Z23" s="3">
        <f t="shared" si="5"/>
        <v>39.084000000000003</v>
      </c>
      <c r="AA23" s="3">
        <f t="shared" si="5"/>
        <v>17.124000000000002</v>
      </c>
      <c r="AB23" s="3">
        <f t="shared" si="5"/>
        <v>16.716000000000001</v>
      </c>
      <c r="AC23" s="3">
        <f t="shared" si="5"/>
        <v>7.76</v>
      </c>
      <c r="AD23" s="3">
        <f t="shared" si="5"/>
        <v>14</v>
      </c>
    </row>
    <row r="24" spans="1:30" x14ac:dyDescent="0.3">
      <c r="A24" s="3">
        <v>2.25</v>
      </c>
      <c r="B24" s="3">
        <v>367.61346435546898</v>
      </c>
      <c r="D24" s="3">
        <f t="shared" si="9"/>
        <v>2.9216308593715894</v>
      </c>
      <c r="E24" s="3">
        <f t="shared" si="10"/>
        <v>2.25</v>
      </c>
      <c r="O24">
        <v>68</v>
      </c>
      <c r="P24">
        <v>-5.68</v>
      </c>
      <c r="Q24">
        <f t="shared" si="7"/>
        <v>15.720000000000006</v>
      </c>
      <c r="R24" s="3">
        <f t="shared" si="5"/>
        <v>10.973144531243861</v>
      </c>
      <c r="S24" s="3">
        <f t="shared" si="5"/>
        <v>17.750610351551586</v>
      </c>
      <c r="T24" s="3">
        <f t="shared" si="5"/>
        <v>22.0341796875</v>
      </c>
      <c r="U24" s="3">
        <f t="shared" si="5"/>
        <v>25.731811523436136</v>
      </c>
      <c r="V24" s="3">
        <f t="shared" si="5"/>
        <v>28.1103515625</v>
      </c>
      <c r="W24" s="3">
        <f t="shared" si="5"/>
        <v>29.638916015616132</v>
      </c>
      <c r="X24" s="3">
        <f t="shared" si="5"/>
        <v>30.525146484371589</v>
      </c>
      <c r="Y24" s="3">
        <f t="shared" si="5"/>
        <v>31.425292968743861</v>
      </c>
      <c r="Z24" s="3">
        <f t="shared" si="5"/>
        <v>39.084000000000003</v>
      </c>
      <c r="AA24" s="3">
        <f t="shared" si="5"/>
        <v>17.124000000000002</v>
      </c>
      <c r="AB24" s="3">
        <f t="shared" si="5"/>
        <v>16.716000000000001</v>
      </c>
      <c r="AC24" s="3">
        <f t="shared" si="5"/>
        <v>7.76</v>
      </c>
      <c r="AD24" s="3">
        <f t="shared" si="5"/>
        <v>14</v>
      </c>
    </row>
    <row r="25" spans="1:30" x14ac:dyDescent="0.3">
      <c r="A25" s="3">
        <v>2.5</v>
      </c>
      <c r="B25" s="3">
        <v>367.62588500976602</v>
      </c>
      <c r="D25" s="3">
        <f t="shared" si="9"/>
        <v>3.0706787109361358</v>
      </c>
      <c r="E25" s="3">
        <f t="shared" si="10"/>
        <v>2.5</v>
      </c>
      <c r="O25">
        <v>69</v>
      </c>
      <c r="P25">
        <v>-5.8800000000000008</v>
      </c>
      <c r="Q25">
        <f t="shared" si="7"/>
        <v>13.319999999999993</v>
      </c>
      <c r="R25" s="3">
        <f t="shared" si="5"/>
        <v>10.973144531243861</v>
      </c>
      <c r="S25" s="3">
        <f t="shared" si="5"/>
        <v>17.750610351551586</v>
      </c>
      <c r="T25" s="3">
        <f t="shared" si="5"/>
        <v>22.0341796875</v>
      </c>
      <c r="U25" s="3">
        <f t="shared" si="5"/>
        <v>25.731811523436136</v>
      </c>
      <c r="V25" s="3">
        <f t="shared" si="5"/>
        <v>28.1103515625</v>
      </c>
      <c r="W25" s="3">
        <f t="shared" si="5"/>
        <v>29.638916015616132</v>
      </c>
      <c r="X25" s="3">
        <f t="shared" si="5"/>
        <v>30.525146484371589</v>
      </c>
      <c r="Y25" s="3">
        <f t="shared" si="5"/>
        <v>31.425292968743861</v>
      </c>
      <c r="Z25" s="3">
        <f t="shared" si="5"/>
        <v>39.084000000000003</v>
      </c>
      <c r="AA25" s="3">
        <f t="shared" si="5"/>
        <v>17.124000000000002</v>
      </c>
      <c r="AB25" s="3">
        <f t="shared" si="5"/>
        <v>16.716000000000001</v>
      </c>
      <c r="AC25" s="3">
        <f t="shared" si="5"/>
        <v>7.76</v>
      </c>
      <c r="AD25" s="3">
        <f t="shared" si="5"/>
        <v>14</v>
      </c>
    </row>
    <row r="26" spans="1:30" x14ac:dyDescent="0.3">
      <c r="A26" s="3">
        <v>2.75</v>
      </c>
      <c r="B26" s="3">
        <v>367.637451171875</v>
      </c>
      <c r="D26" s="3">
        <f t="shared" si="9"/>
        <v>3.2094726562438609</v>
      </c>
      <c r="E26" s="3">
        <f t="shared" si="10"/>
        <v>2.75</v>
      </c>
      <c r="O26">
        <v>70</v>
      </c>
      <c r="P26">
        <v>-5.9399999999999995</v>
      </c>
      <c r="Q26">
        <f t="shared" si="7"/>
        <v>12.600000000000009</v>
      </c>
      <c r="R26" s="3">
        <f t="shared" si="5"/>
        <v>10.973144531243861</v>
      </c>
      <c r="S26" s="3">
        <f t="shared" si="5"/>
        <v>17.750610351551586</v>
      </c>
      <c r="T26" s="3">
        <f t="shared" si="5"/>
        <v>22.0341796875</v>
      </c>
      <c r="U26" s="3">
        <f t="shared" si="5"/>
        <v>25.731811523436136</v>
      </c>
      <c r="V26" s="3">
        <f t="shared" si="5"/>
        <v>28.1103515625</v>
      </c>
      <c r="W26" s="3">
        <f t="shared" si="5"/>
        <v>29.638916015616132</v>
      </c>
      <c r="X26" s="3">
        <f t="shared" si="5"/>
        <v>30.525146484371589</v>
      </c>
      <c r="Y26" s="3">
        <f t="shared" si="5"/>
        <v>31.425292968743861</v>
      </c>
      <c r="Z26" s="3">
        <f t="shared" si="5"/>
        <v>39.084000000000003</v>
      </c>
      <c r="AA26" s="3">
        <f t="shared" si="5"/>
        <v>17.124000000000002</v>
      </c>
      <c r="AB26" s="3">
        <f t="shared" si="5"/>
        <v>16.716000000000001</v>
      </c>
      <c r="AC26" s="3">
        <f t="shared" si="5"/>
        <v>7.76</v>
      </c>
      <c r="AD26" s="3">
        <f t="shared" si="5"/>
        <v>14</v>
      </c>
    </row>
    <row r="27" spans="1:30" x14ac:dyDescent="0.3">
      <c r="A27" s="3">
        <v>3</v>
      </c>
      <c r="B27" s="3">
        <v>367.64694213867199</v>
      </c>
      <c r="D27" s="3">
        <f t="shared" si="9"/>
        <v>3.3233642578077252</v>
      </c>
      <c r="E27" s="3">
        <f t="shared" si="10"/>
        <v>3</v>
      </c>
      <c r="O27">
        <v>71</v>
      </c>
      <c r="P27">
        <v>-5.5600000000000005</v>
      </c>
      <c r="Q27">
        <f t="shared" si="7"/>
        <v>17.159999999999997</v>
      </c>
      <c r="R27" s="3">
        <f t="shared" si="5"/>
        <v>10.973144531243861</v>
      </c>
      <c r="S27" s="3">
        <f t="shared" si="5"/>
        <v>17.750610351551586</v>
      </c>
      <c r="T27" s="3">
        <f t="shared" si="5"/>
        <v>22.0341796875</v>
      </c>
      <c r="U27" s="3">
        <f t="shared" si="5"/>
        <v>25.731811523436136</v>
      </c>
      <c r="V27" s="3">
        <f t="shared" si="5"/>
        <v>28.1103515625</v>
      </c>
      <c r="W27" s="3">
        <f t="shared" si="5"/>
        <v>29.638916015616132</v>
      </c>
      <c r="X27" s="3">
        <f t="shared" si="5"/>
        <v>30.525146484371589</v>
      </c>
      <c r="Y27" s="3">
        <f t="shared" si="5"/>
        <v>31.425292968743861</v>
      </c>
      <c r="Z27" s="3">
        <f t="shared" si="5"/>
        <v>39.084000000000003</v>
      </c>
      <c r="AA27" s="3">
        <f t="shared" si="5"/>
        <v>17.124000000000002</v>
      </c>
      <c r="AB27" s="3">
        <f t="shared" si="5"/>
        <v>16.716000000000001</v>
      </c>
      <c r="AC27" s="3">
        <f t="shared" si="5"/>
        <v>7.76</v>
      </c>
      <c r="AD27" s="3">
        <f t="shared" si="5"/>
        <v>14</v>
      </c>
    </row>
    <row r="28" spans="1:30" x14ac:dyDescent="0.3">
      <c r="A28" s="3">
        <v>3.25</v>
      </c>
      <c r="B28" s="3">
        <v>367.65856933593801</v>
      </c>
      <c r="D28" s="3">
        <f t="shared" si="9"/>
        <v>3.462890625</v>
      </c>
      <c r="E28" s="3">
        <f t="shared" si="10"/>
        <v>3.25</v>
      </c>
      <c r="O28">
        <v>72</v>
      </c>
      <c r="P28">
        <v>-4.1500000000000004</v>
      </c>
      <c r="Q28">
        <f t="shared" si="7"/>
        <v>34.08</v>
      </c>
      <c r="R28" s="3">
        <f t="shared" ref="R28:R37" si="11">R27</f>
        <v>10.973144531243861</v>
      </c>
      <c r="S28" s="3">
        <f t="shared" ref="S28:S37" si="12">S27</f>
        <v>17.750610351551586</v>
      </c>
      <c r="T28" s="3">
        <f t="shared" ref="T28:T37" si="13">T27</f>
        <v>22.0341796875</v>
      </c>
      <c r="U28" s="3">
        <f t="shared" ref="U28:U37" si="14">U27</f>
        <v>25.731811523436136</v>
      </c>
      <c r="V28" s="3">
        <f t="shared" ref="V28:V37" si="15">V27</f>
        <v>28.1103515625</v>
      </c>
      <c r="W28" s="3">
        <f t="shared" ref="W28:W37" si="16">W27</f>
        <v>29.638916015616132</v>
      </c>
      <c r="X28" s="3">
        <f t="shared" ref="X28:AD37" si="17">X27</f>
        <v>30.525146484371589</v>
      </c>
      <c r="Y28" s="3">
        <f t="shared" si="5"/>
        <v>31.425292968743861</v>
      </c>
      <c r="Z28" s="3">
        <f t="shared" ref="Z28:AD28" si="18">Z27</f>
        <v>39.084000000000003</v>
      </c>
      <c r="AA28" s="3">
        <f t="shared" si="18"/>
        <v>17.124000000000002</v>
      </c>
      <c r="AB28" s="3">
        <f t="shared" si="18"/>
        <v>16.716000000000001</v>
      </c>
      <c r="AC28" s="3">
        <f t="shared" si="18"/>
        <v>7.76</v>
      </c>
      <c r="AD28" s="3">
        <f t="shared" si="18"/>
        <v>14</v>
      </c>
    </row>
    <row r="29" spans="1:30" x14ac:dyDescent="0.3">
      <c r="A29" s="3">
        <v>3.5</v>
      </c>
      <c r="B29" s="3">
        <v>367.66201782226602</v>
      </c>
      <c r="D29" s="3">
        <f t="shared" si="9"/>
        <v>3.5042724609361358</v>
      </c>
      <c r="E29" s="3">
        <f t="shared" si="10"/>
        <v>3.5</v>
      </c>
      <c r="O29">
        <v>73</v>
      </c>
      <c r="P29">
        <v>-4.2200000000000006</v>
      </c>
      <c r="Q29">
        <f t="shared" si="7"/>
        <v>33.239999999999995</v>
      </c>
      <c r="R29" s="3">
        <f t="shared" si="11"/>
        <v>10.973144531243861</v>
      </c>
      <c r="S29" s="3">
        <f t="shared" si="12"/>
        <v>17.750610351551586</v>
      </c>
      <c r="T29" s="3">
        <f t="shared" si="13"/>
        <v>22.0341796875</v>
      </c>
      <c r="U29" s="3">
        <f t="shared" si="14"/>
        <v>25.731811523436136</v>
      </c>
      <c r="V29" s="3">
        <f t="shared" si="15"/>
        <v>28.1103515625</v>
      </c>
      <c r="W29" s="3">
        <f t="shared" si="16"/>
        <v>29.638916015616132</v>
      </c>
      <c r="X29" s="3">
        <f t="shared" si="17"/>
        <v>30.525146484371589</v>
      </c>
      <c r="Y29" s="3">
        <f t="shared" si="17"/>
        <v>31.425292968743861</v>
      </c>
      <c r="Z29" s="3">
        <f t="shared" si="17"/>
        <v>39.084000000000003</v>
      </c>
      <c r="AA29" s="3">
        <f t="shared" si="17"/>
        <v>17.124000000000002</v>
      </c>
      <c r="AB29" s="3">
        <f t="shared" si="17"/>
        <v>16.716000000000001</v>
      </c>
      <c r="AC29" s="3">
        <f t="shared" si="17"/>
        <v>7.76</v>
      </c>
      <c r="AD29" s="3">
        <f t="shared" si="17"/>
        <v>14</v>
      </c>
    </row>
    <row r="30" spans="1:30" x14ac:dyDescent="0.3">
      <c r="A30" s="3">
        <v>3.75</v>
      </c>
      <c r="B30" s="3">
        <v>367.67556762695301</v>
      </c>
      <c r="D30" s="3">
        <f t="shared" si="9"/>
        <v>3.6668701171799967</v>
      </c>
      <c r="E30" s="3">
        <f t="shared" si="10"/>
        <v>3.75</v>
      </c>
      <c r="O30">
        <v>74</v>
      </c>
      <c r="P30">
        <v>-4.1400000000000006</v>
      </c>
      <c r="Q30">
        <f t="shared" si="7"/>
        <v>34.199999999999996</v>
      </c>
      <c r="R30" s="3">
        <f t="shared" si="11"/>
        <v>10.973144531243861</v>
      </c>
      <c r="S30" s="3">
        <f t="shared" si="12"/>
        <v>17.750610351551586</v>
      </c>
      <c r="T30" s="3">
        <f t="shared" si="13"/>
        <v>22.0341796875</v>
      </c>
      <c r="U30" s="3">
        <f t="shared" si="14"/>
        <v>25.731811523436136</v>
      </c>
      <c r="V30" s="3">
        <f t="shared" si="15"/>
        <v>28.1103515625</v>
      </c>
      <c r="W30" s="3">
        <f t="shared" si="16"/>
        <v>29.638916015616132</v>
      </c>
      <c r="X30" s="3">
        <f t="shared" si="17"/>
        <v>30.525146484371589</v>
      </c>
      <c r="Y30" s="3">
        <f t="shared" si="17"/>
        <v>31.425292968743861</v>
      </c>
      <c r="Z30" s="3">
        <f t="shared" si="17"/>
        <v>39.084000000000003</v>
      </c>
      <c r="AA30" s="3">
        <f t="shared" si="17"/>
        <v>17.124000000000002</v>
      </c>
      <c r="AB30" s="3">
        <f t="shared" si="17"/>
        <v>16.716000000000001</v>
      </c>
      <c r="AC30" s="3">
        <f t="shared" si="17"/>
        <v>7.76</v>
      </c>
      <c r="AD30" s="3">
        <f t="shared" si="17"/>
        <v>14</v>
      </c>
    </row>
    <row r="31" spans="1:30" x14ac:dyDescent="0.3">
      <c r="A31" s="3">
        <v>4</v>
      </c>
      <c r="B31" s="3">
        <v>367.68637084960898</v>
      </c>
      <c r="D31" s="3">
        <f t="shared" si="9"/>
        <v>3.7965087890515861</v>
      </c>
      <c r="E31" s="3">
        <f t="shared" si="10"/>
        <v>4</v>
      </c>
      <c r="O31">
        <v>75</v>
      </c>
      <c r="P31">
        <v>-4.5299999999999994</v>
      </c>
      <c r="Q31">
        <f t="shared" si="7"/>
        <v>29.52000000000001</v>
      </c>
      <c r="R31" s="3">
        <f t="shared" si="11"/>
        <v>10.973144531243861</v>
      </c>
      <c r="S31" s="3">
        <f t="shared" si="12"/>
        <v>17.750610351551586</v>
      </c>
      <c r="T31" s="3">
        <f t="shared" si="13"/>
        <v>22.0341796875</v>
      </c>
      <c r="U31" s="3">
        <f t="shared" si="14"/>
        <v>25.731811523436136</v>
      </c>
      <c r="V31" s="3">
        <f t="shared" si="15"/>
        <v>28.1103515625</v>
      </c>
      <c r="W31" s="3">
        <f t="shared" si="16"/>
        <v>29.638916015616132</v>
      </c>
      <c r="X31" s="3">
        <f t="shared" si="17"/>
        <v>30.525146484371589</v>
      </c>
      <c r="Y31" s="3">
        <f t="shared" si="17"/>
        <v>31.425292968743861</v>
      </c>
      <c r="Z31" s="3">
        <f t="shared" si="17"/>
        <v>39.084000000000003</v>
      </c>
      <c r="AA31" s="3">
        <f t="shared" si="17"/>
        <v>17.124000000000002</v>
      </c>
      <c r="AB31" s="3">
        <f t="shared" si="17"/>
        <v>16.716000000000001</v>
      </c>
      <c r="AC31" s="3">
        <f t="shared" si="17"/>
        <v>7.76</v>
      </c>
      <c r="AD31" s="3">
        <f t="shared" si="17"/>
        <v>14</v>
      </c>
    </row>
    <row r="32" spans="1:30" x14ac:dyDescent="0.3">
      <c r="A32" s="3">
        <v>4.25</v>
      </c>
      <c r="B32" s="3">
        <v>367.69558715820301</v>
      </c>
      <c r="D32" s="3">
        <f t="shared" si="9"/>
        <v>3.9071044921799967</v>
      </c>
      <c r="E32" s="3">
        <f t="shared" si="10"/>
        <v>4.25</v>
      </c>
      <c r="O32">
        <v>78</v>
      </c>
      <c r="P32">
        <v>-4.4000000000000004</v>
      </c>
      <c r="Q32">
        <f t="shared" si="7"/>
        <v>31.08</v>
      </c>
      <c r="R32" s="3">
        <f t="shared" si="11"/>
        <v>10.973144531243861</v>
      </c>
      <c r="S32" s="3">
        <f t="shared" si="12"/>
        <v>17.750610351551586</v>
      </c>
      <c r="T32" s="3">
        <f t="shared" si="13"/>
        <v>22.0341796875</v>
      </c>
      <c r="U32" s="3">
        <f t="shared" si="14"/>
        <v>25.731811523436136</v>
      </c>
      <c r="V32" s="3">
        <f t="shared" si="15"/>
        <v>28.1103515625</v>
      </c>
      <c r="W32" s="3">
        <f t="shared" si="16"/>
        <v>29.638916015616132</v>
      </c>
      <c r="X32" s="3">
        <f t="shared" si="17"/>
        <v>30.525146484371589</v>
      </c>
      <c r="Y32" s="3">
        <f t="shared" si="17"/>
        <v>31.425292968743861</v>
      </c>
      <c r="Z32" s="3">
        <f t="shared" si="17"/>
        <v>39.084000000000003</v>
      </c>
      <c r="AA32" s="3">
        <f t="shared" si="17"/>
        <v>17.124000000000002</v>
      </c>
      <c r="AB32" s="3">
        <f t="shared" si="17"/>
        <v>16.716000000000001</v>
      </c>
      <c r="AC32" s="3">
        <f t="shared" si="17"/>
        <v>7.76</v>
      </c>
      <c r="AD32" s="3">
        <f t="shared" si="17"/>
        <v>14</v>
      </c>
    </row>
    <row r="33" spans="1:30" x14ac:dyDescent="0.3">
      <c r="A33" s="3">
        <v>4.5</v>
      </c>
      <c r="B33" s="3">
        <v>367.70205688476602</v>
      </c>
      <c r="D33" s="3">
        <f t="shared" si="9"/>
        <v>3.9847412109361358</v>
      </c>
      <c r="E33" s="3">
        <f t="shared" si="10"/>
        <v>4.5</v>
      </c>
      <c r="O33">
        <v>82</v>
      </c>
      <c r="P33">
        <v>-4.1199999999999992</v>
      </c>
      <c r="Q33">
        <f t="shared" si="7"/>
        <v>34.440000000000012</v>
      </c>
      <c r="R33" s="3">
        <f t="shared" si="11"/>
        <v>10.973144531243861</v>
      </c>
      <c r="S33" s="3">
        <f t="shared" si="12"/>
        <v>17.750610351551586</v>
      </c>
      <c r="T33" s="3">
        <f t="shared" si="13"/>
        <v>22.0341796875</v>
      </c>
      <c r="U33" s="3">
        <f t="shared" si="14"/>
        <v>25.731811523436136</v>
      </c>
      <c r="V33" s="3">
        <f t="shared" si="15"/>
        <v>28.1103515625</v>
      </c>
      <c r="W33" s="3">
        <f t="shared" si="16"/>
        <v>29.638916015616132</v>
      </c>
      <c r="X33" s="3">
        <f t="shared" si="17"/>
        <v>30.525146484371589</v>
      </c>
      <c r="Y33" s="3">
        <f t="shared" si="17"/>
        <v>31.425292968743861</v>
      </c>
      <c r="Z33" s="3">
        <f t="shared" si="17"/>
        <v>39.084000000000003</v>
      </c>
      <c r="AA33" s="3">
        <f t="shared" si="17"/>
        <v>17.124000000000002</v>
      </c>
      <c r="AB33" s="3">
        <f t="shared" si="17"/>
        <v>16.716000000000001</v>
      </c>
      <c r="AC33" s="3">
        <f t="shared" si="17"/>
        <v>7.76</v>
      </c>
      <c r="AD33" s="3">
        <f t="shared" si="17"/>
        <v>14</v>
      </c>
    </row>
    <row r="34" spans="1:30" x14ac:dyDescent="0.3">
      <c r="A34" s="3">
        <v>4.75</v>
      </c>
      <c r="B34" s="3">
        <v>367.71047973632801</v>
      </c>
      <c r="D34" s="3">
        <f t="shared" si="9"/>
        <v>4.0858154296799967</v>
      </c>
      <c r="E34" s="3">
        <f t="shared" si="10"/>
        <v>4.75</v>
      </c>
      <c r="O34">
        <v>88</v>
      </c>
      <c r="P34">
        <v>-3.68</v>
      </c>
      <c r="Q34">
        <f t="shared" si="7"/>
        <v>39.72</v>
      </c>
      <c r="R34" s="3">
        <f t="shared" si="11"/>
        <v>10.973144531243861</v>
      </c>
      <c r="S34" s="3">
        <f t="shared" si="12"/>
        <v>17.750610351551586</v>
      </c>
      <c r="T34" s="3">
        <f t="shared" si="13"/>
        <v>22.0341796875</v>
      </c>
      <c r="U34" s="3">
        <f t="shared" si="14"/>
        <v>25.731811523436136</v>
      </c>
      <c r="V34" s="3">
        <f t="shared" si="15"/>
        <v>28.1103515625</v>
      </c>
      <c r="W34" s="3">
        <f t="shared" si="16"/>
        <v>29.638916015616132</v>
      </c>
      <c r="X34" s="3">
        <f t="shared" si="17"/>
        <v>30.525146484371589</v>
      </c>
      <c r="Y34" s="3">
        <f t="shared" si="17"/>
        <v>31.425292968743861</v>
      </c>
      <c r="Z34" s="3">
        <f t="shared" si="17"/>
        <v>39.084000000000003</v>
      </c>
      <c r="AA34" s="3">
        <f t="shared" si="17"/>
        <v>17.124000000000002</v>
      </c>
      <c r="AB34" s="3">
        <f t="shared" si="17"/>
        <v>16.716000000000001</v>
      </c>
      <c r="AC34" s="3">
        <f t="shared" si="17"/>
        <v>7.76</v>
      </c>
      <c r="AD34" s="3">
        <f t="shared" si="17"/>
        <v>14</v>
      </c>
    </row>
    <row r="35" spans="1:30" x14ac:dyDescent="0.3">
      <c r="A35" s="3">
        <v>5</v>
      </c>
      <c r="B35" s="3">
        <v>367.71896362304699</v>
      </c>
      <c r="D35" s="3">
        <f t="shared" si="9"/>
        <v>4.1876220703077252</v>
      </c>
      <c r="E35" s="3">
        <f t="shared" si="10"/>
        <v>5</v>
      </c>
      <c r="O35">
        <v>90</v>
      </c>
      <c r="P35">
        <v>-3.4999999999999996</v>
      </c>
      <c r="Q35">
        <f t="shared" si="7"/>
        <v>41.88000000000001</v>
      </c>
      <c r="R35" s="3">
        <f t="shared" si="11"/>
        <v>10.973144531243861</v>
      </c>
      <c r="S35" s="3">
        <f t="shared" si="12"/>
        <v>17.750610351551586</v>
      </c>
      <c r="T35" s="3">
        <f t="shared" si="13"/>
        <v>22.0341796875</v>
      </c>
      <c r="U35" s="3">
        <f t="shared" si="14"/>
        <v>25.731811523436136</v>
      </c>
      <c r="V35" s="3">
        <f t="shared" si="15"/>
        <v>28.1103515625</v>
      </c>
      <c r="W35" s="3">
        <f t="shared" si="16"/>
        <v>29.638916015616132</v>
      </c>
      <c r="X35" s="3">
        <f t="shared" si="17"/>
        <v>30.525146484371589</v>
      </c>
      <c r="Y35" s="3">
        <f t="shared" si="17"/>
        <v>31.425292968743861</v>
      </c>
      <c r="Z35" s="3">
        <f t="shared" si="17"/>
        <v>39.084000000000003</v>
      </c>
      <c r="AA35" s="3">
        <f t="shared" si="17"/>
        <v>17.124000000000002</v>
      </c>
      <c r="AB35" s="3">
        <f t="shared" si="17"/>
        <v>16.716000000000001</v>
      </c>
      <c r="AC35" s="3">
        <f t="shared" si="17"/>
        <v>7.76</v>
      </c>
      <c r="AD35" s="3">
        <f t="shared" si="17"/>
        <v>14</v>
      </c>
    </row>
    <row r="36" spans="1:30" x14ac:dyDescent="0.3">
      <c r="A36" s="3">
        <v>5.25</v>
      </c>
      <c r="B36" s="3">
        <v>367.72714233398398</v>
      </c>
      <c r="D36" s="3">
        <f t="shared" si="9"/>
        <v>4.2857666015515861</v>
      </c>
      <c r="E36" s="3">
        <f t="shared" si="10"/>
        <v>5.25</v>
      </c>
      <c r="O36">
        <v>94</v>
      </c>
      <c r="P36">
        <v>-3.73</v>
      </c>
      <c r="Q36">
        <f t="shared" si="7"/>
        <v>39.120000000000005</v>
      </c>
      <c r="R36" s="3">
        <f t="shared" si="11"/>
        <v>10.973144531243861</v>
      </c>
      <c r="S36" s="3">
        <f t="shared" si="12"/>
        <v>17.750610351551586</v>
      </c>
      <c r="T36" s="3">
        <f t="shared" si="13"/>
        <v>22.0341796875</v>
      </c>
      <c r="U36" s="3">
        <f t="shared" si="14"/>
        <v>25.731811523436136</v>
      </c>
      <c r="V36" s="3">
        <f t="shared" si="15"/>
        <v>28.1103515625</v>
      </c>
      <c r="W36" s="3">
        <f t="shared" si="16"/>
        <v>29.638916015616132</v>
      </c>
      <c r="X36" s="3">
        <f t="shared" si="17"/>
        <v>30.525146484371589</v>
      </c>
      <c r="Y36" s="3">
        <f t="shared" si="17"/>
        <v>31.425292968743861</v>
      </c>
      <c r="Z36" s="3">
        <f t="shared" si="17"/>
        <v>39.084000000000003</v>
      </c>
      <c r="AA36" s="3">
        <f t="shared" si="17"/>
        <v>17.124000000000002</v>
      </c>
      <c r="AB36" s="3">
        <f t="shared" si="17"/>
        <v>16.716000000000001</v>
      </c>
      <c r="AC36" s="3">
        <f t="shared" si="17"/>
        <v>7.76</v>
      </c>
      <c r="AD36" s="3">
        <f t="shared" si="17"/>
        <v>14</v>
      </c>
    </row>
    <row r="37" spans="1:30" x14ac:dyDescent="0.3">
      <c r="A37" s="3">
        <v>5.5</v>
      </c>
      <c r="B37" s="3">
        <v>367.73504638671898</v>
      </c>
      <c r="D37" s="3">
        <f t="shared" si="9"/>
        <v>4.3806152343715894</v>
      </c>
      <c r="E37" s="3">
        <f t="shared" si="10"/>
        <v>5.5</v>
      </c>
      <c r="O37">
        <v>99</v>
      </c>
      <c r="P37">
        <v>-3.47</v>
      </c>
      <c r="Q37">
        <f t="shared" si="7"/>
        <v>42.24</v>
      </c>
      <c r="R37" s="3">
        <f t="shared" si="11"/>
        <v>10.973144531243861</v>
      </c>
      <c r="S37" s="3">
        <f t="shared" si="12"/>
        <v>17.750610351551586</v>
      </c>
      <c r="T37" s="3">
        <f t="shared" si="13"/>
        <v>22.0341796875</v>
      </c>
      <c r="U37" s="3">
        <f t="shared" si="14"/>
        <v>25.731811523436136</v>
      </c>
      <c r="V37" s="3">
        <f t="shared" si="15"/>
        <v>28.1103515625</v>
      </c>
      <c r="W37" s="3">
        <f t="shared" si="16"/>
        <v>29.638916015616132</v>
      </c>
      <c r="X37" s="3">
        <f t="shared" si="17"/>
        <v>30.525146484371589</v>
      </c>
      <c r="Y37" s="3">
        <f t="shared" si="17"/>
        <v>31.425292968743861</v>
      </c>
      <c r="Z37" s="3">
        <f t="shared" si="17"/>
        <v>39.084000000000003</v>
      </c>
      <c r="AA37" s="3">
        <f t="shared" si="17"/>
        <v>17.124000000000002</v>
      </c>
      <c r="AB37" s="3">
        <f t="shared" si="17"/>
        <v>16.716000000000001</v>
      </c>
      <c r="AC37" s="3">
        <f t="shared" si="17"/>
        <v>7.76</v>
      </c>
      <c r="AD37" s="3">
        <f t="shared" si="17"/>
        <v>14</v>
      </c>
    </row>
    <row r="38" spans="1:30" x14ac:dyDescent="0.3">
      <c r="A38" s="3">
        <v>5.75</v>
      </c>
      <c r="B38" s="3">
        <v>367.74246215820301</v>
      </c>
      <c r="D38" s="3">
        <f t="shared" si="9"/>
        <v>4.4696044921799967</v>
      </c>
      <c r="E38" s="3">
        <f t="shared" si="10"/>
        <v>5.75</v>
      </c>
      <c r="Z38" s="3"/>
      <c r="AA38" s="3"/>
      <c r="AB38" s="3"/>
      <c r="AC38" s="3"/>
      <c r="AD38" s="3"/>
    </row>
    <row r="39" spans="1:30" x14ac:dyDescent="0.3">
      <c r="A39" s="3">
        <v>6</v>
      </c>
      <c r="B39" s="3">
        <v>367.74960327148398</v>
      </c>
      <c r="D39" s="3">
        <f t="shared" si="9"/>
        <v>4.5552978515515861</v>
      </c>
      <c r="E39" s="3">
        <f t="shared" si="10"/>
        <v>6</v>
      </c>
      <c r="Z39" s="3"/>
      <c r="AA39" s="3"/>
      <c r="AB39" s="3"/>
      <c r="AC39" s="3"/>
      <c r="AD39" s="3"/>
    </row>
    <row r="40" spans="1:30" x14ac:dyDescent="0.3">
      <c r="A40" s="3">
        <v>6.25</v>
      </c>
      <c r="B40" s="3">
        <v>367.75378417968801</v>
      </c>
      <c r="D40" s="3">
        <f t="shared" si="9"/>
        <v>4.60546875</v>
      </c>
      <c r="E40" s="3">
        <f t="shared" si="10"/>
        <v>6.25</v>
      </c>
      <c r="Z40" s="3"/>
      <c r="AA40" s="3"/>
      <c r="AB40" s="3"/>
      <c r="AC40" s="3"/>
      <c r="AD40" s="3"/>
    </row>
    <row r="41" spans="1:30" x14ac:dyDescent="0.3">
      <c r="A41" s="3">
        <v>6.5</v>
      </c>
      <c r="B41" s="3">
        <v>367.76077270507801</v>
      </c>
      <c r="D41" s="3">
        <f t="shared" si="9"/>
        <v>4.6893310546799967</v>
      </c>
      <c r="E41" s="3">
        <f t="shared" si="10"/>
        <v>6.5</v>
      </c>
      <c r="Z41" s="3"/>
      <c r="AA41" s="3"/>
      <c r="AB41" s="3"/>
      <c r="AC41" s="3"/>
      <c r="AD41" s="3"/>
    </row>
    <row r="42" spans="1:30" x14ac:dyDescent="0.3">
      <c r="A42" s="3">
        <v>6.75</v>
      </c>
      <c r="B42" s="3">
        <v>367.76803588867199</v>
      </c>
      <c r="D42" s="3">
        <f t="shared" si="9"/>
        <v>4.7764892578077252</v>
      </c>
      <c r="E42" s="3">
        <f t="shared" si="10"/>
        <v>6.75</v>
      </c>
      <c r="Z42" s="3"/>
      <c r="AA42" s="3"/>
      <c r="AB42" s="3"/>
      <c r="AC42" s="3"/>
      <c r="AD42" s="3"/>
    </row>
    <row r="43" spans="1:30" x14ac:dyDescent="0.3">
      <c r="A43" s="3">
        <v>7</v>
      </c>
      <c r="B43" s="3">
        <v>367.774658203125</v>
      </c>
      <c r="D43" s="3">
        <f t="shared" si="9"/>
        <v>4.8559570312438609</v>
      </c>
      <c r="E43" s="3">
        <f t="shared" si="10"/>
        <v>7</v>
      </c>
      <c r="Z43" s="3"/>
      <c r="AA43" s="3"/>
      <c r="AB43" s="3"/>
      <c r="AC43" s="3"/>
      <c r="AD43" s="3"/>
    </row>
    <row r="44" spans="1:30" x14ac:dyDescent="0.3">
      <c r="A44" s="3">
        <v>7.25</v>
      </c>
      <c r="B44" s="3">
        <v>367.78097534179699</v>
      </c>
      <c r="D44" s="3">
        <f t="shared" si="9"/>
        <v>4.9317626953077252</v>
      </c>
      <c r="E44" s="3">
        <f t="shared" si="10"/>
        <v>7.25</v>
      </c>
      <c r="Z44" s="3"/>
      <c r="AA44" s="3"/>
      <c r="AB44" s="3"/>
      <c r="AC44" s="3"/>
      <c r="AD44" s="3"/>
    </row>
    <row r="45" spans="1:30" x14ac:dyDescent="0.3">
      <c r="A45" s="3">
        <v>7.5</v>
      </c>
      <c r="B45" s="3">
        <v>367.78878784179699</v>
      </c>
      <c r="D45" s="3">
        <f t="shared" si="9"/>
        <v>5.0255126953077252</v>
      </c>
      <c r="E45" s="3">
        <f t="shared" si="10"/>
        <v>7.5</v>
      </c>
      <c r="Z45" s="3"/>
      <c r="AA45" s="3"/>
      <c r="AB45" s="3"/>
      <c r="AC45" s="3"/>
      <c r="AD45" s="3"/>
    </row>
    <row r="46" spans="1:30" x14ac:dyDescent="0.3">
      <c r="A46" s="3">
        <v>7.75</v>
      </c>
      <c r="B46" s="3">
        <v>367.794921875</v>
      </c>
      <c r="D46" s="3">
        <f t="shared" si="9"/>
        <v>5.0991210937438609</v>
      </c>
      <c r="E46" s="3">
        <f t="shared" si="10"/>
        <v>7.75</v>
      </c>
      <c r="Z46" s="3"/>
      <c r="AA46" s="3"/>
      <c r="AB46" s="3"/>
      <c r="AC46" s="3"/>
      <c r="AD46" s="3"/>
    </row>
    <row r="47" spans="1:30" x14ac:dyDescent="0.3">
      <c r="A47" s="3">
        <v>8</v>
      </c>
      <c r="B47" s="3">
        <v>367.80075073242199</v>
      </c>
      <c r="D47" s="3">
        <f t="shared" si="9"/>
        <v>5.1690673828077252</v>
      </c>
      <c r="E47" s="3">
        <f t="shared" si="10"/>
        <v>8</v>
      </c>
      <c r="Z47" s="3"/>
      <c r="AA47" s="3"/>
      <c r="AB47" s="3"/>
      <c r="AC47" s="3"/>
      <c r="AD47" s="3"/>
    </row>
    <row r="48" spans="1:30" x14ac:dyDescent="0.3">
      <c r="A48" s="3">
        <v>8.25</v>
      </c>
      <c r="B48" s="3">
        <v>367.80645751953102</v>
      </c>
      <c r="D48" s="3">
        <f t="shared" si="9"/>
        <v>5.2375488281161324</v>
      </c>
      <c r="E48" s="3">
        <f t="shared" si="10"/>
        <v>8.25</v>
      </c>
      <c r="Z48" s="3"/>
      <c r="AA48" s="3"/>
      <c r="AB48" s="3"/>
      <c r="AC48" s="3"/>
      <c r="AD48" s="3"/>
    </row>
    <row r="49" spans="1:30" x14ac:dyDescent="0.3">
      <c r="A49" s="3">
        <v>8.5</v>
      </c>
      <c r="B49" s="3">
        <v>367.81222534179699</v>
      </c>
      <c r="D49" s="3">
        <f t="shared" si="9"/>
        <v>5.3067626953077252</v>
      </c>
      <c r="E49" s="3">
        <f t="shared" si="10"/>
        <v>8.5</v>
      </c>
      <c r="Z49" s="3"/>
      <c r="AA49" s="3"/>
      <c r="AB49" s="3"/>
      <c r="AC49" s="3"/>
      <c r="AD49" s="3"/>
    </row>
    <row r="50" spans="1:30" x14ac:dyDescent="0.3">
      <c r="A50" s="3">
        <v>8.75</v>
      </c>
      <c r="B50" s="3">
        <v>367.81784057617199</v>
      </c>
      <c r="D50" s="3">
        <f t="shared" si="9"/>
        <v>5.3741455078077252</v>
      </c>
      <c r="E50" s="3">
        <f t="shared" si="10"/>
        <v>8.75</v>
      </c>
      <c r="Z50" s="3"/>
      <c r="AA50" s="3"/>
      <c r="AB50" s="3"/>
      <c r="AC50" s="3"/>
      <c r="AD50" s="3"/>
    </row>
    <row r="51" spans="1:30" x14ac:dyDescent="0.3">
      <c r="A51" s="3">
        <v>9</v>
      </c>
      <c r="B51" s="3">
        <v>367.82339477539102</v>
      </c>
      <c r="D51" s="3">
        <f t="shared" si="9"/>
        <v>5.4407958984361358</v>
      </c>
      <c r="E51" s="3">
        <f t="shared" si="10"/>
        <v>9</v>
      </c>
      <c r="Z51" s="3"/>
      <c r="AA51" s="3"/>
      <c r="AB51" s="3"/>
      <c r="AC51" s="3"/>
      <c r="AD51" s="3"/>
    </row>
    <row r="52" spans="1:30" x14ac:dyDescent="0.3">
      <c r="A52" s="3">
        <v>9.25</v>
      </c>
      <c r="B52" s="3">
        <v>367.82894897460898</v>
      </c>
      <c r="D52" s="3">
        <f t="shared" si="9"/>
        <v>5.5074462890515861</v>
      </c>
      <c r="E52" s="3">
        <f t="shared" si="10"/>
        <v>9.25</v>
      </c>
      <c r="Z52" s="3"/>
      <c r="AA52" s="3"/>
      <c r="AB52" s="3"/>
      <c r="AC52" s="3"/>
      <c r="AD52" s="3"/>
    </row>
    <row r="53" spans="1:30" x14ac:dyDescent="0.3">
      <c r="A53" s="3">
        <v>9.5</v>
      </c>
      <c r="B53" s="3">
        <v>367.83444213867199</v>
      </c>
      <c r="D53" s="3">
        <f t="shared" si="9"/>
        <v>5.5733642578077252</v>
      </c>
      <c r="E53" s="3">
        <f t="shared" si="10"/>
        <v>9.5</v>
      </c>
      <c r="Z53" s="3"/>
      <c r="AA53" s="3"/>
      <c r="AB53" s="3"/>
      <c r="AC53" s="3"/>
      <c r="AD53" s="3"/>
    </row>
    <row r="54" spans="1:30" x14ac:dyDescent="0.3">
      <c r="A54" s="3">
        <v>9.75</v>
      </c>
      <c r="B54" s="3">
        <v>367.83972167968801</v>
      </c>
      <c r="D54" s="3">
        <f t="shared" si="9"/>
        <v>5.63671875</v>
      </c>
      <c r="E54" s="3">
        <f t="shared" si="10"/>
        <v>9.75</v>
      </c>
      <c r="Z54" s="3"/>
      <c r="AA54" s="3"/>
      <c r="AB54" s="3"/>
      <c r="AC54" s="3"/>
      <c r="AD54" s="3"/>
    </row>
    <row r="55" spans="1:30" x14ac:dyDescent="0.3">
      <c r="A55" s="3">
        <v>10</v>
      </c>
      <c r="B55" s="3">
        <v>367.844970703125</v>
      </c>
      <c r="D55" s="3">
        <f t="shared" si="9"/>
        <v>5.6997070312438609</v>
      </c>
      <c r="E55" s="3">
        <f t="shared" si="10"/>
        <v>10</v>
      </c>
      <c r="Z55" s="3"/>
      <c r="AA55" s="3"/>
      <c r="AB55" s="3"/>
      <c r="AC55" s="3"/>
      <c r="AD55" s="3"/>
    </row>
    <row r="56" spans="1:30" x14ac:dyDescent="0.3">
      <c r="A56" s="3">
        <v>10.25</v>
      </c>
      <c r="B56" s="3">
        <v>367.84982299804699</v>
      </c>
      <c r="D56" s="3">
        <f t="shared" si="9"/>
        <v>5.7579345703077252</v>
      </c>
      <c r="E56" s="3">
        <f t="shared" si="10"/>
        <v>10.25</v>
      </c>
    </row>
    <row r="57" spans="1:30" x14ac:dyDescent="0.3">
      <c r="A57" s="3">
        <v>10.5</v>
      </c>
      <c r="B57" s="3">
        <v>367.85501098632801</v>
      </c>
      <c r="D57" s="3">
        <f t="shared" si="9"/>
        <v>5.8201904296799967</v>
      </c>
      <c r="E57" s="3">
        <f t="shared" si="10"/>
        <v>10.5</v>
      </c>
    </row>
    <row r="58" spans="1:30" x14ac:dyDescent="0.3">
      <c r="A58" s="3">
        <v>10.75</v>
      </c>
      <c r="B58" s="3">
        <v>367.86056518554699</v>
      </c>
      <c r="D58" s="3">
        <f t="shared" si="9"/>
        <v>5.8868408203077252</v>
      </c>
      <c r="E58" s="3">
        <f t="shared" si="10"/>
        <v>10.75</v>
      </c>
    </row>
    <row r="59" spans="1:30" x14ac:dyDescent="0.3">
      <c r="A59" s="3">
        <v>11</v>
      </c>
      <c r="B59" s="3">
        <v>367.86489868164102</v>
      </c>
      <c r="D59" s="3">
        <f t="shared" si="9"/>
        <v>5.9388427734361358</v>
      </c>
      <c r="E59" s="3">
        <f t="shared" si="10"/>
        <v>11</v>
      </c>
    </row>
    <row r="60" spans="1:30" x14ac:dyDescent="0.3">
      <c r="A60" s="3">
        <v>11.25</v>
      </c>
      <c r="B60" s="3">
        <v>367.86923217773398</v>
      </c>
      <c r="D60" s="3">
        <f t="shared" si="9"/>
        <v>5.9908447265515861</v>
      </c>
      <c r="E60" s="3">
        <f t="shared" si="10"/>
        <v>11.25</v>
      </c>
    </row>
    <row r="61" spans="1:30" x14ac:dyDescent="0.3">
      <c r="A61" s="3">
        <v>11.5</v>
      </c>
      <c r="B61" s="3">
        <v>367.87289428710898</v>
      </c>
      <c r="D61" s="3">
        <f t="shared" si="9"/>
        <v>6.0347900390515861</v>
      </c>
      <c r="E61" s="3">
        <f t="shared" si="10"/>
        <v>11.5</v>
      </c>
    </row>
    <row r="62" spans="1:30" x14ac:dyDescent="0.3">
      <c r="A62" s="3">
        <v>11.75</v>
      </c>
      <c r="B62" s="3">
        <v>367.87753295898398</v>
      </c>
      <c r="D62" s="3">
        <f t="shared" si="9"/>
        <v>6.0904541015515861</v>
      </c>
      <c r="E62" s="3">
        <f t="shared" si="10"/>
        <v>11.75</v>
      </c>
    </row>
    <row r="63" spans="1:30" x14ac:dyDescent="0.3">
      <c r="A63" s="3">
        <v>12</v>
      </c>
      <c r="B63" s="3">
        <v>367.88217163085898</v>
      </c>
      <c r="D63" s="3">
        <f t="shared" si="9"/>
        <v>6.1461181640515861</v>
      </c>
      <c r="E63" s="3">
        <f t="shared" si="10"/>
        <v>12</v>
      </c>
    </row>
    <row r="64" spans="1:30" x14ac:dyDescent="0.3">
      <c r="A64" s="3">
        <v>12.25</v>
      </c>
      <c r="B64" s="3">
        <v>367.88708496093801</v>
      </c>
      <c r="D64" s="3">
        <f t="shared" si="9"/>
        <v>6.205078125</v>
      </c>
      <c r="E64" s="3">
        <f t="shared" si="10"/>
        <v>12.25</v>
      </c>
    </row>
    <row r="65" spans="1:5" x14ac:dyDescent="0.3">
      <c r="A65" s="3">
        <v>12.5</v>
      </c>
      <c r="B65" s="3">
        <v>367.89123535156301</v>
      </c>
      <c r="D65" s="3">
        <f t="shared" si="9"/>
        <v>6.2548828125</v>
      </c>
      <c r="E65" s="3">
        <f t="shared" si="10"/>
        <v>12.5</v>
      </c>
    </row>
    <row r="66" spans="1:5" x14ac:dyDescent="0.3">
      <c r="A66" s="3">
        <v>12.75</v>
      </c>
      <c r="B66" s="3">
        <v>367.89990234375</v>
      </c>
      <c r="D66" s="3">
        <f t="shared" si="9"/>
        <v>6.3588867187438609</v>
      </c>
      <c r="E66" s="3">
        <f t="shared" si="10"/>
        <v>12.75</v>
      </c>
    </row>
    <row r="67" spans="1:5" x14ac:dyDescent="0.3">
      <c r="A67" s="3">
        <v>13</v>
      </c>
      <c r="B67" s="3">
        <v>367.90451049804699</v>
      </c>
      <c r="D67" s="3">
        <f t="shared" si="9"/>
        <v>6.4141845703077252</v>
      </c>
      <c r="E67" s="3">
        <f t="shared" si="10"/>
        <v>13</v>
      </c>
    </row>
    <row r="68" spans="1:5" x14ac:dyDescent="0.3">
      <c r="A68" s="3">
        <v>13.25</v>
      </c>
      <c r="B68" s="3">
        <v>367.90792846679699</v>
      </c>
      <c r="D68" s="3">
        <f t="shared" si="9"/>
        <v>6.4552001953077252</v>
      </c>
      <c r="E68" s="3">
        <f t="shared" si="10"/>
        <v>13.25</v>
      </c>
    </row>
    <row r="69" spans="1:5" x14ac:dyDescent="0.3">
      <c r="A69" s="3">
        <v>13.5</v>
      </c>
      <c r="B69" s="3">
        <v>367.91079711914102</v>
      </c>
      <c r="D69" s="3">
        <f t="shared" si="9"/>
        <v>6.4896240234361358</v>
      </c>
      <c r="E69" s="3">
        <f t="shared" si="10"/>
        <v>13.5</v>
      </c>
    </row>
    <row r="70" spans="1:5" x14ac:dyDescent="0.3">
      <c r="A70" s="3">
        <v>13.75</v>
      </c>
      <c r="B70" s="3">
        <v>367.9140625</v>
      </c>
      <c r="D70" s="3">
        <f t="shared" si="9"/>
        <v>6.5288085937438609</v>
      </c>
      <c r="E70" s="3">
        <f t="shared" si="10"/>
        <v>13.75</v>
      </c>
    </row>
    <row r="71" spans="1:5" x14ac:dyDescent="0.3">
      <c r="A71" s="3">
        <v>14</v>
      </c>
      <c r="B71" s="3">
        <v>367.91854858398398</v>
      </c>
      <c r="D71" s="3">
        <f t="shared" si="9"/>
        <v>6.5826416015515861</v>
      </c>
      <c r="E71" s="3">
        <f t="shared" si="10"/>
        <v>14</v>
      </c>
    </row>
    <row r="72" spans="1:5" x14ac:dyDescent="0.3">
      <c r="A72" s="3">
        <v>14.25</v>
      </c>
      <c r="B72" s="3">
        <v>367.92379760742199</v>
      </c>
      <c r="D72" s="3">
        <f t="shared" si="9"/>
        <v>6.6456298828077252</v>
      </c>
      <c r="E72" s="3">
        <f t="shared" si="10"/>
        <v>14.25</v>
      </c>
    </row>
    <row r="73" spans="1:5" x14ac:dyDescent="0.3">
      <c r="A73" s="3">
        <v>14.5</v>
      </c>
      <c r="B73" s="3">
        <v>367.92752075195301</v>
      </c>
      <c r="D73" s="3">
        <f t="shared" si="9"/>
        <v>6.6903076171799967</v>
      </c>
      <c r="E73" s="3">
        <f t="shared" si="10"/>
        <v>14.5</v>
      </c>
    </row>
    <row r="74" spans="1:5" x14ac:dyDescent="0.3">
      <c r="A74" s="3">
        <v>14.75</v>
      </c>
      <c r="B74" s="3">
        <v>367.93225097656301</v>
      </c>
      <c r="D74" s="3">
        <f t="shared" si="9"/>
        <v>6.7470703125</v>
      </c>
      <c r="E74" s="3">
        <f t="shared" si="10"/>
        <v>14.75</v>
      </c>
    </row>
    <row r="75" spans="1:5" x14ac:dyDescent="0.3">
      <c r="A75" s="3">
        <v>15</v>
      </c>
      <c r="B75" s="3">
        <v>367.93878173828102</v>
      </c>
      <c r="D75" s="3">
        <f t="shared" si="9"/>
        <v>6.8254394531161324</v>
      </c>
      <c r="E75" s="3">
        <f t="shared" si="10"/>
        <v>15</v>
      </c>
    </row>
    <row r="76" spans="1:5" x14ac:dyDescent="0.3">
      <c r="A76" s="3">
        <v>15.25</v>
      </c>
      <c r="B76" s="3">
        <v>367.94607543945301</v>
      </c>
      <c r="D76" s="3">
        <f t="shared" si="9"/>
        <v>6.9129638671799967</v>
      </c>
      <c r="E76" s="3">
        <f t="shared" si="10"/>
        <v>15.25</v>
      </c>
    </row>
    <row r="77" spans="1:5" x14ac:dyDescent="0.3">
      <c r="A77" s="3">
        <v>15.5</v>
      </c>
      <c r="B77" s="3">
        <v>367.96023559570301</v>
      </c>
      <c r="D77" s="3">
        <f t="shared" si="9"/>
        <v>7.0828857421799967</v>
      </c>
      <c r="E77" s="3">
        <f t="shared" si="10"/>
        <v>15.5</v>
      </c>
    </row>
    <row r="78" spans="1:5" x14ac:dyDescent="0.3">
      <c r="A78" s="3">
        <v>15.75</v>
      </c>
      <c r="B78" s="3">
        <v>367.96560668945301</v>
      </c>
      <c r="D78" s="3">
        <f t="shared" si="9"/>
        <v>7.1473388671799967</v>
      </c>
      <c r="E78" s="3">
        <f t="shared" si="10"/>
        <v>15.75</v>
      </c>
    </row>
    <row r="79" spans="1:5" x14ac:dyDescent="0.3">
      <c r="A79" s="3">
        <v>16</v>
      </c>
      <c r="B79" s="3">
        <v>367.97061157226602</v>
      </c>
      <c r="D79" s="3">
        <f t="shared" ref="D79:D115" si="19">(B79-$B$3)*12</f>
        <v>7.2073974609361358</v>
      </c>
      <c r="E79" s="3">
        <f t="shared" si="10"/>
        <v>16</v>
      </c>
    </row>
    <row r="80" spans="1:5" x14ac:dyDescent="0.3">
      <c r="A80" s="3">
        <v>16.25</v>
      </c>
      <c r="B80" s="3">
        <v>367.97546386718801</v>
      </c>
      <c r="D80" s="3">
        <f t="shared" si="19"/>
        <v>7.265625</v>
      </c>
      <c r="E80" s="3">
        <f t="shared" ref="E80:E115" si="20">A80</f>
        <v>16.25</v>
      </c>
    </row>
    <row r="81" spans="1:5" x14ac:dyDescent="0.3">
      <c r="A81" s="3">
        <v>16.5</v>
      </c>
      <c r="B81" s="3">
        <v>367.98004150390602</v>
      </c>
      <c r="D81" s="3">
        <f t="shared" si="19"/>
        <v>7.3205566406161324</v>
      </c>
      <c r="E81" s="3">
        <f t="shared" si="20"/>
        <v>16.5</v>
      </c>
    </row>
    <row r="82" spans="1:5" x14ac:dyDescent="0.3">
      <c r="A82" s="3">
        <v>16.75</v>
      </c>
      <c r="B82" s="3">
        <v>367.98449707031301</v>
      </c>
      <c r="D82" s="3">
        <f t="shared" si="19"/>
        <v>7.3740234375</v>
      </c>
      <c r="E82" s="3">
        <f t="shared" si="20"/>
        <v>16.75</v>
      </c>
    </row>
    <row r="83" spans="1:5" x14ac:dyDescent="0.3">
      <c r="A83" s="3">
        <v>17</v>
      </c>
      <c r="B83" s="3">
        <v>367.988525390625</v>
      </c>
      <c r="D83" s="3">
        <f t="shared" si="19"/>
        <v>7.4223632812438609</v>
      </c>
      <c r="E83" s="3">
        <f t="shared" si="20"/>
        <v>17</v>
      </c>
    </row>
    <row r="84" spans="1:5" x14ac:dyDescent="0.3">
      <c r="A84" s="3">
        <v>17.25</v>
      </c>
      <c r="B84" s="3">
        <v>367.99261474609398</v>
      </c>
      <c r="D84" s="3">
        <f t="shared" si="19"/>
        <v>7.4714355468715894</v>
      </c>
      <c r="E84" s="3">
        <f t="shared" si="20"/>
        <v>17.25</v>
      </c>
    </row>
    <row r="85" spans="1:5" x14ac:dyDescent="0.3">
      <c r="A85" s="3">
        <v>17.5</v>
      </c>
      <c r="B85" s="3">
        <v>367.996337890625</v>
      </c>
      <c r="D85" s="3">
        <f t="shared" si="19"/>
        <v>7.5161132812438609</v>
      </c>
      <c r="E85" s="3">
        <f t="shared" si="20"/>
        <v>17.5</v>
      </c>
    </row>
    <row r="86" spans="1:5" x14ac:dyDescent="0.3">
      <c r="A86" s="3">
        <v>17.75</v>
      </c>
      <c r="B86" s="3">
        <v>367.995849609375</v>
      </c>
      <c r="D86" s="3">
        <f t="shared" si="19"/>
        <v>7.5102539062438609</v>
      </c>
      <c r="E86" s="3">
        <f t="shared" si="20"/>
        <v>17.75</v>
      </c>
    </row>
    <row r="87" spans="1:5" x14ac:dyDescent="0.3">
      <c r="A87" s="3">
        <v>18</v>
      </c>
      <c r="B87" s="3">
        <v>367.99798583984398</v>
      </c>
      <c r="D87" s="3">
        <f t="shared" si="19"/>
        <v>7.5358886718715894</v>
      </c>
      <c r="E87" s="3">
        <f t="shared" si="20"/>
        <v>18</v>
      </c>
    </row>
    <row r="88" spans="1:5" x14ac:dyDescent="0.3">
      <c r="A88" s="3">
        <v>18.25</v>
      </c>
      <c r="B88" s="3">
        <v>368.00033569335898</v>
      </c>
      <c r="D88" s="3">
        <f t="shared" si="19"/>
        <v>7.5640869140515861</v>
      </c>
      <c r="E88" s="3">
        <f t="shared" si="20"/>
        <v>18.25</v>
      </c>
    </row>
    <row r="89" spans="1:5" x14ac:dyDescent="0.3">
      <c r="A89" s="3">
        <v>18.5</v>
      </c>
      <c r="B89" s="3">
        <v>368.00262451171898</v>
      </c>
      <c r="D89" s="3">
        <f t="shared" si="19"/>
        <v>7.5915527343715894</v>
      </c>
      <c r="E89" s="3">
        <f t="shared" si="20"/>
        <v>18.5</v>
      </c>
    </row>
    <row r="90" spans="1:5" x14ac:dyDescent="0.3">
      <c r="A90" s="3">
        <v>18.75</v>
      </c>
      <c r="B90" s="3">
        <v>368.00656127929699</v>
      </c>
      <c r="D90" s="3">
        <f t="shared" si="19"/>
        <v>7.6387939453077252</v>
      </c>
      <c r="E90" s="3">
        <f t="shared" si="20"/>
        <v>18.75</v>
      </c>
    </row>
    <row r="91" spans="1:5" x14ac:dyDescent="0.3">
      <c r="A91" s="3">
        <v>19</v>
      </c>
      <c r="B91" s="3">
        <v>368.00988769531301</v>
      </c>
      <c r="D91" s="3">
        <f t="shared" si="19"/>
        <v>7.6787109375</v>
      </c>
      <c r="E91" s="3">
        <f t="shared" si="20"/>
        <v>19</v>
      </c>
    </row>
    <row r="92" spans="1:5" x14ac:dyDescent="0.3">
      <c r="A92" s="3">
        <v>19.25</v>
      </c>
      <c r="B92" s="3">
        <v>368.01361083984398</v>
      </c>
      <c r="D92" s="3">
        <f t="shared" si="19"/>
        <v>7.7233886718715894</v>
      </c>
      <c r="E92" s="3">
        <f t="shared" si="20"/>
        <v>19.25</v>
      </c>
    </row>
    <row r="93" spans="1:5" x14ac:dyDescent="0.3">
      <c r="A93" s="3">
        <v>19.5</v>
      </c>
      <c r="B93" s="3">
        <v>368.01724243164102</v>
      </c>
      <c r="D93" s="3">
        <f t="shared" si="19"/>
        <v>7.7669677734361358</v>
      </c>
      <c r="E93" s="3">
        <f t="shared" si="20"/>
        <v>19.5</v>
      </c>
    </row>
    <row r="94" spans="1:5" x14ac:dyDescent="0.3">
      <c r="A94" s="3">
        <v>19.75</v>
      </c>
      <c r="B94" s="3">
        <v>368.02084350585898</v>
      </c>
      <c r="D94" s="3">
        <f t="shared" si="19"/>
        <v>7.8101806640515861</v>
      </c>
      <c r="E94" s="3">
        <f t="shared" si="20"/>
        <v>19.75</v>
      </c>
    </row>
    <row r="95" spans="1:5" x14ac:dyDescent="0.3">
      <c r="A95" s="3">
        <v>20</v>
      </c>
      <c r="B95" s="3">
        <v>368.02471923828102</v>
      </c>
      <c r="D95" s="3">
        <f t="shared" si="19"/>
        <v>7.8566894531161324</v>
      </c>
      <c r="E95" s="3">
        <f t="shared" si="20"/>
        <v>20</v>
      </c>
    </row>
    <row r="96" spans="1:5" x14ac:dyDescent="0.3">
      <c r="A96" s="3">
        <v>20.25</v>
      </c>
      <c r="B96" s="3">
        <v>368.02844238281301</v>
      </c>
      <c r="D96" s="3">
        <f t="shared" si="19"/>
        <v>7.9013671875</v>
      </c>
      <c r="E96" s="3">
        <f t="shared" si="20"/>
        <v>20.25</v>
      </c>
    </row>
    <row r="97" spans="1:5" x14ac:dyDescent="0.3">
      <c r="A97" s="3">
        <v>20.5</v>
      </c>
      <c r="B97" s="3">
        <v>368.03182983398398</v>
      </c>
      <c r="D97" s="3">
        <f t="shared" si="19"/>
        <v>7.9420166015515861</v>
      </c>
      <c r="E97" s="3">
        <f t="shared" si="20"/>
        <v>20.5</v>
      </c>
    </row>
    <row r="98" spans="1:5" x14ac:dyDescent="0.3">
      <c r="A98" s="3">
        <v>20.75</v>
      </c>
      <c r="B98" s="3">
        <v>368.03524780273398</v>
      </c>
      <c r="D98" s="3">
        <f t="shared" si="19"/>
        <v>7.9830322265515861</v>
      </c>
      <c r="E98" s="3">
        <f t="shared" si="20"/>
        <v>20.75</v>
      </c>
    </row>
    <row r="99" spans="1:5" x14ac:dyDescent="0.3">
      <c r="A99" s="3">
        <v>21</v>
      </c>
      <c r="B99" s="3">
        <v>368.038818359375</v>
      </c>
      <c r="D99" s="3">
        <f t="shared" si="19"/>
        <v>8.0258789062438609</v>
      </c>
      <c r="E99" s="3">
        <f t="shared" si="20"/>
        <v>21</v>
      </c>
    </row>
    <row r="100" spans="1:5" x14ac:dyDescent="0.3">
      <c r="A100" s="3">
        <v>21.25</v>
      </c>
      <c r="B100" s="3">
        <v>368.04238891601602</v>
      </c>
      <c r="D100" s="3">
        <f t="shared" si="19"/>
        <v>8.0687255859361358</v>
      </c>
      <c r="E100" s="3">
        <f t="shared" si="20"/>
        <v>21.25</v>
      </c>
    </row>
    <row r="101" spans="1:5" x14ac:dyDescent="0.3">
      <c r="A101" s="3">
        <v>21.5</v>
      </c>
      <c r="B101" s="3">
        <v>368.0458984375</v>
      </c>
      <c r="D101" s="3">
        <f t="shared" si="19"/>
        <v>8.1108398437438609</v>
      </c>
      <c r="E101" s="3">
        <f t="shared" si="20"/>
        <v>21.5</v>
      </c>
    </row>
    <row r="102" spans="1:5" x14ac:dyDescent="0.3">
      <c r="A102" s="3">
        <v>21.75</v>
      </c>
      <c r="B102" s="3">
        <v>368.04953002929699</v>
      </c>
      <c r="D102" s="3">
        <f t="shared" si="19"/>
        <v>8.1544189453077252</v>
      </c>
      <c r="E102" s="3">
        <f t="shared" si="20"/>
        <v>21.75</v>
      </c>
    </row>
    <row r="103" spans="1:5" x14ac:dyDescent="0.3">
      <c r="A103" s="3">
        <v>22</v>
      </c>
      <c r="B103" s="3">
        <v>368.05288696289102</v>
      </c>
      <c r="D103" s="3">
        <f t="shared" si="19"/>
        <v>8.1947021484361358</v>
      </c>
      <c r="E103" s="3">
        <f t="shared" si="20"/>
        <v>22</v>
      </c>
    </row>
    <row r="104" spans="1:5" x14ac:dyDescent="0.3">
      <c r="A104" s="3">
        <v>22.25</v>
      </c>
      <c r="B104" s="3">
        <v>368.05615234375</v>
      </c>
      <c r="D104" s="3">
        <f t="shared" si="19"/>
        <v>8.2338867187438609</v>
      </c>
      <c r="E104" s="3">
        <f t="shared" si="20"/>
        <v>22.25</v>
      </c>
    </row>
    <row r="105" spans="1:5" x14ac:dyDescent="0.3">
      <c r="A105" s="3">
        <v>22.5</v>
      </c>
      <c r="B105" s="3">
        <v>368.0595703125</v>
      </c>
      <c r="D105" s="3">
        <f t="shared" si="19"/>
        <v>8.2749023437438609</v>
      </c>
      <c r="E105" s="3">
        <f t="shared" si="20"/>
        <v>22.5</v>
      </c>
    </row>
    <row r="106" spans="1:5" x14ac:dyDescent="0.3">
      <c r="A106" s="3">
        <v>22.75</v>
      </c>
      <c r="B106" s="3">
        <v>368.06301879882801</v>
      </c>
      <c r="D106" s="3">
        <f t="shared" si="19"/>
        <v>8.3162841796799967</v>
      </c>
      <c r="E106" s="3">
        <f t="shared" si="20"/>
        <v>22.75</v>
      </c>
    </row>
    <row r="107" spans="1:5" x14ac:dyDescent="0.3">
      <c r="A107" s="3">
        <v>23</v>
      </c>
      <c r="B107" s="3">
        <v>368.06634521484398</v>
      </c>
      <c r="D107" s="3">
        <f t="shared" si="19"/>
        <v>8.3562011718715894</v>
      </c>
      <c r="E107" s="3">
        <f t="shared" si="20"/>
        <v>23</v>
      </c>
    </row>
    <row r="108" spans="1:5" x14ac:dyDescent="0.3">
      <c r="A108" s="3">
        <v>47.700000762939503</v>
      </c>
      <c r="B108" s="3">
        <v>368.284423828125</v>
      </c>
      <c r="D108" s="3">
        <f t="shared" si="19"/>
        <v>10.973144531243861</v>
      </c>
      <c r="E108" s="3">
        <f t="shared" si="20"/>
        <v>47.700000762939503</v>
      </c>
    </row>
    <row r="109" spans="1:5" x14ac:dyDescent="0.3">
      <c r="A109" s="3">
        <v>143</v>
      </c>
      <c r="B109" s="3">
        <v>368.84921264648398</v>
      </c>
      <c r="D109" s="3">
        <f t="shared" si="19"/>
        <v>17.750610351551586</v>
      </c>
      <c r="E109" s="3">
        <f t="shared" si="20"/>
        <v>143</v>
      </c>
    </row>
    <row r="110" spans="1:5" x14ac:dyDescent="0.3">
      <c r="A110" s="3">
        <v>223</v>
      </c>
      <c r="B110" s="3">
        <v>369.20617675781301</v>
      </c>
      <c r="D110" s="3">
        <f t="shared" si="19"/>
        <v>22.0341796875</v>
      </c>
      <c r="E110" s="3">
        <f t="shared" si="20"/>
        <v>223</v>
      </c>
    </row>
    <row r="111" spans="1:5" x14ac:dyDescent="0.3">
      <c r="A111" s="3">
        <v>327</v>
      </c>
      <c r="B111" s="3">
        <v>369.51431274414102</v>
      </c>
      <c r="D111" s="3">
        <f t="shared" si="19"/>
        <v>25.731811523436136</v>
      </c>
      <c r="E111" s="3">
        <f t="shared" si="20"/>
        <v>327</v>
      </c>
    </row>
    <row r="112" spans="1:5" x14ac:dyDescent="0.3">
      <c r="A112" s="3">
        <v>410</v>
      </c>
      <c r="B112" s="3">
        <v>369.71252441406301</v>
      </c>
      <c r="D112" s="3">
        <f t="shared" si="19"/>
        <v>28.1103515625</v>
      </c>
      <c r="E112" s="3">
        <f t="shared" si="20"/>
        <v>410</v>
      </c>
    </row>
    <row r="113" spans="1:5" x14ac:dyDescent="0.3">
      <c r="A113" s="3">
        <v>495</v>
      </c>
      <c r="B113" s="3">
        <v>369.83990478515602</v>
      </c>
      <c r="D113" s="3">
        <f t="shared" si="19"/>
        <v>29.638916015616132</v>
      </c>
      <c r="E113" s="3">
        <f t="shared" si="20"/>
        <v>495</v>
      </c>
    </row>
    <row r="114" spans="1:5" x14ac:dyDescent="0.3">
      <c r="A114" s="3">
        <v>587</v>
      </c>
      <c r="B114" s="3">
        <v>369.91375732421898</v>
      </c>
      <c r="D114" s="3">
        <f t="shared" si="19"/>
        <v>30.525146484371589</v>
      </c>
      <c r="E114" s="3">
        <f t="shared" si="20"/>
        <v>587</v>
      </c>
    </row>
    <row r="115" spans="1:5" x14ac:dyDescent="0.3">
      <c r="A115" s="3">
        <v>693</v>
      </c>
      <c r="B115" s="3">
        <v>369.98876953125</v>
      </c>
      <c r="D115" s="3">
        <f t="shared" si="19"/>
        <v>31.425292968743861</v>
      </c>
      <c r="E115" s="3">
        <f t="shared" si="20"/>
        <v>693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115"/>
  <sheetViews>
    <sheetView workbookViewId="0">
      <selection activeCell="M8" sqref="M8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5" max="5" width="6.5546875" bestFit="1" customWidth="1"/>
    <col min="6" max="6" width="17.5546875" bestFit="1" customWidth="1"/>
    <col min="8" max="8" width="10.44140625" customWidth="1"/>
    <col min="10" max="10" width="14.88671875" bestFit="1" customWidth="1"/>
    <col min="12" max="12" width="17" bestFit="1" customWidth="1"/>
    <col min="13" max="13" width="14.5546875" bestFit="1" customWidth="1"/>
    <col min="14" max="14" width="11.6640625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2/13-17/2019-3.36in.</v>
      </c>
      <c r="AA2" s="45" t="str">
        <f>J4&amp; "-" &amp;$K4&amp;"in."</f>
        <v>.2/18/2019-0.38in.</v>
      </c>
      <c r="AB2" t="str">
        <f>J5&amp; "-" &amp;$K5&amp;"in."</f>
        <v>2/20-21/2019-0.76in.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332.5</v>
      </c>
      <c r="C3" s="19"/>
      <c r="D3" s="9">
        <f>(B3-$B$3)*12</f>
        <v>0</v>
      </c>
      <c r="F3" s="27">
        <v>43892.666666666664</v>
      </c>
      <c r="G3" s="36">
        <v>0.3273136363426884</v>
      </c>
      <c r="H3" s="64">
        <v>2.12</v>
      </c>
      <c r="J3" s="4" t="s">
        <v>26</v>
      </c>
      <c r="K3" s="46">
        <v>3.36</v>
      </c>
      <c r="L3" s="29">
        <f>4.843*12</f>
        <v>58.116</v>
      </c>
      <c r="M3" s="65">
        <f>VLOOKUP(L3,$H$15:$I$25,2,TRUE)</f>
        <v>396</v>
      </c>
      <c r="O3">
        <v>0</v>
      </c>
      <c r="P3">
        <v>0</v>
      </c>
      <c r="Q3">
        <f t="shared" ref="Q3:Q33" si="0">(P3-MIN($P$3:$P$37)) * 12</f>
        <v>90.72</v>
      </c>
      <c r="R3" s="3">
        <f>D4</f>
        <v>19.213256835936136</v>
      </c>
      <c r="S3" s="3">
        <f>D5</f>
        <v>35.222900390627728</v>
      </c>
      <c r="T3" s="3">
        <f>D6</f>
        <v>45.604980468756139</v>
      </c>
      <c r="U3" s="3">
        <f>D7</f>
        <v>57.5361328125</v>
      </c>
      <c r="V3" s="3">
        <f>D8</f>
        <v>66.193359375</v>
      </c>
      <c r="W3" s="3">
        <f>D9</f>
        <v>74.169067382807725</v>
      </c>
      <c r="X3" s="3">
        <f>D10</f>
        <v>82.7080078125</v>
      </c>
      <c r="Y3" s="3">
        <f>D11</f>
        <v>92.056274414063864</v>
      </c>
      <c r="Z3">
        <f>L3</f>
        <v>58.116</v>
      </c>
      <c r="AA3" s="3">
        <f>L4</f>
        <v>9.4559999999999995</v>
      </c>
      <c r="AB3" s="3">
        <f>L5</f>
        <v>10.992000000000001</v>
      </c>
      <c r="AC3" s="3">
        <f>L6</f>
        <v>0</v>
      </c>
      <c r="AD3" s="3">
        <f>L7</f>
        <v>25.28</v>
      </c>
    </row>
    <row r="4" spans="1:30" x14ac:dyDescent="0.3">
      <c r="A4" s="1">
        <v>120</v>
      </c>
      <c r="B4" s="2">
        <v>334.10110473632801</v>
      </c>
      <c r="C4" s="19" t="s">
        <v>3</v>
      </c>
      <c r="D4" s="9">
        <f t="shared" ref="D4:D10" si="1">(B4-$B$3)*12</f>
        <v>19.213256835936136</v>
      </c>
      <c r="F4" s="27">
        <v>43893.65625</v>
      </c>
      <c r="G4" s="36">
        <v>0.30979999998017282</v>
      </c>
      <c r="H4" s="64">
        <v>1.61</v>
      </c>
      <c r="J4" s="21" t="s">
        <v>31</v>
      </c>
      <c r="K4" s="36">
        <v>0.38</v>
      </c>
      <c r="L4" s="36">
        <f>0.788*12</f>
        <v>9.4559999999999995</v>
      </c>
      <c r="M4" s="67">
        <f t="shared" ref="M4:M5" si="2">VLOOKUP(L4,$H$15:$I$25,2,TRUE)</f>
        <v>30</v>
      </c>
      <c r="O4">
        <v>34.5</v>
      </c>
      <c r="P4">
        <v>-2.8600000000000003</v>
      </c>
      <c r="Q4">
        <f t="shared" si="0"/>
        <v>56.400000000000006</v>
      </c>
      <c r="R4" s="3">
        <f>R3</f>
        <v>19.213256835936136</v>
      </c>
      <c r="S4" s="3">
        <f t="shared" ref="S4:Z19" si="3">S3</f>
        <v>35.222900390627728</v>
      </c>
      <c r="T4" s="3">
        <f t="shared" si="3"/>
        <v>45.604980468756139</v>
      </c>
      <c r="U4" s="3">
        <f t="shared" si="3"/>
        <v>57.5361328125</v>
      </c>
      <c r="V4" s="3">
        <f t="shared" si="3"/>
        <v>66.193359375</v>
      </c>
      <c r="W4" s="3">
        <f t="shared" si="3"/>
        <v>74.169067382807725</v>
      </c>
      <c r="X4" s="3">
        <f t="shared" si="3"/>
        <v>82.7080078125</v>
      </c>
      <c r="Y4" s="3">
        <f t="shared" si="3"/>
        <v>92.056274414063864</v>
      </c>
      <c r="Z4" s="3">
        <f>Z3</f>
        <v>58.116</v>
      </c>
      <c r="AA4" s="3">
        <f t="shared" ref="AA4:AD19" si="4">AA3</f>
        <v>9.4559999999999995</v>
      </c>
      <c r="AB4" s="3">
        <f t="shared" si="4"/>
        <v>10.992000000000001</v>
      </c>
      <c r="AC4" s="3">
        <f t="shared" si="4"/>
        <v>0</v>
      </c>
      <c r="AD4" s="3">
        <f t="shared" si="4"/>
        <v>25.28</v>
      </c>
    </row>
    <row r="5" spans="1:30" x14ac:dyDescent="0.3">
      <c r="A5" s="1">
        <v>396</v>
      </c>
      <c r="B5" s="2">
        <v>335.43524169921898</v>
      </c>
      <c r="C5" s="19" t="s">
        <v>4</v>
      </c>
      <c r="D5" s="9">
        <f t="shared" si="1"/>
        <v>35.222900390627728</v>
      </c>
      <c r="F5" s="62">
        <v>43893.666666666664</v>
      </c>
      <c r="G5" s="36">
        <v>0.23124999998519996</v>
      </c>
      <c r="H5" s="64">
        <v>1.63</v>
      </c>
      <c r="J5" s="19" t="s">
        <v>30</v>
      </c>
      <c r="K5" s="36">
        <v>0.76</v>
      </c>
      <c r="L5" s="36">
        <f>0.916*12</f>
        <v>10.992000000000001</v>
      </c>
      <c r="M5" s="67">
        <f t="shared" si="2"/>
        <v>30</v>
      </c>
      <c r="O5">
        <v>34.799999999999997</v>
      </c>
      <c r="P5">
        <v>-3.0900000000000003</v>
      </c>
      <c r="Q5">
        <f t="shared" si="0"/>
        <v>53.640000000000008</v>
      </c>
      <c r="R5" s="3">
        <f t="shared" ref="R5:AD20" si="5">R4</f>
        <v>19.213256835936136</v>
      </c>
      <c r="S5" s="3">
        <f t="shared" si="3"/>
        <v>35.222900390627728</v>
      </c>
      <c r="T5" s="3">
        <f t="shared" si="3"/>
        <v>45.604980468756139</v>
      </c>
      <c r="U5" s="3">
        <f t="shared" si="3"/>
        <v>57.5361328125</v>
      </c>
      <c r="V5" s="3">
        <f t="shared" si="3"/>
        <v>66.193359375</v>
      </c>
      <c r="W5" s="3">
        <f t="shared" si="3"/>
        <v>74.169067382807725</v>
      </c>
      <c r="X5" s="3">
        <f t="shared" si="3"/>
        <v>82.7080078125</v>
      </c>
      <c r="Y5" s="3">
        <f t="shared" si="3"/>
        <v>92.056274414063864</v>
      </c>
      <c r="Z5" s="3">
        <f t="shared" si="3"/>
        <v>58.116</v>
      </c>
      <c r="AA5" s="3">
        <f t="shared" si="4"/>
        <v>9.4559999999999995</v>
      </c>
      <c r="AB5" s="3">
        <f t="shared" si="4"/>
        <v>10.992000000000001</v>
      </c>
      <c r="AC5" s="3">
        <f t="shared" si="4"/>
        <v>0</v>
      </c>
      <c r="AD5" s="3">
        <f t="shared" si="4"/>
        <v>25.28</v>
      </c>
    </row>
    <row r="6" spans="1:30" x14ac:dyDescent="0.3">
      <c r="A6" s="1">
        <v>656</v>
      </c>
      <c r="B6" s="2">
        <v>336.30041503906301</v>
      </c>
      <c r="C6" s="19" t="s">
        <v>5</v>
      </c>
      <c r="D6" s="9">
        <f t="shared" si="1"/>
        <v>45.604980468756139</v>
      </c>
      <c r="F6" s="19"/>
      <c r="G6" s="7"/>
      <c r="H6" s="8"/>
      <c r="J6" s="47" t="s">
        <v>32</v>
      </c>
      <c r="K6" s="57">
        <v>0.46</v>
      </c>
      <c r="L6" s="36"/>
      <c r="M6" s="9">
        <f>VLOOKUP(L6,$D$15:$E$144,2,TRUE)</f>
        <v>0</v>
      </c>
      <c r="O6">
        <v>35</v>
      </c>
      <c r="P6">
        <v>-4.7200000000000006</v>
      </c>
      <c r="Q6">
        <f t="shared" si="0"/>
        <v>34.08</v>
      </c>
      <c r="R6" s="3">
        <f t="shared" si="5"/>
        <v>19.213256835936136</v>
      </c>
      <c r="S6" s="3">
        <f t="shared" si="3"/>
        <v>35.222900390627728</v>
      </c>
      <c r="T6" s="3">
        <f t="shared" si="3"/>
        <v>45.604980468756139</v>
      </c>
      <c r="U6" s="3">
        <f t="shared" si="3"/>
        <v>57.5361328125</v>
      </c>
      <c r="V6" s="3">
        <f t="shared" si="3"/>
        <v>66.193359375</v>
      </c>
      <c r="W6" s="3">
        <f t="shared" si="3"/>
        <v>74.169067382807725</v>
      </c>
      <c r="X6" s="3">
        <f t="shared" si="3"/>
        <v>82.7080078125</v>
      </c>
      <c r="Y6" s="3">
        <f t="shared" si="3"/>
        <v>92.056274414063864</v>
      </c>
      <c r="Z6" s="3">
        <f t="shared" si="3"/>
        <v>58.116</v>
      </c>
      <c r="AA6" s="3">
        <f t="shared" si="4"/>
        <v>9.4559999999999995</v>
      </c>
      <c r="AB6" s="3">
        <f t="shared" si="4"/>
        <v>10.992000000000001</v>
      </c>
      <c r="AC6" s="3">
        <f t="shared" si="4"/>
        <v>0</v>
      </c>
      <c r="AD6" s="3">
        <f t="shared" si="4"/>
        <v>25.28</v>
      </c>
    </row>
    <row r="7" spans="1:30" x14ac:dyDescent="0.3">
      <c r="A7" s="1">
        <v>1030</v>
      </c>
      <c r="B7" s="2">
        <v>337.294677734375</v>
      </c>
      <c r="C7" s="19" t="s">
        <v>6</v>
      </c>
      <c r="D7" s="9">
        <f t="shared" si="1"/>
        <v>57.5361328125</v>
      </c>
      <c r="F7" s="19"/>
      <c r="G7" s="7"/>
      <c r="H7" s="8"/>
      <c r="J7" s="47" t="s">
        <v>33</v>
      </c>
      <c r="K7" s="57">
        <v>0.3</v>
      </c>
      <c r="L7" s="36">
        <v>25.28</v>
      </c>
      <c r="M7" s="9">
        <f>VLOOKUP(L7,$D$15:$E$144,2,TRUE) * 2</f>
        <v>400</v>
      </c>
      <c r="N7" s="68" t="s">
        <v>38</v>
      </c>
      <c r="O7">
        <v>36</v>
      </c>
      <c r="P7">
        <v>-5.6400000000000006</v>
      </c>
      <c r="Q7">
        <f t="shared" si="0"/>
        <v>23.04</v>
      </c>
      <c r="R7" s="3">
        <f t="shared" si="5"/>
        <v>19.213256835936136</v>
      </c>
      <c r="S7" s="3">
        <f t="shared" si="3"/>
        <v>35.222900390627728</v>
      </c>
      <c r="T7" s="3">
        <f t="shared" si="3"/>
        <v>45.604980468756139</v>
      </c>
      <c r="U7" s="3">
        <f t="shared" si="3"/>
        <v>57.5361328125</v>
      </c>
      <c r="V7" s="3">
        <f t="shared" si="3"/>
        <v>66.193359375</v>
      </c>
      <c r="W7" s="3">
        <f t="shared" si="3"/>
        <v>74.169067382807725</v>
      </c>
      <c r="X7" s="3">
        <f t="shared" si="3"/>
        <v>82.7080078125</v>
      </c>
      <c r="Y7" s="3">
        <f t="shared" si="3"/>
        <v>92.056274414063864</v>
      </c>
      <c r="Z7" s="3">
        <f t="shared" si="3"/>
        <v>58.116</v>
      </c>
      <c r="AA7" s="3">
        <f t="shared" si="4"/>
        <v>9.4559999999999995</v>
      </c>
      <c r="AB7" s="3">
        <f t="shared" si="4"/>
        <v>10.992000000000001</v>
      </c>
      <c r="AC7" s="3">
        <f t="shared" si="4"/>
        <v>0</v>
      </c>
      <c r="AD7" s="3">
        <f t="shared" si="4"/>
        <v>25.28</v>
      </c>
    </row>
    <row r="8" spans="1:30" x14ac:dyDescent="0.3">
      <c r="A8" s="1">
        <v>1350</v>
      </c>
      <c r="B8" s="2">
        <v>338.01611328125</v>
      </c>
      <c r="C8" s="19" t="s">
        <v>7</v>
      </c>
      <c r="D8" s="9">
        <f t="shared" si="1"/>
        <v>66.193359375</v>
      </c>
      <c r="F8" s="19"/>
      <c r="G8" s="7"/>
      <c r="H8" s="8"/>
      <c r="J8" s="19"/>
      <c r="K8" s="7"/>
      <c r="L8" s="7"/>
      <c r="M8" s="8"/>
      <c r="O8">
        <v>37</v>
      </c>
      <c r="P8">
        <v>-6.1300000000000008</v>
      </c>
      <c r="Q8">
        <f t="shared" si="0"/>
        <v>17.159999999999997</v>
      </c>
      <c r="R8" s="3">
        <f t="shared" si="5"/>
        <v>19.213256835936136</v>
      </c>
      <c r="S8" s="3">
        <f t="shared" si="3"/>
        <v>35.222900390627728</v>
      </c>
      <c r="T8" s="3">
        <f t="shared" si="3"/>
        <v>45.604980468756139</v>
      </c>
      <c r="U8" s="3">
        <f t="shared" si="3"/>
        <v>57.5361328125</v>
      </c>
      <c r="V8" s="3">
        <f t="shared" si="3"/>
        <v>66.193359375</v>
      </c>
      <c r="W8" s="3">
        <f t="shared" si="3"/>
        <v>74.169067382807725</v>
      </c>
      <c r="X8" s="3">
        <f t="shared" si="3"/>
        <v>82.7080078125</v>
      </c>
      <c r="Y8" s="3">
        <f t="shared" si="3"/>
        <v>92.056274414063864</v>
      </c>
      <c r="Z8" s="3">
        <f t="shared" si="3"/>
        <v>58.116</v>
      </c>
      <c r="AA8" s="3">
        <f t="shared" si="4"/>
        <v>9.4559999999999995</v>
      </c>
      <c r="AB8" s="3">
        <f t="shared" si="4"/>
        <v>10.992000000000001</v>
      </c>
      <c r="AC8" s="3">
        <f t="shared" si="4"/>
        <v>0</v>
      </c>
      <c r="AD8" s="3">
        <f t="shared" si="4"/>
        <v>25.28</v>
      </c>
    </row>
    <row r="9" spans="1:30" x14ac:dyDescent="0.3">
      <c r="A9" s="1">
        <v>1680</v>
      </c>
      <c r="B9" s="2">
        <v>338.68075561523398</v>
      </c>
      <c r="C9" s="19" t="s">
        <v>8</v>
      </c>
      <c r="D9" s="9">
        <f t="shared" si="1"/>
        <v>74.169067382807725</v>
      </c>
      <c r="F9" s="19"/>
      <c r="G9" s="7"/>
      <c r="H9" s="8"/>
      <c r="J9" s="19"/>
      <c r="K9" s="7"/>
      <c r="L9" s="7"/>
      <c r="M9" s="8"/>
      <c r="O9">
        <v>38</v>
      </c>
      <c r="P9">
        <v>-6.4500000000000011</v>
      </c>
      <c r="Q9">
        <f t="shared" si="0"/>
        <v>13.319999999999993</v>
      </c>
      <c r="R9" s="3">
        <f t="shared" si="5"/>
        <v>19.213256835936136</v>
      </c>
      <c r="S9" s="3">
        <f t="shared" si="3"/>
        <v>35.222900390627728</v>
      </c>
      <c r="T9" s="3">
        <f t="shared" si="3"/>
        <v>45.604980468756139</v>
      </c>
      <c r="U9" s="3">
        <f t="shared" si="3"/>
        <v>57.5361328125</v>
      </c>
      <c r="V9" s="3">
        <f t="shared" si="3"/>
        <v>66.193359375</v>
      </c>
      <c r="W9" s="3">
        <f t="shared" si="3"/>
        <v>74.169067382807725</v>
      </c>
      <c r="X9" s="3">
        <f t="shared" si="3"/>
        <v>82.7080078125</v>
      </c>
      <c r="Y9" s="3">
        <f t="shared" si="3"/>
        <v>92.056274414063864</v>
      </c>
      <c r="Z9" s="3">
        <f t="shared" si="3"/>
        <v>58.116</v>
      </c>
      <c r="AA9" s="3">
        <f t="shared" si="4"/>
        <v>9.4559999999999995</v>
      </c>
      <c r="AB9" s="3">
        <f t="shared" si="4"/>
        <v>10.992000000000001</v>
      </c>
      <c r="AC9" s="3">
        <f t="shared" si="4"/>
        <v>0</v>
      </c>
      <c r="AD9" s="3">
        <f t="shared" si="4"/>
        <v>25.28</v>
      </c>
    </row>
    <row r="10" spans="1:30" x14ac:dyDescent="0.3">
      <c r="A10" s="1">
        <v>2070</v>
      </c>
      <c r="B10" s="2">
        <v>339.392333984375</v>
      </c>
      <c r="C10" s="19" t="s">
        <v>9</v>
      </c>
      <c r="D10" s="9">
        <f t="shared" si="1"/>
        <v>82.7080078125</v>
      </c>
      <c r="F10" s="63" t="s">
        <v>37</v>
      </c>
      <c r="G10" s="7"/>
      <c r="H10" s="8"/>
      <c r="J10" s="19"/>
      <c r="K10" s="36"/>
      <c r="L10" s="36"/>
      <c r="M10" s="9"/>
      <c r="O10">
        <v>41</v>
      </c>
      <c r="P10">
        <v>-7.0300000000000011</v>
      </c>
      <c r="Q10">
        <f t="shared" si="0"/>
        <v>6.3599999999999923</v>
      </c>
      <c r="R10" s="3">
        <f t="shared" si="5"/>
        <v>19.213256835936136</v>
      </c>
      <c r="S10" s="3">
        <f t="shared" si="3"/>
        <v>35.222900390627728</v>
      </c>
      <c r="T10" s="3">
        <f t="shared" si="3"/>
        <v>45.604980468756139</v>
      </c>
      <c r="U10" s="3">
        <f t="shared" si="3"/>
        <v>57.5361328125</v>
      </c>
      <c r="V10" s="3">
        <f t="shared" si="3"/>
        <v>66.193359375</v>
      </c>
      <c r="W10" s="3">
        <f t="shared" si="3"/>
        <v>74.169067382807725</v>
      </c>
      <c r="X10" s="3">
        <f t="shared" si="3"/>
        <v>82.7080078125</v>
      </c>
      <c r="Y10" s="3">
        <f t="shared" si="3"/>
        <v>92.056274414063864</v>
      </c>
      <c r="Z10" s="3">
        <f t="shared" si="3"/>
        <v>58.116</v>
      </c>
      <c r="AA10" s="3">
        <f t="shared" si="4"/>
        <v>9.4559999999999995</v>
      </c>
      <c r="AB10" s="3">
        <f t="shared" si="4"/>
        <v>10.992000000000001</v>
      </c>
      <c r="AC10" s="3">
        <f t="shared" si="4"/>
        <v>0</v>
      </c>
      <c r="AD10" s="3">
        <f t="shared" si="4"/>
        <v>25.28</v>
      </c>
    </row>
    <row r="11" spans="1:30" ht="15" thickBot="1" x14ac:dyDescent="0.35">
      <c r="A11" s="1">
        <v>2540</v>
      </c>
      <c r="B11" s="2">
        <v>340.17135620117199</v>
      </c>
      <c r="C11" s="20" t="s">
        <v>10</v>
      </c>
      <c r="D11" s="13">
        <f>(B11-$B$3)*12</f>
        <v>92.056274414063864</v>
      </c>
      <c r="F11" s="20"/>
      <c r="G11" s="12"/>
      <c r="H11" s="22"/>
      <c r="J11" s="20"/>
      <c r="K11" s="44"/>
      <c r="L11" s="44"/>
      <c r="M11" s="13"/>
      <c r="O11">
        <v>44</v>
      </c>
      <c r="P11">
        <v>-7.2900000000000009</v>
      </c>
      <c r="Q11">
        <f t="shared" si="0"/>
        <v>3.2399999999999949</v>
      </c>
      <c r="R11" s="3">
        <f t="shared" si="5"/>
        <v>19.213256835936136</v>
      </c>
      <c r="S11" s="3">
        <f t="shared" si="3"/>
        <v>35.222900390627728</v>
      </c>
      <c r="T11" s="3">
        <f t="shared" si="3"/>
        <v>45.604980468756139</v>
      </c>
      <c r="U11" s="3">
        <f t="shared" si="3"/>
        <v>57.5361328125</v>
      </c>
      <c r="V11" s="3">
        <f t="shared" si="3"/>
        <v>66.193359375</v>
      </c>
      <c r="W11" s="3">
        <f t="shared" si="3"/>
        <v>74.169067382807725</v>
      </c>
      <c r="X11" s="3">
        <f t="shared" si="3"/>
        <v>82.7080078125</v>
      </c>
      <c r="Y11" s="3">
        <f t="shared" si="3"/>
        <v>92.056274414063864</v>
      </c>
      <c r="Z11" s="3">
        <f t="shared" si="3"/>
        <v>58.116</v>
      </c>
      <c r="AA11" s="3">
        <f t="shared" si="4"/>
        <v>9.4559999999999995</v>
      </c>
      <c r="AB11" s="3">
        <f t="shared" si="4"/>
        <v>10.992000000000001</v>
      </c>
      <c r="AC11" s="3">
        <f t="shared" si="4"/>
        <v>0</v>
      </c>
      <c r="AD11" s="3">
        <f t="shared" si="4"/>
        <v>25.28</v>
      </c>
    </row>
    <row r="12" spans="1:30" ht="15" thickBot="1" x14ac:dyDescent="0.35">
      <c r="A12" s="26"/>
      <c r="B12" s="26"/>
      <c r="C12" s="7"/>
      <c r="D12" s="36"/>
      <c r="O12">
        <v>48</v>
      </c>
      <c r="P12">
        <v>-7.1099999999999994</v>
      </c>
      <c r="Q12">
        <f t="shared" si="0"/>
        <v>5.4000000000000128</v>
      </c>
      <c r="R12" s="3">
        <f t="shared" si="5"/>
        <v>19.213256835936136</v>
      </c>
      <c r="S12" s="3">
        <f t="shared" si="3"/>
        <v>35.222900390627728</v>
      </c>
      <c r="T12" s="3">
        <f t="shared" si="3"/>
        <v>45.604980468756139</v>
      </c>
      <c r="U12" s="3">
        <f t="shared" si="3"/>
        <v>57.5361328125</v>
      </c>
      <c r="V12" s="3">
        <f t="shared" si="3"/>
        <v>66.193359375</v>
      </c>
      <c r="W12" s="3">
        <f t="shared" si="3"/>
        <v>74.169067382807725</v>
      </c>
      <c r="X12" s="3">
        <f t="shared" si="3"/>
        <v>82.7080078125</v>
      </c>
      <c r="Y12" s="3">
        <f t="shared" si="3"/>
        <v>92.056274414063864</v>
      </c>
      <c r="Z12" s="3">
        <f t="shared" si="3"/>
        <v>58.116</v>
      </c>
      <c r="AA12" s="3">
        <f t="shared" si="4"/>
        <v>9.4559999999999995</v>
      </c>
      <c r="AB12" s="3">
        <f t="shared" si="4"/>
        <v>10.992000000000001</v>
      </c>
      <c r="AC12" s="3">
        <f t="shared" si="4"/>
        <v>0</v>
      </c>
      <c r="AD12" s="3">
        <f t="shared" si="4"/>
        <v>25.28</v>
      </c>
    </row>
    <row r="13" spans="1:30" ht="15" thickBot="1" x14ac:dyDescent="0.35">
      <c r="A13" s="49" t="s">
        <v>23</v>
      </c>
      <c r="B13" s="29"/>
      <c r="C13" s="4"/>
      <c r="D13" s="6"/>
      <c r="F13" s="66" t="s">
        <v>36</v>
      </c>
      <c r="G13" s="66"/>
      <c r="H13" s="66"/>
      <c r="I13" s="66"/>
      <c r="O13">
        <v>52</v>
      </c>
      <c r="P13">
        <v>-6.370000000000001</v>
      </c>
      <c r="Q13">
        <f t="shared" si="0"/>
        <v>14.279999999999994</v>
      </c>
      <c r="R13" s="3">
        <f t="shared" si="5"/>
        <v>19.213256835936136</v>
      </c>
      <c r="S13" s="3">
        <f t="shared" si="5"/>
        <v>35.222900390627728</v>
      </c>
      <c r="T13" s="3">
        <f t="shared" si="5"/>
        <v>45.604980468756139</v>
      </c>
      <c r="U13" s="3">
        <f t="shared" si="5"/>
        <v>57.5361328125</v>
      </c>
      <c r="V13" s="3">
        <f t="shared" si="5"/>
        <v>66.193359375</v>
      </c>
      <c r="W13" s="3">
        <f t="shared" si="5"/>
        <v>74.169067382807725</v>
      </c>
      <c r="X13" s="3">
        <f t="shared" si="5"/>
        <v>82.7080078125</v>
      </c>
      <c r="Y13" s="3">
        <f t="shared" si="5"/>
        <v>92.056274414063864</v>
      </c>
      <c r="Z13" s="3">
        <f t="shared" si="3"/>
        <v>58.116</v>
      </c>
      <c r="AA13" s="3">
        <f t="shared" si="4"/>
        <v>9.4559999999999995</v>
      </c>
      <c r="AB13" s="3">
        <f t="shared" si="4"/>
        <v>10.992000000000001</v>
      </c>
      <c r="AC13" s="3">
        <f t="shared" si="4"/>
        <v>0</v>
      </c>
      <c r="AD13" s="3">
        <f t="shared" si="4"/>
        <v>25.28</v>
      </c>
    </row>
    <row r="14" spans="1:30" ht="15" thickBot="1" x14ac:dyDescent="0.35">
      <c r="A14" s="30" t="s">
        <v>0</v>
      </c>
      <c r="B14" s="31" t="s">
        <v>1</v>
      </c>
      <c r="C14" s="18"/>
      <c r="D14" s="17" t="s">
        <v>11</v>
      </c>
      <c r="E14" t="s">
        <v>29</v>
      </c>
      <c r="F14" s="61" t="s">
        <v>34</v>
      </c>
      <c r="G14" t="s">
        <v>35</v>
      </c>
      <c r="H14" t="s">
        <v>11</v>
      </c>
      <c r="I14" t="s">
        <v>29</v>
      </c>
      <c r="O14">
        <v>54</v>
      </c>
      <c r="P14">
        <v>-5.3599999999999994</v>
      </c>
      <c r="Q14">
        <f t="shared" si="0"/>
        <v>26.400000000000013</v>
      </c>
      <c r="R14" s="3">
        <f t="shared" si="5"/>
        <v>19.213256835936136</v>
      </c>
      <c r="S14" s="3">
        <f t="shared" si="3"/>
        <v>35.222900390627728</v>
      </c>
      <c r="T14" s="3">
        <f t="shared" si="3"/>
        <v>45.604980468756139</v>
      </c>
      <c r="U14" s="3">
        <f t="shared" si="3"/>
        <v>57.5361328125</v>
      </c>
      <c r="V14" s="3">
        <f t="shared" si="3"/>
        <v>66.193359375</v>
      </c>
      <c r="W14" s="3">
        <f t="shared" si="3"/>
        <v>74.169067382807725</v>
      </c>
      <c r="X14" s="3">
        <f t="shared" si="3"/>
        <v>82.7080078125</v>
      </c>
      <c r="Y14" s="3">
        <f t="shared" si="3"/>
        <v>92.056274414063864</v>
      </c>
      <c r="Z14" s="3">
        <f t="shared" si="3"/>
        <v>58.116</v>
      </c>
      <c r="AA14" s="3">
        <f t="shared" si="4"/>
        <v>9.4559999999999995</v>
      </c>
      <c r="AB14" s="3">
        <f t="shared" si="4"/>
        <v>10.992000000000001</v>
      </c>
      <c r="AC14" s="3">
        <f t="shared" si="4"/>
        <v>0</v>
      </c>
      <c r="AD14" s="3">
        <f t="shared" si="4"/>
        <v>25.28</v>
      </c>
    </row>
    <row r="15" spans="1:30" x14ac:dyDescent="0.3">
      <c r="A15" s="56">
        <v>0</v>
      </c>
      <c r="B15" s="58">
        <v>332.5</v>
      </c>
      <c r="D15" s="3">
        <f t="shared" ref="D15:D78" si="6">(B15-$B$3)*12</f>
        <v>0</v>
      </c>
      <c r="E15" s="3">
        <f>A15</f>
        <v>0</v>
      </c>
      <c r="F15">
        <v>0</v>
      </c>
      <c r="G15" s="3">
        <v>332.14999389648398</v>
      </c>
      <c r="H15" s="3">
        <v>0</v>
      </c>
      <c r="I15">
        <f>F15</f>
        <v>0</v>
      </c>
      <c r="O15">
        <v>54.7</v>
      </c>
      <c r="P15">
        <v>-3.0000000000000004</v>
      </c>
      <c r="Q15">
        <f t="shared" si="0"/>
        <v>54.720000000000006</v>
      </c>
      <c r="R15" s="3">
        <f t="shared" si="5"/>
        <v>19.213256835936136</v>
      </c>
      <c r="S15" s="3">
        <f t="shared" si="3"/>
        <v>35.222900390627728</v>
      </c>
      <c r="T15" s="3">
        <f t="shared" si="3"/>
        <v>45.604980468756139</v>
      </c>
      <c r="U15" s="3">
        <f t="shared" si="3"/>
        <v>57.5361328125</v>
      </c>
      <c r="V15" s="3">
        <f t="shared" si="3"/>
        <v>66.193359375</v>
      </c>
      <c r="W15" s="3">
        <f t="shared" si="3"/>
        <v>74.169067382807725</v>
      </c>
      <c r="X15" s="3">
        <f t="shared" si="3"/>
        <v>82.7080078125</v>
      </c>
      <c r="Y15" s="3">
        <f t="shared" si="3"/>
        <v>92.056274414063864</v>
      </c>
      <c r="Z15" s="3">
        <f t="shared" si="3"/>
        <v>58.116</v>
      </c>
      <c r="AA15" s="3">
        <f t="shared" si="4"/>
        <v>9.4559999999999995</v>
      </c>
      <c r="AB15" s="3">
        <f t="shared" si="4"/>
        <v>10.992000000000001</v>
      </c>
      <c r="AC15" s="3">
        <f t="shared" si="4"/>
        <v>0</v>
      </c>
      <c r="AD15" s="3">
        <f t="shared" si="4"/>
        <v>25.28</v>
      </c>
    </row>
    <row r="16" spans="1:30" x14ac:dyDescent="0.3">
      <c r="A16" s="56">
        <v>1</v>
      </c>
      <c r="B16" s="58">
        <v>332.66830444335898</v>
      </c>
      <c r="D16" s="3">
        <f t="shared" si="6"/>
        <v>2.0196533203077252</v>
      </c>
      <c r="E16" s="3">
        <f t="shared" ref="E16:E79" si="7">A16</f>
        <v>1</v>
      </c>
      <c r="F16">
        <f>AVERAGE(F15,F17)</f>
        <v>30</v>
      </c>
      <c r="G16" s="3">
        <f t="shared" ref="G16:I16" si="8">AVERAGE(G15,G17)</f>
        <v>332.84142303466774</v>
      </c>
      <c r="H16" s="3">
        <f t="shared" si="8"/>
        <v>8.2971496582050008</v>
      </c>
      <c r="I16">
        <f t="shared" si="8"/>
        <v>30</v>
      </c>
      <c r="O16">
        <v>55</v>
      </c>
      <c r="P16">
        <v>-2.8800000000000003</v>
      </c>
      <c r="Q16">
        <f t="shared" si="0"/>
        <v>56.16</v>
      </c>
      <c r="R16" s="3">
        <f t="shared" si="5"/>
        <v>19.213256835936136</v>
      </c>
      <c r="S16" s="3">
        <f t="shared" si="3"/>
        <v>35.222900390627728</v>
      </c>
      <c r="T16" s="3">
        <f t="shared" si="3"/>
        <v>45.604980468756139</v>
      </c>
      <c r="U16" s="3">
        <f t="shared" si="3"/>
        <v>57.5361328125</v>
      </c>
      <c r="V16" s="3">
        <f t="shared" si="3"/>
        <v>66.193359375</v>
      </c>
      <c r="W16" s="3">
        <f t="shared" si="3"/>
        <v>74.169067382807725</v>
      </c>
      <c r="X16" s="3">
        <f t="shared" si="3"/>
        <v>82.7080078125</v>
      </c>
      <c r="Y16" s="3">
        <f t="shared" si="3"/>
        <v>92.056274414063864</v>
      </c>
      <c r="Z16" s="3">
        <f>Z15</f>
        <v>58.116</v>
      </c>
      <c r="AA16" s="3">
        <f t="shared" si="4"/>
        <v>9.4559999999999995</v>
      </c>
      <c r="AB16" s="3">
        <f t="shared" si="4"/>
        <v>10.992000000000001</v>
      </c>
      <c r="AC16" s="3">
        <f t="shared" si="4"/>
        <v>0</v>
      </c>
      <c r="AD16" s="3">
        <f t="shared" si="4"/>
        <v>25.28</v>
      </c>
    </row>
    <row r="17" spans="1:30" x14ac:dyDescent="0.3">
      <c r="A17" s="56">
        <v>5</v>
      </c>
      <c r="B17" s="58">
        <v>332.85382080078102</v>
      </c>
      <c r="D17" s="3">
        <f t="shared" si="6"/>
        <v>4.2458496093722715</v>
      </c>
      <c r="E17" s="3">
        <f t="shared" si="7"/>
        <v>5</v>
      </c>
      <c r="F17">
        <f>AVERAGE(F15,F18)</f>
        <v>60</v>
      </c>
      <c r="G17" s="3">
        <f>AVERAGE(G15,G18)</f>
        <v>333.53285217285145</v>
      </c>
      <c r="H17" s="3">
        <f>AVERAGE(H15,H18)</f>
        <v>16.594299316410002</v>
      </c>
      <c r="I17">
        <f>AVERAGE(I15,I18)</f>
        <v>60</v>
      </c>
      <c r="O17">
        <v>64.5</v>
      </c>
      <c r="P17">
        <v>-2.8800000000000003</v>
      </c>
      <c r="Q17">
        <f t="shared" si="0"/>
        <v>56.16</v>
      </c>
      <c r="R17" s="3">
        <f t="shared" si="5"/>
        <v>19.213256835936136</v>
      </c>
      <c r="S17" s="3">
        <f t="shared" si="3"/>
        <v>35.222900390627728</v>
      </c>
      <c r="T17" s="3">
        <f t="shared" si="3"/>
        <v>45.604980468756139</v>
      </c>
      <c r="U17" s="3">
        <f t="shared" si="3"/>
        <v>57.5361328125</v>
      </c>
      <c r="V17" s="3">
        <f t="shared" si="3"/>
        <v>66.193359375</v>
      </c>
      <c r="W17" s="3">
        <f t="shared" si="3"/>
        <v>74.169067382807725</v>
      </c>
      <c r="X17" s="3">
        <f t="shared" si="3"/>
        <v>82.7080078125</v>
      </c>
      <c r="Y17" s="3">
        <f t="shared" si="3"/>
        <v>92.056274414063864</v>
      </c>
      <c r="Z17" s="3">
        <f t="shared" si="3"/>
        <v>58.116</v>
      </c>
      <c r="AA17" s="3">
        <f t="shared" si="4"/>
        <v>9.4559999999999995</v>
      </c>
      <c r="AB17" s="3">
        <f t="shared" si="4"/>
        <v>10.992000000000001</v>
      </c>
      <c r="AC17" s="3">
        <f t="shared" si="4"/>
        <v>0</v>
      </c>
      <c r="AD17" s="3">
        <f t="shared" si="4"/>
        <v>25.28</v>
      </c>
    </row>
    <row r="18" spans="1:30" x14ac:dyDescent="0.3">
      <c r="A18" s="56">
        <v>10</v>
      </c>
      <c r="B18" s="58">
        <v>332.98434448242199</v>
      </c>
      <c r="D18" s="3">
        <f t="shared" si="6"/>
        <v>5.8121337890638642</v>
      </c>
      <c r="E18" s="3">
        <f t="shared" si="7"/>
        <v>10</v>
      </c>
      <c r="F18">
        <v>120</v>
      </c>
      <c r="G18" s="3">
        <v>334.91571044921898</v>
      </c>
      <c r="H18" s="3">
        <v>33.188598632820003</v>
      </c>
      <c r="I18">
        <f t="shared" ref="I18:I25" si="9">F18</f>
        <v>120</v>
      </c>
      <c r="O18">
        <v>67</v>
      </c>
      <c r="P18">
        <v>-6.4399999999999995</v>
      </c>
      <c r="Q18">
        <f t="shared" si="0"/>
        <v>13.440000000000012</v>
      </c>
      <c r="R18" s="3">
        <f t="shared" si="5"/>
        <v>19.213256835936136</v>
      </c>
      <c r="S18" s="3">
        <f t="shared" si="3"/>
        <v>35.222900390627728</v>
      </c>
      <c r="T18" s="3">
        <f t="shared" si="3"/>
        <v>45.604980468756139</v>
      </c>
      <c r="U18" s="3">
        <f t="shared" si="3"/>
        <v>57.5361328125</v>
      </c>
      <c r="V18" s="3">
        <f t="shared" si="3"/>
        <v>66.193359375</v>
      </c>
      <c r="W18" s="3">
        <f t="shared" si="3"/>
        <v>74.169067382807725</v>
      </c>
      <c r="X18" s="3">
        <f t="shared" si="3"/>
        <v>82.7080078125</v>
      </c>
      <c r="Y18" s="3">
        <f t="shared" si="3"/>
        <v>92.056274414063864</v>
      </c>
      <c r="Z18" s="3">
        <f t="shared" si="3"/>
        <v>58.116</v>
      </c>
      <c r="AA18" s="3">
        <f t="shared" si="4"/>
        <v>9.4559999999999995</v>
      </c>
      <c r="AB18" s="3">
        <f t="shared" si="4"/>
        <v>10.992000000000001</v>
      </c>
      <c r="AC18" s="3">
        <f t="shared" si="4"/>
        <v>0</v>
      </c>
      <c r="AD18" s="3">
        <f t="shared" si="4"/>
        <v>25.28</v>
      </c>
    </row>
    <row r="19" spans="1:30" x14ac:dyDescent="0.3">
      <c r="A19" s="56">
        <v>15</v>
      </c>
      <c r="B19" s="58">
        <v>333.08740234375</v>
      </c>
      <c r="D19" s="3">
        <f t="shared" si="6"/>
        <v>7.048828125</v>
      </c>
      <c r="E19" s="3">
        <f t="shared" si="7"/>
        <v>15</v>
      </c>
      <c r="F19">
        <v>396</v>
      </c>
      <c r="G19" s="3">
        <v>336.95651245117199</v>
      </c>
      <c r="H19" s="3">
        <v>57.678222656256139</v>
      </c>
      <c r="I19">
        <f t="shared" si="9"/>
        <v>396</v>
      </c>
      <c r="O19">
        <v>68</v>
      </c>
      <c r="P19">
        <v>-6.7900000000000009</v>
      </c>
      <c r="Q19">
        <f t="shared" si="0"/>
        <v>9.2399999999999949</v>
      </c>
      <c r="R19" s="3">
        <f t="shared" si="5"/>
        <v>19.213256835936136</v>
      </c>
      <c r="S19" s="3">
        <f t="shared" si="3"/>
        <v>35.222900390627728</v>
      </c>
      <c r="T19" s="3">
        <f t="shared" si="3"/>
        <v>45.604980468756139</v>
      </c>
      <c r="U19" s="3">
        <f t="shared" si="3"/>
        <v>57.5361328125</v>
      </c>
      <c r="V19" s="3">
        <f t="shared" si="3"/>
        <v>66.193359375</v>
      </c>
      <c r="W19" s="3">
        <f t="shared" si="3"/>
        <v>74.169067382807725</v>
      </c>
      <c r="X19" s="3">
        <f t="shared" si="3"/>
        <v>82.7080078125</v>
      </c>
      <c r="Y19" s="3">
        <f t="shared" si="3"/>
        <v>92.056274414063864</v>
      </c>
      <c r="Z19" s="3">
        <f t="shared" si="3"/>
        <v>58.116</v>
      </c>
      <c r="AA19" s="3">
        <f t="shared" si="4"/>
        <v>9.4559999999999995</v>
      </c>
      <c r="AB19" s="3">
        <f t="shared" si="4"/>
        <v>10.992000000000001</v>
      </c>
      <c r="AC19" s="3">
        <f t="shared" si="4"/>
        <v>0</v>
      </c>
      <c r="AD19" s="3">
        <f t="shared" si="4"/>
        <v>25.28</v>
      </c>
    </row>
    <row r="20" spans="1:30" x14ac:dyDescent="0.3">
      <c r="A20" s="56">
        <v>20</v>
      </c>
      <c r="B20" s="58">
        <v>333.16983032226602</v>
      </c>
      <c r="D20" s="3">
        <f t="shared" si="6"/>
        <v>8.0379638671922748</v>
      </c>
      <c r="E20" s="3">
        <f t="shared" si="7"/>
        <v>20</v>
      </c>
      <c r="F20">
        <v>656</v>
      </c>
      <c r="G20" s="3">
        <v>338.29904174804699</v>
      </c>
      <c r="H20" s="3">
        <v>73.788574218756139</v>
      </c>
      <c r="I20">
        <f t="shared" si="9"/>
        <v>656</v>
      </c>
      <c r="O20">
        <v>69</v>
      </c>
      <c r="P20">
        <v>-6.9700000000000006</v>
      </c>
      <c r="Q20">
        <f t="shared" si="0"/>
        <v>7.0799999999999983</v>
      </c>
      <c r="R20" s="3">
        <f t="shared" si="5"/>
        <v>19.213256835936136</v>
      </c>
      <c r="S20" s="3">
        <f t="shared" si="5"/>
        <v>35.222900390627728</v>
      </c>
      <c r="T20" s="3">
        <f t="shared" si="5"/>
        <v>45.604980468756139</v>
      </c>
      <c r="U20" s="3">
        <f t="shared" si="5"/>
        <v>57.5361328125</v>
      </c>
      <c r="V20" s="3">
        <f t="shared" si="5"/>
        <v>66.193359375</v>
      </c>
      <c r="W20" s="3">
        <f t="shared" si="5"/>
        <v>74.169067382807725</v>
      </c>
      <c r="X20" s="3">
        <f t="shared" si="5"/>
        <v>82.7080078125</v>
      </c>
      <c r="Y20" s="3">
        <f t="shared" si="5"/>
        <v>92.056274414063864</v>
      </c>
      <c r="Z20" s="3">
        <f t="shared" si="5"/>
        <v>58.116</v>
      </c>
      <c r="AA20" s="3">
        <f t="shared" si="5"/>
        <v>9.4559999999999995</v>
      </c>
      <c r="AB20" s="3">
        <f t="shared" si="5"/>
        <v>10.992000000000001</v>
      </c>
      <c r="AC20" s="3">
        <f t="shared" si="5"/>
        <v>0</v>
      </c>
      <c r="AD20" s="3">
        <f t="shared" si="5"/>
        <v>25.28</v>
      </c>
    </row>
    <row r="21" spans="1:30" x14ac:dyDescent="0.3">
      <c r="A21" s="56">
        <v>25</v>
      </c>
      <c r="B21" s="58">
        <v>333.24542236328102</v>
      </c>
      <c r="D21" s="3">
        <f t="shared" si="6"/>
        <v>8.9450683593722715</v>
      </c>
      <c r="E21" s="3">
        <f t="shared" si="7"/>
        <v>25</v>
      </c>
      <c r="F21">
        <v>1030</v>
      </c>
      <c r="G21" s="3">
        <v>339.86697387695301</v>
      </c>
      <c r="H21" s="3">
        <v>92.603759765628411</v>
      </c>
      <c r="I21">
        <f t="shared" si="9"/>
        <v>1030</v>
      </c>
      <c r="O21">
        <v>71</v>
      </c>
      <c r="P21">
        <v>-7.35</v>
      </c>
      <c r="Q21">
        <f t="shared" si="0"/>
        <v>2.5200000000000102</v>
      </c>
      <c r="R21" s="3">
        <f t="shared" ref="R21:AD36" si="10">R20</f>
        <v>19.213256835936136</v>
      </c>
      <c r="S21" s="3">
        <f t="shared" si="10"/>
        <v>35.222900390627728</v>
      </c>
      <c r="T21" s="3">
        <f t="shared" si="10"/>
        <v>45.604980468756139</v>
      </c>
      <c r="U21" s="3">
        <f t="shared" si="10"/>
        <v>57.5361328125</v>
      </c>
      <c r="V21" s="3">
        <f t="shared" si="10"/>
        <v>66.193359375</v>
      </c>
      <c r="W21" s="3">
        <f t="shared" si="10"/>
        <v>74.169067382807725</v>
      </c>
      <c r="X21" s="3">
        <f t="shared" si="10"/>
        <v>82.7080078125</v>
      </c>
      <c r="Y21" s="3">
        <f t="shared" si="10"/>
        <v>92.056274414063864</v>
      </c>
      <c r="Z21" s="3">
        <f t="shared" si="10"/>
        <v>58.116</v>
      </c>
      <c r="AA21" s="3">
        <f t="shared" si="10"/>
        <v>9.4559999999999995</v>
      </c>
      <c r="AB21" s="3">
        <f t="shared" si="10"/>
        <v>10.992000000000001</v>
      </c>
      <c r="AC21" s="3">
        <f t="shared" si="10"/>
        <v>0</v>
      </c>
      <c r="AD21" s="3">
        <f t="shared" si="10"/>
        <v>25.28</v>
      </c>
    </row>
    <row r="22" spans="1:30" x14ac:dyDescent="0.3">
      <c r="A22" s="56">
        <v>30</v>
      </c>
      <c r="B22" s="58">
        <v>333.31411743164102</v>
      </c>
      <c r="D22" s="3">
        <f t="shared" si="6"/>
        <v>9.7694091796922748</v>
      </c>
      <c r="E22" s="3">
        <f t="shared" si="7"/>
        <v>30</v>
      </c>
      <c r="F22">
        <v>1350</v>
      </c>
      <c r="G22" s="3">
        <v>341.02590942382801</v>
      </c>
      <c r="H22" s="3">
        <v>106.51098632812841</v>
      </c>
      <c r="I22">
        <f t="shared" si="9"/>
        <v>1350</v>
      </c>
      <c r="O22">
        <v>73</v>
      </c>
      <c r="P22">
        <v>-7.5500000000000007</v>
      </c>
      <c r="Q22">
        <f t="shared" si="0"/>
        <v>0.11999999999999744</v>
      </c>
      <c r="R22" s="3">
        <f t="shared" si="10"/>
        <v>19.213256835936136</v>
      </c>
      <c r="S22" s="3">
        <f t="shared" si="10"/>
        <v>35.222900390627728</v>
      </c>
      <c r="T22" s="3">
        <f t="shared" si="10"/>
        <v>45.604980468756139</v>
      </c>
      <c r="U22" s="3">
        <f t="shared" si="10"/>
        <v>57.5361328125</v>
      </c>
      <c r="V22" s="3">
        <f t="shared" si="10"/>
        <v>66.193359375</v>
      </c>
      <c r="W22" s="3">
        <f t="shared" si="10"/>
        <v>74.169067382807725</v>
      </c>
      <c r="X22" s="3">
        <f t="shared" si="10"/>
        <v>82.7080078125</v>
      </c>
      <c r="Y22" s="3">
        <f t="shared" si="10"/>
        <v>92.056274414063864</v>
      </c>
      <c r="Z22" s="3">
        <f t="shared" si="10"/>
        <v>58.116</v>
      </c>
      <c r="AA22" s="3">
        <f t="shared" si="10"/>
        <v>9.4559999999999995</v>
      </c>
      <c r="AB22" s="3">
        <f t="shared" si="10"/>
        <v>10.992000000000001</v>
      </c>
      <c r="AC22" s="3">
        <f t="shared" si="10"/>
        <v>0</v>
      </c>
      <c r="AD22" s="3">
        <f t="shared" si="10"/>
        <v>25.28</v>
      </c>
    </row>
    <row r="23" spans="1:30" x14ac:dyDescent="0.3">
      <c r="A23" s="56">
        <v>35</v>
      </c>
      <c r="B23" s="58">
        <v>333.36907958984398</v>
      </c>
      <c r="D23" s="3">
        <f t="shared" si="6"/>
        <v>10.428955078127728</v>
      </c>
      <c r="E23" s="3">
        <f t="shared" si="7"/>
        <v>35</v>
      </c>
      <c r="F23">
        <v>1680</v>
      </c>
      <c r="G23" s="3">
        <v>342.11349487304699</v>
      </c>
      <c r="H23" s="3">
        <v>119.56201171875614</v>
      </c>
      <c r="I23">
        <f t="shared" si="9"/>
        <v>1680</v>
      </c>
      <c r="O23">
        <v>74.5</v>
      </c>
      <c r="P23">
        <v>-7.5600000000000005</v>
      </c>
      <c r="Q23">
        <f t="shared" si="0"/>
        <v>0</v>
      </c>
      <c r="R23" s="3">
        <f t="shared" si="10"/>
        <v>19.213256835936136</v>
      </c>
      <c r="S23" s="3">
        <f t="shared" si="10"/>
        <v>35.222900390627728</v>
      </c>
      <c r="T23" s="3">
        <f t="shared" si="10"/>
        <v>45.604980468756139</v>
      </c>
      <c r="U23" s="3">
        <f t="shared" si="10"/>
        <v>57.5361328125</v>
      </c>
      <c r="V23" s="3">
        <f t="shared" si="10"/>
        <v>66.193359375</v>
      </c>
      <c r="W23" s="3">
        <f t="shared" si="10"/>
        <v>74.169067382807725</v>
      </c>
      <c r="X23" s="3">
        <f t="shared" si="10"/>
        <v>82.7080078125</v>
      </c>
      <c r="Y23" s="3">
        <f t="shared" si="10"/>
        <v>92.056274414063864</v>
      </c>
      <c r="Z23" s="3">
        <f t="shared" si="10"/>
        <v>58.116</v>
      </c>
      <c r="AA23" s="3">
        <f t="shared" si="10"/>
        <v>9.4559999999999995</v>
      </c>
      <c r="AB23" s="3">
        <f t="shared" si="10"/>
        <v>10.992000000000001</v>
      </c>
      <c r="AC23" s="3">
        <f t="shared" si="10"/>
        <v>0</v>
      </c>
      <c r="AD23" s="3">
        <f t="shared" si="10"/>
        <v>25.28</v>
      </c>
    </row>
    <row r="24" spans="1:30" x14ac:dyDescent="0.3">
      <c r="A24" s="56">
        <v>40</v>
      </c>
      <c r="B24" s="58">
        <v>333.430908203125</v>
      </c>
      <c r="D24" s="3">
        <f t="shared" si="6"/>
        <v>11.1708984375</v>
      </c>
      <c r="E24" s="3">
        <f t="shared" si="7"/>
        <v>40</v>
      </c>
      <c r="F24">
        <v>2070</v>
      </c>
      <c r="G24" s="3">
        <v>343.30343627929699</v>
      </c>
      <c r="H24" s="3">
        <v>133.84130859375614</v>
      </c>
      <c r="I24">
        <f t="shared" si="9"/>
        <v>2070</v>
      </c>
      <c r="O24">
        <v>75</v>
      </c>
      <c r="P24">
        <v>-7.5600000000000005</v>
      </c>
      <c r="Q24">
        <f t="shared" si="0"/>
        <v>0</v>
      </c>
      <c r="R24" s="3">
        <f t="shared" si="10"/>
        <v>19.213256835936136</v>
      </c>
      <c r="S24" s="3">
        <f t="shared" si="10"/>
        <v>35.222900390627728</v>
      </c>
      <c r="T24" s="3">
        <f t="shared" si="10"/>
        <v>45.604980468756139</v>
      </c>
      <c r="U24" s="3">
        <f t="shared" si="10"/>
        <v>57.5361328125</v>
      </c>
      <c r="V24" s="3">
        <f t="shared" si="10"/>
        <v>66.193359375</v>
      </c>
      <c r="W24" s="3">
        <f t="shared" si="10"/>
        <v>74.169067382807725</v>
      </c>
      <c r="X24" s="3">
        <f t="shared" si="10"/>
        <v>82.7080078125</v>
      </c>
      <c r="Y24" s="3">
        <f t="shared" si="10"/>
        <v>92.056274414063864</v>
      </c>
      <c r="Z24" s="3">
        <f t="shared" si="10"/>
        <v>58.116</v>
      </c>
      <c r="AA24" s="3">
        <f t="shared" si="10"/>
        <v>9.4559999999999995</v>
      </c>
      <c r="AB24" s="3">
        <f t="shared" si="10"/>
        <v>10.992000000000001</v>
      </c>
      <c r="AC24" s="3">
        <f t="shared" si="10"/>
        <v>0</v>
      </c>
      <c r="AD24" s="3">
        <f t="shared" si="10"/>
        <v>25.28</v>
      </c>
    </row>
    <row r="25" spans="1:30" x14ac:dyDescent="0.3">
      <c r="A25" s="56">
        <v>45</v>
      </c>
      <c r="B25" s="58">
        <v>333.47900390625</v>
      </c>
      <c r="D25" s="3">
        <f t="shared" si="6"/>
        <v>11.748046875</v>
      </c>
      <c r="E25" s="3">
        <f t="shared" si="7"/>
        <v>45</v>
      </c>
      <c r="F25">
        <v>2540</v>
      </c>
      <c r="G25" s="3">
        <v>344.64373779296898</v>
      </c>
      <c r="H25" s="3">
        <v>149.92492675782</v>
      </c>
      <c r="I25">
        <f t="shared" si="9"/>
        <v>2540</v>
      </c>
      <c r="O25">
        <v>77</v>
      </c>
      <c r="P25">
        <v>-7.370000000000001</v>
      </c>
      <c r="Q25">
        <f t="shared" si="0"/>
        <v>2.279999999999994</v>
      </c>
      <c r="R25" s="3">
        <f t="shared" si="10"/>
        <v>19.213256835936136</v>
      </c>
      <c r="S25" s="3">
        <f t="shared" si="10"/>
        <v>35.222900390627728</v>
      </c>
      <c r="T25" s="3">
        <f t="shared" si="10"/>
        <v>45.604980468756139</v>
      </c>
      <c r="U25" s="3">
        <f t="shared" si="10"/>
        <v>57.5361328125</v>
      </c>
      <c r="V25" s="3">
        <f t="shared" si="10"/>
        <v>66.193359375</v>
      </c>
      <c r="W25" s="3">
        <f t="shared" si="10"/>
        <v>74.169067382807725</v>
      </c>
      <c r="X25" s="3">
        <f t="shared" si="10"/>
        <v>82.7080078125</v>
      </c>
      <c r="Y25" s="3">
        <f t="shared" si="10"/>
        <v>92.056274414063864</v>
      </c>
      <c r="Z25" s="3">
        <f t="shared" si="10"/>
        <v>58.116</v>
      </c>
      <c r="AA25" s="3">
        <f t="shared" si="10"/>
        <v>9.4559999999999995</v>
      </c>
      <c r="AB25" s="3">
        <f t="shared" si="10"/>
        <v>10.992000000000001</v>
      </c>
      <c r="AC25" s="3">
        <f t="shared" si="10"/>
        <v>0</v>
      </c>
      <c r="AD25" s="3">
        <f t="shared" si="10"/>
        <v>25.28</v>
      </c>
    </row>
    <row r="26" spans="1:30" x14ac:dyDescent="0.3">
      <c r="A26" s="56">
        <v>50</v>
      </c>
      <c r="B26" s="58">
        <v>333.53396606445301</v>
      </c>
      <c r="D26" s="3">
        <f t="shared" si="6"/>
        <v>12.407592773436136</v>
      </c>
      <c r="E26" s="3">
        <f t="shared" si="7"/>
        <v>50</v>
      </c>
      <c r="O26">
        <v>79</v>
      </c>
      <c r="P26">
        <v>-7.2000000000000011</v>
      </c>
      <c r="Q26">
        <f t="shared" si="0"/>
        <v>4.3199999999999932</v>
      </c>
      <c r="R26" s="3">
        <f t="shared" si="10"/>
        <v>19.213256835936136</v>
      </c>
      <c r="S26" s="3">
        <f t="shared" si="10"/>
        <v>35.222900390627728</v>
      </c>
      <c r="T26" s="3">
        <f t="shared" si="10"/>
        <v>45.604980468756139</v>
      </c>
      <c r="U26" s="3">
        <f t="shared" si="10"/>
        <v>57.5361328125</v>
      </c>
      <c r="V26" s="3">
        <f t="shared" si="10"/>
        <v>66.193359375</v>
      </c>
      <c r="W26" s="3">
        <f t="shared" si="10"/>
        <v>74.169067382807725</v>
      </c>
      <c r="X26" s="3">
        <f t="shared" si="10"/>
        <v>82.7080078125</v>
      </c>
      <c r="Y26" s="3">
        <f t="shared" si="10"/>
        <v>92.056274414063864</v>
      </c>
      <c r="Z26" s="3">
        <f t="shared" si="10"/>
        <v>58.116</v>
      </c>
      <c r="AA26" s="3">
        <f t="shared" si="10"/>
        <v>9.4559999999999995</v>
      </c>
      <c r="AB26" s="3">
        <f t="shared" si="10"/>
        <v>10.992000000000001</v>
      </c>
      <c r="AC26" s="3">
        <f t="shared" si="10"/>
        <v>0</v>
      </c>
      <c r="AD26" s="3">
        <f t="shared" si="10"/>
        <v>25.28</v>
      </c>
    </row>
    <row r="27" spans="1:30" x14ac:dyDescent="0.3">
      <c r="A27" s="56">
        <v>55</v>
      </c>
      <c r="B27" s="58">
        <v>333.58203125</v>
      </c>
      <c r="D27" s="3">
        <f t="shared" si="6"/>
        <v>12.984375</v>
      </c>
      <c r="E27" s="3">
        <f t="shared" si="7"/>
        <v>55</v>
      </c>
      <c r="O27">
        <v>81</v>
      </c>
      <c r="P27">
        <v>-6.85</v>
      </c>
      <c r="Q27">
        <f t="shared" si="0"/>
        <v>8.5200000000000102</v>
      </c>
      <c r="R27" s="3">
        <f t="shared" si="10"/>
        <v>19.213256835936136</v>
      </c>
      <c r="S27" s="3">
        <f t="shared" si="10"/>
        <v>35.222900390627728</v>
      </c>
      <c r="T27" s="3">
        <f t="shared" si="10"/>
        <v>45.604980468756139</v>
      </c>
      <c r="U27" s="3">
        <f t="shared" si="10"/>
        <v>57.5361328125</v>
      </c>
      <c r="V27" s="3">
        <f t="shared" si="10"/>
        <v>66.193359375</v>
      </c>
      <c r="W27" s="3">
        <f t="shared" si="10"/>
        <v>74.169067382807725</v>
      </c>
      <c r="X27" s="3">
        <f t="shared" si="10"/>
        <v>82.7080078125</v>
      </c>
      <c r="Y27" s="3">
        <f t="shared" si="10"/>
        <v>92.056274414063864</v>
      </c>
      <c r="Z27" s="3">
        <f t="shared" si="10"/>
        <v>58.116</v>
      </c>
      <c r="AA27" s="3">
        <f t="shared" si="10"/>
        <v>9.4559999999999995</v>
      </c>
      <c r="AB27" s="3">
        <f t="shared" si="10"/>
        <v>10.992000000000001</v>
      </c>
      <c r="AC27" s="3">
        <f t="shared" si="10"/>
        <v>0</v>
      </c>
      <c r="AD27" s="3">
        <f t="shared" si="10"/>
        <v>25.28</v>
      </c>
    </row>
    <row r="28" spans="1:30" x14ac:dyDescent="0.3">
      <c r="A28" s="56">
        <v>60</v>
      </c>
      <c r="B28" s="58">
        <v>333.62850952148398</v>
      </c>
      <c r="D28" s="3">
        <f t="shared" si="6"/>
        <v>13.542114257807725</v>
      </c>
      <c r="E28" s="3">
        <f t="shared" si="7"/>
        <v>60</v>
      </c>
      <c r="O28">
        <v>82</v>
      </c>
      <c r="P28">
        <v>-6.65</v>
      </c>
      <c r="Q28">
        <f t="shared" si="0"/>
        <v>10.920000000000002</v>
      </c>
      <c r="R28" s="3">
        <f t="shared" si="10"/>
        <v>19.213256835936136</v>
      </c>
      <c r="S28" s="3">
        <f t="shared" si="10"/>
        <v>35.222900390627728</v>
      </c>
      <c r="T28" s="3">
        <f t="shared" si="10"/>
        <v>45.604980468756139</v>
      </c>
      <c r="U28" s="3">
        <f t="shared" si="10"/>
        <v>57.5361328125</v>
      </c>
      <c r="V28" s="3">
        <f t="shared" si="10"/>
        <v>66.193359375</v>
      </c>
      <c r="W28" s="3">
        <f t="shared" si="10"/>
        <v>74.169067382807725</v>
      </c>
      <c r="X28" s="3">
        <f t="shared" si="10"/>
        <v>82.7080078125</v>
      </c>
      <c r="Y28" s="3">
        <f t="shared" si="10"/>
        <v>92.056274414063864</v>
      </c>
      <c r="Z28" s="3">
        <f t="shared" si="10"/>
        <v>58.116</v>
      </c>
      <c r="AA28" s="3">
        <f t="shared" si="10"/>
        <v>9.4559999999999995</v>
      </c>
      <c r="AB28" s="3">
        <f t="shared" si="10"/>
        <v>10.992000000000001</v>
      </c>
      <c r="AC28" s="3">
        <f t="shared" si="10"/>
        <v>0</v>
      </c>
      <c r="AD28" s="3">
        <f t="shared" si="10"/>
        <v>25.28</v>
      </c>
    </row>
    <row r="29" spans="1:30" x14ac:dyDescent="0.3">
      <c r="A29" s="56">
        <v>65</v>
      </c>
      <c r="B29" s="58">
        <v>333.67495727539102</v>
      </c>
      <c r="D29" s="3">
        <f t="shared" si="6"/>
        <v>14.099487304692275</v>
      </c>
      <c r="E29" s="3">
        <f t="shared" si="7"/>
        <v>65</v>
      </c>
      <c r="O29">
        <v>83</v>
      </c>
      <c r="P29">
        <v>-6.25</v>
      </c>
      <c r="Q29">
        <f t="shared" si="0"/>
        <v>15.720000000000006</v>
      </c>
      <c r="R29" s="3">
        <f t="shared" si="10"/>
        <v>19.213256835936136</v>
      </c>
      <c r="S29" s="3">
        <f t="shared" si="10"/>
        <v>35.222900390627728</v>
      </c>
      <c r="T29" s="3">
        <f t="shared" si="10"/>
        <v>45.604980468756139</v>
      </c>
      <c r="U29" s="3">
        <f t="shared" si="10"/>
        <v>57.5361328125</v>
      </c>
      <c r="V29" s="3">
        <f t="shared" si="10"/>
        <v>66.193359375</v>
      </c>
      <c r="W29" s="3">
        <f t="shared" si="10"/>
        <v>74.169067382807725</v>
      </c>
      <c r="X29" s="3">
        <f t="shared" si="10"/>
        <v>82.7080078125</v>
      </c>
      <c r="Y29" s="3">
        <f t="shared" si="10"/>
        <v>92.056274414063864</v>
      </c>
      <c r="Z29" s="3">
        <f t="shared" si="10"/>
        <v>58.116</v>
      </c>
      <c r="AA29" s="3">
        <f t="shared" si="10"/>
        <v>9.4559999999999995</v>
      </c>
      <c r="AB29" s="3">
        <f t="shared" si="10"/>
        <v>10.992000000000001</v>
      </c>
      <c r="AC29" s="3">
        <f t="shared" si="10"/>
        <v>0</v>
      </c>
      <c r="AD29" s="3">
        <f t="shared" si="10"/>
        <v>25.28</v>
      </c>
    </row>
    <row r="30" spans="1:30" x14ac:dyDescent="0.3">
      <c r="A30" s="56">
        <v>70</v>
      </c>
      <c r="B30" s="58">
        <v>333.71969604492199</v>
      </c>
      <c r="D30" s="3">
        <f t="shared" si="6"/>
        <v>14.636352539063864</v>
      </c>
      <c r="E30" s="3">
        <f t="shared" si="7"/>
        <v>70</v>
      </c>
      <c r="O30">
        <v>84</v>
      </c>
      <c r="P30">
        <v>-5.66</v>
      </c>
      <c r="Q30">
        <f t="shared" si="0"/>
        <v>22.800000000000004</v>
      </c>
      <c r="R30" s="3">
        <f t="shared" si="10"/>
        <v>19.213256835936136</v>
      </c>
      <c r="S30" s="3">
        <f t="shared" si="10"/>
        <v>35.222900390627728</v>
      </c>
      <c r="T30" s="3">
        <f t="shared" si="10"/>
        <v>45.604980468756139</v>
      </c>
      <c r="U30" s="3">
        <f t="shared" si="10"/>
        <v>57.5361328125</v>
      </c>
      <c r="V30" s="3">
        <f t="shared" si="10"/>
        <v>66.193359375</v>
      </c>
      <c r="W30" s="3">
        <f t="shared" si="10"/>
        <v>74.169067382807725</v>
      </c>
      <c r="X30" s="3">
        <f t="shared" si="10"/>
        <v>82.7080078125</v>
      </c>
      <c r="Y30" s="3">
        <f t="shared" si="10"/>
        <v>92.056274414063864</v>
      </c>
      <c r="Z30" s="3">
        <f t="shared" si="10"/>
        <v>58.116</v>
      </c>
      <c r="AA30" s="3">
        <f t="shared" si="10"/>
        <v>9.4559999999999995</v>
      </c>
      <c r="AB30" s="3">
        <f t="shared" si="10"/>
        <v>10.992000000000001</v>
      </c>
      <c r="AC30" s="3">
        <f t="shared" si="10"/>
        <v>0</v>
      </c>
      <c r="AD30" s="3">
        <f t="shared" si="10"/>
        <v>25.28</v>
      </c>
    </row>
    <row r="31" spans="1:30" x14ac:dyDescent="0.3">
      <c r="A31" s="56">
        <v>75</v>
      </c>
      <c r="B31" s="58">
        <v>333.76287841796898</v>
      </c>
      <c r="D31" s="3">
        <f t="shared" si="6"/>
        <v>15.154541015627728</v>
      </c>
      <c r="E31" s="3">
        <f t="shared" si="7"/>
        <v>75</v>
      </c>
      <c r="O31">
        <v>84.5</v>
      </c>
      <c r="P31">
        <v>-4.8900000000000006</v>
      </c>
      <c r="Q31">
        <f t="shared" si="0"/>
        <v>32.04</v>
      </c>
      <c r="R31" s="3">
        <f t="shared" si="10"/>
        <v>19.213256835936136</v>
      </c>
      <c r="S31" s="3">
        <f t="shared" si="10"/>
        <v>35.222900390627728</v>
      </c>
      <c r="T31" s="3">
        <f t="shared" si="10"/>
        <v>45.604980468756139</v>
      </c>
      <c r="U31" s="3">
        <f t="shared" si="10"/>
        <v>57.5361328125</v>
      </c>
      <c r="V31" s="3">
        <f t="shared" si="10"/>
        <v>66.193359375</v>
      </c>
      <c r="W31" s="3">
        <f t="shared" si="10"/>
        <v>74.169067382807725</v>
      </c>
      <c r="X31" s="3">
        <f t="shared" si="10"/>
        <v>82.7080078125</v>
      </c>
      <c r="Y31" s="3">
        <f t="shared" si="10"/>
        <v>92.056274414063864</v>
      </c>
      <c r="Z31" s="3">
        <f t="shared" si="10"/>
        <v>58.116</v>
      </c>
      <c r="AA31" s="3">
        <f t="shared" si="10"/>
        <v>9.4559999999999995</v>
      </c>
      <c r="AB31" s="3">
        <f t="shared" si="10"/>
        <v>10.992000000000001</v>
      </c>
      <c r="AC31" s="3">
        <f t="shared" si="10"/>
        <v>0</v>
      </c>
      <c r="AD31" s="3">
        <f t="shared" si="10"/>
        <v>25.28</v>
      </c>
    </row>
    <row r="32" spans="1:30" x14ac:dyDescent="0.3">
      <c r="A32" s="56">
        <v>80</v>
      </c>
      <c r="B32" s="58">
        <v>333.80465698242199</v>
      </c>
      <c r="D32" s="3">
        <f t="shared" si="6"/>
        <v>15.655883789063864</v>
      </c>
      <c r="E32" s="3">
        <f t="shared" si="7"/>
        <v>80</v>
      </c>
      <c r="O32">
        <v>84.8</v>
      </c>
      <c r="P32">
        <v>-3.31</v>
      </c>
      <c r="Q32">
        <f t="shared" si="0"/>
        <v>51</v>
      </c>
      <c r="R32" s="3">
        <f t="shared" si="10"/>
        <v>19.213256835936136</v>
      </c>
      <c r="S32" s="3">
        <f t="shared" si="10"/>
        <v>35.222900390627728</v>
      </c>
      <c r="T32" s="3">
        <f t="shared" si="10"/>
        <v>45.604980468756139</v>
      </c>
      <c r="U32" s="3">
        <f t="shared" si="10"/>
        <v>57.5361328125</v>
      </c>
      <c r="V32" s="3">
        <f t="shared" si="10"/>
        <v>66.193359375</v>
      </c>
      <c r="W32" s="3">
        <f t="shared" si="10"/>
        <v>74.169067382807725</v>
      </c>
      <c r="X32" s="3">
        <f t="shared" si="10"/>
        <v>82.7080078125</v>
      </c>
      <c r="Y32" s="3">
        <f t="shared" si="10"/>
        <v>92.056274414063864</v>
      </c>
      <c r="Z32" s="3">
        <f t="shared" si="10"/>
        <v>58.116</v>
      </c>
      <c r="AA32" s="3">
        <f t="shared" si="10"/>
        <v>9.4559999999999995</v>
      </c>
      <c r="AB32" s="3">
        <f t="shared" si="10"/>
        <v>10.992000000000001</v>
      </c>
      <c r="AC32" s="3">
        <f t="shared" si="10"/>
        <v>0</v>
      </c>
      <c r="AD32" s="3">
        <f t="shared" si="10"/>
        <v>25.28</v>
      </c>
    </row>
    <row r="33" spans="1:30" x14ac:dyDescent="0.3">
      <c r="A33" s="56">
        <v>85</v>
      </c>
      <c r="B33" s="58">
        <v>333.84518432617199</v>
      </c>
      <c r="D33" s="3">
        <f t="shared" si="6"/>
        <v>16.142211914063864</v>
      </c>
      <c r="E33" s="3">
        <f t="shared" si="7"/>
        <v>85</v>
      </c>
      <c r="O33">
        <v>85</v>
      </c>
      <c r="P33">
        <v>-2.9000000000000004</v>
      </c>
      <c r="Q33">
        <f t="shared" si="0"/>
        <v>55.92</v>
      </c>
      <c r="R33" s="3">
        <f t="shared" si="10"/>
        <v>19.213256835936136</v>
      </c>
      <c r="S33" s="3">
        <f t="shared" si="10"/>
        <v>35.222900390627728</v>
      </c>
      <c r="T33" s="3">
        <f t="shared" si="10"/>
        <v>45.604980468756139</v>
      </c>
      <c r="U33" s="3">
        <f t="shared" si="10"/>
        <v>57.5361328125</v>
      </c>
      <c r="V33" s="3">
        <f t="shared" si="10"/>
        <v>66.193359375</v>
      </c>
      <c r="W33" s="3">
        <f t="shared" si="10"/>
        <v>74.169067382807725</v>
      </c>
      <c r="X33" s="3">
        <f t="shared" si="10"/>
        <v>82.7080078125</v>
      </c>
      <c r="Y33" s="3">
        <f t="shared" si="10"/>
        <v>92.056274414063864</v>
      </c>
      <c r="Z33" s="3">
        <f t="shared" si="10"/>
        <v>58.116</v>
      </c>
      <c r="AA33" s="3">
        <f t="shared" si="10"/>
        <v>9.4559999999999995</v>
      </c>
      <c r="AB33" s="3">
        <f t="shared" si="10"/>
        <v>10.992000000000001</v>
      </c>
      <c r="AC33" s="3">
        <f t="shared" si="10"/>
        <v>0</v>
      </c>
      <c r="AD33" s="3">
        <f t="shared" si="10"/>
        <v>25.28</v>
      </c>
    </row>
    <row r="34" spans="1:30" x14ac:dyDescent="0.3">
      <c r="A34" s="56">
        <v>90</v>
      </c>
      <c r="B34" s="58">
        <v>333.88455200195301</v>
      </c>
      <c r="D34" s="3">
        <f t="shared" si="6"/>
        <v>16.614624023436136</v>
      </c>
      <c r="E34" s="3">
        <f t="shared" si="7"/>
        <v>90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f t="shared" si="10"/>
        <v>0</v>
      </c>
      <c r="AD34" s="3">
        <f t="shared" si="10"/>
        <v>25.28</v>
      </c>
    </row>
    <row r="35" spans="1:30" x14ac:dyDescent="0.3">
      <c r="A35" s="56">
        <v>95</v>
      </c>
      <c r="B35" s="58">
        <v>333.9228515625</v>
      </c>
      <c r="D35" s="3">
        <f t="shared" si="6"/>
        <v>17.07421875</v>
      </c>
      <c r="E35" s="3">
        <f t="shared" si="7"/>
        <v>95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f t="shared" si="10"/>
        <v>0</v>
      </c>
      <c r="AD35" s="3">
        <f t="shared" si="10"/>
        <v>25.28</v>
      </c>
    </row>
    <row r="36" spans="1:30" x14ac:dyDescent="0.3">
      <c r="A36" s="56">
        <v>100</v>
      </c>
      <c r="B36" s="58">
        <v>333.960205078125</v>
      </c>
      <c r="D36" s="3">
        <f t="shared" si="6"/>
        <v>17.5224609375</v>
      </c>
      <c r="E36" s="3">
        <f t="shared" si="7"/>
        <v>100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>
        <f t="shared" si="10"/>
        <v>0</v>
      </c>
      <c r="AD36" s="3">
        <f t="shared" si="10"/>
        <v>25.28</v>
      </c>
    </row>
    <row r="37" spans="1:30" x14ac:dyDescent="0.3">
      <c r="A37" s="56">
        <v>105</v>
      </c>
      <c r="B37" s="58">
        <v>333.99661254882801</v>
      </c>
      <c r="D37" s="3">
        <f t="shared" si="6"/>
        <v>17.959350585936136</v>
      </c>
      <c r="E37" s="3">
        <f t="shared" si="7"/>
        <v>105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f t="shared" ref="AC37:AD37" si="11">AC36</f>
        <v>0</v>
      </c>
      <c r="AD37" s="3">
        <f t="shared" si="11"/>
        <v>25.28</v>
      </c>
    </row>
    <row r="38" spans="1:30" x14ac:dyDescent="0.3">
      <c r="A38" s="56">
        <v>110</v>
      </c>
      <c r="B38" s="58">
        <v>334.0322265625</v>
      </c>
      <c r="D38" s="3">
        <f t="shared" si="6"/>
        <v>18.38671875</v>
      </c>
      <c r="E38" s="3">
        <f t="shared" si="7"/>
        <v>110</v>
      </c>
      <c r="Z38" s="3"/>
      <c r="AA38" s="3"/>
      <c r="AB38" s="3"/>
      <c r="AC38" s="3"/>
      <c r="AD38" s="3"/>
    </row>
    <row r="39" spans="1:30" x14ac:dyDescent="0.3">
      <c r="A39" s="56">
        <v>115</v>
      </c>
      <c r="B39" s="58">
        <v>334.06701660156301</v>
      </c>
      <c r="D39" s="3">
        <f t="shared" si="6"/>
        <v>18.804199218756139</v>
      </c>
      <c r="E39" s="3">
        <f t="shared" si="7"/>
        <v>115</v>
      </c>
      <c r="Z39" s="3"/>
      <c r="AA39" s="3"/>
      <c r="AB39" s="3"/>
      <c r="AC39" s="3"/>
      <c r="AD39" s="3"/>
    </row>
    <row r="40" spans="1:30" x14ac:dyDescent="0.3">
      <c r="A40" s="56">
        <v>120</v>
      </c>
      <c r="B40" s="58">
        <v>334.10110473632801</v>
      </c>
      <c r="D40" s="3">
        <f t="shared" si="6"/>
        <v>19.213256835936136</v>
      </c>
      <c r="E40" s="3">
        <f t="shared" si="7"/>
        <v>120</v>
      </c>
      <c r="Z40" s="3"/>
      <c r="AA40" s="3"/>
      <c r="AB40" s="3"/>
      <c r="AC40" s="3"/>
      <c r="AD40" s="3"/>
    </row>
    <row r="41" spans="1:30" x14ac:dyDescent="0.3">
      <c r="A41" s="59">
        <v>140</v>
      </c>
      <c r="B41" s="60">
        <v>334.23089599609398</v>
      </c>
      <c r="D41" s="3">
        <f t="shared" si="6"/>
        <v>20.770751953127728</v>
      </c>
      <c r="E41" s="3">
        <f t="shared" si="7"/>
        <v>140</v>
      </c>
      <c r="Z41" s="3"/>
      <c r="AA41" s="3"/>
      <c r="AB41" s="3"/>
      <c r="AC41" s="3"/>
      <c r="AD41" s="3"/>
    </row>
    <row r="42" spans="1:30" x14ac:dyDescent="0.3">
      <c r="A42" s="59">
        <v>160</v>
      </c>
      <c r="B42" s="60">
        <v>334.35195922851602</v>
      </c>
      <c r="D42" s="3">
        <f t="shared" si="6"/>
        <v>22.223510742192275</v>
      </c>
      <c r="E42" s="3">
        <f t="shared" si="7"/>
        <v>160</v>
      </c>
      <c r="Z42" s="3"/>
      <c r="AA42" s="3"/>
      <c r="AB42" s="3"/>
      <c r="AC42" s="3"/>
      <c r="AD42" s="3"/>
    </row>
    <row r="43" spans="1:30" x14ac:dyDescent="0.3">
      <c r="A43" s="59">
        <v>180</v>
      </c>
      <c r="B43" s="60">
        <v>334.4658203125</v>
      </c>
      <c r="D43" s="3">
        <f t="shared" si="6"/>
        <v>23.58984375</v>
      </c>
      <c r="E43" s="3">
        <f t="shared" si="7"/>
        <v>180</v>
      </c>
      <c r="Z43" s="3"/>
      <c r="AA43" s="3"/>
      <c r="AB43" s="3"/>
      <c r="AC43" s="3"/>
      <c r="AD43" s="3"/>
    </row>
    <row r="44" spans="1:30" x14ac:dyDescent="0.3">
      <c r="A44" s="59">
        <v>200</v>
      </c>
      <c r="B44" s="60">
        <v>334.57366943359398</v>
      </c>
      <c r="D44" s="3">
        <f t="shared" si="6"/>
        <v>24.884033203127728</v>
      </c>
      <c r="E44" s="3">
        <f t="shared" si="7"/>
        <v>200</v>
      </c>
      <c r="Z44" s="3"/>
      <c r="AA44" s="3"/>
      <c r="AB44" s="3"/>
      <c r="AC44" s="3"/>
      <c r="AD44" s="3"/>
    </row>
    <row r="45" spans="1:30" x14ac:dyDescent="0.3">
      <c r="A45" s="59">
        <v>220</v>
      </c>
      <c r="B45" s="60">
        <v>334.67642211914102</v>
      </c>
      <c r="D45" s="3">
        <f t="shared" si="6"/>
        <v>26.117065429692275</v>
      </c>
      <c r="E45" s="3">
        <f t="shared" si="7"/>
        <v>220</v>
      </c>
      <c r="Z45" s="3"/>
      <c r="AA45" s="3"/>
      <c r="AB45" s="3"/>
      <c r="AC45" s="3"/>
      <c r="AD45" s="3"/>
    </row>
    <row r="46" spans="1:30" x14ac:dyDescent="0.3">
      <c r="A46" s="59">
        <v>240</v>
      </c>
      <c r="B46" s="60">
        <v>334.77471923828102</v>
      </c>
      <c r="D46" s="3">
        <f t="shared" si="6"/>
        <v>27.296630859372272</v>
      </c>
      <c r="E46" s="3">
        <f t="shared" si="7"/>
        <v>240</v>
      </c>
      <c r="Z46" s="3"/>
      <c r="AA46" s="3"/>
      <c r="AB46" s="3"/>
      <c r="AC46" s="3"/>
      <c r="AD46" s="3"/>
    </row>
    <row r="47" spans="1:30" x14ac:dyDescent="0.3">
      <c r="A47" s="59">
        <v>260</v>
      </c>
      <c r="B47" s="60">
        <v>334.869140625</v>
      </c>
      <c r="D47" s="3">
        <f t="shared" si="6"/>
        <v>28.4296875</v>
      </c>
      <c r="E47" s="3">
        <f t="shared" si="7"/>
        <v>260</v>
      </c>
      <c r="Z47" s="3"/>
      <c r="AA47" s="3"/>
      <c r="AB47" s="3"/>
      <c r="AC47" s="3"/>
      <c r="AD47" s="3"/>
    </row>
    <row r="48" spans="1:30" x14ac:dyDescent="0.3">
      <c r="A48" s="59">
        <v>280</v>
      </c>
      <c r="B48" s="60">
        <v>334.96011352539102</v>
      </c>
      <c r="D48" s="3">
        <f t="shared" si="6"/>
        <v>29.521362304692275</v>
      </c>
      <c r="E48" s="3">
        <f t="shared" si="7"/>
        <v>280</v>
      </c>
      <c r="Z48" s="3"/>
      <c r="AA48" s="3"/>
      <c r="AB48" s="3"/>
      <c r="AC48" s="3"/>
      <c r="AD48" s="3"/>
    </row>
    <row r="49" spans="1:30" x14ac:dyDescent="0.3">
      <c r="A49" s="59">
        <v>300</v>
      </c>
      <c r="B49" s="60">
        <v>335.04800415039102</v>
      </c>
      <c r="D49" s="3">
        <f t="shared" si="6"/>
        <v>30.576049804692275</v>
      </c>
      <c r="E49" s="3">
        <f t="shared" si="7"/>
        <v>300</v>
      </c>
      <c r="Z49" s="3"/>
      <c r="AA49" s="3"/>
      <c r="AB49" s="3"/>
      <c r="AC49" s="3"/>
      <c r="AD49" s="3"/>
    </row>
    <row r="50" spans="1:30" x14ac:dyDescent="0.3">
      <c r="A50" s="59">
        <v>320</v>
      </c>
      <c r="B50" s="60">
        <v>335.13308715820301</v>
      </c>
      <c r="D50" s="3">
        <f t="shared" si="6"/>
        <v>31.597045898436136</v>
      </c>
      <c r="E50" s="3">
        <f t="shared" si="7"/>
        <v>320</v>
      </c>
      <c r="Z50" s="3"/>
      <c r="AA50" s="3"/>
      <c r="AB50" s="3"/>
      <c r="AC50" s="3"/>
      <c r="AD50" s="3"/>
    </row>
    <row r="51" spans="1:30" x14ac:dyDescent="0.3">
      <c r="A51" s="59">
        <v>340</v>
      </c>
      <c r="B51" s="60">
        <v>335.21566772460898</v>
      </c>
      <c r="D51" s="3">
        <f t="shared" si="6"/>
        <v>32.588012695307725</v>
      </c>
      <c r="E51" s="3">
        <f t="shared" si="7"/>
        <v>340</v>
      </c>
      <c r="Z51" s="3"/>
      <c r="AA51" s="3"/>
      <c r="AB51" s="3"/>
      <c r="AC51" s="3"/>
      <c r="AD51" s="3"/>
    </row>
    <row r="52" spans="1:30" x14ac:dyDescent="0.3">
      <c r="A52" s="59">
        <v>360</v>
      </c>
      <c r="B52" s="60">
        <v>335.29595947265602</v>
      </c>
      <c r="D52" s="3">
        <f t="shared" si="6"/>
        <v>33.551513671872272</v>
      </c>
      <c r="E52" s="3">
        <f t="shared" si="7"/>
        <v>360</v>
      </c>
      <c r="Z52" s="3"/>
      <c r="AA52" s="3"/>
      <c r="AB52" s="3"/>
      <c r="AC52" s="3"/>
      <c r="AD52" s="3"/>
    </row>
    <row r="53" spans="1:30" x14ac:dyDescent="0.3">
      <c r="A53" s="59">
        <v>380</v>
      </c>
      <c r="B53" s="60">
        <v>335.37411499023398</v>
      </c>
      <c r="D53" s="3">
        <f t="shared" si="6"/>
        <v>34.489379882807725</v>
      </c>
      <c r="E53" s="3">
        <f t="shared" si="7"/>
        <v>380</v>
      </c>
      <c r="Z53" s="3"/>
      <c r="AA53" s="3"/>
      <c r="AB53" s="3"/>
      <c r="AC53" s="3"/>
      <c r="AD53" s="3"/>
    </row>
    <row r="54" spans="1:30" x14ac:dyDescent="0.3">
      <c r="A54" s="59">
        <v>396</v>
      </c>
      <c r="B54" s="60">
        <v>335.43524169921898</v>
      </c>
      <c r="D54" s="3">
        <f t="shared" si="6"/>
        <v>35.222900390627728</v>
      </c>
      <c r="E54" s="3">
        <f t="shared" si="7"/>
        <v>396</v>
      </c>
      <c r="Z54" s="3"/>
      <c r="AA54" s="3"/>
      <c r="AB54" s="3"/>
      <c r="AC54" s="3"/>
      <c r="AD54" s="3"/>
    </row>
    <row r="55" spans="1:30" x14ac:dyDescent="0.3">
      <c r="A55" s="59">
        <v>450</v>
      </c>
      <c r="B55" s="60">
        <v>335.63323974609398</v>
      </c>
      <c r="D55" s="3">
        <f t="shared" si="6"/>
        <v>37.598876953127728</v>
      </c>
      <c r="E55" s="3">
        <f t="shared" si="7"/>
        <v>450</v>
      </c>
      <c r="Z55" s="3"/>
      <c r="AA55" s="3"/>
      <c r="AB55" s="3"/>
      <c r="AC55" s="3"/>
      <c r="AD55" s="3"/>
    </row>
    <row r="56" spans="1:30" x14ac:dyDescent="0.3">
      <c r="A56" s="59">
        <v>500</v>
      </c>
      <c r="B56" s="60">
        <v>335.80670166015602</v>
      </c>
      <c r="D56" s="3">
        <f t="shared" si="6"/>
        <v>39.680419921872272</v>
      </c>
      <c r="E56" s="3">
        <f t="shared" si="7"/>
        <v>500</v>
      </c>
    </row>
    <row r="57" spans="1:30" x14ac:dyDescent="0.3">
      <c r="A57" s="59">
        <v>550</v>
      </c>
      <c r="B57" s="60">
        <v>335.97201538085898</v>
      </c>
      <c r="D57" s="3">
        <f t="shared" si="6"/>
        <v>41.664184570307725</v>
      </c>
      <c r="E57" s="3">
        <f t="shared" si="7"/>
        <v>550</v>
      </c>
    </row>
    <row r="58" spans="1:30" x14ac:dyDescent="0.3">
      <c r="A58" s="59">
        <v>600</v>
      </c>
      <c r="B58" s="60">
        <v>336.13034057617199</v>
      </c>
      <c r="D58" s="3">
        <f t="shared" si="6"/>
        <v>43.564086914063864</v>
      </c>
      <c r="E58" s="3">
        <f t="shared" si="7"/>
        <v>600</v>
      </c>
    </row>
    <row r="59" spans="1:30" x14ac:dyDescent="0.3">
      <c r="A59" s="59">
        <v>656</v>
      </c>
      <c r="B59" s="60">
        <v>336.30041503906301</v>
      </c>
      <c r="D59" s="3">
        <f t="shared" si="6"/>
        <v>45.604980468756139</v>
      </c>
      <c r="E59" s="3">
        <f t="shared" si="7"/>
        <v>656</v>
      </c>
    </row>
    <row r="60" spans="1:30" x14ac:dyDescent="0.3">
      <c r="A60" s="59">
        <v>700</v>
      </c>
      <c r="B60" s="60">
        <v>336.42929077148398</v>
      </c>
      <c r="D60" s="3">
        <f t="shared" si="6"/>
        <v>47.151489257807725</v>
      </c>
      <c r="E60" s="3">
        <f t="shared" si="7"/>
        <v>700</v>
      </c>
    </row>
    <row r="61" spans="1:30" x14ac:dyDescent="0.3">
      <c r="A61" s="59">
        <v>800</v>
      </c>
      <c r="B61" s="60">
        <v>336.70864868164102</v>
      </c>
      <c r="D61" s="3">
        <f t="shared" si="6"/>
        <v>50.503784179692275</v>
      </c>
      <c r="E61" s="3">
        <f t="shared" si="7"/>
        <v>800</v>
      </c>
    </row>
    <row r="62" spans="1:30" x14ac:dyDescent="0.3">
      <c r="A62" s="59">
        <v>900</v>
      </c>
      <c r="B62" s="60">
        <v>336.97201538085898</v>
      </c>
      <c r="D62" s="3">
        <f t="shared" si="6"/>
        <v>53.664184570307725</v>
      </c>
      <c r="E62" s="3">
        <f t="shared" si="7"/>
        <v>900</v>
      </c>
    </row>
    <row r="63" spans="1:30" x14ac:dyDescent="0.3">
      <c r="A63" s="59">
        <v>1000</v>
      </c>
      <c r="B63" s="60">
        <v>337.22198486328102</v>
      </c>
      <c r="D63" s="3">
        <f t="shared" si="6"/>
        <v>56.663818359372272</v>
      </c>
      <c r="E63" s="3">
        <f t="shared" si="7"/>
        <v>1000</v>
      </c>
    </row>
    <row r="64" spans="1:30" x14ac:dyDescent="0.3">
      <c r="A64" s="59">
        <v>1030</v>
      </c>
      <c r="B64" s="60">
        <v>337.294677734375</v>
      </c>
      <c r="D64" s="3">
        <f t="shared" si="6"/>
        <v>57.5361328125</v>
      </c>
      <c r="E64" s="3">
        <f t="shared" si="7"/>
        <v>1030</v>
      </c>
    </row>
    <row r="65" spans="1:5" x14ac:dyDescent="0.3">
      <c r="A65" s="59">
        <v>1100</v>
      </c>
      <c r="B65" s="60">
        <v>337.46054077148398</v>
      </c>
      <c r="D65" s="3">
        <f t="shared" si="6"/>
        <v>59.526489257807725</v>
      </c>
      <c r="E65" s="3">
        <f t="shared" si="7"/>
        <v>1100</v>
      </c>
    </row>
    <row r="66" spans="1:5" x14ac:dyDescent="0.3">
      <c r="A66" s="59">
        <v>1200</v>
      </c>
      <c r="B66" s="60">
        <v>337.68914794921898</v>
      </c>
      <c r="D66" s="3">
        <f t="shared" si="6"/>
        <v>62.269775390627728</v>
      </c>
      <c r="E66" s="3">
        <f t="shared" si="7"/>
        <v>1200</v>
      </c>
    </row>
    <row r="67" spans="1:5" x14ac:dyDescent="0.3">
      <c r="A67" s="59">
        <v>1300</v>
      </c>
      <c r="B67" s="60">
        <v>337.90908813476602</v>
      </c>
      <c r="D67" s="3">
        <f t="shared" si="6"/>
        <v>64.909057617192275</v>
      </c>
      <c r="E67" s="3">
        <f t="shared" si="7"/>
        <v>1300</v>
      </c>
    </row>
    <row r="68" spans="1:5" x14ac:dyDescent="0.3">
      <c r="A68" s="59">
        <v>1350</v>
      </c>
      <c r="B68" s="60">
        <v>338.01611328125</v>
      </c>
      <c r="D68" s="3">
        <f t="shared" si="6"/>
        <v>66.193359375</v>
      </c>
      <c r="E68" s="3">
        <f t="shared" si="7"/>
        <v>1350</v>
      </c>
    </row>
    <row r="69" spans="1:5" x14ac:dyDescent="0.3">
      <c r="A69" s="59">
        <v>1500</v>
      </c>
      <c r="B69" s="60">
        <v>338.32656860351602</v>
      </c>
      <c r="D69" s="3">
        <f t="shared" si="6"/>
        <v>69.918823242192275</v>
      </c>
      <c r="E69" s="3">
        <f t="shared" si="7"/>
        <v>1500</v>
      </c>
    </row>
    <row r="70" spans="1:5" x14ac:dyDescent="0.3">
      <c r="A70" s="59">
        <v>1600</v>
      </c>
      <c r="B70" s="60">
        <v>338.525634765625</v>
      </c>
      <c r="D70" s="3">
        <f t="shared" si="6"/>
        <v>72.3076171875</v>
      </c>
      <c r="E70" s="3">
        <f t="shared" si="7"/>
        <v>1600</v>
      </c>
    </row>
    <row r="71" spans="1:5" x14ac:dyDescent="0.3">
      <c r="A71" s="59">
        <v>1680</v>
      </c>
      <c r="B71" s="60">
        <v>338.68075561523398</v>
      </c>
      <c r="D71" s="3">
        <f t="shared" si="6"/>
        <v>74.169067382807725</v>
      </c>
      <c r="E71" s="3">
        <f t="shared" si="7"/>
        <v>1680</v>
      </c>
    </row>
    <row r="72" spans="1:5" x14ac:dyDescent="0.3">
      <c r="A72" s="59">
        <v>1800</v>
      </c>
      <c r="B72" s="60">
        <v>338.90716552734398</v>
      </c>
      <c r="D72" s="3">
        <f t="shared" si="6"/>
        <v>76.885986328127728</v>
      </c>
      <c r="E72" s="3">
        <f t="shared" si="7"/>
        <v>1800</v>
      </c>
    </row>
    <row r="73" spans="1:5" x14ac:dyDescent="0.3">
      <c r="A73" s="59">
        <v>1900</v>
      </c>
      <c r="B73" s="60">
        <v>339.09054565429699</v>
      </c>
      <c r="D73" s="3">
        <f t="shared" si="6"/>
        <v>79.086547851563864</v>
      </c>
      <c r="E73" s="3">
        <f t="shared" si="7"/>
        <v>1900</v>
      </c>
    </row>
    <row r="74" spans="1:5" x14ac:dyDescent="0.3">
      <c r="A74" s="59">
        <v>2000</v>
      </c>
      <c r="B74" s="60">
        <v>339.26953125</v>
      </c>
      <c r="D74" s="3">
        <f t="shared" si="6"/>
        <v>81.234375</v>
      </c>
      <c r="E74" s="3">
        <f t="shared" si="7"/>
        <v>2000</v>
      </c>
    </row>
    <row r="75" spans="1:5" x14ac:dyDescent="0.3">
      <c r="A75" s="59">
        <v>2070</v>
      </c>
      <c r="B75" s="60">
        <v>339.392333984375</v>
      </c>
      <c r="D75" s="3">
        <f t="shared" si="6"/>
        <v>82.7080078125</v>
      </c>
      <c r="E75" s="3">
        <f t="shared" si="7"/>
        <v>2070</v>
      </c>
    </row>
    <row r="76" spans="1:5" x14ac:dyDescent="0.3">
      <c r="A76" s="59">
        <v>2200</v>
      </c>
      <c r="B76" s="60">
        <v>339.61541748046898</v>
      </c>
      <c r="D76" s="3">
        <f t="shared" si="6"/>
        <v>85.385009765627728</v>
      </c>
      <c r="E76" s="3">
        <f t="shared" si="7"/>
        <v>2200</v>
      </c>
    </row>
    <row r="77" spans="1:5" x14ac:dyDescent="0.3">
      <c r="A77" s="59">
        <v>2300</v>
      </c>
      <c r="B77" s="60">
        <v>339.78286743164102</v>
      </c>
      <c r="D77" s="3">
        <f t="shared" si="6"/>
        <v>87.394409179692275</v>
      </c>
      <c r="E77" s="3">
        <f t="shared" si="7"/>
        <v>2300</v>
      </c>
    </row>
    <row r="78" spans="1:5" x14ac:dyDescent="0.3">
      <c r="A78" s="59">
        <v>2400</v>
      </c>
      <c r="B78" s="60">
        <v>339.94692993164102</v>
      </c>
      <c r="D78" s="3">
        <f t="shared" si="6"/>
        <v>89.363159179692275</v>
      </c>
      <c r="E78" s="3">
        <f t="shared" si="7"/>
        <v>2400</v>
      </c>
    </row>
    <row r="79" spans="1:5" x14ac:dyDescent="0.3">
      <c r="A79" s="59">
        <v>2500</v>
      </c>
      <c r="B79" s="60">
        <v>340.10784912109398</v>
      </c>
      <c r="D79" s="3">
        <f t="shared" ref="D79:D80" si="12">(B79-$B$3)*12</f>
        <v>91.294189453127728</v>
      </c>
      <c r="E79" s="3">
        <f t="shared" si="7"/>
        <v>2500</v>
      </c>
    </row>
    <row r="80" spans="1:5" x14ac:dyDescent="0.3">
      <c r="A80" s="59">
        <v>2540</v>
      </c>
      <c r="B80" s="60">
        <v>340.17135620117199</v>
      </c>
      <c r="D80" s="3">
        <f t="shared" si="12"/>
        <v>92.056274414063864</v>
      </c>
      <c r="E80" s="3">
        <f t="shared" ref="E80" si="13">A80</f>
        <v>2540</v>
      </c>
    </row>
    <row r="81" spans="1:5" x14ac:dyDescent="0.3">
      <c r="A81" s="3"/>
      <c r="B81" s="3"/>
      <c r="D81" s="3"/>
      <c r="E81" s="3"/>
    </row>
    <row r="82" spans="1:5" x14ac:dyDescent="0.3">
      <c r="A82" s="3"/>
      <c r="B82" s="3"/>
      <c r="D82" s="3"/>
      <c r="E82" s="3"/>
    </row>
    <row r="83" spans="1:5" x14ac:dyDescent="0.3">
      <c r="A83" s="3"/>
      <c r="B83" s="3"/>
      <c r="D83" s="3"/>
      <c r="E83" s="3"/>
    </row>
    <row r="84" spans="1:5" x14ac:dyDescent="0.3">
      <c r="A84" s="3"/>
      <c r="B84" s="3"/>
      <c r="D84" s="3"/>
      <c r="E84" s="3"/>
    </row>
    <row r="85" spans="1:5" x14ac:dyDescent="0.3">
      <c r="A85" s="3"/>
      <c r="B85" s="3"/>
      <c r="D85" s="3"/>
      <c r="E85" s="3"/>
    </row>
    <row r="86" spans="1:5" x14ac:dyDescent="0.3">
      <c r="A86" s="3"/>
      <c r="B86" s="3"/>
      <c r="D86" s="3"/>
      <c r="E86" s="3"/>
    </row>
    <row r="87" spans="1:5" x14ac:dyDescent="0.3">
      <c r="A87" s="3"/>
      <c r="B87" s="3"/>
      <c r="D87" s="3"/>
      <c r="E87" s="3"/>
    </row>
    <row r="88" spans="1:5" x14ac:dyDescent="0.3">
      <c r="A88" s="3"/>
      <c r="B88" s="3"/>
      <c r="D88" s="3"/>
      <c r="E88" s="3"/>
    </row>
    <row r="89" spans="1:5" x14ac:dyDescent="0.3">
      <c r="A89" s="3"/>
      <c r="B89" s="3"/>
      <c r="D89" s="3"/>
      <c r="E89" s="3"/>
    </row>
    <row r="90" spans="1:5" x14ac:dyDescent="0.3">
      <c r="A90" s="3"/>
      <c r="B90" s="3"/>
      <c r="D90" s="3"/>
      <c r="E90" s="3"/>
    </row>
    <row r="91" spans="1:5" x14ac:dyDescent="0.3">
      <c r="A91" s="3"/>
      <c r="B91" s="3"/>
      <c r="D91" s="3"/>
      <c r="E91" s="3"/>
    </row>
    <row r="92" spans="1:5" x14ac:dyDescent="0.3">
      <c r="A92" s="3"/>
      <c r="B92" s="3"/>
      <c r="D92" s="3"/>
      <c r="E92" s="3"/>
    </row>
    <row r="93" spans="1:5" x14ac:dyDescent="0.3">
      <c r="A93" s="3"/>
      <c r="B93" s="3"/>
      <c r="D93" s="3"/>
      <c r="E93" s="3"/>
    </row>
    <row r="94" spans="1:5" x14ac:dyDescent="0.3">
      <c r="A94" s="3"/>
      <c r="B94" s="3"/>
      <c r="D94" s="3"/>
      <c r="E94" s="3"/>
    </row>
    <row r="95" spans="1:5" x14ac:dyDescent="0.3">
      <c r="A95" s="3"/>
      <c r="B95" s="3"/>
      <c r="D95" s="3"/>
      <c r="E95" s="3"/>
    </row>
    <row r="96" spans="1:5" x14ac:dyDescent="0.3">
      <c r="A96" s="3"/>
      <c r="B96" s="3"/>
      <c r="D96" s="3"/>
      <c r="E96" s="3"/>
    </row>
    <row r="97" spans="1:5" x14ac:dyDescent="0.3">
      <c r="A97" s="3"/>
      <c r="B97" s="3"/>
      <c r="D97" s="3"/>
      <c r="E97" s="3"/>
    </row>
    <row r="98" spans="1:5" x14ac:dyDescent="0.3">
      <c r="A98" s="3"/>
      <c r="B98" s="3"/>
      <c r="D98" s="3"/>
      <c r="E98" s="3"/>
    </row>
    <row r="99" spans="1:5" x14ac:dyDescent="0.3">
      <c r="A99" s="3"/>
      <c r="B99" s="3"/>
      <c r="D99" s="3"/>
      <c r="E99" s="3"/>
    </row>
    <row r="100" spans="1:5" x14ac:dyDescent="0.3">
      <c r="A100" s="3"/>
      <c r="B100" s="3"/>
      <c r="D100" s="3"/>
      <c r="E100" s="3"/>
    </row>
    <row r="101" spans="1:5" x14ac:dyDescent="0.3">
      <c r="A101" s="3"/>
      <c r="B101" s="3"/>
      <c r="D101" s="3"/>
      <c r="E101" s="3"/>
    </row>
    <row r="102" spans="1:5" x14ac:dyDescent="0.3">
      <c r="A102" s="3"/>
      <c r="B102" s="3"/>
      <c r="D102" s="3"/>
      <c r="E102" s="3"/>
    </row>
    <row r="103" spans="1:5" x14ac:dyDescent="0.3">
      <c r="A103" s="3"/>
      <c r="B103" s="3"/>
      <c r="D103" s="3"/>
      <c r="E103" s="3"/>
    </row>
    <row r="104" spans="1:5" x14ac:dyDescent="0.3">
      <c r="A104" s="3"/>
      <c r="B104" s="3"/>
      <c r="D104" s="3"/>
      <c r="E104" s="3"/>
    </row>
    <row r="105" spans="1:5" x14ac:dyDescent="0.3">
      <c r="A105" s="3"/>
      <c r="B105" s="3"/>
      <c r="D105" s="3"/>
      <c r="E105" s="3"/>
    </row>
    <row r="106" spans="1:5" x14ac:dyDescent="0.3">
      <c r="A106" s="3"/>
      <c r="B106" s="3"/>
      <c r="D106" s="3"/>
      <c r="E106" s="3"/>
    </row>
    <row r="107" spans="1:5" x14ac:dyDescent="0.3">
      <c r="A107" s="3"/>
      <c r="B107" s="3"/>
      <c r="D107" s="3"/>
      <c r="E107" s="3"/>
    </row>
    <row r="108" spans="1:5" x14ac:dyDescent="0.3">
      <c r="A108" s="3"/>
      <c r="B108" s="3"/>
      <c r="D108" s="3"/>
      <c r="E108" s="3"/>
    </row>
    <row r="109" spans="1:5" x14ac:dyDescent="0.3">
      <c r="A109" s="3"/>
      <c r="B109" s="3"/>
      <c r="D109" s="3"/>
      <c r="E109" s="3"/>
    </row>
    <row r="110" spans="1:5" x14ac:dyDescent="0.3">
      <c r="A110" s="3"/>
      <c r="B110" s="3"/>
      <c r="D110" s="3"/>
      <c r="E110" s="3"/>
    </row>
    <row r="111" spans="1:5" x14ac:dyDescent="0.3">
      <c r="A111" s="3"/>
      <c r="B111" s="3"/>
      <c r="D111" s="3"/>
      <c r="E111" s="3"/>
    </row>
    <row r="112" spans="1:5" x14ac:dyDescent="0.3">
      <c r="A112" s="3"/>
      <c r="B112" s="3"/>
      <c r="D112" s="3"/>
      <c r="E112" s="3"/>
    </row>
    <row r="113" spans="1:5" x14ac:dyDescent="0.3">
      <c r="A113" s="3"/>
      <c r="B113" s="3"/>
      <c r="D113" s="3"/>
      <c r="E113" s="3"/>
    </row>
    <row r="114" spans="1:5" x14ac:dyDescent="0.3">
      <c r="A114" s="3"/>
      <c r="B114" s="3"/>
      <c r="D114" s="3"/>
      <c r="E114" s="3"/>
    </row>
    <row r="115" spans="1:5" x14ac:dyDescent="0.3">
      <c r="A115" s="3"/>
      <c r="B115" s="3"/>
      <c r="D115" s="3"/>
      <c r="E115" s="3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16"/>
  <sheetViews>
    <sheetView topLeftCell="M1" zoomScale="70" zoomScaleNormal="70" workbookViewId="0">
      <selection activeCell="Z1" sqref="Z1:AD1048576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8.6640625" bestFit="1" customWidth="1"/>
    <col min="27" max="27" width="16.44140625" bestFit="1" customWidth="1"/>
    <col min="28" max="28" width="18.6640625" bestFit="1" customWidth="1"/>
    <col min="29" max="30" width="11.5546875" bestFit="1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2/13-17/2019-3.19in.</v>
      </c>
      <c r="AA2" s="45" t="str">
        <f>J4&amp; "-" &amp;$K4&amp;"in."</f>
        <v>.2/18/2019-in.</v>
      </c>
      <c r="AB2" t="str">
        <f>J5&amp; "-" &amp;$K5&amp;"in."</f>
        <v>2/20-21/2019-0.69in.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350.5</v>
      </c>
      <c r="C3" s="19"/>
      <c r="D3" s="9">
        <f>(B3-$B$3)*12</f>
        <v>0</v>
      </c>
      <c r="F3" s="62">
        <v>43893.618055555555</v>
      </c>
      <c r="G3" s="36">
        <v>5.2124999996664E-2</v>
      </c>
      <c r="H3" s="8">
        <v>8.01</v>
      </c>
      <c r="J3" s="4" t="s">
        <v>26</v>
      </c>
      <c r="K3" s="46">
        <v>3.19</v>
      </c>
      <c r="L3" s="29">
        <f>3.463*12</f>
        <v>41.555999999999997</v>
      </c>
      <c r="M3" s="37">
        <f>VLOOKUP(L3,$D$16:$E$216,2,TRUE)</f>
        <v>240</v>
      </c>
      <c r="O3">
        <v>0</v>
      </c>
      <c r="P3">
        <v>0</v>
      </c>
      <c r="Q3">
        <f>(P3-MIN($P$3:$P$37)) * 12</f>
        <v>49.319999999999993</v>
      </c>
      <c r="R3" s="3">
        <f>D4</f>
        <v>36.64453125</v>
      </c>
      <c r="S3" s="3">
        <f>D5</f>
        <v>62.354736328127728</v>
      </c>
      <c r="T3" s="3">
        <f>D6</f>
        <v>70.391967773436136</v>
      </c>
      <c r="U3" s="3">
        <f>D7</f>
        <v>77.842529296872272</v>
      </c>
      <c r="V3" s="3">
        <f>D8</f>
        <v>80.393188476563864</v>
      </c>
      <c r="W3" s="3">
        <f>D9</f>
        <v>83.548828125</v>
      </c>
      <c r="X3" s="3">
        <f>D10</f>
        <v>90.740844726563864</v>
      </c>
      <c r="Y3" s="3">
        <f>D11</f>
        <v>93.757324218756139</v>
      </c>
      <c r="Z3">
        <f>L3</f>
        <v>41.555999999999997</v>
      </c>
      <c r="AA3" s="3"/>
      <c r="AB3" s="3">
        <f>L5</f>
        <v>16.643999999999998</v>
      </c>
      <c r="AC3" s="3">
        <f>L6</f>
        <v>10</v>
      </c>
      <c r="AD3" s="3">
        <f>L7</f>
        <v>12.15</v>
      </c>
    </row>
    <row r="4" spans="1:30" x14ac:dyDescent="0.3">
      <c r="A4" s="1">
        <v>187</v>
      </c>
      <c r="B4" s="2">
        <v>353.5537109375</v>
      </c>
      <c r="C4" s="19" t="s">
        <v>3</v>
      </c>
      <c r="D4" s="9">
        <f t="shared" ref="D4:D11" si="0">(B4-$B$3)*12</f>
        <v>36.64453125</v>
      </c>
      <c r="F4" s="62">
        <v>43893.625</v>
      </c>
      <c r="G4" s="36">
        <v>4.6044999997053117E-2</v>
      </c>
      <c r="H4" s="8">
        <v>8.0399999999999991</v>
      </c>
      <c r="J4" s="21" t="s">
        <v>31</v>
      </c>
      <c r="K4" s="36"/>
      <c r="L4" s="36"/>
      <c r="M4" s="9">
        <f t="shared" ref="M4:M7" si="1">VLOOKUP(L4,$D$16:$E$216,2,TRUE)</f>
        <v>0</v>
      </c>
      <c r="O4">
        <v>5</v>
      </c>
      <c r="P4">
        <v>0</v>
      </c>
      <c r="Q4">
        <f t="shared" ref="Q4:Q55" si="2">(P4-MIN($P$3:$P$37)) * 12</f>
        <v>49.319999999999993</v>
      </c>
      <c r="R4" s="3">
        <f>R3</f>
        <v>36.64453125</v>
      </c>
      <c r="S4" s="3">
        <f t="shared" ref="S4:Z19" si="3">S3</f>
        <v>62.354736328127728</v>
      </c>
      <c r="T4" s="3">
        <f t="shared" si="3"/>
        <v>70.391967773436136</v>
      </c>
      <c r="U4" s="3">
        <f t="shared" si="3"/>
        <v>77.842529296872272</v>
      </c>
      <c r="V4" s="3">
        <f t="shared" si="3"/>
        <v>80.393188476563864</v>
      </c>
      <c r="W4" s="3">
        <f t="shared" si="3"/>
        <v>83.548828125</v>
      </c>
      <c r="X4" s="3">
        <f t="shared" si="3"/>
        <v>90.740844726563864</v>
      </c>
      <c r="Y4" s="3">
        <f t="shared" si="3"/>
        <v>93.757324218756139</v>
      </c>
      <c r="Z4" s="3">
        <f>Z3</f>
        <v>41.555999999999997</v>
      </c>
      <c r="AA4" s="3"/>
      <c r="AB4" s="3">
        <f t="shared" ref="AB4:AD19" si="4">AB3</f>
        <v>16.643999999999998</v>
      </c>
      <c r="AC4" s="3">
        <f t="shared" si="4"/>
        <v>10</v>
      </c>
      <c r="AD4" s="3">
        <f t="shared" si="4"/>
        <v>12.15</v>
      </c>
    </row>
    <row r="5" spans="1:30" x14ac:dyDescent="0.3">
      <c r="A5" s="1">
        <v>647</v>
      </c>
      <c r="B5" s="2">
        <v>355.69622802734398</v>
      </c>
      <c r="C5" s="19" t="s">
        <v>4</v>
      </c>
      <c r="D5" s="9">
        <f t="shared" si="0"/>
        <v>62.354736328127728</v>
      </c>
      <c r="F5" s="19"/>
      <c r="G5" s="7"/>
      <c r="H5" s="8"/>
      <c r="J5" s="19" t="s">
        <v>30</v>
      </c>
      <c r="K5" s="36">
        <v>0.69</v>
      </c>
      <c r="L5" s="36">
        <f>1.387*12</f>
        <v>16.643999999999998</v>
      </c>
      <c r="M5" s="9">
        <f t="shared" si="1"/>
        <v>40</v>
      </c>
      <c r="O5">
        <v>12</v>
      </c>
      <c r="P5">
        <v>-0.38000000000000034</v>
      </c>
      <c r="Q5">
        <f t="shared" si="2"/>
        <v>44.759999999999991</v>
      </c>
      <c r="R5" s="3">
        <f t="shared" ref="R5:AD28" si="5">R4</f>
        <v>36.64453125</v>
      </c>
      <c r="S5" s="3">
        <f t="shared" si="3"/>
        <v>62.354736328127728</v>
      </c>
      <c r="T5" s="3">
        <f t="shared" si="3"/>
        <v>70.391967773436136</v>
      </c>
      <c r="U5" s="3">
        <f t="shared" si="3"/>
        <v>77.842529296872272</v>
      </c>
      <c r="V5" s="3">
        <f t="shared" si="3"/>
        <v>80.393188476563864</v>
      </c>
      <c r="W5" s="3">
        <f t="shared" si="3"/>
        <v>83.548828125</v>
      </c>
      <c r="X5" s="3">
        <f t="shared" si="3"/>
        <v>90.740844726563864</v>
      </c>
      <c r="Y5" s="3">
        <f t="shared" si="3"/>
        <v>93.757324218756139</v>
      </c>
      <c r="Z5" s="3">
        <f t="shared" si="3"/>
        <v>41.555999999999997</v>
      </c>
      <c r="AA5" s="3"/>
      <c r="AB5" s="3">
        <f t="shared" si="4"/>
        <v>16.643999999999998</v>
      </c>
      <c r="AC5" s="3">
        <f t="shared" si="4"/>
        <v>10</v>
      </c>
      <c r="AD5" s="3">
        <f t="shared" si="4"/>
        <v>12.15</v>
      </c>
    </row>
    <row r="6" spans="1:30" x14ac:dyDescent="0.3">
      <c r="A6" s="1">
        <v>1130</v>
      </c>
      <c r="B6" s="2">
        <v>356.36599731445301</v>
      </c>
      <c r="C6" s="19" t="s">
        <v>5</v>
      </c>
      <c r="D6" s="9">
        <f t="shared" si="0"/>
        <v>70.391967773436136</v>
      </c>
      <c r="F6" s="19"/>
      <c r="G6" s="7"/>
      <c r="H6" s="8"/>
      <c r="J6" s="47" t="s">
        <v>32</v>
      </c>
      <c r="K6" s="57">
        <v>0.46</v>
      </c>
      <c r="L6" s="36">
        <v>10</v>
      </c>
      <c r="M6" s="9">
        <f t="shared" si="1"/>
        <v>16</v>
      </c>
      <c r="O6">
        <v>16.5</v>
      </c>
      <c r="P6">
        <v>-1.1400000000000001</v>
      </c>
      <c r="Q6">
        <f t="shared" si="2"/>
        <v>35.639999999999993</v>
      </c>
      <c r="R6" s="3">
        <f t="shared" si="5"/>
        <v>36.64453125</v>
      </c>
      <c r="S6" s="3">
        <f t="shared" si="3"/>
        <v>62.354736328127728</v>
      </c>
      <c r="T6" s="3">
        <f t="shared" si="3"/>
        <v>70.391967773436136</v>
      </c>
      <c r="U6" s="3">
        <f t="shared" si="3"/>
        <v>77.842529296872272</v>
      </c>
      <c r="V6" s="3">
        <f t="shared" si="3"/>
        <v>80.393188476563864</v>
      </c>
      <c r="W6" s="3">
        <f t="shared" si="3"/>
        <v>83.548828125</v>
      </c>
      <c r="X6" s="3">
        <f t="shared" si="3"/>
        <v>90.740844726563864</v>
      </c>
      <c r="Y6" s="3">
        <f t="shared" si="3"/>
        <v>93.757324218756139</v>
      </c>
      <c r="Z6" s="3">
        <f t="shared" si="3"/>
        <v>41.555999999999997</v>
      </c>
      <c r="AA6" s="3"/>
      <c r="AB6" s="3">
        <f t="shared" si="4"/>
        <v>16.643999999999998</v>
      </c>
      <c r="AC6" s="3">
        <f t="shared" si="4"/>
        <v>10</v>
      </c>
      <c r="AD6" s="3">
        <f t="shared" si="4"/>
        <v>12.15</v>
      </c>
    </row>
    <row r="7" spans="1:30" x14ac:dyDescent="0.3">
      <c r="A7" s="1">
        <v>1880</v>
      </c>
      <c r="B7" s="2">
        <v>356.98687744140602</v>
      </c>
      <c r="C7" s="19" t="s">
        <v>6</v>
      </c>
      <c r="D7" s="9">
        <f t="shared" si="0"/>
        <v>77.842529296872272</v>
      </c>
      <c r="F7" s="19"/>
      <c r="G7" s="7"/>
      <c r="H7" s="8"/>
      <c r="J7" s="47" t="s">
        <v>33</v>
      </c>
      <c r="K7" s="57">
        <v>0.3</v>
      </c>
      <c r="L7" s="36">
        <v>12.15</v>
      </c>
      <c r="M7" s="9">
        <f t="shared" si="1"/>
        <v>23</v>
      </c>
      <c r="O7">
        <v>21</v>
      </c>
      <c r="P7">
        <v>-0.70000000000000062</v>
      </c>
      <c r="Q7">
        <f t="shared" si="2"/>
        <v>40.919999999999987</v>
      </c>
      <c r="R7" s="3">
        <f t="shared" si="5"/>
        <v>36.64453125</v>
      </c>
      <c r="S7" s="3">
        <f t="shared" si="3"/>
        <v>62.354736328127728</v>
      </c>
      <c r="T7" s="3">
        <f t="shared" si="3"/>
        <v>70.391967773436136</v>
      </c>
      <c r="U7" s="3">
        <f t="shared" si="3"/>
        <v>77.842529296872272</v>
      </c>
      <c r="V7" s="3">
        <f t="shared" si="3"/>
        <v>80.393188476563864</v>
      </c>
      <c r="W7" s="3">
        <f t="shared" si="3"/>
        <v>83.548828125</v>
      </c>
      <c r="X7" s="3">
        <f t="shared" si="3"/>
        <v>90.740844726563864</v>
      </c>
      <c r="Y7" s="3">
        <f t="shared" si="3"/>
        <v>93.757324218756139</v>
      </c>
      <c r="Z7" s="3">
        <f t="shared" si="3"/>
        <v>41.555999999999997</v>
      </c>
      <c r="AA7" s="3"/>
      <c r="AB7" s="3">
        <f t="shared" si="4"/>
        <v>16.643999999999998</v>
      </c>
      <c r="AC7" s="3">
        <f t="shared" si="4"/>
        <v>10</v>
      </c>
      <c r="AD7" s="3">
        <f t="shared" si="4"/>
        <v>12.15</v>
      </c>
    </row>
    <row r="8" spans="1:30" x14ac:dyDescent="0.3">
      <c r="A8" s="1">
        <v>2560</v>
      </c>
      <c r="B8" s="2">
        <v>357.19943237304699</v>
      </c>
      <c r="C8" s="19" t="s">
        <v>7</v>
      </c>
      <c r="D8" s="9">
        <f t="shared" si="0"/>
        <v>80.393188476563864</v>
      </c>
      <c r="F8" s="19"/>
      <c r="G8" s="7"/>
      <c r="H8" s="8"/>
      <c r="J8" s="19"/>
      <c r="K8" s="7"/>
      <c r="L8" s="7"/>
      <c r="M8" s="8"/>
      <c r="O8">
        <v>21.1</v>
      </c>
      <c r="P8">
        <v>-3.6700000000000004</v>
      </c>
      <c r="Q8">
        <f t="shared" si="2"/>
        <v>5.2799999999999887</v>
      </c>
      <c r="R8" s="3">
        <f t="shared" si="5"/>
        <v>36.64453125</v>
      </c>
      <c r="S8" s="3">
        <f t="shared" si="3"/>
        <v>62.354736328127728</v>
      </c>
      <c r="T8" s="3">
        <f t="shared" si="3"/>
        <v>70.391967773436136</v>
      </c>
      <c r="U8" s="3">
        <f t="shared" si="3"/>
        <v>77.842529296872272</v>
      </c>
      <c r="V8" s="3">
        <f t="shared" si="3"/>
        <v>80.393188476563864</v>
      </c>
      <c r="W8" s="3">
        <f t="shared" si="3"/>
        <v>83.548828125</v>
      </c>
      <c r="X8" s="3">
        <f t="shared" si="3"/>
        <v>90.740844726563864</v>
      </c>
      <c r="Y8" s="3">
        <f t="shared" si="3"/>
        <v>93.757324218756139</v>
      </c>
      <c r="Z8" s="3">
        <f t="shared" si="3"/>
        <v>41.555999999999997</v>
      </c>
      <c r="AA8" s="3"/>
      <c r="AB8" s="3">
        <f t="shared" si="4"/>
        <v>16.643999999999998</v>
      </c>
      <c r="AC8" s="3">
        <f t="shared" si="4"/>
        <v>10</v>
      </c>
      <c r="AD8" s="3">
        <f t="shared" si="4"/>
        <v>12.15</v>
      </c>
    </row>
    <row r="9" spans="1:30" x14ac:dyDescent="0.3">
      <c r="A9" s="1">
        <v>3300</v>
      </c>
      <c r="B9" s="2">
        <v>357.46240234375</v>
      </c>
      <c r="C9" s="19" t="s">
        <v>8</v>
      </c>
      <c r="D9" s="9">
        <f t="shared" si="0"/>
        <v>83.548828125</v>
      </c>
      <c r="F9" s="19"/>
      <c r="G9" s="7"/>
      <c r="H9" s="8"/>
      <c r="J9" s="19"/>
      <c r="K9" s="7"/>
      <c r="L9" s="7"/>
      <c r="M9" s="8"/>
      <c r="O9">
        <v>22</v>
      </c>
      <c r="P9">
        <v>-3.6</v>
      </c>
      <c r="Q9">
        <f t="shared" si="2"/>
        <v>6.1199999999999921</v>
      </c>
      <c r="R9" s="3">
        <f t="shared" si="5"/>
        <v>36.64453125</v>
      </c>
      <c r="S9" s="3">
        <f t="shared" si="3"/>
        <v>62.354736328127728</v>
      </c>
      <c r="T9" s="3">
        <f t="shared" si="3"/>
        <v>70.391967773436136</v>
      </c>
      <c r="U9" s="3">
        <f t="shared" si="3"/>
        <v>77.842529296872272</v>
      </c>
      <c r="V9" s="3">
        <f t="shared" si="3"/>
        <v>80.393188476563864</v>
      </c>
      <c r="W9" s="3">
        <f t="shared" si="3"/>
        <v>83.548828125</v>
      </c>
      <c r="X9" s="3">
        <f t="shared" si="3"/>
        <v>90.740844726563864</v>
      </c>
      <c r="Y9" s="3">
        <f t="shared" si="3"/>
        <v>93.757324218756139</v>
      </c>
      <c r="Z9" s="3">
        <f t="shared" si="3"/>
        <v>41.555999999999997</v>
      </c>
      <c r="AA9" s="3"/>
      <c r="AB9" s="3">
        <f t="shared" si="4"/>
        <v>16.643999999999998</v>
      </c>
      <c r="AC9" s="3">
        <f t="shared" si="4"/>
        <v>10</v>
      </c>
      <c r="AD9" s="3">
        <f t="shared" si="4"/>
        <v>12.15</v>
      </c>
    </row>
    <row r="10" spans="1:30" x14ac:dyDescent="0.3">
      <c r="A10" s="1">
        <v>4170</v>
      </c>
      <c r="B10" s="2">
        <v>358.06173706054699</v>
      </c>
      <c r="C10" s="19" t="s">
        <v>9</v>
      </c>
      <c r="D10" s="9">
        <f t="shared" si="0"/>
        <v>90.740844726563864</v>
      </c>
      <c r="F10" s="19"/>
      <c r="G10" s="7"/>
      <c r="H10" s="8"/>
      <c r="J10" s="19"/>
      <c r="K10" s="36"/>
      <c r="L10" s="36"/>
      <c r="M10" s="9"/>
      <c r="O10">
        <v>23</v>
      </c>
      <c r="P10">
        <v>-3.48</v>
      </c>
      <c r="Q10">
        <f t="shared" si="2"/>
        <v>7.5599999999999934</v>
      </c>
      <c r="R10" s="3">
        <f t="shared" si="5"/>
        <v>36.64453125</v>
      </c>
      <c r="S10" s="3">
        <f t="shared" si="3"/>
        <v>62.354736328127728</v>
      </c>
      <c r="T10" s="3">
        <f t="shared" si="3"/>
        <v>70.391967773436136</v>
      </c>
      <c r="U10" s="3">
        <f t="shared" si="3"/>
        <v>77.842529296872272</v>
      </c>
      <c r="V10" s="3">
        <f t="shared" si="3"/>
        <v>80.393188476563864</v>
      </c>
      <c r="W10" s="3">
        <f t="shared" si="3"/>
        <v>83.548828125</v>
      </c>
      <c r="X10" s="3">
        <f t="shared" si="3"/>
        <v>90.740844726563864</v>
      </c>
      <c r="Y10" s="3">
        <f t="shared" si="3"/>
        <v>93.757324218756139</v>
      </c>
      <c r="Z10" s="3">
        <f t="shared" si="3"/>
        <v>41.555999999999997</v>
      </c>
      <c r="AA10" s="3"/>
      <c r="AB10" s="3">
        <f t="shared" si="4"/>
        <v>16.643999999999998</v>
      </c>
      <c r="AC10" s="3">
        <f t="shared" si="4"/>
        <v>10</v>
      </c>
      <c r="AD10" s="3">
        <f t="shared" si="4"/>
        <v>12.15</v>
      </c>
    </row>
    <row r="11" spans="1:30" ht="15" thickBot="1" x14ac:dyDescent="0.35">
      <c r="A11" s="1">
        <v>5290</v>
      </c>
      <c r="B11" s="2">
        <v>358.31311035156301</v>
      </c>
      <c r="C11" s="20" t="s">
        <v>10</v>
      </c>
      <c r="D11" s="13">
        <f t="shared" si="0"/>
        <v>93.757324218756139</v>
      </c>
      <c r="F11" s="20"/>
      <c r="G11" s="12"/>
      <c r="H11" s="22"/>
      <c r="J11" s="20"/>
      <c r="K11" s="44"/>
      <c r="L11" s="44"/>
      <c r="M11" s="13"/>
      <c r="O11">
        <v>25</v>
      </c>
      <c r="P11">
        <v>-3.4899999999999998</v>
      </c>
      <c r="Q11">
        <f t="shared" si="2"/>
        <v>7.4399999999999959</v>
      </c>
      <c r="R11" s="3">
        <f t="shared" si="5"/>
        <v>36.64453125</v>
      </c>
      <c r="S11" s="3">
        <f t="shared" si="3"/>
        <v>62.354736328127728</v>
      </c>
      <c r="T11" s="3">
        <f t="shared" si="3"/>
        <v>70.391967773436136</v>
      </c>
      <c r="U11" s="3">
        <f t="shared" si="3"/>
        <v>77.842529296872272</v>
      </c>
      <c r="V11" s="3">
        <f t="shared" si="3"/>
        <v>80.393188476563864</v>
      </c>
      <c r="W11" s="3">
        <f t="shared" si="3"/>
        <v>83.548828125</v>
      </c>
      <c r="X11" s="3">
        <f t="shared" si="3"/>
        <v>90.740844726563864</v>
      </c>
      <c r="Y11" s="3">
        <f t="shared" si="3"/>
        <v>93.757324218756139</v>
      </c>
      <c r="Z11" s="3">
        <f t="shared" si="3"/>
        <v>41.555999999999997</v>
      </c>
      <c r="AA11" s="3"/>
      <c r="AB11" s="3">
        <f t="shared" si="4"/>
        <v>16.643999999999998</v>
      </c>
      <c r="AC11" s="3">
        <f t="shared" si="4"/>
        <v>10</v>
      </c>
      <c r="AD11" s="3">
        <f t="shared" si="4"/>
        <v>12.15</v>
      </c>
    </row>
    <row r="12" spans="1:30" x14ac:dyDescent="0.3">
      <c r="O12">
        <v>27</v>
      </c>
      <c r="P12">
        <v>-3.6</v>
      </c>
      <c r="Q12">
        <f t="shared" si="2"/>
        <v>6.1199999999999921</v>
      </c>
      <c r="R12" s="3">
        <f t="shared" si="5"/>
        <v>36.64453125</v>
      </c>
      <c r="S12" s="3">
        <f t="shared" si="3"/>
        <v>62.354736328127728</v>
      </c>
      <c r="T12" s="3">
        <f t="shared" si="3"/>
        <v>70.391967773436136</v>
      </c>
      <c r="U12" s="3">
        <f t="shared" si="3"/>
        <v>77.842529296872272</v>
      </c>
      <c r="V12" s="3">
        <f t="shared" si="3"/>
        <v>80.393188476563864</v>
      </c>
      <c r="W12" s="3">
        <f t="shared" si="3"/>
        <v>83.548828125</v>
      </c>
      <c r="X12" s="3">
        <f t="shared" si="3"/>
        <v>90.740844726563864</v>
      </c>
      <c r="Y12" s="3">
        <f t="shared" si="3"/>
        <v>93.757324218756139</v>
      </c>
      <c r="Z12" s="3">
        <f t="shared" si="3"/>
        <v>41.555999999999997</v>
      </c>
      <c r="AA12" s="3"/>
      <c r="AB12" s="3">
        <f t="shared" si="4"/>
        <v>16.643999999999998</v>
      </c>
      <c r="AC12" s="3">
        <f t="shared" si="4"/>
        <v>10</v>
      </c>
      <c r="AD12" s="3">
        <f t="shared" si="4"/>
        <v>12.15</v>
      </c>
    </row>
    <row r="13" spans="1:30" ht="15" thickBot="1" x14ac:dyDescent="0.35">
      <c r="O13">
        <v>29</v>
      </c>
      <c r="P13">
        <v>-3.69</v>
      </c>
      <c r="Q13">
        <f t="shared" si="2"/>
        <v>5.0399999999999938</v>
      </c>
      <c r="R13" s="3">
        <f t="shared" si="5"/>
        <v>36.64453125</v>
      </c>
      <c r="S13" s="3">
        <f t="shared" si="3"/>
        <v>62.354736328127728</v>
      </c>
      <c r="T13" s="3">
        <f t="shared" si="3"/>
        <v>70.391967773436136</v>
      </c>
      <c r="U13" s="3">
        <f t="shared" si="3"/>
        <v>77.842529296872272</v>
      </c>
      <c r="V13" s="3">
        <f t="shared" si="3"/>
        <v>80.393188476563864</v>
      </c>
      <c r="W13" s="3">
        <f t="shared" si="3"/>
        <v>83.548828125</v>
      </c>
      <c r="X13" s="3">
        <f t="shared" si="3"/>
        <v>90.740844726563864</v>
      </c>
      <c r="Y13" s="3">
        <f t="shared" si="3"/>
        <v>93.757324218756139</v>
      </c>
      <c r="Z13" s="3">
        <f t="shared" si="3"/>
        <v>41.555999999999997</v>
      </c>
      <c r="AA13" s="3"/>
      <c r="AB13" s="3">
        <f t="shared" si="4"/>
        <v>16.643999999999998</v>
      </c>
      <c r="AC13" s="3">
        <f t="shared" si="4"/>
        <v>10</v>
      </c>
      <c r="AD13" s="3">
        <f t="shared" si="4"/>
        <v>12.15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31.1</v>
      </c>
      <c r="P14">
        <v>-3.8700000000000006</v>
      </c>
      <c r="Q14">
        <f t="shared" si="2"/>
        <v>2.8799999999999866</v>
      </c>
      <c r="R14" s="3">
        <f t="shared" si="5"/>
        <v>36.64453125</v>
      </c>
      <c r="S14" s="3">
        <f t="shared" si="3"/>
        <v>62.354736328127728</v>
      </c>
      <c r="T14" s="3">
        <f t="shared" si="3"/>
        <v>70.391967773436136</v>
      </c>
      <c r="U14" s="3">
        <f t="shared" si="3"/>
        <v>77.842529296872272</v>
      </c>
      <c r="V14" s="3">
        <f t="shared" si="3"/>
        <v>80.393188476563864</v>
      </c>
      <c r="W14" s="3">
        <f t="shared" si="3"/>
        <v>83.548828125</v>
      </c>
      <c r="X14" s="3">
        <f t="shared" si="3"/>
        <v>90.740844726563864</v>
      </c>
      <c r="Y14" s="3">
        <f t="shared" si="3"/>
        <v>93.757324218756139</v>
      </c>
      <c r="Z14" s="3">
        <f t="shared" si="3"/>
        <v>41.555999999999997</v>
      </c>
      <c r="AA14" s="3"/>
      <c r="AB14" s="3">
        <f t="shared" si="4"/>
        <v>16.643999999999998</v>
      </c>
      <c r="AC14" s="3">
        <f t="shared" si="4"/>
        <v>10</v>
      </c>
      <c r="AD14" s="3">
        <f t="shared" si="4"/>
        <v>12.15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31.1</v>
      </c>
      <c r="P15">
        <v>-0.70000000000000062</v>
      </c>
      <c r="Q15">
        <f t="shared" si="2"/>
        <v>40.919999999999987</v>
      </c>
      <c r="R15" s="3">
        <f t="shared" si="5"/>
        <v>36.64453125</v>
      </c>
      <c r="S15" s="3">
        <f t="shared" si="3"/>
        <v>62.354736328127728</v>
      </c>
      <c r="T15" s="3">
        <f t="shared" si="3"/>
        <v>70.391967773436136</v>
      </c>
      <c r="U15" s="3">
        <f t="shared" si="3"/>
        <v>77.842529296872272</v>
      </c>
      <c r="V15" s="3">
        <f t="shared" si="3"/>
        <v>80.393188476563864</v>
      </c>
      <c r="W15" s="3">
        <f t="shared" si="3"/>
        <v>83.548828125</v>
      </c>
      <c r="X15" s="3">
        <f t="shared" si="3"/>
        <v>90.740844726563864</v>
      </c>
      <c r="Y15" s="3">
        <f t="shared" si="3"/>
        <v>93.757324218756139</v>
      </c>
      <c r="Z15" s="3">
        <f t="shared" si="3"/>
        <v>41.555999999999997</v>
      </c>
      <c r="AA15" s="3"/>
      <c r="AB15" s="3">
        <f t="shared" si="4"/>
        <v>16.643999999999998</v>
      </c>
      <c r="AC15" s="3">
        <f t="shared" si="4"/>
        <v>10</v>
      </c>
      <c r="AD15" s="3">
        <f t="shared" si="4"/>
        <v>12.15</v>
      </c>
    </row>
    <row r="16" spans="1:30" x14ac:dyDescent="0.3">
      <c r="A16" s="3">
        <v>0</v>
      </c>
      <c r="B16" s="3">
        <v>350.5</v>
      </c>
      <c r="C16" s="3"/>
      <c r="D16" s="9">
        <f>(B16-$B$16)*12</f>
        <v>0</v>
      </c>
      <c r="E16" s="3">
        <f>A16</f>
        <v>0</v>
      </c>
      <c r="O16">
        <v>32.1</v>
      </c>
      <c r="P16">
        <v>-0.70000000000000062</v>
      </c>
      <c r="Q16">
        <f t="shared" si="2"/>
        <v>40.919999999999987</v>
      </c>
      <c r="R16" s="3">
        <f t="shared" si="5"/>
        <v>36.64453125</v>
      </c>
      <c r="S16" s="3">
        <f t="shared" si="3"/>
        <v>62.354736328127728</v>
      </c>
      <c r="T16" s="3">
        <f t="shared" si="3"/>
        <v>70.391967773436136</v>
      </c>
      <c r="U16" s="3">
        <f t="shared" si="3"/>
        <v>77.842529296872272</v>
      </c>
      <c r="V16" s="3">
        <f t="shared" si="3"/>
        <v>80.393188476563864</v>
      </c>
      <c r="W16" s="3">
        <f t="shared" si="3"/>
        <v>83.548828125</v>
      </c>
      <c r="X16" s="3">
        <f t="shared" si="3"/>
        <v>90.740844726563864</v>
      </c>
      <c r="Y16" s="3">
        <f t="shared" si="3"/>
        <v>93.757324218756139</v>
      </c>
      <c r="Z16" s="3">
        <f>Z15</f>
        <v>41.555999999999997</v>
      </c>
      <c r="AA16" s="3"/>
      <c r="AB16" s="3">
        <f t="shared" si="4"/>
        <v>16.643999999999998</v>
      </c>
      <c r="AC16" s="3">
        <f t="shared" si="4"/>
        <v>10</v>
      </c>
      <c r="AD16" s="3">
        <f t="shared" si="4"/>
        <v>12.15</v>
      </c>
    </row>
    <row r="17" spans="1:30" x14ac:dyDescent="0.3">
      <c r="A17" s="3">
        <v>0.25</v>
      </c>
      <c r="B17" s="3">
        <v>350.5732421875</v>
      </c>
      <c r="C17" s="3"/>
      <c r="D17" s="9">
        <f t="shared" ref="D17:D80" si="6">(B17-$B$16)*12</f>
        <v>0.87890625</v>
      </c>
      <c r="E17" s="3">
        <f t="shared" ref="E17:E80" si="7">A17</f>
        <v>0.25</v>
      </c>
      <c r="O17">
        <v>32.1</v>
      </c>
      <c r="P17">
        <v>-4.08</v>
      </c>
      <c r="Q17">
        <f t="shared" si="2"/>
        <v>0.35999999999999233</v>
      </c>
      <c r="R17" s="3">
        <f t="shared" si="5"/>
        <v>36.64453125</v>
      </c>
      <c r="S17" s="3">
        <f t="shared" si="3"/>
        <v>62.354736328127728</v>
      </c>
      <c r="T17" s="3">
        <f t="shared" si="3"/>
        <v>70.391967773436136</v>
      </c>
      <c r="U17" s="3">
        <f t="shared" si="3"/>
        <v>77.842529296872272</v>
      </c>
      <c r="V17" s="3">
        <f t="shared" si="3"/>
        <v>80.393188476563864</v>
      </c>
      <c r="W17" s="3">
        <f t="shared" si="3"/>
        <v>83.548828125</v>
      </c>
      <c r="X17" s="3">
        <f t="shared" si="3"/>
        <v>90.740844726563864</v>
      </c>
      <c r="Y17" s="3">
        <f t="shared" si="3"/>
        <v>93.757324218756139</v>
      </c>
      <c r="Z17" s="3">
        <f t="shared" si="3"/>
        <v>41.555999999999997</v>
      </c>
      <c r="AA17" s="3"/>
      <c r="AB17" s="3">
        <f t="shared" si="4"/>
        <v>16.643999999999998</v>
      </c>
      <c r="AC17" s="3">
        <f t="shared" si="4"/>
        <v>10</v>
      </c>
      <c r="AD17" s="3">
        <f t="shared" si="4"/>
        <v>12.15</v>
      </c>
    </row>
    <row r="18" spans="1:30" x14ac:dyDescent="0.3">
      <c r="A18" s="3">
        <v>0.5</v>
      </c>
      <c r="B18" s="3">
        <v>350.60824584960898</v>
      </c>
      <c r="C18" s="3"/>
      <c r="D18" s="9">
        <f t="shared" si="6"/>
        <v>1.2989501953077252</v>
      </c>
      <c r="E18" s="3">
        <f t="shared" si="7"/>
        <v>0.5</v>
      </c>
      <c r="O18">
        <v>33</v>
      </c>
      <c r="P18">
        <v>-4.1099999999999994</v>
      </c>
      <c r="Q18">
        <f t="shared" si="2"/>
        <v>0</v>
      </c>
      <c r="R18" s="3">
        <f t="shared" si="5"/>
        <v>36.64453125</v>
      </c>
      <c r="S18" s="3">
        <f t="shared" si="3"/>
        <v>62.354736328127728</v>
      </c>
      <c r="T18" s="3">
        <f t="shared" si="3"/>
        <v>70.391967773436136</v>
      </c>
      <c r="U18" s="3">
        <f t="shared" si="3"/>
        <v>77.842529296872272</v>
      </c>
      <c r="V18" s="3">
        <f t="shared" si="3"/>
        <v>80.393188476563864</v>
      </c>
      <c r="W18" s="3">
        <f t="shared" si="3"/>
        <v>83.548828125</v>
      </c>
      <c r="X18" s="3">
        <f t="shared" si="3"/>
        <v>90.740844726563864</v>
      </c>
      <c r="Y18" s="3">
        <f t="shared" si="3"/>
        <v>93.757324218756139</v>
      </c>
      <c r="Z18" s="3">
        <f t="shared" si="3"/>
        <v>41.555999999999997</v>
      </c>
      <c r="AA18" s="3"/>
      <c r="AB18" s="3">
        <f t="shared" si="4"/>
        <v>16.643999999999998</v>
      </c>
      <c r="AC18" s="3">
        <f t="shared" si="4"/>
        <v>10</v>
      </c>
      <c r="AD18" s="3">
        <f t="shared" si="4"/>
        <v>12.15</v>
      </c>
    </row>
    <row r="19" spans="1:30" x14ac:dyDescent="0.3">
      <c r="A19" s="3">
        <v>0.75</v>
      </c>
      <c r="B19" s="3">
        <v>350.63629150390602</v>
      </c>
      <c r="C19" s="3"/>
      <c r="D19" s="9">
        <f t="shared" si="6"/>
        <v>1.6354980468722715</v>
      </c>
      <c r="E19" s="3">
        <f t="shared" si="7"/>
        <v>0.75</v>
      </c>
      <c r="O19">
        <v>34</v>
      </c>
      <c r="P19">
        <v>-3.97</v>
      </c>
      <c r="Q19">
        <f t="shared" si="2"/>
        <v>1.6799999999999908</v>
      </c>
      <c r="R19" s="3">
        <f t="shared" si="5"/>
        <v>36.64453125</v>
      </c>
      <c r="S19" s="3">
        <f t="shared" si="3"/>
        <v>62.354736328127728</v>
      </c>
      <c r="T19" s="3">
        <f t="shared" si="3"/>
        <v>70.391967773436136</v>
      </c>
      <c r="U19" s="3">
        <f t="shared" si="3"/>
        <v>77.842529296872272</v>
      </c>
      <c r="V19" s="3">
        <f t="shared" si="3"/>
        <v>80.393188476563864</v>
      </c>
      <c r="W19" s="3">
        <f t="shared" si="3"/>
        <v>83.548828125</v>
      </c>
      <c r="X19" s="3">
        <f t="shared" si="3"/>
        <v>90.740844726563864</v>
      </c>
      <c r="Y19" s="3">
        <f t="shared" si="3"/>
        <v>93.757324218756139</v>
      </c>
      <c r="Z19" s="3">
        <f t="shared" si="3"/>
        <v>41.555999999999997</v>
      </c>
      <c r="AA19" s="3"/>
      <c r="AB19" s="3">
        <f t="shared" si="4"/>
        <v>16.643999999999998</v>
      </c>
      <c r="AC19" s="3">
        <f t="shared" si="4"/>
        <v>10</v>
      </c>
      <c r="AD19" s="3">
        <f t="shared" si="4"/>
        <v>12.15</v>
      </c>
    </row>
    <row r="20" spans="1:30" x14ac:dyDescent="0.3">
      <c r="A20" s="3">
        <v>1</v>
      </c>
      <c r="B20" s="3">
        <v>350.65972900390602</v>
      </c>
      <c r="C20" s="3"/>
      <c r="D20" s="9">
        <f t="shared" si="6"/>
        <v>1.9167480468722715</v>
      </c>
      <c r="E20" s="3">
        <f t="shared" si="7"/>
        <v>1</v>
      </c>
      <c r="O20">
        <v>35</v>
      </c>
      <c r="P20">
        <v>-3.8000000000000003</v>
      </c>
      <c r="Q20">
        <f t="shared" si="2"/>
        <v>3.71999999999999</v>
      </c>
      <c r="R20" s="3">
        <f t="shared" si="5"/>
        <v>36.64453125</v>
      </c>
      <c r="S20" s="3">
        <f t="shared" si="5"/>
        <v>62.354736328127728</v>
      </c>
      <c r="T20" s="3">
        <f t="shared" si="5"/>
        <v>70.391967773436136</v>
      </c>
      <c r="U20" s="3">
        <f t="shared" si="5"/>
        <v>77.842529296872272</v>
      </c>
      <c r="V20" s="3">
        <f t="shared" si="5"/>
        <v>80.393188476563864</v>
      </c>
      <c r="W20" s="3">
        <f t="shared" si="5"/>
        <v>83.548828125</v>
      </c>
      <c r="X20" s="3">
        <f t="shared" si="5"/>
        <v>90.740844726563864</v>
      </c>
      <c r="Y20" s="3">
        <f t="shared" si="5"/>
        <v>93.757324218756139</v>
      </c>
      <c r="Z20" s="3">
        <f t="shared" si="5"/>
        <v>41.555999999999997</v>
      </c>
      <c r="AA20" s="3"/>
      <c r="AB20" s="3">
        <f t="shared" si="5"/>
        <v>16.643999999999998</v>
      </c>
      <c r="AC20" s="3">
        <f t="shared" si="5"/>
        <v>10</v>
      </c>
      <c r="AD20" s="3">
        <f t="shared" si="5"/>
        <v>12.15</v>
      </c>
    </row>
    <row r="21" spans="1:30" x14ac:dyDescent="0.3">
      <c r="A21" s="3">
        <v>1.25</v>
      </c>
      <c r="B21" s="3">
        <v>350.68032836914102</v>
      </c>
      <c r="C21" s="3"/>
      <c r="D21" s="9">
        <f t="shared" si="6"/>
        <v>2.1639404296922748</v>
      </c>
      <c r="E21" s="3">
        <f t="shared" si="7"/>
        <v>1.25</v>
      </c>
      <c r="O21">
        <v>36</v>
      </c>
      <c r="P21">
        <v>-3.7399999999999998</v>
      </c>
      <c r="Q21">
        <f t="shared" si="2"/>
        <v>4.4399999999999959</v>
      </c>
      <c r="R21" s="3">
        <f t="shared" si="5"/>
        <v>36.64453125</v>
      </c>
      <c r="S21" s="3">
        <f t="shared" si="5"/>
        <v>62.354736328127728</v>
      </c>
      <c r="T21" s="3">
        <f t="shared" si="5"/>
        <v>70.391967773436136</v>
      </c>
      <c r="U21" s="3">
        <f t="shared" si="5"/>
        <v>77.842529296872272</v>
      </c>
      <c r="V21" s="3">
        <f t="shared" si="5"/>
        <v>80.393188476563864</v>
      </c>
      <c r="W21" s="3">
        <f t="shared" si="5"/>
        <v>83.548828125</v>
      </c>
      <c r="X21" s="3">
        <f t="shared" si="5"/>
        <v>90.740844726563864</v>
      </c>
      <c r="Y21" s="3">
        <f t="shared" si="5"/>
        <v>93.757324218756139</v>
      </c>
      <c r="Z21" s="3">
        <f t="shared" si="5"/>
        <v>41.555999999999997</v>
      </c>
      <c r="AA21" s="3"/>
      <c r="AB21" s="3">
        <f t="shared" si="5"/>
        <v>16.643999999999998</v>
      </c>
      <c r="AC21" s="3">
        <f t="shared" si="5"/>
        <v>10</v>
      </c>
      <c r="AD21" s="3">
        <f t="shared" si="5"/>
        <v>12.15</v>
      </c>
    </row>
    <row r="22" spans="1:30" x14ac:dyDescent="0.3">
      <c r="A22" s="3">
        <v>1.5</v>
      </c>
      <c r="B22" s="3">
        <v>350.69931030273398</v>
      </c>
      <c r="C22" s="3"/>
      <c r="D22" s="9">
        <f t="shared" si="6"/>
        <v>2.3917236328077252</v>
      </c>
      <c r="E22" s="3">
        <f t="shared" si="7"/>
        <v>1.5</v>
      </c>
      <c r="O22">
        <v>37</v>
      </c>
      <c r="P22">
        <v>-3.53</v>
      </c>
      <c r="Q22">
        <f t="shared" si="2"/>
        <v>6.9599999999999955</v>
      </c>
      <c r="R22" s="3">
        <f t="shared" ref="R22:R32" si="8">R21</f>
        <v>36.64453125</v>
      </c>
      <c r="S22" s="3">
        <f t="shared" ref="S22:S32" si="9">S21</f>
        <v>62.354736328127728</v>
      </c>
      <c r="T22" s="3">
        <f t="shared" ref="T22:T32" si="10">T21</f>
        <v>70.391967773436136</v>
      </c>
      <c r="U22" s="3">
        <f t="shared" ref="U22:U32" si="11">U21</f>
        <v>77.842529296872272</v>
      </c>
      <c r="V22" s="3">
        <f t="shared" ref="V22:V32" si="12">V21</f>
        <v>80.393188476563864</v>
      </c>
      <c r="W22" s="3">
        <f t="shared" ref="W22:W32" si="13">W21</f>
        <v>83.548828125</v>
      </c>
      <c r="X22" s="3">
        <f t="shared" ref="X22:AD32" si="14">X21</f>
        <v>90.740844726563864</v>
      </c>
      <c r="Y22" s="3">
        <f t="shared" si="5"/>
        <v>93.757324218756139</v>
      </c>
      <c r="Z22" s="3">
        <f t="shared" si="5"/>
        <v>41.555999999999997</v>
      </c>
      <c r="AA22" s="3"/>
      <c r="AB22" s="3">
        <f t="shared" si="5"/>
        <v>16.643999999999998</v>
      </c>
      <c r="AC22" s="3">
        <f t="shared" si="5"/>
        <v>10</v>
      </c>
      <c r="AD22" s="3">
        <f t="shared" si="5"/>
        <v>12.15</v>
      </c>
    </row>
    <row r="23" spans="1:30" x14ac:dyDescent="0.3">
      <c r="A23" s="3">
        <v>1.75</v>
      </c>
      <c r="B23" s="3">
        <v>350.71682739257801</v>
      </c>
      <c r="C23" s="3"/>
      <c r="D23" s="9">
        <f t="shared" si="6"/>
        <v>2.6019287109361358</v>
      </c>
      <c r="E23" s="3">
        <f t="shared" si="7"/>
        <v>1.75</v>
      </c>
      <c r="O23">
        <v>38</v>
      </c>
      <c r="P23">
        <v>-3.35</v>
      </c>
      <c r="Q23">
        <f t="shared" si="2"/>
        <v>9.1199999999999921</v>
      </c>
      <c r="R23" s="3">
        <f t="shared" si="8"/>
        <v>36.64453125</v>
      </c>
      <c r="S23" s="3">
        <f t="shared" si="9"/>
        <v>62.354736328127728</v>
      </c>
      <c r="T23" s="3">
        <f t="shared" si="10"/>
        <v>70.391967773436136</v>
      </c>
      <c r="U23" s="3">
        <f t="shared" si="11"/>
        <v>77.842529296872272</v>
      </c>
      <c r="V23" s="3">
        <f t="shared" si="12"/>
        <v>80.393188476563864</v>
      </c>
      <c r="W23" s="3">
        <f t="shared" si="13"/>
        <v>83.548828125</v>
      </c>
      <c r="X23" s="3">
        <f t="shared" si="14"/>
        <v>90.740844726563864</v>
      </c>
      <c r="Y23" s="3">
        <f t="shared" si="5"/>
        <v>93.757324218756139</v>
      </c>
      <c r="Z23" s="3">
        <f t="shared" si="5"/>
        <v>41.555999999999997</v>
      </c>
      <c r="AA23" s="3"/>
      <c r="AB23" s="3">
        <f t="shared" si="5"/>
        <v>16.643999999999998</v>
      </c>
      <c r="AC23" s="3">
        <f t="shared" si="5"/>
        <v>10</v>
      </c>
      <c r="AD23" s="3">
        <f t="shared" si="5"/>
        <v>12.15</v>
      </c>
    </row>
    <row r="24" spans="1:30" x14ac:dyDescent="0.3">
      <c r="A24" s="3">
        <v>2</v>
      </c>
      <c r="B24" s="3">
        <v>350.73312377929699</v>
      </c>
      <c r="C24" s="3"/>
      <c r="D24" s="9">
        <f t="shared" si="6"/>
        <v>2.7974853515638642</v>
      </c>
      <c r="E24" s="3">
        <f t="shared" si="7"/>
        <v>2</v>
      </c>
      <c r="O24">
        <v>39</v>
      </c>
      <c r="P24">
        <v>-3.2399999999999998</v>
      </c>
      <c r="Q24">
        <f t="shared" si="2"/>
        <v>10.439999999999996</v>
      </c>
      <c r="R24" s="3">
        <f t="shared" si="8"/>
        <v>36.64453125</v>
      </c>
      <c r="S24" s="3">
        <f t="shared" si="9"/>
        <v>62.354736328127728</v>
      </c>
      <c r="T24" s="3">
        <f t="shared" si="10"/>
        <v>70.391967773436136</v>
      </c>
      <c r="U24" s="3">
        <f t="shared" si="11"/>
        <v>77.842529296872272</v>
      </c>
      <c r="V24" s="3">
        <f t="shared" si="12"/>
        <v>80.393188476563864</v>
      </c>
      <c r="W24" s="3">
        <f t="shared" si="13"/>
        <v>83.548828125</v>
      </c>
      <c r="X24" s="3">
        <f t="shared" si="14"/>
        <v>90.740844726563864</v>
      </c>
      <c r="Y24" s="3">
        <f t="shared" si="5"/>
        <v>93.757324218756139</v>
      </c>
      <c r="Z24" s="3">
        <f t="shared" si="5"/>
        <v>41.555999999999997</v>
      </c>
      <c r="AA24" s="3"/>
      <c r="AB24" s="3">
        <f t="shared" si="5"/>
        <v>16.643999999999998</v>
      </c>
      <c r="AC24" s="3">
        <f t="shared" si="5"/>
        <v>10</v>
      </c>
      <c r="AD24" s="3">
        <f t="shared" si="5"/>
        <v>12.15</v>
      </c>
    </row>
    <row r="25" spans="1:30" x14ac:dyDescent="0.3">
      <c r="A25" s="3">
        <v>2.5</v>
      </c>
      <c r="B25" s="3">
        <v>350.76544189453102</v>
      </c>
      <c r="C25" s="3"/>
      <c r="D25" s="9">
        <f t="shared" si="6"/>
        <v>3.1853027343722715</v>
      </c>
      <c r="E25" s="3">
        <f t="shared" si="7"/>
        <v>2.5</v>
      </c>
      <c r="O25">
        <v>40</v>
      </c>
      <c r="P25">
        <v>-3.11</v>
      </c>
      <c r="Q25">
        <f t="shared" si="2"/>
        <v>11.999999999999995</v>
      </c>
      <c r="R25" s="3">
        <f t="shared" si="8"/>
        <v>36.64453125</v>
      </c>
      <c r="S25" s="3">
        <f t="shared" si="9"/>
        <v>62.354736328127728</v>
      </c>
      <c r="T25" s="3">
        <f t="shared" si="10"/>
        <v>70.391967773436136</v>
      </c>
      <c r="U25" s="3">
        <f t="shared" si="11"/>
        <v>77.842529296872272</v>
      </c>
      <c r="V25" s="3">
        <f t="shared" si="12"/>
        <v>80.393188476563864</v>
      </c>
      <c r="W25" s="3">
        <f t="shared" si="13"/>
        <v>83.548828125</v>
      </c>
      <c r="X25" s="3">
        <f t="shared" si="14"/>
        <v>90.740844726563864</v>
      </c>
      <c r="Y25" s="3">
        <f t="shared" si="5"/>
        <v>93.757324218756139</v>
      </c>
      <c r="Z25" s="3">
        <f t="shared" si="5"/>
        <v>41.555999999999997</v>
      </c>
      <c r="AA25" s="3"/>
      <c r="AB25" s="3">
        <f t="shared" si="5"/>
        <v>16.643999999999998</v>
      </c>
      <c r="AC25" s="3">
        <f t="shared" si="5"/>
        <v>10</v>
      </c>
      <c r="AD25" s="3">
        <f t="shared" si="5"/>
        <v>12.15</v>
      </c>
    </row>
    <row r="26" spans="1:30" x14ac:dyDescent="0.3">
      <c r="A26" s="3">
        <v>3</v>
      </c>
      <c r="B26" s="3">
        <v>350.797119140625</v>
      </c>
      <c r="C26" s="3"/>
      <c r="D26" s="9">
        <f t="shared" si="6"/>
        <v>3.5654296875</v>
      </c>
      <c r="E26" s="3">
        <f t="shared" si="7"/>
        <v>3</v>
      </c>
      <c r="O26">
        <v>40.5</v>
      </c>
      <c r="P26">
        <v>-2.56</v>
      </c>
      <c r="Q26">
        <f t="shared" si="2"/>
        <v>18.599999999999994</v>
      </c>
      <c r="R26" s="3">
        <f t="shared" si="8"/>
        <v>36.64453125</v>
      </c>
      <c r="S26" s="3">
        <f t="shared" si="9"/>
        <v>62.354736328127728</v>
      </c>
      <c r="T26" s="3">
        <f t="shared" si="10"/>
        <v>70.391967773436136</v>
      </c>
      <c r="U26" s="3">
        <f t="shared" si="11"/>
        <v>77.842529296872272</v>
      </c>
      <c r="V26" s="3">
        <f t="shared" si="12"/>
        <v>80.393188476563864</v>
      </c>
      <c r="W26" s="3">
        <f t="shared" si="13"/>
        <v>83.548828125</v>
      </c>
      <c r="X26" s="3">
        <f t="shared" si="14"/>
        <v>90.740844726563864</v>
      </c>
      <c r="Y26" s="3">
        <f t="shared" si="5"/>
        <v>93.757324218756139</v>
      </c>
      <c r="Z26" s="3">
        <f t="shared" si="5"/>
        <v>41.555999999999997</v>
      </c>
      <c r="AA26" s="3"/>
      <c r="AB26" s="3">
        <f t="shared" si="5"/>
        <v>16.643999999999998</v>
      </c>
      <c r="AC26" s="3">
        <f t="shared" si="5"/>
        <v>10</v>
      </c>
      <c r="AD26" s="3">
        <f t="shared" si="5"/>
        <v>12.15</v>
      </c>
    </row>
    <row r="27" spans="1:30" x14ac:dyDescent="0.3">
      <c r="A27" s="3">
        <v>3.5</v>
      </c>
      <c r="B27" s="3">
        <v>350.82693481445301</v>
      </c>
      <c r="C27" s="3"/>
      <c r="D27" s="9">
        <f t="shared" si="6"/>
        <v>3.9232177734361358</v>
      </c>
      <c r="E27" s="3">
        <f t="shared" si="7"/>
        <v>3.5</v>
      </c>
      <c r="O27">
        <v>41</v>
      </c>
      <c r="P27">
        <v>-2.56</v>
      </c>
      <c r="Q27">
        <f t="shared" si="2"/>
        <v>18.599999999999994</v>
      </c>
      <c r="R27" s="3">
        <f t="shared" si="8"/>
        <v>36.64453125</v>
      </c>
      <c r="S27" s="3">
        <f t="shared" si="9"/>
        <v>62.354736328127728</v>
      </c>
      <c r="T27" s="3">
        <f t="shared" si="10"/>
        <v>70.391967773436136</v>
      </c>
      <c r="U27" s="3">
        <f t="shared" si="11"/>
        <v>77.842529296872272</v>
      </c>
      <c r="V27" s="3">
        <f t="shared" si="12"/>
        <v>80.393188476563864</v>
      </c>
      <c r="W27" s="3">
        <f t="shared" si="13"/>
        <v>83.548828125</v>
      </c>
      <c r="X27" s="3">
        <f t="shared" si="14"/>
        <v>90.740844726563864</v>
      </c>
      <c r="Y27" s="3">
        <f t="shared" si="5"/>
        <v>93.757324218756139</v>
      </c>
      <c r="Z27" s="3">
        <f t="shared" si="5"/>
        <v>41.555999999999997</v>
      </c>
      <c r="AA27" s="3"/>
      <c r="AB27" s="3">
        <f t="shared" si="5"/>
        <v>16.643999999999998</v>
      </c>
      <c r="AC27" s="3">
        <f t="shared" si="5"/>
        <v>10</v>
      </c>
      <c r="AD27" s="3">
        <f t="shared" si="5"/>
        <v>12.15</v>
      </c>
    </row>
    <row r="28" spans="1:30" x14ac:dyDescent="0.3">
      <c r="A28" s="3">
        <v>4</v>
      </c>
      <c r="B28" s="3">
        <v>350.85287475585898</v>
      </c>
      <c r="C28" s="3"/>
      <c r="D28" s="9">
        <f t="shared" si="6"/>
        <v>4.2344970703077252</v>
      </c>
      <c r="E28" s="3">
        <f t="shared" si="7"/>
        <v>4</v>
      </c>
      <c r="O28">
        <v>42</v>
      </c>
      <c r="P28">
        <v>-2.4300000000000002</v>
      </c>
      <c r="Q28">
        <f t="shared" si="2"/>
        <v>20.159999999999989</v>
      </c>
      <c r="R28" s="3">
        <f t="shared" si="8"/>
        <v>36.64453125</v>
      </c>
      <c r="S28" s="3">
        <f t="shared" si="9"/>
        <v>62.354736328127728</v>
      </c>
      <c r="T28" s="3">
        <f t="shared" si="10"/>
        <v>70.391967773436136</v>
      </c>
      <c r="U28" s="3">
        <f t="shared" si="11"/>
        <v>77.842529296872272</v>
      </c>
      <c r="V28" s="3">
        <f t="shared" si="12"/>
        <v>80.393188476563864</v>
      </c>
      <c r="W28" s="3">
        <f t="shared" si="13"/>
        <v>83.548828125</v>
      </c>
      <c r="X28" s="3">
        <f t="shared" si="14"/>
        <v>90.740844726563864</v>
      </c>
      <c r="Y28" s="3">
        <f t="shared" si="5"/>
        <v>93.757324218756139</v>
      </c>
      <c r="Z28" s="3">
        <f t="shared" si="5"/>
        <v>41.555999999999997</v>
      </c>
      <c r="AA28" s="3"/>
      <c r="AB28" s="3">
        <f t="shared" si="5"/>
        <v>16.643999999999998</v>
      </c>
      <c r="AC28" s="3">
        <f t="shared" si="5"/>
        <v>10</v>
      </c>
      <c r="AD28" s="3">
        <f t="shared" si="5"/>
        <v>12.15</v>
      </c>
    </row>
    <row r="29" spans="1:30" x14ac:dyDescent="0.3">
      <c r="A29" s="3">
        <v>4.5</v>
      </c>
      <c r="B29" s="3">
        <v>350.8798828125</v>
      </c>
      <c r="C29" s="3"/>
      <c r="D29" s="9">
        <f t="shared" si="6"/>
        <v>4.55859375</v>
      </c>
      <c r="E29" s="3">
        <f t="shared" si="7"/>
        <v>4.5</v>
      </c>
      <c r="O29">
        <v>42.3</v>
      </c>
      <c r="P29">
        <v>-2.4100000000000006</v>
      </c>
      <c r="Q29">
        <f t="shared" si="2"/>
        <v>20.399999999999984</v>
      </c>
      <c r="R29" s="3">
        <f t="shared" si="8"/>
        <v>36.64453125</v>
      </c>
      <c r="S29" s="3">
        <f t="shared" si="9"/>
        <v>62.354736328127728</v>
      </c>
      <c r="T29" s="3">
        <f t="shared" si="10"/>
        <v>70.391967773436136</v>
      </c>
      <c r="U29" s="3">
        <f t="shared" si="11"/>
        <v>77.842529296872272</v>
      </c>
      <c r="V29" s="3">
        <f t="shared" si="12"/>
        <v>80.393188476563864</v>
      </c>
      <c r="W29" s="3">
        <f t="shared" si="13"/>
        <v>83.548828125</v>
      </c>
      <c r="X29" s="3">
        <f t="shared" si="14"/>
        <v>90.740844726563864</v>
      </c>
      <c r="Y29" s="3">
        <f t="shared" si="14"/>
        <v>93.757324218756139</v>
      </c>
      <c r="Z29" s="3">
        <f t="shared" si="14"/>
        <v>41.555999999999997</v>
      </c>
      <c r="AA29" s="3"/>
      <c r="AB29" s="3">
        <f t="shared" si="14"/>
        <v>16.643999999999998</v>
      </c>
      <c r="AC29" s="3">
        <f t="shared" si="14"/>
        <v>10</v>
      </c>
      <c r="AD29" s="3">
        <f t="shared" si="14"/>
        <v>12.15</v>
      </c>
    </row>
    <row r="30" spans="1:30" x14ac:dyDescent="0.3">
      <c r="A30" s="3">
        <v>5</v>
      </c>
      <c r="B30" s="3">
        <v>350.90472412109398</v>
      </c>
      <c r="C30" s="3"/>
      <c r="D30" s="9">
        <f t="shared" si="6"/>
        <v>4.8566894531277285</v>
      </c>
      <c r="E30" s="3">
        <f t="shared" si="7"/>
        <v>5</v>
      </c>
      <c r="O30">
        <v>43</v>
      </c>
      <c r="P30">
        <v>-0.81999999999999984</v>
      </c>
      <c r="Q30">
        <f t="shared" si="2"/>
        <v>39.479999999999997</v>
      </c>
      <c r="R30" s="3">
        <f t="shared" si="8"/>
        <v>36.64453125</v>
      </c>
      <c r="S30" s="3">
        <f t="shared" si="9"/>
        <v>62.354736328127728</v>
      </c>
      <c r="T30" s="3">
        <f t="shared" si="10"/>
        <v>70.391967773436136</v>
      </c>
      <c r="U30" s="3">
        <f t="shared" si="11"/>
        <v>77.842529296872272</v>
      </c>
      <c r="V30" s="3">
        <f t="shared" si="12"/>
        <v>80.393188476563864</v>
      </c>
      <c r="W30" s="3">
        <f t="shared" si="13"/>
        <v>83.548828125</v>
      </c>
      <c r="X30" s="3">
        <f t="shared" si="14"/>
        <v>90.740844726563864</v>
      </c>
      <c r="Y30" s="3">
        <f t="shared" si="14"/>
        <v>93.757324218756139</v>
      </c>
      <c r="Z30" s="3">
        <f t="shared" si="14"/>
        <v>41.555999999999997</v>
      </c>
      <c r="AA30" s="3"/>
      <c r="AB30" s="3">
        <f t="shared" si="14"/>
        <v>16.643999999999998</v>
      </c>
      <c r="AC30" s="3">
        <f t="shared" si="14"/>
        <v>10</v>
      </c>
      <c r="AD30" s="3">
        <f t="shared" si="14"/>
        <v>12.15</v>
      </c>
    </row>
    <row r="31" spans="1:30" x14ac:dyDescent="0.3">
      <c r="A31" s="3">
        <v>5.5</v>
      </c>
      <c r="B31" s="3">
        <v>350.928955078125</v>
      </c>
      <c r="C31" s="3"/>
      <c r="D31" s="9">
        <f t="shared" si="6"/>
        <v>5.1474609375</v>
      </c>
      <c r="E31" s="3">
        <f t="shared" si="7"/>
        <v>5.5</v>
      </c>
      <c r="O31">
        <v>48</v>
      </c>
      <c r="P31">
        <v>-0.60999999999999988</v>
      </c>
      <c r="Q31">
        <f t="shared" si="2"/>
        <v>41.999999999999993</v>
      </c>
      <c r="R31" s="3">
        <f t="shared" si="8"/>
        <v>36.64453125</v>
      </c>
      <c r="S31" s="3">
        <f t="shared" si="9"/>
        <v>62.354736328127728</v>
      </c>
      <c r="T31" s="3">
        <f t="shared" si="10"/>
        <v>70.391967773436136</v>
      </c>
      <c r="U31" s="3">
        <f t="shared" si="11"/>
        <v>77.842529296872272</v>
      </c>
      <c r="V31" s="3">
        <f t="shared" si="12"/>
        <v>80.393188476563864</v>
      </c>
      <c r="W31" s="3">
        <f t="shared" si="13"/>
        <v>83.548828125</v>
      </c>
      <c r="X31" s="3">
        <f t="shared" si="14"/>
        <v>90.740844726563864</v>
      </c>
      <c r="Y31" s="3">
        <f t="shared" si="14"/>
        <v>93.757324218756139</v>
      </c>
      <c r="Z31" s="3">
        <f t="shared" si="14"/>
        <v>41.555999999999997</v>
      </c>
      <c r="AA31" s="3"/>
      <c r="AB31" s="3">
        <f t="shared" si="14"/>
        <v>16.643999999999998</v>
      </c>
      <c r="AC31" s="3">
        <f t="shared" si="14"/>
        <v>10</v>
      </c>
      <c r="AD31" s="3">
        <f t="shared" si="14"/>
        <v>12.15</v>
      </c>
    </row>
    <row r="32" spans="1:30" x14ac:dyDescent="0.3">
      <c r="A32" s="3">
        <v>6</v>
      </c>
      <c r="B32" s="3">
        <v>350.95291137695301</v>
      </c>
      <c r="C32" s="3"/>
      <c r="D32" s="9">
        <f t="shared" si="6"/>
        <v>5.4349365234361358</v>
      </c>
      <c r="E32" s="3">
        <f t="shared" si="7"/>
        <v>6</v>
      </c>
      <c r="O32">
        <v>52</v>
      </c>
      <c r="P32">
        <v>-0.68000000000000016</v>
      </c>
      <c r="Q32">
        <f t="shared" si="2"/>
        <v>41.159999999999989</v>
      </c>
      <c r="R32" s="3">
        <f t="shared" si="8"/>
        <v>36.64453125</v>
      </c>
      <c r="S32" s="3">
        <f t="shared" si="9"/>
        <v>62.354736328127728</v>
      </c>
      <c r="T32" s="3">
        <f t="shared" si="10"/>
        <v>70.391967773436136</v>
      </c>
      <c r="U32" s="3">
        <f t="shared" si="11"/>
        <v>77.842529296872272</v>
      </c>
      <c r="V32" s="3">
        <f t="shared" si="12"/>
        <v>80.393188476563864</v>
      </c>
      <c r="W32" s="3">
        <f t="shared" si="13"/>
        <v>83.548828125</v>
      </c>
      <c r="X32" s="3">
        <f t="shared" si="14"/>
        <v>90.740844726563864</v>
      </c>
      <c r="Y32" s="3">
        <f t="shared" si="14"/>
        <v>93.757324218756139</v>
      </c>
      <c r="Z32" s="3">
        <f t="shared" si="14"/>
        <v>41.555999999999997</v>
      </c>
      <c r="AA32" s="3"/>
      <c r="AB32" s="3">
        <f t="shared" si="14"/>
        <v>16.643999999999998</v>
      </c>
      <c r="AC32" s="3">
        <f t="shared" si="14"/>
        <v>10</v>
      </c>
      <c r="AD32" s="3">
        <f t="shared" si="14"/>
        <v>12.15</v>
      </c>
    </row>
    <row r="33" spans="1:30" x14ac:dyDescent="0.3">
      <c r="A33" s="3">
        <v>6.5</v>
      </c>
      <c r="B33" s="3">
        <v>350.97473144531301</v>
      </c>
      <c r="C33" s="3"/>
      <c r="D33" s="9">
        <f t="shared" si="6"/>
        <v>5.6967773437561391</v>
      </c>
      <c r="E33" s="3">
        <f t="shared" si="7"/>
        <v>6.5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7</v>
      </c>
      <c r="B34" s="3">
        <v>350.99749755859398</v>
      </c>
      <c r="C34" s="3"/>
      <c r="D34" s="9">
        <f t="shared" si="6"/>
        <v>5.9699707031277285</v>
      </c>
      <c r="E34" s="3">
        <f t="shared" si="7"/>
        <v>7</v>
      </c>
      <c r="O34">
        <v>21.1</v>
      </c>
      <c r="P34">
        <v>-1.77</v>
      </c>
      <c r="Q34">
        <f t="shared" si="2"/>
        <v>28.079999999999991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7.5</v>
      </c>
      <c r="B35" s="3">
        <v>351.01925659179699</v>
      </c>
      <c r="C35" s="3"/>
      <c r="D35" s="9">
        <f t="shared" si="6"/>
        <v>6.2310791015638642</v>
      </c>
      <c r="E35" s="3">
        <f t="shared" si="7"/>
        <v>7.5</v>
      </c>
      <c r="O35">
        <v>22</v>
      </c>
      <c r="P35">
        <v>-1.77</v>
      </c>
      <c r="Q35">
        <f t="shared" si="2"/>
        <v>28.079999999999991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8</v>
      </c>
      <c r="B36" s="3">
        <v>351.04046630859398</v>
      </c>
      <c r="C36" s="3"/>
      <c r="D36" s="9">
        <f t="shared" si="6"/>
        <v>6.4855957031277285</v>
      </c>
      <c r="E36" s="3">
        <f t="shared" si="7"/>
        <v>8</v>
      </c>
      <c r="O36">
        <v>23</v>
      </c>
      <c r="P36">
        <v>-1.77</v>
      </c>
      <c r="Q36">
        <f t="shared" si="2"/>
        <v>28.079999999999991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8.5</v>
      </c>
      <c r="B37" s="3">
        <v>351.061279296875</v>
      </c>
      <c r="C37" s="3"/>
      <c r="D37" s="9">
        <f t="shared" si="6"/>
        <v>6.7353515625</v>
      </c>
      <c r="E37" s="3">
        <f t="shared" si="7"/>
        <v>8.5</v>
      </c>
      <c r="O37">
        <v>25</v>
      </c>
      <c r="P37">
        <v>-1.77</v>
      </c>
      <c r="Q37">
        <f t="shared" si="2"/>
        <v>28.079999999999991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9</v>
      </c>
      <c r="B38" s="3">
        <v>351.08181762695301</v>
      </c>
      <c r="C38" s="3"/>
      <c r="D38" s="9">
        <f t="shared" si="6"/>
        <v>6.9818115234361358</v>
      </c>
      <c r="E38" s="3">
        <f t="shared" si="7"/>
        <v>9</v>
      </c>
      <c r="O38">
        <v>27</v>
      </c>
      <c r="P38">
        <v>-1.77</v>
      </c>
      <c r="Q38">
        <f t="shared" si="2"/>
        <v>28.079999999999991</v>
      </c>
      <c r="Z38" s="3"/>
      <c r="AA38" s="3"/>
      <c r="AB38" s="3"/>
      <c r="AC38" s="3"/>
      <c r="AD38" s="3"/>
    </row>
    <row r="39" spans="1:30" x14ac:dyDescent="0.3">
      <c r="A39" s="3">
        <v>9.5</v>
      </c>
      <c r="B39" s="3">
        <v>351.101806640625</v>
      </c>
      <c r="C39" s="3"/>
      <c r="D39" s="9">
        <f t="shared" si="6"/>
        <v>7.2216796875</v>
      </c>
      <c r="E39" s="3">
        <f t="shared" si="7"/>
        <v>9.5</v>
      </c>
      <c r="O39">
        <v>29</v>
      </c>
      <c r="P39">
        <v>-1.77</v>
      </c>
      <c r="Q39">
        <f t="shared" si="2"/>
        <v>28.079999999999991</v>
      </c>
      <c r="Z39" s="3"/>
      <c r="AA39" s="3"/>
      <c r="AB39" s="3"/>
      <c r="AC39" s="3"/>
      <c r="AD39" s="3"/>
    </row>
    <row r="40" spans="1:30" x14ac:dyDescent="0.3">
      <c r="A40" s="3">
        <v>10</v>
      </c>
      <c r="B40" s="3">
        <v>351.12118530273398</v>
      </c>
      <c r="C40" s="3"/>
      <c r="D40" s="9">
        <f t="shared" si="6"/>
        <v>7.4542236328077252</v>
      </c>
      <c r="E40" s="3">
        <f t="shared" si="7"/>
        <v>10</v>
      </c>
      <c r="O40">
        <v>31.1</v>
      </c>
      <c r="P40">
        <v>-1.77</v>
      </c>
      <c r="Q40">
        <f t="shared" si="2"/>
        <v>28.079999999999991</v>
      </c>
      <c r="Z40" s="3"/>
      <c r="AA40" s="3"/>
      <c r="AB40" s="3"/>
      <c r="AC40" s="3"/>
      <c r="AD40" s="3"/>
    </row>
    <row r="41" spans="1:30" x14ac:dyDescent="0.3">
      <c r="A41" s="3">
        <v>10.5</v>
      </c>
      <c r="B41" s="3">
        <v>351.14004516601602</v>
      </c>
      <c r="C41" s="3"/>
      <c r="D41" s="9">
        <f t="shared" si="6"/>
        <v>7.6805419921922748</v>
      </c>
      <c r="E41" s="3">
        <f t="shared" si="7"/>
        <v>10.5</v>
      </c>
      <c r="O41">
        <v>31.1</v>
      </c>
      <c r="P41">
        <v>-1.77</v>
      </c>
      <c r="Q41">
        <v>40.92</v>
      </c>
      <c r="Z41" s="3"/>
      <c r="AA41" s="3"/>
      <c r="AB41" s="3"/>
      <c r="AC41" s="3"/>
      <c r="AD41" s="3"/>
    </row>
    <row r="42" spans="1:30" x14ac:dyDescent="0.3">
      <c r="A42" s="3">
        <v>11</v>
      </c>
      <c r="B42" s="3">
        <v>351.15823364257801</v>
      </c>
      <c r="C42" s="3"/>
      <c r="D42" s="9">
        <f t="shared" si="6"/>
        <v>7.8988037109361358</v>
      </c>
      <c r="E42" s="3">
        <f t="shared" si="7"/>
        <v>11</v>
      </c>
      <c r="O42">
        <v>32.1</v>
      </c>
      <c r="P42">
        <v>-1.77</v>
      </c>
      <c r="Q42">
        <v>40.92</v>
      </c>
      <c r="Z42" s="3"/>
      <c r="AA42" s="3"/>
      <c r="AB42" s="3"/>
      <c r="AC42" s="3"/>
      <c r="AD42" s="3"/>
    </row>
    <row r="43" spans="1:30" x14ac:dyDescent="0.3">
      <c r="A43" s="3">
        <v>11.5</v>
      </c>
      <c r="B43" s="3">
        <v>351.17623901367199</v>
      </c>
      <c r="C43" s="3"/>
      <c r="D43" s="9">
        <f t="shared" si="6"/>
        <v>8.1148681640638642</v>
      </c>
      <c r="E43" s="3">
        <f t="shared" si="7"/>
        <v>11.5</v>
      </c>
      <c r="O43">
        <v>32.1</v>
      </c>
      <c r="P43">
        <v>-1.77</v>
      </c>
      <c r="Q43">
        <f t="shared" si="2"/>
        <v>28.079999999999991</v>
      </c>
      <c r="Z43" s="3"/>
      <c r="AA43" s="3"/>
      <c r="AB43" s="3"/>
      <c r="AC43" s="3"/>
      <c r="AD43" s="3"/>
    </row>
    <row r="44" spans="1:30" x14ac:dyDescent="0.3">
      <c r="A44" s="3">
        <v>12</v>
      </c>
      <c r="B44" s="3">
        <v>351.19384765625</v>
      </c>
      <c r="C44" s="3"/>
      <c r="D44" s="9">
        <f t="shared" si="6"/>
        <v>8.326171875</v>
      </c>
      <c r="E44" s="3">
        <f t="shared" si="7"/>
        <v>12</v>
      </c>
      <c r="O44">
        <v>33</v>
      </c>
      <c r="P44">
        <v>-1.77</v>
      </c>
      <c r="Q44">
        <f t="shared" si="2"/>
        <v>28.079999999999991</v>
      </c>
      <c r="Z44" s="3"/>
      <c r="AA44" s="3"/>
      <c r="AB44" s="3"/>
      <c r="AC44" s="3"/>
      <c r="AD44" s="3"/>
    </row>
    <row r="45" spans="1:30" x14ac:dyDescent="0.3">
      <c r="A45" s="3">
        <v>12.5</v>
      </c>
      <c r="B45" s="3">
        <v>351.211181640625</v>
      </c>
      <c r="C45" s="3"/>
      <c r="D45" s="9">
        <f t="shared" si="6"/>
        <v>8.5341796875</v>
      </c>
      <c r="E45" s="3">
        <f t="shared" si="7"/>
        <v>12.5</v>
      </c>
      <c r="O45">
        <v>34</v>
      </c>
      <c r="P45">
        <v>-1.77</v>
      </c>
      <c r="Q45">
        <f t="shared" si="2"/>
        <v>28.079999999999991</v>
      </c>
      <c r="Z45" s="3"/>
      <c r="AA45" s="3"/>
      <c r="AB45" s="3"/>
      <c r="AC45" s="3"/>
      <c r="AD45" s="3"/>
    </row>
    <row r="46" spans="1:30" x14ac:dyDescent="0.3">
      <c r="A46" s="3">
        <v>13</v>
      </c>
      <c r="B46" s="3">
        <v>351.22817993164102</v>
      </c>
      <c r="C46" s="3"/>
      <c r="D46" s="9">
        <f t="shared" si="6"/>
        <v>8.7381591796922748</v>
      </c>
      <c r="E46" s="3">
        <f t="shared" si="7"/>
        <v>13</v>
      </c>
      <c r="O46">
        <v>35</v>
      </c>
      <c r="P46">
        <v>-1.77</v>
      </c>
      <c r="Q46">
        <f t="shared" si="2"/>
        <v>28.079999999999991</v>
      </c>
      <c r="Z46" s="3"/>
      <c r="AA46" s="3"/>
      <c r="AB46" s="3"/>
      <c r="AC46" s="3"/>
      <c r="AD46" s="3"/>
    </row>
    <row r="47" spans="1:30" x14ac:dyDescent="0.3">
      <c r="A47" s="3">
        <v>13.5</v>
      </c>
      <c r="B47" s="3">
        <v>351.24481201171898</v>
      </c>
      <c r="C47" s="3"/>
      <c r="D47" s="9">
        <f t="shared" si="6"/>
        <v>8.9377441406277285</v>
      </c>
      <c r="E47" s="3">
        <f t="shared" si="7"/>
        <v>13.5</v>
      </c>
      <c r="O47">
        <v>36</v>
      </c>
      <c r="P47">
        <v>-1.77</v>
      </c>
      <c r="Q47">
        <f t="shared" si="2"/>
        <v>28.079999999999991</v>
      </c>
      <c r="Z47" s="3"/>
      <c r="AA47" s="3"/>
      <c r="AB47" s="3"/>
      <c r="AC47" s="3"/>
      <c r="AD47" s="3"/>
    </row>
    <row r="48" spans="1:30" x14ac:dyDescent="0.3">
      <c r="A48" s="3">
        <v>14</v>
      </c>
      <c r="B48" s="3">
        <v>351.26113891601602</v>
      </c>
      <c r="C48" s="3"/>
      <c r="D48" s="9">
        <f t="shared" si="6"/>
        <v>9.1336669921922748</v>
      </c>
      <c r="E48" s="3">
        <f t="shared" si="7"/>
        <v>14</v>
      </c>
      <c r="O48">
        <v>37</v>
      </c>
      <c r="P48">
        <v>-1.77</v>
      </c>
      <c r="Q48">
        <f t="shared" si="2"/>
        <v>28.079999999999991</v>
      </c>
      <c r="Z48" s="3"/>
      <c r="AA48" s="3"/>
      <c r="AB48" s="3"/>
      <c r="AC48" s="3"/>
      <c r="AD48" s="3"/>
    </row>
    <row r="49" spans="1:30" x14ac:dyDescent="0.3">
      <c r="A49" s="3">
        <v>14.5</v>
      </c>
      <c r="B49" s="3">
        <v>351.27716064453102</v>
      </c>
      <c r="C49" s="3"/>
      <c r="D49" s="9">
        <f t="shared" si="6"/>
        <v>9.3259277343722715</v>
      </c>
      <c r="E49" s="3">
        <f t="shared" si="7"/>
        <v>14.5</v>
      </c>
      <c r="O49">
        <v>38</v>
      </c>
      <c r="P49">
        <v>-1.77</v>
      </c>
      <c r="Q49">
        <f t="shared" si="2"/>
        <v>28.079999999999991</v>
      </c>
      <c r="Z49" s="3"/>
      <c r="AA49" s="3"/>
      <c r="AB49" s="3"/>
      <c r="AC49" s="3"/>
      <c r="AD49" s="3"/>
    </row>
    <row r="50" spans="1:30" x14ac:dyDescent="0.3">
      <c r="A50" s="3">
        <v>15</v>
      </c>
      <c r="B50" s="3">
        <v>351.29290771484398</v>
      </c>
      <c r="C50" s="3"/>
      <c r="D50" s="9">
        <f t="shared" si="6"/>
        <v>9.5148925781277285</v>
      </c>
      <c r="E50" s="3">
        <f t="shared" si="7"/>
        <v>15</v>
      </c>
      <c r="O50">
        <v>39</v>
      </c>
      <c r="P50">
        <v>-1.77</v>
      </c>
      <c r="Q50">
        <f t="shared" si="2"/>
        <v>28.079999999999991</v>
      </c>
      <c r="Z50" s="3"/>
      <c r="AA50" s="3"/>
      <c r="AB50" s="3"/>
      <c r="AC50" s="3"/>
      <c r="AD50" s="3"/>
    </row>
    <row r="51" spans="1:30" x14ac:dyDescent="0.3">
      <c r="A51" s="3">
        <v>15.5</v>
      </c>
      <c r="B51" s="3">
        <v>351.30520629882801</v>
      </c>
      <c r="C51" s="3"/>
      <c r="D51" s="9">
        <f t="shared" si="6"/>
        <v>9.6624755859361358</v>
      </c>
      <c r="E51" s="3">
        <f t="shared" si="7"/>
        <v>15.5</v>
      </c>
      <c r="O51">
        <v>40</v>
      </c>
      <c r="P51">
        <v>-1.77</v>
      </c>
      <c r="Q51">
        <f t="shared" si="2"/>
        <v>28.079999999999991</v>
      </c>
      <c r="Z51" s="3"/>
      <c r="AA51" s="3"/>
      <c r="AB51" s="3"/>
      <c r="AC51" s="3"/>
      <c r="AD51" s="3"/>
    </row>
    <row r="52" spans="1:30" x14ac:dyDescent="0.3">
      <c r="A52" s="3">
        <v>16</v>
      </c>
      <c r="B52" s="3">
        <v>351.32284545898398</v>
      </c>
      <c r="C52" s="3"/>
      <c r="D52" s="9">
        <f t="shared" si="6"/>
        <v>9.8741455078077252</v>
      </c>
      <c r="E52" s="3">
        <f t="shared" si="7"/>
        <v>16</v>
      </c>
      <c r="O52">
        <v>40.5</v>
      </c>
      <c r="P52">
        <v>-1.77</v>
      </c>
      <c r="Q52">
        <f t="shared" si="2"/>
        <v>28.079999999999991</v>
      </c>
      <c r="Z52" s="3"/>
      <c r="AA52" s="3"/>
      <c r="AB52" s="3"/>
      <c r="AC52" s="3"/>
      <c r="AD52" s="3"/>
    </row>
    <row r="53" spans="1:30" x14ac:dyDescent="0.3">
      <c r="A53" s="3">
        <v>16.5</v>
      </c>
      <c r="B53" s="3">
        <v>351.33697509765602</v>
      </c>
      <c r="C53" s="3"/>
      <c r="D53" s="9">
        <f t="shared" si="6"/>
        <v>10.043701171872272</v>
      </c>
      <c r="E53" s="3">
        <f t="shared" si="7"/>
        <v>16.5</v>
      </c>
      <c r="O53">
        <v>41</v>
      </c>
      <c r="P53">
        <v>-1.77</v>
      </c>
      <c r="Q53">
        <f t="shared" si="2"/>
        <v>28.079999999999991</v>
      </c>
      <c r="Z53" s="3"/>
      <c r="AA53" s="3"/>
      <c r="AB53" s="3"/>
      <c r="AC53" s="3"/>
      <c r="AD53" s="3"/>
    </row>
    <row r="54" spans="1:30" x14ac:dyDescent="0.3">
      <c r="A54" s="3">
        <v>17</v>
      </c>
      <c r="B54" s="3">
        <v>351.35098266601602</v>
      </c>
      <c r="C54" s="3"/>
      <c r="D54" s="9">
        <f t="shared" si="6"/>
        <v>10.211791992192275</v>
      </c>
      <c r="E54" s="3">
        <f t="shared" si="7"/>
        <v>17</v>
      </c>
      <c r="O54">
        <v>42</v>
      </c>
      <c r="P54">
        <v>-1.77</v>
      </c>
      <c r="Q54">
        <f t="shared" si="2"/>
        <v>28.079999999999991</v>
      </c>
      <c r="Z54" s="3"/>
      <c r="AA54" s="3"/>
      <c r="AB54" s="3"/>
      <c r="AC54" s="3"/>
      <c r="AD54" s="3"/>
    </row>
    <row r="55" spans="1:30" x14ac:dyDescent="0.3">
      <c r="A55" s="3">
        <v>17.5</v>
      </c>
      <c r="B55" s="3">
        <v>351.36489868164102</v>
      </c>
      <c r="C55" s="3"/>
      <c r="D55" s="9">
        <f t="shared" si="6"/>
        <v>10.378784179692275</v>
      </c>
      <c r="E55" s="3">
        <f t="shared" si="7"/>
        <v>17.5</v>
      </c>
      <c r="O55">
        <v>42.3</v>
      </c>
      <c r="P55">
        <v>-1.77</v>
      </c>
      <c r="Q55">
        <f t="shared" si="2"/>
        <v>28.079999999999991</v>
      </c>
      <c r="Z55" s="3"/>
      <c r="AA55" s="3"/>
      <c r="AB55" s="3"/>
      <c r="AC55" s="3"/>
      <c r="AD55" s="3"/>
    </row>
    <row r="56" spans="1:30" x14ac:dyDescent="0.3">
      <c r="A56" s="3">
        <v>18</v>
      </c>
      <c r="B56" s="3">
        <v>351.378662109375</v>
      </c>
      <c r="C56" s="3"/>
      <c r="D56" s="9">
        <f t="shared" si="6"/>
        <v>10.5439453125</v>
      </c>
      <c r="E56" s="3">
        <f t="shared" si="7"/>
        <v>18</v>
      </c>
    </row>
    <row r="57" spans="1:30" x14ac:dyDescent="0.3">
      <c r="A57" s="3">
        <v>18.5</v>
      </c>
      <c r="B57" s="3">
        <v>351.39224243164102</v>
      </c>
      <c r="C57" s="3"/>
      <c r="D57" s="9">
        <f t="shared" si="6"/>
        <v>10.706909179692275</v>
      </c>
      <c r="E57" s="3">
        <f t="shared" si="7"/>
        <v>18.5</v>
      </c>
    </row>
    <row r="58" spans="1:30" x14ac:dyDescent="0.3">
      <c r="A58" s="3">
        <v>19</v>
      </c>
      <c r="B58" s="3">
        <v>351.40304565429699</v>
      </c>
      <c r="C58" s="3"/>
      <c r="D58" s="9">
        <f t="shared" si="6"/>
        <v>10.836547851563864</v>
      </c>
      <c r="E58" s="3">
        <f t="shared" si="7"/>
        <v>19</v>
      </c>
    </row>
    <row r="59" spans="1:30" x14ac:dyDescent="0.3">
      <c r="A59" s="3">
        <v>19.5</v>
      </c>
      <c r="B59" s="3">
        <v>351.41653442382801</v>
      </c>
      <c r="C59" s="3"/>
      <c r="D59" s="9">
        <f t="shared" si="6"/>
        <v>10.998413085936136</v>
      </c>
      <c r="E59" s="3">
        <f t="shared" si="7"/>
        <v>19.5</v>
      </c>
    </row>
    <row r="60" spans="1:30" x14ac:dyDescent="0.3">
      <c r="A60" s="3">
        <v>20</v>
      </c>
      <c r="B60" s="3">
        <v>351.42984008789102</v>
      </c>
      <c r="C60" s="3"/>
      <c r="D60" s="9">
        <f t="shared" si="6"/>
        <v>11.158081054692275</v>
      </c>
      <c r="E60" s="3">
        <f t="shared" si="7"/>
        <v>20</v>
      </c>
    </row>
    <row r="61" spans="1:30" x14ac:dyDescent="0.3">
      <c r="A61" s="3">
        <v>20.5</v>
      </c>
      <c r="B61" s="3">
        <v>351.44299316406301</v>
      </c>
      <c r="C61" s="3"/>
      <c r="D61" s="9">
        <f t="shared" si="6"/>
        <v>11.315917968756139</v>
      </c>
      <c r="E61" s="3">
        <f t="shared" si="7"/>
        <v>20.5</v>
      </c>
    </row>
    <row r="62" spans="1:30" x14ac:dyDescent="0.3">
      <c r="A62" s="3">
        <v>21</v>
      </c>
      <c r="B62" s="3">
        <v>351.45599365234398</v>
      </c>
      <c r="C62" s="3"/>
      <c r="D62" s="9">
        <f t="shared" si="6"/>
        <v>11.471923828127728</v>
      </c>
      <c r="E62" s="3">
        <f t="shared" si="7"/>
        <v>21</v>
      </c>
    </row>
    <row r="63" spans="1:30" x14ac:dyDescent="0.3">
      <c r="A63" s="3">
        <v>21.5</v>
      </c>
      <c r="B63" s="3">
        <v>351.46884155273398</v>
      </c>
      <c r="C63" s="3"/>
      <c r="D63" s="9">
        <f t="shared" si="6"/>
        <v>11.626098632807725</v>
      </c>
      <c r="E63" s="3">
        <f t="shared" si="7"/>
        <v>21.5</v>
      </c>
    </row>
    <row r="64" spans="1:30" x14ac:dyDescent="0.3">
      <c r="A64" s="3">
        <v>22</v>
      </c>
      <c r="B64" s="3">
        <v>351.48156738281301</v>
      </c>
      <c r="C64" s="3"/>
      <c r="D64" s="9">
        <f t="shared" si="6"/>
        <v>11.778808593756139</v>
      </c>
      <c r="E64" s="3">
        <f t="shared" si="7"/>
        <v>22</v>
      </c>
    </row>
    <row r="65" spans="1:5" x14ac:dyDescent="0.3">
      <c r="A65" s="3">
        <v>22.5</v>
      </c>
      <c r="B65" s="3">
        <v>351.49407958984398</v>
      </c>
      <c r="C65" s="3"/>
      <c r="D65" s="9">
        <f t="shared" si="6"/>
        <v>11.928955078127728</v>
      </c>
      <c r="E65" s="3">
        <f t="shared" si="7"/>
        <v>22.5</v>
      </c>
    </row>
    <row r="66" spans="1:5" x14ac:dyDescent="0.3">
      <c r="A66" s="3">
        <v>23</v>
      </c>
      <c r="B66" s="3">
        <v>351.50656127929699</v>
      </c>
      <c r="C66" s="3"/>
      <c r="D66" s="9">
        <f t="shared" si="6"/>
        <v>12.078735351563864</v>
      </c>
      <c r="E66" s="3">
        <f t="shared" si="7"/>
        <v>23</v>
      </c>
    </row>
    <row r="67" spans="1:5" x14ac:dyDescent="0.3">
      <c r="A67" s="3">
        <v>23.5</v>
      </c>
      <c r="B67" s="3">
        <v>351.51889038085898</v>
      </c>
      <c r="C67" s="3"/>
      <c r="D67" s="9">
        <f t="shared" si="6"/>
        <v>12.226684570307725</v>
      </c>
      <c r="E67" s="3">
        <f t="shared" si="7"/>
        <v>23.5</v>
      </c>
    </row>
    <row r="68" spans="1:5" x14ac:dyDescent="0.3">
      <c r="A68" s="3">
        <v>24</v>
      </c>
      <c r="B68" s="3">
        <v>351.53106689453102</v>
      </c>
      <c r="C68" s="3"/>
      <c r="D68" s="9">
        <f t="shared" si="6"/>
        <v>12.372802734372272</v>
      </c>
      <c r="E68" s="3">
        <f t="shared" si="7"/>
        <v>24</v>
      </c>
    </row>
    <row r="69" spans="1:5" x14ac:dyDescent="0.3">
      <c r="A69" s="3">
        <v>24.5</v>
      </c>
      <c r="B69" s="3">
        <v>351.54312133789102</v>
      </c>
      <c r="C69" s="3"/>
      <c r="D69" s="9">
        <f t="shared" si="6"/>
        <v>12.517456054692275</v>
      </c>
      <c r="E69" s="3">
        <f t="shared" si="7"/>
        <v>24.5</v>
      </c>
    </row>
    <row r="70" spans="1:5" x14ac:dyDescent="0.3">
      <c r="A70" s="3">
        <v>25</v>
      </c>
      <c r="B70" s="3">
        <v>351.55508422851602</v>
      </c>
      <c r="C70" s="3"/>
      <c r="D70" s="9">
        <f t="shared" si="6"/>
        <v>12.661010742192275</v>
      </c>
      <c r="E70" s="3">
        <f t="shared" si="7"/>
        <v>25</v>
      </c>
    </row>
    <row r="71" spans="1:5" x14ac:dyDescent="0.3">
      <c r="A71" s="3">
        <v>25.5</v>
      </c>
      <c r="B71" s="3">
        <v>351.56695556640602</v>
      </c>
      <c r="C71" s="3"/>
      <c r="D71" s="9">
        <f t="shared" si="6"/>
        <v>12.803466796872272</v>
      </c>
      <c r="E71" s="3">
        <f t="shared" si="7"/>
        <v>25.5</v>
      </c>
    </row>
    <row r="72" spans="1:5" x14ac:dyDescent="0.3">
      <c r="A72" s="3">
        <v>26</v>
      </c>
      <c r="B72" s="3">
        <v>351.57870483398398</v>
      </c>
      <c r="C72" s="3"/>
      <c r="D72" s="9">
        <f t="shared" si="6"/>
        <v>12.944458007807725</v>
      </c>
      <c r="E72" s="3">
        <f t="shared" si="7"/>
        <v>26</v>
      </c>
    </row>
    <row r="73" spans="1:5" x14ac:dyDescent="0.3">
      <c r="A73" s="3">
        <v>26.5</v>
      </c>
      <c r="B73" s="3">
        <v>351.59033203125</v>
      </c>
      <c r="C73" s="3"/>
      <c r="D73" s="9">
        <f t="shared" si="6"/>
        <v>13.083984375</v>
      </c>
      <c r="E73" s="3">
        <f t="shared" si="7"/>
        <v>26.5</v>
      </c>
    </row>
    <row r="74" spans="1:5" x14ac:dyDescent="0.3">
      <c r="A74" s="3">
        <v>27</v>
      </c>
      <c r="B74" s="3">
        <v>351.60186767578102</v>
      </c>
      <c r="C74" s="3"/>
      <c r="D74" s="9">
        <f t="shared" si="6"/>
        <v>13.222412109372272</v>
      </c>
      <c r="E74" s="3">
        <f t="shared" si="7"/>
        <v>27</v>
      </c>
    </row>
    <row r="75" spans="1:5" x14ac:dyDescent="0.3">
      <c r="A75" s="3">
        <v>27.5</v>
      </c>
      <c r="B75" s="3">
        <v>351.61331176757801</v>
      </c>
      <c r="C75" s="3"/>
      <c r="D75" s="9">
        <f t="shared" si="6"/>
        <v>13.359741210936136</v>
      </c>
      <c r="E75" s="3">
        <f t="shared" si="7"/>
        <v>27.5</v>
      </c>
    </row>
    <row r="76" spans="1:5" x14ac:dyDescent="0.3">
      <c r="A76" s="3">
        <v>28</v>
      </c>
      <c r="B76" s="3">
        <v>351.62466430664102</v>
      </c>
      <c r="C76" s="3"/>
      <c r="D76" s="9">
        <f t="shared" si="6"/>
        <v>13.495971679692275</v>
      </c>
      <c r="E76" s="3">
        <f t="shared" si="7"/>
        <v>28</v>
      </c>
    </row>
    <row r="77" spans="1:5" x14ac:dyDescent="0.3">
      <c r="A77" s="3">
        <v>28.5</v>
      </c>
      <c r="B77" s="3">
        <v>351.63592529296898</v>
      </c>
      <c r="C77" s="3"/>
      <c r="D77" s="9">
        <f t="shared" si="6"/>
        <v>13.631103515627728</v>
      </c>
      <c r="E77" s="3">
        <f t="shared" si="7"/>
        <v>28.5</v>
      </c>
    </row>
    <row r="78" spans="1:5" x14ac:dyDescent="0.3">
      <c r="A78" s="3">
        <v>29</v>
      </c>
      <c r="B78" s="3">
        <v>351.64709472656301</v>
      </c>
      <c r="C78" s="3"/>
      <c r="D78" s="9">
        <f t="shared" si="6"/>
        <v>13.765136718756139</v>
      </c>
      <c r="E78" s="3">
        <f t="shared" si="7"/>
        <v>29</v>
      </c>
    </row>
    <row r="79" spans="1:5" x14ac:dyDescent="0.3">
      <c r="A79" s="3">
        <v>29.5</v>
      </c>
      <c r="B79" s="3">
        <v>351.65814208984398</v>
      </c>
      <c r="C79" s="3"/>
      <c r="D79" s="9">
        <f t="shared" si="6"/>
        <v>13.897705078127728</v>
      </c>
      <c r="E79" s="3">
        <f t="shared" si="7"/>
        <v>29.5</v>
      </c>
    </row>
    <row r="80" spans="1:5" x14ac:dyDescent="0.3">
      <c r="A80" s="3">
        <v>30</v>
      </c>
      <c r="B80" s="3">
        <v>351.66909790039102</v>
      </c>
      <c r="C80" s="3"/>
      <c r="D80" s="9">
        <f t="shared" si="6"/>
        <v>14.029174804692275</v>
      </c>
      <c r="E80" s="3">
        <f t="shared" si="7"/>
        <v>30</v>
      </c>
    </row>
    <row r="81" spans="1:5" x14ac:dyDescent="0.3">
      <c r="A81" s="3">
        <v>31</v>
      </c>
      <c r="B81" s="3">
        <v>351.69088745117199</v>
      </c>
      <c r="C81" s="3"/>
      <c r="D81" s="9">
        <f t="shared" ref="D81:D144" si="15">(B81-$B$16)*12</f>
        <v>14.290649414063864</v>
      </c>
      <c r="E81" s="3">
        <f t="shared" ref="E81:E144" si="16">A81</f>
        <v>31</v>
      </c>
    </row>
    <row r="82" spans="1:5" x14ac:dyDescent="0.3">
      <c r="A82" s="3">
        <v>32</v>
      </c>
      <c r="B82" s="3">
        <v>351.71224975585898</v>
      </c>
      <c r="C82" s="3"/>
      <c r="D82" s="9">
        <f t="shared" si="15"/>
        <v>14.546997070307725</v>
      </c>
      <c r="E82" s="3">
        <f t="shared" si="16"/>
        <v>32</v>
      </c>
    </row>
    <row r="83" spans="1:5" x14ac:dyDescent="0.3">
      <c r="A83" s="3">
        <v>33</v>
      </c>
      <c r="B83" s="3">
        <v>351.73324584960898</v>
      </c>
      <c r="C83" s="3"/>
      <c r="D83" s="9">
        <f t="shared" si="15"/>
        <v>14.798950195307725</v>
      </c>
      <c r="E83" s="3">
        <f t="shared" si="16"/>
        <v>33</v>
      </c>
    </row>
    <row r="84" spans="1:5" x14ac:dyDescent="0.3">
      <c r="A84" s="3">
        <v>34</v>
      </c>
      <c r="B84" s="3">
        <v>351.75399780273398</v>
      </c>
      <c r="C84" s="3"/>
      <c r="D84" s="9">
        <f t="shared" si="15"/>
        <v>15.047973632807725</v>
      </c>
      <c r="E84" s="3">
        <f t="shared" si="16"/>
        <v>34</v>
      </c>
    </row>
    <row r="85" spans="1:5" x14ac:dyDescent="0.3">
      <c r="A85" s="3">
        <v>35</v>
      </c>
      <c r="B85" s="3">
        <v>351.77444458007801</v>
      </c>
      <c r="C85" s="3"/>
      <c r="D85" s="9">
        <f t="shared" si="15"/>
        <v>15.293334960936136</v>
      </c>
      <c r="E85" s="3">
        <f t="shared" si="16"/>
        <v>35</v>
      </c>
    </row>
    <row r="86" spans="1:5" x14ac:dyDescent="0.3">
      <c r="A86" s="3">
        <v>36</v>
      </c>
      <c r="B86" s="3">
        <v>351.794189453125</v>
      </c>
      <c r="C86" s="3"/>
      <c r="D86" s="9">
        <f t="shared" si="15"/>
        <v>15.5302734375</v>
      </c>
      <c r="E86" s="3">
        <f t="shared" si="16"/>
        <v>36</v>
      </c>
    </row>
    <row r="87" spans="1:5" x14ac:dyDescent="0.3">
      <c r="A87" s="3">
        <v>37</v>
      </c>
      <c r="B87" s="3">
        <v>351.81423950195301</v>
      </c>
      <c r="C87" s="3"/>
      <c r="D87" s="9">
        <f t="shared" si="15"/>
        <v>15.770874023436136</v>
      </c>
      <c r="E87" s="3">
        <f t="shared" si="16"/>
        <v>37</v>
      </c>
    </row>
    <row r="88" spans="1:5" x14ac:dyDescent="0.3">
      <c r="A88" s="3">
        <v>38</v>
      </c>
      <c r="B88" s="3">
        <v>351.83407592773398</v>
      </c>
      <c r="C88" s="3"/>
      <c r="D88" s="9">
        <f t="shared" si="15"/>
        <v>16.008911132807725</v>
      </c>
      <c r="E88" s="3">
        <f t="shared" si="16"/>
        <v>38</v>
      </c>
    </row>
    <row r="89" spans="1:5" x14ac:dyDescent="0.3">
      <c r="A89" s="3">
        <v>39</v>
      </c>
      <c r="B89" s="3">
        <v>351.85360717773398</v>
      </c>
      <c r="C89" s="3"/>
      <c r="D89" s="9">
        <f t="shared" si="15"/>
        <v>16.243286132807725</v>
      </c>
      <c r="E89" s="3">
        <f t="shared" si="16"/>
        <v>39</v>
      </c>
    </row>
    <row r="90" spans="1:5" x14ac:dyDescent="0.3">
      <c r="A90" s="3">
        <v>40</v>
      </c>
      <c r="B90" s="3">
        <v>351.87298583984398</v>
      </c>
      <c r="C90" s="3"/>
      <c r="D90" s="9">
        <f t="shared" si="15"/>
        <v>16.475830078127728</v>
      </c>
      <c r="E90" s="3">
        <f t="shared" si="16"/>
        <v>40</v>
      </c>
    </row>
    <row r="91" spans="1:5" x14ac:dyDescent="0.3">
      <c r="A91" s="3">
        <v>41</v>
      </c>
      <c r="B91" s="3">
        <v>351.89208984375</v>
      </c>
      <c r="C91" s="3"/>
      <c r="D91" s="9">
        <f t="shared" si="15"/>
        <v>16.705078125</v>
      </c>
      <c r="E91" s="3">
        <f t="shared" si="16"/>
        <v>41</v>
      </c>
    </row>
    <row r="92" spans="1:5" x14ac:dyDescent="0.3">
      <c r="A92" s="3">
        <v>42</v>
      </c>
      <c r="B92" s="3">
        <v>351.91094970703102</v>
      </c>
      <c r="C92" s="3"/>
      <c r="D92" s="9">
        <f t="shared" si="15"/>
        <v>16.931396484372272</v>
      </c>
      <c r="E92" s="3">
        <f t="shared" si="16"/>
        <v>42</v>
      </c>
    </row>
    <row r="93" spans="1:5" x14ac:dyDescent="0.3">
      <c r="A93" s="3">
        <v>43</v>
      </c>
      <c r="B93" s="3">
        <v>351.92959594726602</v>
      </c>
      <c r="C93" s="3"/>
      <c r="D93" s="9">
        <f t="shared" si="15"/>
        <v>17.155151367192275</v>
      </c>
      <c r="E93" s="3">
        <f t="shared" si="16"/>
        <v>43</v>
      </c>
    </row>
    <row r="94" spans="1:5" x14ac:dyDescent="0.3">
      <c r="A94" s="3">
        <v>44</v>
      </c>
      <c r="B94" s="3">
        <v>351.94796752929699</v>
      </c>
      <c r="C94" s="3"/>
      <c r="D94" s="9">
        <f t="shared" si="15"/>
        <v>17.375610351563864</v>
      </c>
      <c r="E94" s="3">
        <f t="shared" si="16"/>
        <v>44</v>
      </c>
    </row>
    <row r="95" spans="1:5" x14ac:dyDescent="0.3">
      <c r="A95" s="3">
        <v>45</v>
      </c>
      <c r="B95" s="3">
        <v>351.96609497070301</v>
      </c>
      <c r="C95" s="3"/>
      <c r="D95" s="9">
        <f t="shared" si="15"/>
        <v>17.593139648436136</v>
      </c>
      <c r="E95" s="3">
        <f t="shared" si="16"/>
        <v>45</v>
      </c>
    </row>
    <row r="96" spans="1:5" x14ac:dyDescent="0.3">
      <c r="A96" s="3">
        <v>46</v>
      </c>
      <c r="B96" s="3">
        <v>351.98400878906301</v>
      </c>
      <c r="C96" s="3"/>
      <c r="D96" s="9">
        <f t="shared" si="15"/>
        <v>17.808105468756139</v>
      </c>
      <c r="E96" s="3">
        <f t="shared" si="16"/>
        <v>46</v>
      </c>
    </row>
    <row r="97" spans="1:5" x14ac:dyDescent="0.3">
      <c r="A97" s="3">
        <v>47</v>
      </c>
      <c r="B97" s="3">
        <v>352.00180053710898</v>
      </c>
      <c r="C97" s="3"/>
      <c r="D97" s="9">
        <f t="shared" si="15"/>
        <v>18.021606445307725</v>
      </c>
      <c r="E97" s="3">
        <f t="shared" si="16"/>
        <v>47</v>
      </c>
    </row>
    <row r="98" spans="1:5" x14ac:dyDescent="0.3">
      <c r="A98" s="3">
        <v>48</v>
      </c>
      <c r="B98" s="3">
        <v>352.01947021484398</v>
      </c>
      <c r="C98" s="3"/>
      <c r="D98" s="9">
        <f t="shared" si="15"/>
        <v>18.233642578127728</v>
      </c>
      <c r="E98" s="3">
        <f t="shared" si="16"/>
        <v>48</v>
      </c>
    </row>
    <row r="99" spans="1:5" x14ac:dyDescent="0.3">
      <c r="A99" s="3">
        <v>49</v>
      </c>
      <c r="B99" s="3">
        <v>352.03814697265602</v>
      </c>
      <c r="C99" s="3"/>
      <c r="D99" s="9">
        <f t="shared" si="15"/>
        <v>18.457763671872272</v>
      </c>
      <c r="E99" s="3">
        <f t="shared" si="16"/>
        <v>49</v>
      </c>
    </row>
    <row r="100" spans="1:5" x14ac:dyDescent="0.3">
      <c r="A100" s="3">
        <v>50</v>
      </c>
      <c r="B100" s="3">
        <v>352.05331420898398</v>
      </c>
      <c r="C100" s="3"/>
      <c r="D100" s="9">
        <f t="shared" si="15"/>
        <v>18.639770507807725</v>
      </c>
      <c r="E100" s="3">
        <f t="shared" si="16"/>
        <v>50</v>
      </c>
    </row>
    <row r="101" spans="1:5" x14ac:dyDescent="0.3">
      <c r="A101" s="3">
        <v>51</v>
      </c>
      <c r="B101" s="3">
        <v>352.06881713867199</v>
      </c>
      <c r="C101" s="3"/>
      <c r="D101" s="9">
        <f t="shared" si="15"/>
        <v>18.825805664063864</v>
      </c>
      <c r="E101" s="3">
        <f t="shared" si="16"/>
        <v>51</v>
      </c>
    </row>
    <row r="102" spans="1:5" x14ac:dyDescent="0.3">
      <c r="A102" s="3">
        <v>52</v>
      </c>
      <c r="B102" s="3">
        <v>352.08801269531301</v>
      </c>
      <c r="C102" s="3"/>
      <c r="D102" s="9">
        <f t="shared" si="15"/>
        <v>19.056152343756139</v>
      </c>
      <c r="E102" s="3">
        <f t="shared" si="16"/>
        <v>52</v>
      </c>
    </row>
    <row r="103" spans="1:5" x14ac:dyDescent="0.3">
      <c r="A103" s="3">
        <v>53</v>
      </c>
      <c r="B103" s="3">
        <v>352.10494995117199</v>
      </c>
      <c r="C103" s="3"/>
      <c r="D103" s="9">
        <f t="shared" si="15"/>
        <v>19.259399414063864</v>
      </c>
      <c r="E103" s="3">
        <f t="shared" si="16"/>
        <v>53</v>
      </c>
    </row>
    <row r="104" spans="1:5" x14ac:dyDescent="0.3">
      <c r="A104" s="3">
        <v>54</v>
      </c>
      <c r="B104" s="3">
        <v>352.12081909179699</v>
      </c>
      <c r="C104" s="3"/>
      <c r="D104" s="9">
        <f t="shared" si="15"/>
        <v>19.449829101563864</v>
      </c>
      <c r="E104" s="3">
        <f t="shared" si="16"/>
        <v>54</v>
      </c>
    </row>
    <row r="105" spans="1:5" x14ac:dyDescent="0.3">
      <c r="A105" s="3">
        <v>55</v>
      </c>
      <c r="B105" s="3">
        <v>352.13851928710898</v>
      </c>
      <c r="C105" s="3"/>
      <c r="D105" s="9">
        <f t="shared" si="15"/>
        <v>19.662231445307725</v>
      </c>
      <c r="E105" s="3">
        <f t="shared" si="16"/>
        <v>55</v>
      </c>
    </row>
    <row r="106" spans="1:5" x14ac:dyDescent="0.3">
      <c r="A106" s="3">
        <v>56</v>
      </c>
      <c r="B106" s="3">
        <v>352.15963745117199</v>
      </c>
      <c r="C106" s="3"/>
      <c r="D106" s="9">
        <f t="shared" si="15"/>
        <v>19.915649414063864</v>
      </c>
      <c r="E106" s="3">
        <f t="shared" si="16"/>
        <v>56</v>
      </c>
    </row>
    <row r="107" spans="1:5" x14ac:dyDescent="0.3">
      <c r="A107" s="3">
        <v>57</v>
      </c>
      <c r="B107" s="3">
        <v>352.18002319335898</v>
      </c>
      <c r="C107" s="3"/>
      <c r="D107" s="9">
        <f t="shared" si="15"/>
        <v>20.160278320307725</v>
      </c>
      <c r="E107" s="3">
        <f t="shared" si="16"/>
        <v>57</v>
      </c>
    </row>
    <row r="108" spans="1:5" x14ac:dyDescent="0.3">
      <c r="A108" s="3">
        <v>58</v>
      </c>
      <c r="B108" s="3">
        <v>352.19973754882801</v>
      </c>
      <c r="C108" s="3"/>
      <c r="D108" s="9">
        <f t="shared" si="15"/>
        <v>20.396850585936136</v>
      </c>
      <c r="E108" s="3">
        <f t="shared" si="16"/>
        <v>58</v>
      </c>
    </row>
    <row r="109" spans="1:5" x14ac:dyDescent="0.3">
      <c r="A109" s="3">
        <v>59</v>
      </c>
      <c r="B109" s="3">
        <v>352.21887207031301</v>
      </c>
      <c r="C109" s="3"/>
      <c r="D109" s="9">
        <f t="shared" si="15"/>
        <v>20.626464843756139</v>
      </c>
      <c r="E109" s="3">
        <f t="shared" si="16"/>
        <v>59</v>
      </c>
    </row>
    <row r="110" spans="1:5" x14ac:dyDescent="0.3">
      <c r="A110" s="3">
        <v>60</v>
      </c>
      <c r="B110" s="3">
        <v>352.23748779296898</v>
      </c>
      <c r="C110" s="3"/>
      <c r="D110" s="9">
        <f t="shared" si="15"/>
        <v>20.849853515627728</v>
      </c>
      <c r="E110" s="3">
        <f t="shared" si="16"/>
        <v>60</v>
      </c>
    </row>
    <row r="111" spans="1:5" x14ac:dyDescent="0.3">
      <c r="A111" s="3">
        <v>61</v>
      </c>
      <c r="B111" s="3">
        <v>352.25543212890602</v>
      </c>
      <c r="C111" s="3"/>
      <c r="D111" s="9">
        <f t="shared" si="15"/>
        <v>21.065185546872272</v>
      </c>
      <c r="E111" s="3">
        <f t="shared" si="16"/>
        <v>61</v>
      </c>
    </row>
    <row r="112" spans="1:5" x14ac:dyDescent="0.3">
      <c r="A112" s="3">
        <v>62</v>
      </c>
      <c r="B112" s="3">
        <v>352.27224731445301</v>
      </c>
      <c r="C112" s="3"/>
      <c r="D112" s="9">
        <f t="shared" si="15"/>
        <v>21.266967773436136</v>
      </c>
      <c r="E112" s="3">
        <f t="shared" si="16"/>
        <v>62</v>
      </c>
    </row>
    <row r="113" spans="1:5" x14ac:dyDescent="0.3">
      <c r="A113" s="3">
        <v>63</v>
      </c>
      <c r="B113" s="3">
        <v>352.28939819335898</v>
      </c>
      <c r="C113" s="3"/>
      <c r="D113" s="9">
        <f t="shared" si="15"/>
        <v>21.472778320307725</v>
      </c>
      <c r="E113" s="3">
        <f t="shared" si="16"/>
        <v>63</v>
      </c>
    </row>
    <row r="114" spans="1:5" x14ac:dyDescent="0.3">
      <c r="A114" s="3">
        <v>64</v>
      </c>
      <c r="B114" s="3">
        <v>352.30606079101602</v>
      </c>
      <c r="C114" s="3"/>
      <c r="D114" s="9">
        <f t="shared" si="15"/>
        <v>21.672729492192275</v>
      </c>
      <c r="E114" s="3">
        <f t="shared" si="16"/>
        <v>64</v>
      </c>
    </row>
    <row r="115" spans="1:5" x14ac:dyDescent="0.3">
      <c r="A115" s="3">
        <v>65</v>
      </c>
      <c r="B115" s="3">
        <v>352.32247924804699</v>
      </c>
      <c r="C115" s="3"/>
      <c r="D115" s="9">
        <f t="shared" si="15"/>
        <v>21.869750976563864</v>
      </c>
      <c r="E115" s="3">
        <f t="shared" si="16"/>
        <v>65</v>
      </c>
    </row>
    <row r="116" spans="1:5" x14ac:dyDescent="0.3">
      <c r="A116" s="3">
        <v>66</v>
      </c>
      <c r="B116" s="3">
        <v>352.33856201171898</v>
      </c>
      <c r="C116" s="3"/>
      <c r="D116" s="9">
        <f t="shared" si="15"/>
        <v>22.062744140627728</v>
      </c>
      <c r="E116" s="3">
        <f t="shared" si="16"/>
        <v>66</v>
      </c>
    </row>
    <row r="117" spans="1:5" x14ac:dyDescent="0.3">
      <c r="A117" s="3">
        <v>67</v>
      </c>
      <c r="B117" s="3">
        <v>352.35388183593801</v>
      </c>
      <c r="C117" s="3"/>
      <c r="D117" s="9">
        <f t="shared" si="15"/>
        <v>22.246582031256139</v>
      </c>
      <c r="E117" s="3">
        <f t="shared" si="16"/>
        <v>67</v>
      </c>
    </row>
    <row r="118" spans="1:5" x14ac:dyDescent="0.3">
      <c r="A118" s="3">
        <v>68</v>
      </c>
      <c r="B118" s="3">
        <v>352.36898803710898</v>
      </c>
      <c r="C118" s="3"/>
      <c r="D118" s="9">
        <f t="shared" si="15"/>
        <v>22.427856445307725</v>
      </c>
      <c r="E118" s="3">
        <f t="shared" si="16"/>
        <v>68</v>
      </c>
    </row>
    <row r="119" spans="1:5" x14ac:dyDescent="0.3">
      <c r="A119" s="3">
        <v>69</v>
      </c>
      <c r="B119" s="3">
        <v>352.38391113281301</v>
      </c>
      <c r="C119" s="3"/>
      <c r="D119" s="9">
        <f t="shared" si="15"/>
        <v>22.606933593756139</v>
      </c>
      <c r="E119" s="3">
        <f t="shared" si="16"/>
        <v>69</v>
      </c>
    </row>
    <row r="120" spans="1:5" x14ac:dyDescent="0.3">
      <c r="A120" s="3">
        <v>70</v>
      </c>
      <c r="B120" s="3">
        <v>352.39797973632801</v>
      </c>
      <c r="C120" s="3"/>
      <c r="D120" s="9">
        <f t="shared" si="15"/>
        <v>22.775756835936136</v>
      </c>
      <c r="E120" s="3">
        <f t="shared" si="16"/>
        <v>70</v>
      </c>
    </row>
    <row r="121" spans="1:5" x14ac:dyDescent="0.3">
      <c r="A121" s="3">
        <v>71</v>
      </c>
      <c r="B121" s="3">
        <v>352.41152954101602</v>
      </c>
      <c r="C121" s="3"/>
      <c r="D121" s="9">
        <f t="shared" si="15"/>
        <v>22.938354492192275</v>
      </c>
      <c r="E121" s="3">
        <f t="shared" si="16"/>
        <v>71</v>
      </c>
    </row>
    <row r="122" spans="1:5" x14ac:dyDescent="0.3">
      <c r="A122" s="3">
        <v>72</v>
      </c>
      <c r="B122" s="3">
        <v>352.42495727539102</v>
      </c>
      <c r="C122" s="3"/>
      <c r="D122" s="9">
        <f t="shared" si="15"/>
        <v>23.099487304692275</v>
      </c>
      <c r="E122" s="3">
        <f t="shared" si="16"/>
        <v>72</v>
      </c>
    </row>
    <row r="123" spans="1:5" x14ac:dyDescent="0.3">
      <c r="A123" s="3">
        <v>73</v>
      </c>
      <c r="B123" s="3">
        <v>352.43786621093801</v>
      </c>
      <c r="C123" s="3"/>
      <c r="D123" s="9">
        <f t="shared" si="15"/>
        <v>23.254394531256139</v>
      </c>
      <c r="E123" s="3">
        <f t="shared" si="16"/>
        <v>73</v>
      </c>
    </row>
    <row r="124" spans="1:5" x14ac:dyDescent="0.3">
      <c r="A124" s="3">
        <v>74</v>
      </c>
      <c r="B124" s="3">
        <v>352.451171875</v>
      </c>
      <c r="C124" s="3"/>
      <c r="D124" s="9">
        <f t="shared" si="15"/>
        <v>23.4140625</v>
      </c>
      <c r="E124" s="3">
        <f t="shared" si="16"/>
        <v>74</v>
      </c>
    </row>
    <row r="125" spans="1:5" x14ac:dyDescent="0.3">
      <c r="A125" s="3">
        <v>75</v>
      </c>
      <c r="B125" s="3">
        <v>352.46475219726602</v>
      </c>
      <c r="C125" s="3"/>
      <c r="D125" s="9">
        <f t="shared" si="15"/>
        <v>23.577026367192275</v>
      </c>
      <c r="E125" s="3">
        <f t="shared" si="16"/>
        <v>75</v>
      </c>
    </row>
    <row r="126" spans="1:5" x14ac:dyDescent="0.3">
      <c r="A126" s="3">
        <v>76</v>
      </c>
      <c r="B126" s="3">
        <v>352.47805786132801</v>
      </c>
      <c r="C126" s="3"/>
      <c r="D126" s="9">
        <f t="shared" si="15"/>
        <v>23.736694335936136</v>
      </c>
      <c r="E126" s="3">
        <f t="shared" si="16"/>
        <v>76</v>
      </c>
    </row>
    <row r="127" spans="1:5" x14ac:dyDescent="0.3">
      <c r="A127" s="3">
        <v>77</v>
      </c>
      <c r="B127" s="3">
        <v>352.49124145507801</v>
      </c>
      <c r="C127" s="3"/>
      <c r="D127" s="9">
        <f t="shared" si="15"/>
        <v>23.894897460936136</v>
      </c>
      <c r="E127" s="3">
        <f t="shared" si="16"/>
        <v>77</v>
      </c>
    </row>
    <row r="128" spans="1:5" x14ac:dyDescent="0.3">
      <c r="A128" s="3">
        <v>78</v>
      </c>
      <c r="B128" s="3">
        <v>352.50540161132801</v>
      </c>
      <c r="C128" s="3"/>
      <c r="D128" s="9">
        <f t="shared" si="15"/>
        <v>24.064819335936136</v>
      </c>
      <c r="E128" s="3">
        <f t="shared" si="16"/>
        <v>78</v>
      </c>
    </row>
    <row r="129" spans="1:5" x14ac:dyDescent="0.3">
      <c r="A129" s="3">
        <v>79</v>
      </c>
      <c r="B129" s="3">
        <v>352.51876831054699</v>
      </c>
      <c r="C129" s="3"/>
      <c r="D129" s="9">
        <f t="shared" si="15"/>
        <v>24.225219726563864</v>
      </c>
      <c r="E129" s="3">
        <f t="shared" si="16"/>
        <v>79</v>
      </c>
    </row>
    <row r="130" spans="1:5" x14ac:dyDescent="0.3">
      <c r="A130" s="3">
        <v>80</v>
      </c>
      <c r="B130" s="3">
        <v>352.53048706054699</v>
      </c>
      <c r="C130" s="3"/>
      <c r="D130" s="9">
        <f t="shared" si="15"/>
        <v>24.365844726563864</v>
      </c>
      <c r="E130" s="3">
        <f t="shared" si="16"/>
        <v>80</v>
      </c>
    </row>
    <row r="131" spans="1:5" x14ac:dyDescent="0.3">
      <c r="A131" s="3">
        <v>81</v>
      </c>
      <c r="B131" s="3">
        <v>352.54211425781301</v>
      </c>
      <c r="C131" s="3"/>
      <c r="D131" s="9">
        <f t="shared" si="15"/>
        <v>24.505371093756139</v>
      </c>
      <c r="E131" s="3">
        <f t="shared" si="16"/>
        <v>81</v>
      </c>
    </row>
    <row r="132" spans="1:5" x14ac:dyDescent="0.3">
      <c r="A132" s="3">
        <v>82</v>
      </c>
      <c r="B132" s="3">
        <v>352.55364990234398</v>
      </c>
      <c r="C132" s="3"/>
      <c r="D132" s="9">
        <f t="shared" si="15"/>
        <v>24.643798828127728</v>
      </c>
      <c r="E132" s="3">
        <f t="shared" si="16"/>
        <v>82</v>
      </c>
    </row>
    <row r="133" spans="1:5" x14ac:dyDescent="0.3">
      <c r="A133" s="3">
        <v>83</v>
      </c>
      <c r="B133" s="3">
        <v>352.56515502929699</v>
      </c>
      <c r="C133" s="3"/>
      <c r="D133" s="9">
        <f t="shared" si="15"/>
        <v>24.781860351563864</v>
      </c>
      <c r="E133" s="3">
        <f t="shared" si="16"/>
        <v>83</v>
      </c>
    </row>
    <row r="134" spans="1:5" x14ac:dyDescent="0.3">
      <c r="A134" s="3">
        <v>84</v>
      </c>
      <c r="B134" s="3">
        <v>352.57659912109398</v>
      </c>
      <c r="C134" s="3"/>
      <c r="D134" s="9">
        <f t="shared" si="15"/>
        <v>24.919189453127728</v>
      </c>
      <c r="E134" s="3">
        <f t="shared" si="16"/>
        <v>84</v>
      </c>
    </row>
    <row r="135" spans="1:5" x14ac:dyDescent="0.3">
      <c r="A135" s="3">
        <v>85</v>
      </c>
      <c r="B135" s="3">
        <v>352.58950805664102</v>
      </c>
      <c r="C135" s="3"/>
      <c r="D135" s="9">
        <f t="shared" si="15"/>
        <v>25.074096679692275</v>
      </c>
      <c r="E135" s="3">
        <f t="shared" si="16"/>
        <v>85</v>
      </c>
    </row>
    <row r="136" spans="1:5" x14ac:dyDescent="0.3">
      <c r="A136" s="3">
        <v>86</v>
      </c>
      <c r="B136" s="3">
        <v>352.60079956054699</v>
      </c>
      <c r="C136" s="3"/>
      <c r="D136" s="9">
        <f t="shared" si="15"/>
        <v>25.209594726563864</v>
      </c>
      <c r="E136" s="3">
        <f t="shared" si="16"/>
        <v>86</v>
      </c>
    </row>
    <row r="137" spans="1:5" x14ac:dyDescent="0.3">
      <c r="A137" s="3">
        <v>87</v>
      </c>
      <c r="B137" s="3">
        <v>352.61215209960898</v>
      </c>
      <c r="C137" s="3"/>
      <c r="D137" s="9">
        <f t="shared" si="15"/>
        <v>25.345825195307725</v>
      </c>
      <c r="E137" s="3">
        <f t="shared" si="16"/>
        <v>87</v>
      </c>
    </row>
    <row r="138" spans="1:5" x14ac:dyDescent="0.3">
      <c r="A138" s="3">
        <v>88</v>
      </c>
      <c r="B138" s="3">
        <v>352.62344360351602</v>
      </c>
      <c r="C138" s="3"/>
      <c r="D138" s="9">
        <f t="shared" si="15"/>
        <v>25.481323242192275</v>
      </c>
      <c r="E138" s="3">
        <f t="shared" si="16"/>
        <v>88</v>
      </c>
    </row>
    <row r="139" spans="1:5" x14ac:dyDescent="0.3">
      <c r="A139" s="3">
        <v>89</v>
      </c>
      <c r="B139" s="3">
        <v>352.63464355468801</v>
      </c>
      <c r="C139" s="3"/>
      <c r="D139" s="9">
        <f t="shared" si="15"/>
        <v>25.615722656256139</v>
      </c>
      <c r="E139" s="3">
        <f t="shared" si="16"/>
        <v>89</v>
      </c>
    </row>
    <row r="140" spans="1:5" x14ac:dyDescent="0.3">
      <c r="A140" s="3">
        <v>90</v>
      </c>
      <c r="B140" s="3">
        <v>352.64584350585898</v>
      </c>
      <c r="C140" s="3"/>
      <c r="D140" s="9">
        <f t="shared" si="15"/>
        <v>25.750122070307725</v>
      </c>
      <c r="E140" s="3">
        <f t="shared" si="16"/>
        <v>90</v>
      </c>
    </row>
    <row r="141" spans="1:5" x14ac:dyDescent="0.3">
      <c r="A141" s="3">
        <v>91</v>
      </c>
      <c r="B141" s="3">
        <v>352.65695190429699</v>
      </c>
      <c r="C141" s="3"/>
      <c r="D141" s="9">
        <f t="shared" si="15"/>
        <v>25.883422851563864</v>
      </c>
      <c r="E141" s="3">
        <f t="shared" si="16"/>
        <v>91</v>
      </c>
    </row>
    <row r="142" spans="1:5" x14ac:dyDescent="0.3">
      <c r="A142" s="3">
        <v>92</v>
      </c>
      <c r="B142" s="3">
        <v>352.66809082031301</v>
      </c>
      <c r="C142" s="3"/>
      <c r="D142" s="9">
        <f t="shared" si="15"/>
        <v>26.017089843756139</v>
      </c>
      <c r="E142" s="3">
        <f t="shared" si="16"/>
        <v>92</v>
      </c>
    </row>
    <row r="143" spans="1:5" x14ac:dyDescent="0.3">
      <c r="A143" s="3">
        <v>93</v>
      </c>
      <c r="B143" s="3">
        <v>352.679443359375</v>
      </c>
      <c r="C143" s="3"/>
      <c r="D143" s="9">
        <f t="shared" si="15"/>
        <v>26.1533203125</v>
      </c>
      <c r="E143" s="3">
        <f t="shared" si="16"/>
        <v>93</v>
      </c>
    </row>
    <row r="144" spans="1:5" x14ac:dyDescent="0.3">
      <c r="A144" s="3">
        <v>94</v>
      </c>
      <c r="B144" s="3">
        <v>352.69052124023398</v>
      </c>
      <c r="C144" s="3"/>
      <c r="D144" s="9">
        <f t="shared" si="15"/>
        <v>26.286254882807725</v>
      </c>
      <c r="E144" s="3">
        <f t="shared" si="16"/>
        <v>94</v>
      </c>
    </row>
    <row r="145" spans="1:5" x14ac:dyDescent="0.3">
      <c r="A145" s="3">
        <v>95</v>
      </c>
      <c r="B145" s="3">
        <v>352.70153808593801</v>
      </c>
      <c r="C145" s="3"/>
      <c r="D145" s="9">
        <f t="shared" ref="D145:D208" si="17">(B145-$B$16)*12</f>
        <v>26.418457031256139</v>
      </c>
      <c r="E145" s="3">
        <f t="shared" ref="E145:E208" si="18">A145</f>
        <v>95</v>
      </c>
    </row>
    <row r="146" spans="1:5" x14ac:dyDescent="0.3">
      <c r="A146" s="3">
        <v>96</v>
      </c>
      <c r="B146" s="3">
        <v>352.71298217773398</v>
      </c>
      <c r="C146" s="3"/>
      <c r="D146" s="9">
        <f t="shared" si="17"/>
        <v>26.555786132807725</v>
      </c>
      <c r="E146" s="3">
        <f t="shared" si="18"/>
        <v>96</v>
      </c>
    </row>
    <row r="147" spans="1:5" x14ac:dyDescent="0.3">
      <c r="A147" s="3">
        <v>97</v>
      </c>
      <c r="B147" s="3">
        <v>352.72396850585898</v>
      </c>
      <c r="C147" s="3"/>
      <c r="D147" s="9">
        <f t="shared" si="17"/>
        <v>26.687622070307725</v>
      </c>
      <c r="E147" s="3">
        <f t="shared" si="18"/>
        <v>97</v>
      </c>
    </row>
    <row r="148" spans="1:5" x14ac:dyDescent="0.3">
      <c r="A148" s="3">
        <v>98</v>
      </c>
      <c r="B148" s="3">
        <v>352.73489379882801</v>
      </c>
      <c r="C148" s="3"/>
      <c r="D148" s="9">
        <f t="shared" si="17"/>
        <v>26.818725585936136</v>
      </c>
      <c r="E148" s="3">
        <f t="shared" si="18"/>
        <v>98</v>
      </c>
    </row>
    <row r="149" spans="1:5" x14ac:dyDescent="0.3">
      <c r="A149" s="3">
        <v>99</v>
      </c>
      <c r="B149" s="3">
        <v>352.74575805664102</v>
      </c>
      <c r="C149" s="3"/>
      <c r="D149" s="9">
        <f t="shared" si="17"/>
        <v>26.949096679692275</v>
      </c>
      <c r="E149" s="3">
        <f t="shared" si="18"/>
        <v>99</v>
      </c>
    </row>
    <row r="150" spans="1:5" x14ac:dyDescent="0.3">
      <c r="A150" s="3">
        <v>100</v>
      </c>
      <c r="B150" s="3">
        <v>352.75662231445301</v>
      </c>
      <c r="C150" s="3"/>
      <c r="D150" s="9">
        <f t="shared" si="17"/>
        <v>27.079467773436136</v>
      </c>
      <c r="E150" s="3">
        <f t="shared" si="18"/>
        <v>100</v>
      </c>
    </row>
    <row r="151" spans="1:5" x14ac:dyDescent="0.3">
      <c r="A151" s="3">
        <v>105</v>
      </c>
      <c r="B151" s="3">
        <v>352.81039428710898</v>
      </c>
      <c r="C151" s="3"/>
      <c r="D151" s="9">
        <f t="shared" si="17"/>
        <v>27.724731445307725</v>
      </c>
      <c r="E151" s="3">
        <f t="shared" si="18"/>
        <v>105</v>
      </c>
    </row>
    <row r="152" spans="1:5" x14ac:dyDescent="0.3">
      <c r="A152" s="3">
        <v>110</v>
      </c>
      <c r="B152" s="3">
        <v>352.86251831054699</v>
      </c>
      <c r="C152" s="3"/>
      <c r="D152" s="9">
        <f t="shared" si="17"/>
        <v>28.350219726563864</v>
      </c>
      <c r="E152" s="3">
        <f t="shared" si="18"/>
        <v>110</v>
      </c>
    </row>
    <row r="153" spans="1:5" x14ac:dyDescent="0.3">
      <c r="A153" s="3">
        <v>115</v>
      </c>
      <c r="B153" s="3">
        <v>352.91342163085898</v>
      </c>
      <c r="C153" s="3"/>
      <c r="D153" s="9">
        <f t="shared" si="17"/>
        <v>28.961059570307725</v>
      </c>
      <c r="E153" s="3">
        <f t="shared" si="18"/>
        <v>115</v>
      </c>
    </row>
    <row r="154" spans="1:5" x14ac:dyDescent="0.3">
      <c r="A154" s="3">
        <v>120</v>
      </c>
      <c r="B154" s="3">
        <v>352.96343994140602</v>
      </c>
      <c r="C154" s="3"/>
      <c r="D154" s="9">
        <f t="shared" si="17"/>
        <v>29.561279296872272</v>
      </c>
      <c r="E154" s="3">
        <f t="shared" si="18"/>
        <v>120</v>
      </c>
    </row>
    <row r="155" spans="1:5" x14ac:dyDescent="0.3">
      <c r="A155" s="3">
        <v>125</v>
      </c>
      <c r="B155" s="3">
        <v>353.01260375976602</v>
      </c>
      <c r="C155" s="3"/>
      <c r="D155" s="9">
        <f t="shared" si="17"/>
        <v>30.151245117192275</v>
      </c>
      <c r="E155" s="3">
        <f t="shared" si="18"/>
        <v>125</v>
      </c>
    </row>
    <row r="156" spans="1:5" x14ac:dyDescent="0.3">
      <c r="A156" s="3">
        <v>130</v>
      </c>
      <c r="B156" s="3">
        <v>353.06103515625</v>
      </c>
      <c r="C156" s="3"/>
      <c r="D156" s="9">
        <f t="shared" si="17"/>
        <v>30.732421875</v>
      </c>
      <c r="E156" s="3">
        <f t="shared" si="18"/>
        <v>130</v>
      </c>
    </row>
    <row r="157" spans="1:5" x14ac:dyDescent="0.3">
      <c r="A157" s="3">
        <v>135</v>
      </c>
      <c r="B157" s="3">
        <v>353.10916137695301</v>
      </c>
      <c r="C157" s="3"/>
      <c r="D157" s="9">
        <f t="shared" si="17"/>
        <v>31.309936523436136</v>
      </c>
      <c r="E157" s="3">
        <f t="shared" si="18"/>
        <v>135</v>
      </c>
    </row>
    <row r="158" spans="1:5" x14ac:dyDescent="0.3">
      <c r="A158" s="3">
        <v>140</v>
      </c>
      <c r="B158" s="3">
        <v>353.15612792968801</v>
      </c>
      <c r="C158" s="3"/>
      <c r="D158" s="9">
        <f t="shared" si="17"/>
        <v>31.873535156256139</v>
      </c>
      <c r="E158" s="3">
        <f t="shared" si="18"/>
        <v>140</v>
      </c>
    </row>
    <row r="159" spans="1:5" x14ac:dyDescent="0.3">
      <c r="A159" s="3">
        <v>145</v>
      </c>
      <c r="B159" s="3">
        <v>353.20162963867199</v>
      </c>
      <c r="C159" s="3"/>
      <c r="D159" s="9">
        <f t="shared" si="17"/>
        <v>32.419555664063864</v>
      </c>
      <c r="E159" s="3">
        <f t="shared" si="18"/>
        <v>145</v>
      </c>
    </row>
    <row r="160" spans="1:5" x14ac:dyDescent="0.3">
      <c r="A160" s="3">
        <v>150</v>
      </c>
      <c r="B160" s="3">
        <v>353.24560546875</v>
      </c>
      <c r="C160" s="3"/>
      <c r="D160" s="9">
        <f t="shared" si="17"/>
        <v>32.947265625</v>
      </c>
      <c r="E160" s="3">
        <f t="shared" si="18"/>
        <v>150</v>
      </c>
    </row>
    <row r="161" spans="1:5" x14ac:dyDescent="0.3">
      <c r="A161" s="3">
        <v>155</v>
      </c>
      <c r="B161" s="3">
        <v>353.2890625</v>
      </c>
      <c r="C161" s="3"/>
      <c r="D161" s="9">
        <f t="shared" si="17"/>
        <v>33.46875</v>
      </c>
      <c r="E161" s="3">
        <f t="shared" si="18"/>
        <v>155</v>
      </c>
    </row>
    <row r="162" spans="1:5" x14ac:dyDescent="0.3">
      <c r="A162" s="3">
        <v>160</v>
      </c>
      <c r="B162" s="3">
        <v>353.33200073242199</v>
      </c>
      <c r="C162" s="3"/>
      <c r="D162" s="9">
        <f t="shared" si="17"/>
        <v>33.984008789063864</v>
      </c>
      <c r="E162" s="3">
        <f t="shared" si="18"/>
        <v>160</v>
      </c>
    </row>
    <row r="163" spans="1:5" x14ac:dyDescent="0.3">
      <c r="A163" s="3">
        <v>165</v>
      </c>
      <c r="B163" s="3">
        <v>353.37423706054699</v>
      </c>
      <c r="C163" s="3"/>
      <c r="D163" s="9">
        <f t="shared" si="17"/>
        <v>34.490844726563864</v>
      </c>
      <c r="E163" s="3">
        <f t="shared" si="18"/>
        <v>165</v>
      </c>
    </row>
    <row r="164" spans="1:5" x14ac:dyDescent="0.3">
      <c r="A164" s="3">
        <v>170</v>
      </c>
      <c r="B164" s="3">
        <v>353.41592407226602</v>
      </c>
      <c r="C164" s="3"/>
      <c r="D164" s="9">
        <f t="shared" si="17"/>
        <v>34.991088867192275</v>
      </c>
      <c r="E164" s="3">
        <f t="shared" si="18"/>
        <v>170</v>
      </c>
    </row>
    <row r="165" spans="1:5" x14ac:dyDescent="0.3">
      <c r="A165" s="3">
        <v>175</v>
      </c>
      <c r="B165" s="3">
        <v>353.45764160156301</v>
      </c>
      <c r="C165" s="3"/>
      <c r="D165" s="9">
        <f t="shared" si="17"/>
        <v>35.491699218756139</v>
      </c>
      <c r="E165" s="3">
        <f t="shared" si="18"/>
        <v>175</v>
      </c>
    </row>
    <row r="166" spans="1:5" x14ac:dyDescent="0.3">
      <c r="A166" s="3">
        <v>180</v>
      </c>
      <c r="B166" s="3">
        <v>353.49841308593801</v>
      </c>
      <c r="C166" s="3"/>
      <c r="D166" s="9">
        <f t="shared" si="17"/>
        <v>35.980957031256139</v>
      </c>
      <c r="E166" s="3">
        <f t="shared" si="18"/>
        <v>180</v>
      </c>
    </row>
    <row r="167" spans="1:5" x14ac:dyDescent="0.3">
      <c r="A167" s="3">
        <v>185</v>
      </c>
      <c r="B167" s="3">
        <v>353.53805541992199</v>
      </c>
      <c r="C167" s="3"/>
      <c r="D167" s="9">
        <f t="shared" si="17"/>
        <v>36.456665039063864</v>
      </c>
      <c r="E167" s="3">
        <f t="shared" si="18"/>
        <v>185</v>
      </c>
    </row>
    <row r="168" spans="1:5" x14ac:dyDescent="0.3">
      <c r="A168" s="3">
        <v>187</v>
      </c>
      <c r="B168" s="3">
        <v>353.5537109375</v>
      </c>
      <c r="C168" s="3"/>
      <c r="D168" s="9">
        <f t="shared" si="17"/>
        <v>36.64453125</v>
      </c>
      <c r="E168" s="3">
        <f t="shared" si="18"/>
        <v>187</v>
      </c>
    </row>
    <row r="169" spans="1:5" x14ac:dyDescent="0.3">
      <c r="A169" s="3">
        <v>190</v>
      </c>
      <c r="B169" s="3">
        <v>353.57699584960898</v>
      </c>
      <c r="C169" s="3"/>
      <c r="D169" s="9">
        <f t="shared" si="17"/>
        <v>36.923950195307725</v>
      </c>
      <c r="E169" s="3">
        <f t="shared" si="18"/>
        <v>190</v>
      </c>
    </row>
    <row r="170" spans="1:5" x14ac:dyDescent="0.3">
      <c r="A170" s="3">
        <v>195</v>
      </c>
      <c r="B170" s="3">
        <v>353.61544799804699</v>
      </c>
      <c r="C170" s="3"/>
      <c r="D170" s="9">
        <f t="shared" si="17"/>
        <v>37.385375976563864</v>
      </c>
      <c r="E170" s="3">
        <f t="shared" si="18"/>
        <v>195</v>
      </c>
    </row>
    <row r="171" spans="1:5" x14ac:dyDescent="0.3">
      <c r="A171" s="3">
        <v>200</v>
      </c>
      <c r="B171" s="3">
        <v>353.65347290039102</v>
      </c>
      <c r="C171" s="3"/>
      <c r="D171" s="9">
        <f t="shared" si="17"/>
        <v>37.841674804692275</v>
      </c>
      <c r="E171" s="3">
        <f t="shared" si="18"/>
        <v>200</v>
      </c>
    </row>
    <row r="172" spans="1:5" x14ac:dyDescent="0.3">
      <c r="A172" s="3">
        <v>205</v>
      </c>
      <c r="B172" s="3">
        <v>353.69082641601602</v>
      </c>
      <c r="C172" s="3"/>
      <c r="D172" s="9">
        <f t="shared" si="17"/>
        <v>38.289916992192275</v>
      </c>
      <c r="E172" s="3">
        <f t="shared" si="18"/>
        <v>205</v>
      </c>
    </row>
    <row r="173" spans="1:5" x14ac:dyDescent="0.3">
      <c r="A173" s="3">
        <v>210</v>
      </c>
      <c r="B173" s="3">
        <v>353.72747802734398</v>
      </c>
      <c r="C173" s="3"/>
      <c r="D173" s="9">
        <f t="shared" si="17"/>
        <v>38.729736328127728</v>
      </c>
      <c r="E173" s="3">
        <f t="shared" si="18"/>
        <v>210</v>
      </c>
    </row>
    <row r="174" spans="1:5" x14ac:dyDescent="0.3">
      <c r="A174" s="3">
        <v>215</v>
      </c>
      <c r="B174" s="3">
        <v>353.76373291015602</v>
      </c>
      <c r="C174" s="3"/>
      <c r="D174" s="9">
        <f t="shared" si="17"/>
        <v>39.164794921872272</v>
      </c>
      <c r="E174" s="3">
        <f t="shared" si="18"/>
        <v>215</v>
      </c>
    </row>
    <row r="175" spans="1:5" x14ac:dyDescent="0.3">
      <c r="A175" s="3">
        <v>220</v>
      </c>
      <c r="B175" s="3">
        <v>353.80010986328102</v>
      </c>
      <c r="C175" s="3"/>
      <c r="D175" s="9">
        <f t="shared" si="17"/>
        <v>39.601318359372272</v>
      </c>
      <c r="E175" s="3">
        <f t="shared" si="18"/>
        <v>220</v>
      </c>
    </row>
    <row r="176" spans="1:5" x14ac:dyDescent="0.3">
      <c r="A176" s="3">
        <v>225</v>
      </c>
      <c r="B176" s="3">
        <v>353.83551025390602</v>
      </c>
      <c r="C176" s="3"/>
      <c r="D176" s="9">
        <f t="shared" si="17"/>
        <v>40.026123046872272</v>
      </c>
      <c r="E176" s="3">
        <f t="shared" si="18"/>
        <v>225</v>
      </c>
    </row>
    <row r="177" spans="1:5" x14ac:dyDescent="0.3">
      <c r="A177" s="3">
        <v>230</v>
      </c>
      <c r="B177" s="3">
        <v>353.87054443359398</v>
      </c>
      <c r="C177" s="3"/>
      <c r="D177" s="9">
        <f t="shared" si="17"/>
        <v>40.446533203127728</v>
      </c>
      <c r="E177" s="3">
        <f t="shared" si="18"/>
        <v>230</v>
      </c>
    </row>
    <row r="178" spans="1:5" x14ac:dyDescent="0.3">
      <c r="A178" s="3">
        <v>235</v>
      </c>
      <c r="B178" s="3">
        <v>353.90512084960898</v>
      </c>
      <c r="C178" s="3"/>
      <c r="D178" s="9">
        <f t="shared" si="17"/>
        <v>40.861450195307725</v>
      </c>
      <c r="E178" s="3">
        <f t="shared" si="18"/>
        <v>235</v>
      </c>
    </row>
    <row r="179" spans="1:5" x14ac:dyDescent="0.3">
      <c r="A179" s="3">
        <v>240</v>
      </c>
      <c r="B179" s="3">
        <v>353.939453125</v>
      </c>
      <c r="C179" s="3"/>
      <c r="D179" s="9">
        <f t="shared" si="17"/>
        <v>41.2734375</v>
      </c>
      <c r="E179" s="3">
        <f t="shared" si="18"/>
        <v>240</v>
      </c>
    </row>
    <row r="180" spans="1:5" x14ac:dyDescent="0.3">
      <c r="A180" s="3">
        <v>245</v>
      </c>
      <c r="B180" s="3">
        <v>353.97354125976602</v>
      </c>
      <c r="C180" s="3"/>
      <c r="D180" s="9">
        <f t="shared" si="17"/>
        <v>41.682495117192275</v>
      </c>
      <c r="E180" s="3">
        <f t="shared" si="18"/>
        <v>245</v>
      </c>
    </row>
    <row r="181" spans="1:5" x14ac:dyDescent="0.3">
      <c r="A181" s="3">
        <v>250</v>
      </c>
      <c r="B181" s="3">
        <v>354.00759887695301</v>
      </c>
      <c r="C181" s="3"/>
      <c r="D181" s="9">
        <f t="shared" si="17"/>
        <v>42.091186523436136</v>
      </c>
      <c r="E181" s="3">
        <f t="shared" si="18"/>
        <v>250</v>
      </c>
    </row>
    <row r="182" spans="1:5" x14ac:dyDescent="0.3">
      <c r="A182" s="3">
        <v>260</v>
      </c>
      <c r="B182" s="3">
        <v>354.07434082031301</v>
      </c>
      <c r="C182" s="3"/>
      <c r="D182" s="9">
        <f t="shared" si="17"/>
        <v>42.892089843756139</v>
      </c>
      <c r="E182" s="3">
        <f t="shared" si="18"/>
        <v>260</v>
      </c>
    </row>
    <row r="183" spans="1:5" x14ac:dyDescent="0.3">
      <c r="A183" s="3">
        <v>270</v>
      </c>
      <c r="B183" s="3">
        <v>354.14001464843801</v>
      </c>
      <c r="C183" s="3"/>
      <c r="D183" s="9">
        <f t="shared" si="17"/>
        <v>43.680175781256139</v>
      </c>
      <c r="E183" s="3">
        <f t="shared" si="18"/>
        <v>270</v>
      </c>
    </row>
    <row r="184" spans="1:5" x14ac:dyDescent="0.3">
      <c r="A184" s="3">
        <v>280</v>
      </c>
      <c r="B184" s="3">
        <v>354.20504760742199</v>
      </c>
      <c r="C184" s="3"/>
      <c r="D184" s="9">
        <f t="shared" si="17"/>
        <v>44.460571289063864</v>
      </c>
      <c r="E184" s="3">
        <f t="shared" si="18"/>
        <v>280</v>
      </c>
    </row>
    <row r="185" spans="1:5" x14ac:dyDescent="0.3">
      <c r="A185" s="3">
        <v>290</v>
      </c>
      <c r="B185" s="3">
        <v>354.25424194335898</v>
      </c>
      <c r="C185" s="3"/>
      <c r="D185" s="9">
        <f t="shared" si="17"/>
        <v>45.050903320307725</v>
      </c>
      <c r="E185" s="3">
        <f t="shared" si="18"/>
        <v>290</v>
      </c>
    </row>
    <row r="186" spans="1:5" x14ac:dyDescent="0.3">
      <c r="A186" s="3">
        <v>300</v>
      </c>
      <c r="B186" s="3">
        <v>354.29141235351602</v>
      </c>
      <c r="C186" s="3"/>
      <c r="D186" s="9">
        <f t="shared" si="17"/>
        <v>45.496948242192275</v>
      </c>
      <c r="E186" s="3">
        <f t="shared" si="18"/>
        <v>300</v>
      </c>
    </row>
    <row r="187" spans="1:5" x14ac:dyDescent="0.3">
      <c r="A187" s="3">
        <v>310</v>
      </c>
      <c r="B187" s="3">
        <v>354.3310546875</v>
      </c>
      <c r="C187" s="3"/>
      <c r="D187" s="9">
        <f t="shared" si="17"/>
        <v>45.97265625</v>
      </c>
      <c r="E187" s="3">
        <f t="shared" si="18"/>
        <v>310</v>
      </c>
    </row>
    <row r="188" spans="1:5" x14ac:dyDescent="0.3">
      <c r="A188" s="3">
        <v>320</v>
      </c>
      <c r="B188" s="3">
        <v>354.37615966796898</v>
      </c>
      <c r="C188" s="3"/>
      <c r="D188" s="9">
        <f t="shared" si="17"/>
        <v>46.513916015627728</v>
      </c>
      <c r="E188" s="3">
        <f t="shared" si="18"/>
        <v>320</v>
      </c>
    </row>
    <row r="189" spans="1:5" x14ac:dyDescent="0.3">
      <c r="A189" s="3">
        <v>330</v>
      </c>
      <c r="B189" s="3">
        <v>354.42453002929699</v>
      </c>
      <c r="C189" s="3"/>
      <c r="D189" s="9">
        <f t="shared" si="17"/>
        <v>47.094360351563864</v>
      </c>
      <c r="E189" s="3">
        <f t="shared" si="18"/>
        <v>330</v>
      </c>
    </row>
    <row r="190" spans="1:5" x14ac:dyDescent="0.3">
      <c r="A190" s="3">
        <v>340</v>
      </c>
      <c r="B190" s="3">
        <v>354.48043823242199</v>
      </c>
      <c r="C190" s="3"/>
      <c r="D190" s="9">
        <f t="shared" si="17"/>
        <v>47.765258789063864</v>
      </c>
      <c r="E190" s="3">
        <f t="shared" si="18"/>
        <v>340</v>
      </c>
    </row>
    <row r="191" spans="1:5" x14ac:dyDescent="0.3">
      <c r="A191" s="3">
        <v>350</v>
      </c>
      <c r="B191" s="3">
        <v>354.54025268554699</v>
      </c>
      <c r="C191" s="3"/>
      <c r="D191" s="9">
        <f t="shared" si="17"/>
        <v>48.483032226563864</v>
      </c>
      <c r="E191" s="3">
        <f t="shared" si="18"/>
        <v>350</v>
      </c>
    </row>
    <row r="192" spans="1:5" x14ac:dyDescent="0.3">
      <c r="A192" s="3">
        <v>360</v>
      </c>
      <c r="B192" s="3">
        <v>354.58154296875</v>
      </c>
      <c r="C192" s="3"/>
      <c r="D192" s="9">
        <f t="shared" si="17"/>
        <v>48.978515625</v>
      </c>
      <c r="E192" s="3">
        <f t="shared" si="18"/>
        <v>360</v>
      </c>
    </row>
    <row r="193" spans="1:5" x14ac:dyDescent="0.3">
      <c r="A193" s="3">
        <v>370</v>
      </c>
      <c r="B193" s="3">
        <v>354.64682006835898</v>
      </c>
      <c r="C193" s="3"/>
      <c r="D193" s="9">
        <f t="shared" si="17"/>
        <v>49.761840820307725</v>
      </c>
      <c r="E193" s="3">
        <f t="shared" si="18"/>
        <v>370</v>
      </c>
    </row>
    <row r="194" spans="1:5" x14ac:dyDescent="0.3">
      <c r="A194" s="3">
        <v>380</v>
      </c>
      <c r="B194" s="3">
        <v>354.69793701171898</v>
      </c>
      <c r="C194" s="3"/>
      <c r="D194" s="9">
        <f t="shared" si="17"/>
        <v>50.375244140627728</v>
      </c>
      <c r="E194" s="3">
        <f t="shared" si="18"/>
        <v>380</v>
      </c>
    </row>
    <row r="195" spans="1:5" x14ac:dyDescent="0.3">
      <c r="A195" s="3">
        <v>390</v>
      </c>
      <c r="B195" s="3">
        <v>354.75662231445301</v>
      </c>
      <c r="C195" s="3"/>
      <c r="D195" s="9">
        <f t="shared" si="17"/>
        <v>51.079467773436136</v>
      </c>
      <c r="E195" s="3">
        <f t="shared" si="18"/>
        <v>390</v>
      </c>
    </row>
    <row r="196" spans="1:5" x14ac:dyDescent="0.3">
      <c r="A196" s="3">
        <v>400</v>
      </c>
      <c r="B196" s="3">
        <v>354.805908203125</v>
      </c>
      <c r="C196" s="3"/>
      <c r="D196" s="9">
        <f t="shared" si="17"/>
        <v>51.6708984375</v>
      </c>
      <c r="E196" s="3">
        <f t="shared" si="18"/>
        <v>400</v>
      </c>
    </row>
    <row r="197" spans="1:5" x14ac:dyDescent="0.3">
      <c r="A197" s="3">
        <v>420</v>
      </c>
      <c r="B197" s="3">
        <v>354.90353393554699</v>
      </c>
      <c r="C197" s="3"/>
      <c r="D197" s="9">
        <f t="shared" si="17"/>
        <v>52.842407226563864</v>
      </c>
      <c r="E197" s="3">
        <f t="shared" si="18"/>
        <v>420</v>
      </c>
    </row>
    <row r="198" spans="1:5" x14ac:dyDescent="0.3">
      <c r="A198" s="3">
        <v>440</v>
      </c>
      <c r="B198" s="3">
        <v>355.00817871093801</v>
      </c>
      <c r="C198" s="3"/>
      <c r="D198" s="9">
        <f t="shared" si="17"/>
        <v>54.098144531256139</v>
      </c>
      <c r="E198" s="3">
        <f t="shared" si="18"/>
        <v>440</v>
      </c>
    </row>
    <row r="199" spans="1:5" x14ac:dyDescent="0.3">
      <c r="A199" s="3">
        <v>460</v>
      </c>
      <c r="B199" s="3">
        <v>355.09268188476602</v>
      </c>
      <c r="C199" s="3"/>
      <c r="D199" s="9">
        <f t="shared" si="17"/>
        <v>55.112182617192275</v>
      </c>
      <c r="E199" s="3">
        <f t="shared" si="18"/>
        <v>460</v>
      </c>
    </row>
    <row r="200" spans="1:5" x14ac:dyDescent="0.3">
      <c r="A200" s="3">
        <v>480</v>
      </c>
      <c r="B200" s="3">
        <v>355.18185424804699</v>
      </c>
      <c r="C200" s="3"/>
      <c r="D200" s="9">
        <f t="shared" si="17"/>
        <v>56.182250976563864</v>
      </c>
      <c r="E200" s="3">
        <f t="shared" si="18"/>
        <v>480</v>
      </c>
    </row>
    <row r="201" spans="1:5" x14ac:dyDescent="0.3">
      <c r="A201" s="3">
        <v>500</v>
      </c>
      <c r="B201" s="3">
        <v>355.26473999023398</v>
      </c>
      <c r="C201" s="3"/>
      <c r="D201" s="9">
        <f t="shared" si="17"/>
        <v>57.176879882807725</v>
      </c>
      <c r="E201" s="3">
        <f t="shared" si="18"/>
        <v>500</v>
      </c>
    </row>
    <row r="202" spans="1:5" x14ac:dyDescent="0.3">
      <c r="A202" s="3">
        <v>520</v>
      </c>
      <c r="B202" s="3">
        <v>355.36032104492199</v>
      </c>
      <c r="C202" s="3"/>
      <c r="D202" s="9">
        <f t="shared" si="17"/>
        <v>58.323852539063864</v>
      </c>
      <c r="E202" s="3">
        <f t="shared" si="18"/>
        <v>520</v>
      </c>
    </row>
    <row r="203" spans="1:5" x14ac:dyDescent="0.3">
      <c r="A203" s="3">
        <v>540</v>
      </c>
      <c r="B203" s="3">
        <v>355.42965698242199</v>
      </c>
      <c r="C203" s="3"/>
      <c r="D203" s="9">
        <f t="shared" si="17"/>
        <v>59.155883789063864</v>
      </c>
      <c r="E203" s="3">
        <f t="shared" si="18"/>
        <v>540</v>
      </c>
    </row>
    <row r="204" spans="1:5" x14ac:dyDescent="0.3">
      <c r="A204" s="3">
        <v>560</v>
      </c>
      <c r="B204" s="3">
        <v>355.48818969726602</v>
      </c>
      <c r="C204" s="3"/>
      <c r="D204" s="9">
        <f t="shared" si="17"/>
        <v>59.858276367192275</v>
      </c>
      <c r="E204" s="3">
        <f t="shared" si="18"/>
        <v>560</v>
      </c>
    </row>
    <row r="205" spans="1:5" x14ac:dyDescent="0.3">
      <c r="A205" s="3">
        <v>580</v>
      </c>
      <c r="B205" s="3">
        <v>355.53875732421898</v>
      </c>
      <c r="C205" s="3"/>
      <c r="D205" s="9">
        <f t="shared" si="17"/>
        <v>60.465087890627728</v>
      </c>
      <c r="E205" s="3">
        <f t="shared" si="18"/>
        <v>580</v>
      </c>
    </row>
    <row r="206" spans="1:5" x14ac:dyDescent="0.3">
      <c r="A206" s="3">
        <v>600</v>
      </c>
      <c r="B206" s="3">
        <v>355.60037231445301</v>
      </c>
      <c r="C206" s="3"/>
      <c r="D206" s="9">
        <f t="shared" si="17"/>
        <v>61.204467773436136</v>
      </c>
      <c r="E206" s="3">
        <f t="shared" si="18"/>
        <v>600</v>
      </c>
    </row>
    <row r="207" spans="1:5" x14ac:dyDescent="0.3">
      <c r="A207" s="3">
        <v>620</v>
      </c>
      <c r="B207" s="3">
        <v>355.63116455078102</v>
      </c>
      <c r="C207" s="3"/>
      <c r="D207" s="9">
        <f t="shared" si="17"/>
        <v>61.573974609372272</v>
      </c>
      <c r="E207" s="3">
        <f t="shared" si="18"/>
        <v>620</v>
      </c>
    </row>
    <row r="208" spans="1:5" x14ac:dyDescent="0.3">
      <c r="A208" s="3">
        <v>640</v>
      </c>
      <c r="B208" s="3">
        <v>355.67730712890602</v>
      </c>
      <c r="C208" s="3"/>
      <c r="D208" s="9">
        <f t="shared" si="17"/>
        <v>62.127685546872272</v>
      </c>
      <c r="E208" s="3">
        <f t="shared" si="18"/>
        <v>640</v>
      </c>
    </row>
    <row r="209" spans="1:5" x14ac:dyDescent="0.3">
      <c r="A209" s="3">
        <v>647</v>
      </c>
      <c r="B209" s="3">
        <v>355.69622802734398</v>
      </c>
      <c r="C209" s="3"/>
      <c r="D209" s="9">
        <f t="shared" ref="D209:D216" si="19">(B209-$B$16)*12</f>
        <v>62.354736328127728</v>
      </c>
      <c r="E209" s="3">
        <f t="shared" ref="E209:E216" si="20">A209</f>
        <v>647</v>
      </c>
    </row>
    <row r="210" spans="1:5" x14ac:dyDescent="0.3">
      <c r="A210" s="3">
        <v>660</v>
      </c>
      <c r="B210" s="3">
        <v>355.72958374023398</v>
      </c>
      <c r="C210" s="3"/>
      <c r="D210" s="9">
        <f t="shared" si="19"/>
        <v>62.755004882807725</v>
      </c>
      <c r="E210" s="3">
        <f t="shared" si="20"/>
        <v>660</v>
      </c>
    </row>
    <row r="211" spans="1:5" x14ac:dyDescent="0.3">
      <c r="A211" s="3">
        <v>1130</v>
      </c>
      <c r="B211" s="3">
        <v>356.36599731445301</v>
      </c>
      <c r="C211" s="3"/>
      <c r="D211" s="9">
        <f t="shared" si="19"/>
        <v>70.391967773436136</v>
      </c>
      <c r="E211" s="3">
        <f t="shared" si="20"/>
        <v>1130</v>
      </c>
    </row>
    <row r="212" spans="1:5" x14ac:dyDescent="0.3">
      <c r="A212" s="3">
        <v>1880</v>
      </c>
      <c r="B212" s="3">
        <v>356.98690795898398</v>
      </c>
      <c r="C212" s="3"/>
      <c r="D212" s="9">
        <f t="shared" si="19"/>
        <v>77.842895507807725</v>
      </c>
      <c r="E212" s="3">
        <f t="shared" si="20"/>
        <v>1880</v>
      </c>
    </row>
    <row r="213" spans="1:5" x14ac:dyDescent="0.3">
      <c r="A213" s="3">
        <v>2560</v>
      </c>
      <c r="B213" s="3">
        <v>357.19943237304699</v>
      </c>
      <c r="C213" s="3"/>
      <c r="D213" s="9">
        <f t="shared" si="19"/>
        <v>80.393188476563864</v>
      </c>
      <c r="E213" s="3">
        <f t="shared" si="20"/>
        <v>2560</v>
      </c>
    </row>
    <row r="214" spans="1:5" x14ac:dyDescent="0.3">
      <c r="A214" s="3">
        <v>3300</v>
      </c>
      <c r="B214" s="3">
        <v>357.46240234375</v>
      </c>
      <c r="C214" s="3"/>
      <c r="D214" s="9">
        <f t="shared" si="19"/>
        <v>83.548828125</v>
      </c>
      <c r="E214" s="3">
        <f t="shared" si="20"/>
        <v>3300</v>
      </c>
    </row>
    <row r="215" spans="1:5" x14ac:dyDescent="0.3">
      <c r="A215" s="3">
        <v>4170</v>
      </c>
      <c r="B215" s="3">
        <v>358.06173706054699</v>
      </c>
      <c r="C215" s="3"/>
      <c r="D215" s="9">
        <f t="shared" si="19"/>
        <v>90.740844726563864</v>
      </c>
      <c r="E215" s="3">
        <f t="shared" si="20"/>
        <v>4170</v>
      </c>
    </row>
    <row r="216" spans="1:5" x14ac:dyDescent="0.3">
      <c r="A216" s="3">
        <v>5290</v>
      </c>
      <c r="B216" s="3">
        <v>358.31311035156301</v>
      </c>
      <c r="C216" s="3"/>
      <c r="D216" s="9">
        <f t="shared" si="19"/>
        <v>93.757324218756139</v>
      </c>
      <c r="E216" s="3">
        <f t="shared" si="20"/>
        <v>5290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308"/>
  <sheetViews>
    <sheetView topLeftCell="K1" zoomScale="70" zoomScaleNormal="70" workbookViewId="0">
      <selection activeCell="Z1" sqref="Z1:AD1048576"/>
    </sheetView>
  </sheetViews>
  <sheetFormatPr defaultRowHeight="14.4" x14ac:dyDescent="0.3"/>
  <cols>
    <col min="1" max="1" width="13.21875" customWidth="1"/>
    <col min="2" max="2" width="13.109375" customWidth="1"/>
    <col min="3" max="3" width="10.77734375" bestFit="1" customWidth="1"/>
    <col min="4" max="4" width="10" customWidth="1"/>
    <col min="6" max="6" width="17.5546875" bestFit="1" customWidth="1"/>
    <col min="10" max="10" width="14.88671875" bestFit="1" customWidth="1"/>
    <col min="12" max="12" width="17" bestFit="1" customWidth="1"/>
    <col min="13" max="13" width="14.5546875" bestFit="1" customWidth="1"/>
    <col min="15" max="15" width="11.109375" customWidth="1"/>
    <col min="16" max="16" width="11.44140625" bestFit="1" customWidth="1"/>
    <col min="26" max="26" width="15.77734375" customWidth="1"/>
    <col min="27" max="30" width="13.109375" customWidth="1"/>
  </cols>
  <sheetData>
    <row r="1" spans="1:30" ht="15" thickBot="1" x14ac:dyDescent="0.35">
      <c r="A1" s="4" t="s">
        <v>13</v>
      </c>
      <c r="B1" s="5"/>
      <c r="C1" s="4" t="s">
        <v>2</v>
      </c>
      <c r="D1" s="6"/>
      <c r="F1" s="4" t="s">
        <v>12</v>
      </c>
      <c r="G1" s="5"/>
      <c r="H1" s="6"/>
      <c r="J1" s="51" t="s">
        <v>24</v>
      </c>
      <c r="K1" s="54"/>
      <c r="L1" s="54"/>
      <c r="M1" s="52"/>
      <c r="O1" t="s">
        <v>18</v>
      </c>
    </row>
    <row r="2" spans="1:30" ht="15" thickBot="1" x14ac:dyDescent="0.35">
      <c r="A2" s="14" t="s">
        <v>0</v>
      </c>
      <c r="B2" s="15" t="s">
        <v>1</v>
      </c>
      <c r="C2" s="18" t="s">
        <v>14</v>
      </c>
      <c r="D2" s="17" t="s">
        <v>11</v>
      </c>
      <c r="F2" s="18" t="s">
        <v>22</v>
      </c>
      <c r="G2" s="16" t="s">
        <v>16</v>
      </c>
      <c r="H2" s="17" t="s">
        <v>15</v>
      </c>
      <c r="J2" s="18" t="s">
        <v>22</v>
      </c>
      <c r="K2" s="16" t="s">
        <v>27</v>
      </c>
      <c r="L2" s="16" t="s">
        <v>28</v>
      </c>
      <c r="M2" s="17" t="s">
        <v>25</v>
      </c>
      <c r="O2" t="s">
        <v>20</v>
      </c>
      <c r="P2" t="s">
        <v>19</v>
      </c>
      <c r="Q2" t="s">
        <v>11</v>
      </c>
      <c r="R2" s="7" t="str">
        <f>C4</f>
        <v>2yr flood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  <c r="Z2" t="str">
        <f>$J3 &amp; "-" &amp;$K3&amp;"in."</f>
        <v>2/13-17/2019-3.46in.</v>
      </c>
      <c r="AA2" s="45" t="str">
        <f>J4&amp; "-" &amp;$K4&amp;"in."</f>
        <v>.2/18/2019-0.32in.</v>
      </c>
      <c r="AB2" t="str">
        <f>J5&amp; "-" &amp;$K5&amp;"in."</f>
        <v>2/20-21/2019-0.8in.</v>
      </c>
      <c r="AC2" s="48" t="str">
        <f>J6&amp; "-" &amp;$K6&amp;"in."</f>
        <v>.2/9/2020-0.46in.</v>
      </c>
      <c r="AD2" s="48" t="str">
        <f>J7&amp; "-" &amp;$K7&amp;"in."</f>
        <v>.2/22/2020-0.3in.</v>
      </c>
    </row>
    <row r="3" spans="1:30" x14ac:dyDescent="0.3">
      <c r="A3" s="1">
        <v>0</v>
      </c>
      <c r="B3" s="2">
        <v>410.88000488281301</v>
      </c>
      <c r="C3" s="19"/>
      <c r="D3" s="9">
        <f>(B3-$B$3)*12</f>
        <v>0</v>
      </c>
      <c r="F3" s="19"/>
      <c r="G3" s="7"/>
      <c r="H3" s="8"/>
      <c r="J3" s="4" t="s">
        <v>26</v>
      </c>
      <c r="K3" s="46">
        <v>3.46</v>
      </c>
      <c r="L3" s="29">
        <f>5.998*12</f>
        <v>71.975999999999999</v>
      </c>
      <c r="M3" s="37">
        <f>VLOOKUP(L3,$D$16:$E$394,2,TRUE)</f>
        <v>1200</v>
      </c>
      <c r="O3">
        <v>18</v>
      </c>
      <c r="P3">
        <v>-1.9000000000000004</v>
      </c>
      <c r="Q3">
        <f t="shared" ref="Q3:Q14" si="0">(P3-MIN($P$3:$P$39)) * 12</f>
        <v>111.96000000000001</v>
      </c>
      <c r="R3" s="3">
        <f>D4</f>
        <v>30.057128906243861</v>
      </c>
      <c r="S3" s="3">
        <f>D5</f>
        <v>57.292602539051586</v>
      </c>
      <c r="T3" s="3">
        <f>D6</f>
        <v>81.892822265616132</v>
      </c>
      <c r="U3" s="3">
        <f>D7</f>
        <v>109.41320800780773</v>
      </c>
      <c r="V3" s="3">
        <f>D8</f>
        <v>121.94128417968</v>
      </c>
      <c r="W3" s="3">
        <f>D9</f>
        <v>133.21325683593614</v>
      </c>
      <c r="X3" s="3">
        <f>D10</f>
        <v>144.22045898437159</v>
      </c>
      <c r="Y3" s="3">
        <f>D11</f>
        <v>156.92614746093614</v>
      </c>
      <c r="Z3" s="3">
        <f>L3</f>
        <v>71.975999999999999</v>
      </c>
      <c r="AA3" s="3">
        <f>L4</f>
        <v>3.6959999999999997</v>
      </c>
      <c r="AB3" s="3">
        <f>L5</f>
        <v>7.2240000000000002</v>
      </c>
      <c r="AC3" s="3">
        <f>L6</f>
        <v>0</v>
      </c>
      <c r="AD3" s="3">
        <f>L7</f>
        <v>0</v>
      </c>
    </row>
    <row r="4" spans="1:30" x14ac:dyDescent="0.3">
      <c r="A4" s="1">
        <v>319</v>
      </c>
      <c r="B4" s="2">
        <v>413.384765625</v>
      </c>
      <c r="C4" s="19" t="s">
        <v>3</v>
      </c>
      <c r="D4" s="9">
        <f t="shared" ref="D4:D11" si="1">(B4-$B$3)*12</f>
        <v>30.057128906243861</v>
      </c>
      <c r="F4" s="19"/>
      <c r="G4" s="7"/>
      <c r="H4" s="8"/>
      <c r="J4" s="21" t="s">
        <v>31</v>
      </c>
      <c r="K4" s="36">
        <v>0.32</v>
      </c>
      <c r="L4" s="36">
        <f>0.308*12</f>
        <v>3.6959999999999997</v>
      </c>
      <c r="M4" s="9">
        <f t="shared" ref="M4:M7" si="2">VLOOKUP(L4,$D$16:$E$394,2,TRUE)</f>
        <v>2.5</v>
      </c>
      <c r="O4">
        <v>22</v>
      </c>
      <c r="P4">
        <v>-2.2599999999999998</v>
      </c>
      <c r="Q4">
        <f t="shared" si="0"/>
        <v>107.64000000000001</v>
      </c>
      <c r="R4" s="3">
        <f>R3</f>
        <v>30.057128906243861</v>
      </c>
      <c r="S4" s="3">
        <f t="shared" ref="S4:AD21" si="3">S3</f>
        <v>57.292602539051586</v>
      </c>
      <c r="T4" s="3">
        <f t="shared" si="3"/>
        <v>81.892822265616132</v>
      </c>
      <c r="U4" s="3">
        <f t="shared" si="3"/>
        <v>109.41320800780773</v>
      </c>
      <c r="V4" s="3">
        <f t="shared" si="3"/>
        <v>121.94128417968</v>
      </c>
      <c r="W4" s="3">
        <f t="shared" si="3"/>
        <v>133.21325683593614</v>
      </c>
      <c r="X4" s="3">
        <f t="shared" si="3"/>
        <v>144.22045898437159</v>
      </c>
      <c r="Y4" s="3">
        <f t="shared" si="3"/>
        <v>156.92614746093614</v>
      </c>
      <c r="Z4" s="3">
        <f>Z3</f>
        <v>71.975999999999999</v>
      </c>
      <c r="AA4" s="3">
        <f>AA3</f>
        <v>3.6959999999999997</v>
      </c>
      <c r="AB4" s="3">
        <f t="shared" ref="AB4:AD19" si="4">AB3</f>
        <v>7.2240000000000002</v>
      </c>
      <c r="AC4" s="3">
        <f t="shared" si="4"/>
        <v>0</v>
      </c>
      <c r="AD4" s="3">
        <f t="shared" si="4"/>
        <v>0</v>
      </c>
    </row>
    <row r="5" spans="1:30" x14ac:dyDescent="0.3">
      <c r="A5" s="1">
        <v>1170</v>
      </c>
      <c r="B5" s="2">
        <v>415.65438842773398</v>
      </c>
      <c r="C5" s="19" t="s">
        <v>4</v>
      </c>
      <c r="D5" s="9">
        <f t="shared" si="1"/>
        <v>57.292602539051586</v>
      </c>
      <c r="F5" s="19"/>
      <c r="G5" s="7"/>
      <c r="H5" s="8"/>
      <c r="J5" s="19" t="s">
        <v>30</v>
      </c>
      <c r="K5" s="36">
        <v>0.8</v>
      </c>
      <c r="L5" s="36">
        <f>0.602*12</f>
        <v>7.2240000000000002</v>
      </c>
      <c r="M5" s="9">
        <f t="shared" si="2"/>
        <v>12.5</v>
      </c>
      <c r="O5">
        <v>24</v>
      </c>
      <c r="P5">
        <v>-4.2200000000000006</v>
      </c>
      <c r="Q5">
        <f t="shared" si="0"/>
        <v>84.12</v>
      </c>
      <c r="R5" s="3">
        <f t="shared" ref="R5:AD23" si="5">R4</f>
        <v>30.057128906243861</v>
      </c>
      <c r="S5" s="3">
        <f t="shared" si="3"/>
        <v>57.292602539051586</v>
      </c>
      <c r="T5" s="3">
        <f t="shared" si="3"/>
        <v>81.892822265616132</v>
      </c>
      <c r="U5" s="3">
        <f t="shared" si="3"/>
        <v>109.41320800780773</v>
      </c>
      <c r="V5" s="3">
        <f t="shared" si="3"/>
        <v>121.94128417968</v>
      </c>
      <c r="W5" s="3">
        <f t="shared" si="3"/>
        <v>133.21325683593614</v>
      </c>
      <c r="X5" s="3">
        <f t="shared" si="3"/>
        <v>144.22045898437159</v>
      </c>
      <c r="Y5" s="3">
        <f t="shared" si="3"/>
        <v>156.92614746093614</v>
      </c>
      <c r="Z5" s="3">
        <f t="shared" si="3"/>
        <v>71.975999999999999</v>
      </c>
      <c r="AA5" s="3">
        <f t="shared" si="3"/>
        <v>3.6959999999999997</v>
      </c>
      <c r="AB5" s="3">
        <f t="shared" si="4"/>
        <v>7.2240000000000002</v>
      </c>
      <c r="AC5" s="3">
        <f t="shared" si="4"/>
        <v>0</v>
      </c>
      <c r="AD5" s="3">
        <f t="shared" si="4"/>
        <v>0</v>
      </c>
    </row>
    <row r="6" spans="1:30" x14ac:dyDescent="0.3">
      <c r="A6" s="1">
        <v>2170</v>
      </c>
      <c r="B6" s="2">
        <v>417.70440673828102</v>
      </c>
      <c r="C6" s="19" t="s">
        <v>5</v>
      </c>
      <c r="D6" s="9">
        <f t="shared" si="1"/>
        <v>81.892822265616132</v>
      </c>
      <c r="F6" s="19"/>
      <c r="G6" s="7"/>
      <c r="H6" s="8"/>
      <c r="J6" s="47" t="s">
        <v>32</v>
      </c>
      <c r="K6" s="57">
        <v>0.46</v>
      </c>
      <c r="L6" s="36">
        <v>0</v>
      </c>
      <c r="M6" s="9">
        <f t="shared" si="2"/>
        <v>0</v>
      </c>
      <c r="O6">
        <v>26</v>
      </c>
      <c r="P6">
        <v>-6.35</v>
      </c>
      <c r="Q6">
        <f t="shared" si="0"/>
        <v>58.560000000000009</v>
      </c>
      <c r="R6" s="3">
        <f t="shared" si="5"/>
        <v>30.057128906243861</v>
      </c>
      <c r="S6" s="3">
        <f t="shared" si="3"/>
        <v>57.292602539051586</v>
      </c>
      <c r="T6" s="3">
        <f t="shared" si="3"/>
        <v>81.892822265616132</v>
      </c>
      <c r="U6" s="3">
        <f t="shared" si="3"/>
        <v>109.41320800780773</v>
      </c>
      <c r="V6" s="3">
        <f t="shared" si="3"/>
        <v>121.94128417968</v>
      </c>
      <c r="W6" s="3">
        <f t="shared" si="3"/>
        <v>133.21325683593614</v>
      </c>
      <c r="X6" s="3">
        <f t="shared" si="3"/>
        <v>144.22045898437159</v>
      </c>
      <c r="Y6" s="3">
        <f t="shared" si="3"/>
        <v>156.92614746093614</v>
      </c>
      <c r="Z6" s="3">
        <f t="shared" si="3"/>
        <v>71.975999999999999</v>
      </c>
      <c r="AA6" s="3">
        <f t="shared" si="3"/>
        <v>3.6959999999999997</v>
      </c>
      <c r="AB6" s="3">
        <f t="shared" si="4"/>
        <v>7.2240000000000002</v>
      </c>
      <c r="AC6" s="3">
        <f t="shared" si="4"/>
        <v>0</v>
      </c>
      <c r="AD6" s="3">
        <f t="shared" si="4"/>
        <v>0</v>
      </c>
    </row>
    <row r="7" spans="1:30" x14ac:dyDescent="0.3">
      <c r="A7" s="1">
        <v>3870</v>
      </c>
      <c r="B7" s="2">
        <v>419.99777221679699</v>
      </c>
      <c r="C7" s="19" t="s">
        <v>6</v>
      </c>
      <c r="D7" s="9">
        <f t="shared" si="1"/>
        <v>109.41320800780773</v>
      </c>
      <c r="F7" s="19"/>
      <c r="G7" s="7"/>
      <c r="H7" s="8"/>
      <c r="J7" s="47" t="s">
        <v>33</v>
      </c>
      <c r="K7" s="57">
        <v>0.3</v>
      </c>
      <c r="L7" s="36">
        <v>0</v>
      </c>
      <c r="M7" s="9">
        <f t="shared" si="2"/>
        <v>0</v>
      </c>
      <c r="O7">
        <v>28</v>
      </c>
      <c r="P7">
        <v>-7.9</v>
      </c>
      <c r="Q7">
        <f t="shared" si="0"/>
        <v>39.96</v>
      </c>
      <c r="R7" s="3">
        <f t="shared" si="5"/>
        <v>30.057128906243861</v>
      </c>
      <c r="S7" s="3">
        <f t="shared" si="3"/>
        <v>57.292602539051586</v>
      </c>
      <c r="T7" s="3">
        <f t="shared" si="3"/>
        <v>81.892822265616132</v>
      </c>
      <c r="U7" s="3">
        <f t="shared" si="3"/>
        <v>109.41320800780773</v>
      </c>
      <c r="V7" s="3">
        <f t="shared" si="3"/>
        <v>121.94128417968</v>
      </c>
      <c r="W7" s="3">
        <f t="shared" si="3"/>
        <v>133.21325683593614</v>
      </c>
      <c r="X7" s="3">
        <f t="shared" si="3"/>
        <v>144.22045898437159</v>
      </c>
      <c r="Y7" s="3">
        <f t="shared" si="3"/>
        <v>156.92614746093614</v>
      </c>
      <c r="Z7" s="3">
        <f t="shared" si="3"/>
        <v>71.975999999999999</v>
      </c>
      <c r="AA7" s="3">
        <f t="shared" si="3"/>
        <v>3.6959999999999997</v>
      </c>
      <c r="AB7" s="3">
        <f t="shared" si="4"/>
        <v>7.2240000000000002</v>
      </c>
      <c r="AC7" s="3">
        <f t="shared" si="4"/>
        <v>0</v>
      </c>
      <c r="AD7" s="3">
        <f t="shared" si="4"/>
        <v>0</v>
      </c>
    </row>
    <row r="8" spans="1:30" x14ac:dyDescent="0.3">
      <c r="A8" s="1">
        <v>5490</v>
      </c>
      <c r="B8" s="2">
        <v>421.04177856445301</v>
      </c>
      <c r="C8" s="19" t="s">
        <v>7</v>
      </c>
      <c r="D8" s="9">
        <f t="shared" si="1"/>
        <v>121.94128417968</v>
      </c>
      <c r="F8" s="19"/>
      <c r="G8" s="7"/>
      <c r="H8" s="8"/>
      <c r="J8" s="19"/>
      <c r="K8" s="7"/>
      <c r="L8" s="7"/>
      <c r="M8" s="8"/>
      <c r="O8">
        <v>30</v>
      </c>
      <c r="P8">
        <v>-10.41</v>
      </c>
      <c r="Q8">
        <f t="shared" si="0"/>
        <v>9.8400000000000034</v>
      </c>
      <c r="R8" s="3">
        <f t="shared" si="5"/>
        <v>30.057128906243861</v>
      </c>
      <c r="S8" s="3">
        <f t="shared" si="3"/>
        <v>57.292602539051586</v>
      </c>
      <c r="T8" s="3">
        <f t="shared" si="3"/>
        <v>81.892822265616132</v>
      </c>
      <c r="U8" s="3">
        <f t="shared" si="3"/>
        <v>109.41320800780773</v>
      </c>
      <c r="V8" s="3">
        <f t="shared" si="3"/>
        <v>121.94128417968</v>
      </c>
      <c r="W8" s="3">
        <f t="shared" si="3"/>
        <v>133.21325683593614</v>
      </c>
      <c r="X8" s="3">
        <f t="shared" si="3"/>
        <v>144.22045898437159</v>
      </c>
      <c r="Y8" s="3">
        <f t="shared" si="3"/>
        <v>156.92614746093614</v>
      </c>
      <c r="Z8" s="3">
        <f t="shared" si="3"/>
        <v>71.975999999999999</v>
      </c>
      <c r="AA8" s="3">
        <f t="shared" si="3"/>
        <v>3.6959999999999997</v>
      </c>
      <c r="AB8" s="3">
        <f t="shared" si="4"/>
        <v>7.2240000000000002</v>
      </c>
      <c r="AC8" s="3">
        <f t="shared" si="4"/>
        <v>0</v>
      </c>
      <c r="AD8" s="3">
        <f t="shared" si="4"/>
        <v>0</v>
      </c>
    </row>
    <row r="9" spans="1:30" x14ac:dyDescent="0.3">
      <c r="A9" s="1">
        <v>7350</v>
      </c>
      <c r="B9" s="2">
        <v>421.98110961914102</v>
      </c>
      <c r="C9" s="19" t="s">
        <v>8</v>
      </c>
      <c r="D9" s="9">
        <f t="shared" si="1"/>
        <v>133.21325683593614</v>
      </c>
      <c r="F9" s="19"/>
      <c r="G9" s="7"/>
      <c r="H9" s="8"/>
      <c r="J9" s="19"/>
      <c r="K9" s="7"/>
      <c r="L9" s="7"/>
      <c r="M9" s="8"/>
      <c r="O9">
        <v>33</v>
      </c>
      <c r="P9">
        <v>-11.23</v>
      </c>
      <c r="Q9">
        <f t="shared" si="0"/>
        <v>0</v>
      </c>
      <c r="R9" s="3">
        <f t="shared" si="5"/>
        <v>30.057128906243861</v>
      </c>
      <c r="S9" s="3">
        <f t="shared" si="3"/>
        <v>57.292602539051586</v>
      </c>
      <c r="T9" s="3">
        <f t="shared" si="3"/>
        <v>81.892822265616132</v>
      </c>
      <c r="U9" s="3">
        <f t="shared" si="3"/>
        <v>109.41320800780773</v>
      </c>
      <c r="V9" s="3">
        <f t="shared" si="3"/>
        <v>121.94128417968</v>
      </c>
      <c r="W9" s="3">
        <f t="shared" si="3"/>
        <v>133.21325683593614</v>
      </c>
      <c r="X9" s="3">
        <f t="shared" si="3"/>
        <v>144.22045898437159</v>
      </c>
      <c r="Y9" s="3">
        <f t="shared" si="3"/>
        <v>156.92614746093614</v>
      </c>
      <c r="Z9" s="3">
        <f t="shared" si="3"/>
        <v>71.975999999999999</v>
      </c>
      <c r="AA9" s="3">
        <f t="shared" si="3"/>
        <v>3.6959999999999997</v>
      </c>
      <c r="AB9" s="3">
        <f t="shared" si="4"/>
        <v>7.2240000000000002</v>
      </c>
      <c r="AC9" s="3">
        <f t="shared" si="4"/>
        <v>0</v>
      </c>
      <c r="AD9" s="3">
        <f t="shared" si="4"/>
        <v>0</v>
      </c>
    </row>
    <row r="10" spans="1:30" x14ac:dyDescent="0.3">
      <c r="A10" s="1">
        <v>9580</v>
      </c>
      <c r="B10" s="2">
        <v>422.89837646484398</v>
      </c>
      <c r="C10" s="19" t="s">
        <v>9</v>
      </c>
      <c r="D10" s="9">
        <f t="shared" si="1"/>
        <v>144.22045898437159</v>
      </c>
      <c r="F10" s="19"/>
      <c r="G10" s="7"/>
      <c r="H10" s="8"/>
      <c r="J10" s="19"/>
      <c r="K10" s="36"/>
      <c r="L10" s="36"/>
      <c r="M10" s="9"/>
      <c r="O10">
        <v>45</v>
      </c>
      <c r="P10">
        <v>-11.07</v>
      </c>
      <c r="Q10">
        <f t="shared" si="0"/>
        <v>1.9200000000000017</v>
      </c>
      <c r="R10" s="3">
        <f t="shared" si="5"/>
        <v>30.057128906243861</v>
      </c>
      <c r="S10" s="3">
        <f t="shared" si="3"/>
        <v>57.292602539051586</v>
      </c>
      <c r="T10" s="3">
        <f t="shared" si="3"/>
        <v>81.892822265616132</v>
      </c>
      <c r="U10" s="3">
        <f t="shared" si="3"/>
        <v>109.41320800780773</v>
      </c>
      <c r="V10" s="3">
        <f t="shared" si="3"/>
        <v>121.94128417968</v>
      </c>
      <c r="W10" s="3">
        <f t="shared" si="3"/>
        <v>133.21325683593614</v>
      </c>
      <c r="X10" s="3">
        <f t="shared" si="3"/>
        <v>144.22045898437159</v>
      </c>
      <c r="Y10" s="3">
        <f t="shared" si="3"/>
        <v>156.92614746093614</v>
      </c>
      <c r="Z10" s="3">
        <f t="shared" si="3"/>
        <v>71.975999999999999</v>
      </c>
      <c r="AA10" s="3">
        <f t="shared" si="3"/>
        <v>3.6959999999999997</v>
      </c>
      <c r="AB10" s="3">
        <f t="shared" si="4"/>
        <v>7.2240000000000002</v>
      </c>
      <c r="AC10" s="3">
        <f t="shared" si="4"/>
        <v>0</v>
      </c>
      <c r="AD10" s="3">
        <f t="shared" si="4"/>
        <v>0</v>
      </c>
    </row>
    <row r="11" spans="1:30" ht="15" thickBot="1" x14ac:dyDescent="0.35">
      <c r="A11" s="1">
        <v>12600</v>
      </c>
      <c r="B11" s="2">
        <v>423.95718383789102</v>
      </c>
      <c r="C11" s="20" t="s">
        <v>10</v>
      </c>
      <c r="D11" s="13">
        <f t="shared" si="1"/>
        <v>156.92614746093614</v>
      </c>
      <c r="F11" s="20"/>
      <c r="G11" s="12"/>
      <c r="H11" s="22"/>
      <c r="J11" s="20"/>
      <c r="K11" s="44"/>
      <c r="L11" s="44"/>
      <c r="M11" s="13"/>
      <c r="O11">
        <v>52</v>
      </c>
      <c r="P11">
        <v>-10.210000000000001</v>
      </c>
      <c r="Q11">
        <f t="shared" si="0"/>
        <v>12.239999999999995</v>
      </c>
      <c r="R11" s="3">
        <f t="shared" si="5"/>
        <v>30.057128906243861</v>
      </c>
      <c r="S11" s="3">
        <f t="shared" si="3"/>
        <v>57.292602539051586</v>
      </c>
      <c r="T11" s="3">
        <f t="shared" si="3"/>
        <v>81.892822265616132</v>
      </c>
      <c r="U11" s="3">
        <f t="shared" si="3"/>
        <v>109.41320800780773</v>
      </c>
      <c r="V11" s="3">
        <f t="shared" si="3"/>
        <v>121.94128417968</v>
      </c>
      <c r="W11" s="3">
        <f t="shared" si="3"/>
        <v>133.21325683593614</v>
      </c>
      <c r="X11" s="3">
        <f t="shared" si="3"/>
        <v>144.22045898437159</v>
      </c>
      <c r="Y11" s="3">
        <f t="shared" si="3"/>
        <v>156.92614746093614</v>
      </c>
      <c r="Z11" s="3">
        <f t="shared" si="3"/>
        <v>71.975999999999999</v>
      </c>
      <c r="AA11" s="3">
        <f t="shared" si="3"/>
        <v>3.6959999999999997</v>
      </c>
      <c r="AB11" s="3">
        <f t="shared" si="4"/>
        <v>7.2240000000000002</v>
      </c>
      <c r="AC11" s="3">
        <f t="shared" si="4"/>
        <v>0</v>
      </c>
      <c r="AD11" s="3">
        <f t="shared" si="4"/>
        <v>0</v>
      </c>
    </row>
    <row r="12" spans="1:30" x14ac:dyDescent="0.3">
      <c r="O12">
        <v>60</v>
      </c>
      <c r="P12">
        <v>-10.199999999999999</v>
      </c>
      <c r="Q12">
        <f t="shared" si="0"/>
        <v>12.360000000000014</v>
      </c>
      <c r="R12" s="3">
        <f t="shared" si="5"/>
        <v>30.057128906243861</v>
      </c>
      <c r="S12" s="3">
        <f t="shared" si="3"/>
        <v>57.292602539051586</v>
      </c>
      <c r="T12" s="3">
        <f t="shared" si="3"/>
        <v>81.892822265616132</v>
      </c>
      <c r="U12" s="3">
        <f t="shared" si="3"/>
        <v>109.41320800780773</v>
      </c>
      <c r="V12" s="3">
        <f t="shared" si="3"/>
        <v>121.94128417968</v>
      </c>
      <c r="W12" s="3">
        <f t="shared" si="3"/>
        <v>133.21325683593614</v>
      </c>
      <c r="X12" s="3">
        <f t="shared" si="3"/>
        <v>144.22045898437159</v>
      </c>
      <c r="Y12" s="3">
        <f t="shared" si="3"/>
        <v>156.92614746093614</v>
      </c>
      <c r="Z12" s="3">
        <f t="shared" si="3"/>
        <v>71.975999999999999</v>
      </c>
      <c r="AA12" s="3">
        <f t="shared" si="3"/>
        <v>3.6959999999999997</v>
      </c>
      <c r="AB12" s="3">
        <f t="shared" si="4"/>
        <v>7.2240000000000002</v>
      </c>
      <c r="AC12" s="3">
        <f t="shared" si="4"/>
        <v>0</v>
      </c>
      <c r="AD12" s="3">
        <f t="shared" si="4"/>
        <v>0</v>
      </c>
    </row>
    <row r="13" spans="1:30" ht="15" thickBot="1" x14ac:dyDescent="0.35">
      <c r="O13">
        <v>70</v>
      </c>
      <c r="P13">
        <v>-6.4700000000000006</v>
      </c>
      <c r="Q13">
        <f t="shared" si="0"/>
        <v>57.12</v>
      </c>
      <c r="R13" s="3">
        <f t="shared" si="5"/>
        <v>30.057128906243861</v>
      </c>
      <c r="S13" s="3">
        <f t="shared" si="3"/>
        <v>57.292602539051586</v>
      </c>
      <c r="T13" s="3">
        <f t="shared" si="3"/>
        <v>81.892822265616132</v>
      </c>
      <c r="U13" s="3">
        <f t="shared" si="3"/>
        <v>109.41320800780773</v>
      </c>
      <c r="V13" s="3">
        <f t="shared" si="3"/>
        <v>121.94128417968</v>
      </c>
      <c r="W13" s="3">
        <f t="shared" si="3"/>
        <v>133.21325683593614</v>
      </c>
      <c r="X13" s="3">
        <f t="shared" si="3"/>
        <v>144.22045898437159</v>
      </c>
      <c r="Y13" s="3">
        <f t="shared" si="3"/>
        <v>156.92614746093614</v>
      </c>
      <c r="Z13" s="3">
        <f t="shared" si="3"/>
        <v>71.975999999999999</v>
      </c>
      <c r="AA13" s="3">
        <f t="shared" si="3"/>
        <v>3.6959999999999997</v>
      </c>
      <c r="AB13" s="3">
        <f t="shared" si="4"/>
        <v>7.2240000000000002</v>
      </c>
      <c r="AC13" s="3">
        <f t="shared" si="4"/>
        <v>0</v>
      </c>
      <c r="AD13" s="3">
        <f t="shared" si="4"/>
        <v>0</v>
      </c>
    </row>
    <row r="14" spans="1:30" ht="15" thickBot="1" x14ac:dyDescent="0.35">
      <c r="A14" s="4" t="s">
        <v>23</v>
      </c>
      <c r="B14" s="5"/>
      <c r="C14" s="4" t="s">
        <v>2</v>
      </c>
      <c r="D14" s="6"/>
      <c r="O14">
        <v>76.5</v>
      </c>
      <c r="P14">
        <v>-5.42</v>
      </c>
      <c r="Q14">
        <f t="shared" si="0"/>
        <v>69.72</v>
      </c>
      <c r="R14" s="3">
        <f t="shared" si="5"/>
        <v>30.057128906243861</v>
      </c>
      <c r="S14" s="3">
        <f t="shared" si="3"/>
        <v>57.292602539051586</v>
      </c>
      <c r="T14" s="3">
        <f t="shared" si="3"/>
        <v>81.892822265616132</v>
      </c>
      <c r="U14" s="3">
        <f t="shared" si="3"/>
        <v>109.41320800780773</v>
      </c>
      <c r="V14" s="3">
        <f t="shared" si="3"/>
        <v>121.94128417968</v>
      </c>
      <c r="W14" s="3">
        <f t="shared" si="3"/>
        <v>133.21325683593614</v>
      </c>
      <c r="X14" s="3">
        <f t="shared" si="3"/>
        <v>144.22045898437159</v>
      </c>
      <c r="Y14" s="3">
        <f t="shared" si="3"/>
        <v>156.92614746093614</v>
      </c>
      <c r="Z14" s="3">
        <f t="shared" si="3"/>
        <v>71.975999999999999</v>
      </c>
      <c r="AA14" s="3">
        <f t="shared" si="3"/>
        <v>3.6959999999999997</v>
      </c>
      <c r="AB14" s="3">
        <f t="shared" si="4"/>
        <v>7.2240000000000002</v>
      </c>
      <c r="AC14" s="3">
        <f t="shared" si="4"/>
        <v>0</v>
      </c>
      <c r="AD14" s="3">
        <f t="shared" si="4"/>
        <v>0</v>
      </c>
    </row>
    <row r="15" spans="1:30" ht="15" thickBot="1" x14ac:dyDescent="0.35">
      <c r="A15" s="14" t="s">
        <v>0</v>
      </c>
      <c r="B15" s="15" t="s">
        <v>1</v>
      </c>
      <c r="C15" s="18"/>
      <c r="D15" s="17" t="s">
        <v>11</v>
      </c>
      <c r="E15" t="s">
        <v>29</v>
      </c>
      <c r="O15">
        <v>76.5</v>
      </c>
      <c r="Q15">
        <v>300</v>
      </c>
      <c r="R15" s="3"/>
      <c r="S15" s="3"/>
      <c r="T15" s="3"/>
      <c r="U15" s="3"/>
      <c r="V15" s="3"/>
      <c r="W15" s="3"/>
      <c r="X15" s="3"/>
      <c r="Y15" s="3"/>
      <c r="Z15" s="3">
        <f t="shared" si="3"/>
        <v>71.975999999999999</v>
      </c>
      <c r="AA15" s="3">
        <f t="shared" si="3"/>
        <v>3.6959999999999997</v>
      </c>
      <c r="AB15" s="3">
        <f t="shared" si="4"/>
        <v>7.2240000000000002</v>
      </c>
      <c r="AC15" s="3">
        <f t="shared" si="4"/>
        <v>0</v>
      </c>
      <c r="AD15" s="3">
        <f t="shared" si="4"/>
        <v>0</v>
      </c>
    </row>
    <row r="16" spans="1:30" x14ac:dyDescent="0.3">
      <c r="A16" s="3">
        <v>0</v>
      </c>
      <c r="B16" s="3">
        <v>410.88000488281301</v>
      </c>
      <c r="C16" s="3"/>
      <c r="D16" s="9">
        <f>(B16-$B$16)*12</f>
        <v>0</v>
      </c>
      <c r="E16" s="3">
        <f>A16</f>
        <v>0</v>
      </c>
      <c r="O16">
        <v>77.5</v>
      </c>
      <c r="Q16">
        <v>300</v>
      </c>
      <c r="R16" s="3"/>
      <c r="S16" s="3"/>
      <c r="T16" s="3"/>
      <c r="U16" s="3"/>
      <c r="V16" s="3"/>
      <c r="W16" s="3"/>
      <c r="X16" s="3"/>
      <c r="Y16" s="3"/>
      <c r="Z16" s="3">
        <f>Z15</f>
        <v>71.975999999999999</v>
      </c>
      <c r="AA16" s="3">
        <f t="shared" ref="AA16:AA23" si="6">AA15</f>
        <v>3.6959999999999997</v>
      </c>
      <c r="AB16" s="3">
        <f t="shared" si="4"/>
        <v>7.2240000000000002</v>
      </c>
      <c r="AC16" s="3">
        <f t="shared" si="4"/>
        <v>0</v>
      </c>
      <c r="AD16" s="3">
        <f t="shared" si="4"/>
        <v>0</v>
      </c>
    </row>
    <row r="17" spans="1:30" x14ac:dyDescent="0.3">
      <c r="A17" s="3">
        <v>0.25</v>
      </c>
      <c r="B17" s="3">
        <v>411.00762939453102</v>
      </c>
      <c r="C17" s="3"/>
      <c r="D17" s="9">
        <f t="shared" ref="D17:D80" si="7">(B17-$B$16)*12</f>
        <v>1.5314941406161324</v>
      </c>
      <c r="E17" s="3">
        <f t="shared" ref="E17:E80" si="8">A17</f>
        <v>0.25</v>
      </c>
      <c r="O17">
        <v>77.5</v>
      </c>
      <c r="P17">
        <v>-5.1999999999999993</v>
      </c>
      <c r="Q17">
        <f t="shared" ref="Q17:Q23" si="9">(P17-MIN($P$3:$P$39)) * 12</f>
        <v>72.360000000000014</v>
      </c>
      <c r="R17" s="3">
        <f t="shared" ref="R17:Y17" si="10">R14</f>
        <v>30.057128906243861</v>
      </c>
      <c r="S17" s="3">
        <f t="shared" si="10"/>
        <v>57.292602539051586</v>
      </c>
      <c r="T17" s="3">
        <f t="shared" si="10"/>
        <v>81.892822265616132</v>
      </c>
      <c r="U17" s="3">
        <f t="shared" si="10"/>
        <v>109.41320800780773</v>
      </c>
      <c r="V17" s="3">
        <f t="shared" si="10"/>
        <v>121.94128417968</v>
      </c>
      <c r="W17" s="3">
        <f t="shared" si="10"/>
        <v>133.21325683593614</v>
      </c>
      <c r="X17" s="3">
        <f t="shared" si="10"/>
        <v>144.22045898437159</v>
      </c>
      <c r="Y17" s="3">
        <f t="shared" si="10"/>
        <v>156.92614746093614</v>
      </c>
      <c r="Z17" s="3">
        <f t="shared" si="3"/>
        <v>71.975999999999999</v>
      </c>
      <c r="AA17" s="3">
        <f t="shared" si="6"/>
        <v>3.6959999999999997</v>
      </c>
      <c r="AB17" s="3">
        <f t="shared" si="4"/>
        <v>7.2240000000000002</v>
      </c>
      <c r="AC17" s="3">
        <f t="shared" si="4"/>
        <v>0</v>
      </c>
      <c r="AD17" s="3">
        <f t="shared" si="4"/>
        <v>0</v>
      </c>
    </row>
    <row r="18" spans="1:30" x14ac:dyDescent="0.3">
      <c r="A18" s="3">
        <v>0.5</v>
      </c>
      <c r="B18" s="3">
        <v>411.0390625</v>
      </c>
      <c r="C18" s="3"/>
      <c r="D18" s="9">
        <f t="shared" si="7"/>
        <v>1.9086914062438609</v>
      </c>
      <c r="E18" s="3">
        <f t="shared" si="8"/>
        <v>0.5</v>
      </c>
      <c r="O18">
        <v>84</v>
      </c>
      <c r="P18">
        <v>-3.9599999999999991</v>
      </c>
      <c r="Q18">
        <f t="shared" si="9"/>
        <v>87.240000000000009</v>
      </c>
      <c r="R18" s="3">
        <f t="shared" si="5"/>
        <v>30.057128906243861</v>
      </c>
      <c r="S18" s="3">
        <f t="shared" si="3"/>
        <v>57.292602539051586</v>
      </c>
      <c r="T18" s="3">
        <f t="shared" si="3"/>
        <v>81.892822265616132</v>
      </c>
      <c r="U18" s="3">
        <f t="shared" si="3"/>
        <v>109.41320800780773</v>
      </c>
      <c r="V18" s="3">
        <f t="shared" si="3"/>
        <v>121.94128417968</v>
      </c>
      <c r="W18" s="3">
        <f t="shared" si="3"/>
        <v>133.21325683593614</v>
      </c>
      <c r="X18" s="3">
        <f t="shared" si="3"/>
        <v>144.22045898437159</v>
      </c>
      <c r="Y18" s="3">
        <f t="shared" si="3"/>
        <v>156.92614746093614</v>
      </c>
      <c r="Z18" s="3">
        <f t="shared" si="3"/>
        <v>71.975999999999999</v>
      </c>
      <c r="AA18" s="3">
        <f t="shared" si="6"/>
        <v>3.6959999999999997</v>
      </c>
      <c r="AB18" s="3">
        <f t="shared" si="4"/>
        <v>7.2240000000000002</v>
      </c>
      <c r="AC18" s="3">
        <f t="shared" si="4"/>
        <v>0</v>
      </c>
      <c r="AD18" s="3">
        <f t="shared" si="4"/>
        <v>0</v>
      </c>
    </row>
    <row r="19" spans="1:30" x14ac:dyDescent="0.3">
      <c r="A19" s="3">
        <v>0.75</v>
      </c>
      <c r="B19" s="3">
        <v>411.06515502929699</v>
      </c>
      <c r="C19" s="3"/>
      <c r="D19" s="9">
        <f t="shared" si="7"/>
        <v>2.2218017578077252</v>
      </c>
      <c r="E19" s="3">
        <f t="shared" si="8"/>
        <v>0.75</v>
      </c>
      <c r="O19">
        <v>90</v>
      </c>
      <c r="P19">
        <v>-3.7299999999999995</v>
      </c>
      <c r="Q19">
        <f t="shared" si="9"/>
        <v>90.000000000000014</v>
      </c>
      <c r="R19" s="3">
        <f t="shared" si="5"/>
        <v>30.057128906243861</v>
      </c>
      <c r="S19" s="3">
        <f t="shared" si="3"/>
        <v>57.292602539051586</v>
      </c>
      <c r="T19" s="3">
        <f t="shared" si="3"/>
        <v>81.892822265616132</v>
      </c>
      <c r="U19" s="3">
        <f t="shared" si="3"/>
        <v>109.41320800780773</v>
      </c>
      <c r="V19" s="3">
        <f t="shared" si="3"/>
        <v>121.94128417968</v>
      </c>
      <c r="W19" s="3">
        <f t="shared" si="3"/>
        <v>133.21325683593614</v>
      </c>
      <c r="X19" s="3">
        <f t="shared" si="3"/>
        <v>144.22045898437159</v>
      </c>
      <c r="Y19" s="3">
        <f t="shared" si="3"/>
        <v>156.92614746093614</v>
      </c>
      <c r="Z19" s="3">
        <f t="shared" si="3"/>
        <v>71.975999999999999</v>
      </c>
      <c r="AA19" s="3">
        <f t="shared" si="6"/>
        <v>3.6959999999999997</v>
      </c>
      <c r="AB19" s="3">
        <f t="shared" si="4"/>
        <v>7.2240000000000002</v>
      </c>
      <c r="AC19" s="3">
        <f t="shared" si="4"/>
        <v>0</v>
      </c>
      <c r="AD19" s="3">
        <f t="shared" si="4"/>
        <v>0</v>
      </c>
    </row>
    <row r="20" spans="1:30" x14ac:dyDescent="0.3">
      <c r="A20" s="3">
        <v>1</v>
      </c>
      <c r="B20" s="3">
        <v>411.088623046875</v>
      </c>
      <c r="C20" s="3"/>
      <c r="D20" s="9">
        <f t="shared" si="7"/>
        <v>2.5034179687438609</v>
      </c>
      <c r="E20" s="3">
        <f t="shared" si="8"/>
        <v>1</v>
      </c>
      <c r="O20">
        <v>105</v>
      </c>
      <c r="P20">
        <v>-3.76</v>
      </c>
      <c r="Q20">
        <f t="shared" si="9"/>
        <v>89.640000000000015</v>
      </c>
      <c r="R20" s="3">
        <f t="shared" si="5"/>
        <v>30.057128906243861</v>
      </c>
      <c r="S20" s="3">
        <f t="shared" si="3"/>
        <v>57.292602539051586</v>
      </c>
      <c r="T20" s="3">
        <f t="shared" si="3"/>
        <v>81.892822265616132</v>
      </c>
      <c r="U20" s="3">
        <f t="shared" si="3"/>
        <v>109.41320800780773</v>
      </c>
      <c r="V20" s="3">
        <f t="shared" si="3"/>
        <v>121.94128417968</v>
      </c>
      <c r="W20" s="3">
        <f t="shared" si="3"/>
        <v>133.21325683593614</v>
      </c>
      <c r="X20" s="3">
        <f t="shared" si="3"/>
        <v>144.22045898437159</v>
      </c>
      <c r="Y20" s="3">
        <f t="shared" si="3"/>
        <v>156.92614746093614</v>
      </c>
      <c r="Z20" s="3">
        <f t="shared" si="3"/>
        <v>71.975999999999999</v>
      </c>
      <c r="AA20" s="3">
        <f t="shared" si="6"/>
        <v>3.6959999999999997</v>
      </c>
      <c r="AB20" s="3">
        <f t="shared" si="3"/>
        <v>7.2240000000000002</v>
      </c>
      <c r="AC20" s="3">
        <f t="shared" si="3"/>
        <v>0</v>
      </c>
      <c r="AD20" s="3">
        <f t="shared" si="3"/>
        <v>0</v>
      </c>
    </row>
    <row r="21" spans="1:30" x14ac:dyDescent="0.3">
      <c r="A21" s="3">
        <v>1.25</v>
      </c>
      <c r="B21" s="3">
        <v>411.10775756835898</v>
      </c>
      <c r="C21" s="3"/>
      <c r="D21" s="9">
        <f t="shared" si="7"/>
        <v>2.7330322265515861</v>
      </c>
      <c r="E21" s="3">
        <f t="shared" si="8"/>
        <v>1.25</v>
      </c>
      <c r="O21">
        <v>110.5</v>
      </c>
      <c r="P21">
        <v>-4.18</v>
      </c>
      <c r="Q21">
        <f t="shared" si="9"/>
        <v>84.600000000000009</v>
      </c>
      <c r="R21" s="3">
        <f t="shared" si="5"/>
        <v>30.057128906243861</v>
      </c>
      <c r="S21" s="3">
        <f t="shared" si="3"/>
        <v>57.292602539051586</v>
      </c>
      <c r="T21" s="3">
        <f t="shared" si="3"/>
        <v>81.892822265616132</v>
      </c>
      <c r="U21" s="3">
        <f t="shared" si="3"/>
        <v>109.41320800780773</v>
      </c>
      <c r="V21" s="3">
        <f t="shared" si="3"/>
        <v>121.94128417968</v>
      </c>
      <c r="W21" s="3">
        <f t="shared" si="3"/>
        <v>133.21325683593614</v>
      </c>
      <c r="X21" s="3">
        <f t="shared" si="3"/>
        <v>144.22045898437159</v>
      </c>
      <c r="Y21" s="3">
        <f t="shared" si="3"/>
        <v>156.92614746093614</v>
      </c>
      <c r="Z21" s="3">
        <f t="shared" si="3"/>
        <v>71.975999999999999</v>
      </c>
      <c r="AA21" s="3">
        <f t="shared" si="6"/>
        <v>3.6959999999999997</v>
      </c>
      <c r="AB21" s="3">
        <f t="shared" si="3"/>
        <v>7.2240000000000002</v>
      </c>
      <c r="AC21" s="3">
        <f t="shared" si="3"/>
        <v>0</v>
      </c>
      <c r="AD21" s="3">
        <f t="shared" si="3"/>
        <v>0</v>
      </c>
    </row>
    <row r="22" spans="1:30" x14ac:dyDescent="0.3">
      <c r="A22" s="3">
        <v>1.5</v>
      </c>
      <c r="B22" s="3">
        <v>411.12368774414102</v>
      </c>
      <c r="C22" s="3"/>
      <c r="D22" s="9">
        <f t="shared" si="7"/>
        <v>2.9241943359361358</v>
      </c>
      <c r="E22" s="3">
        <f t="shared" si="8"/>
        <v>1.5</v>
      </c>
      <c r="O22">
        <v>117</v>
      </c>
      <c r="P22">
        <v>-3.4699999999999998</v>
      </c>
      <c r="Q22">
        <f t="shared" si="9"/>
        <v>93.12</v>
      </c>
      <c r="R22" s="3">
        <f t="shared" si="5"/>
        <v>30.057128906243861</v>
      </c>
      <c r="S22" s="3">
        <f t="shared" si="5"/>
        <v>57.292602539051586</v>
      </c>
      <c r="T22" s="3">
        <f t="shared" si="5"/>
        <v>81.892822265616132</v>
      </c>
      <c r="U22" s="3">
        <f t="shared" si="5"/>
        <v>109.41320800780773</v>
      </c>
      <c r="V22" s="3">
        <f t="shared" si="5"/>
        <v>121.94128417968</v>
      </c>
      <c r="W22" s="3">
        <f t="shared" si="5"/>
        <v>133.21325683593614</v>
      </c>
      <c r="X22" s="3">
        <f t="shared" si="5"/>
        <v>144.22045898437159</v>
      </c>
      <c r="Y22" s="3">
        <f t="shared" si="5"/>
        <v>156.92614746093614</v>
      </c>
      <c r="Z22" s="3">
        <f t="shared" si="5"/>
        <v>71.975999999999999</v>
      </c>
      <c r="AA22" s="3">
        <f t="shared" si="6"/>
        <v>3.6959999999999997</v>
      </c>
      <c r="AB22" s="3">
        <f t="shared" si="5"/>
        <v>7.2240000000000002</v>
      </c>
      <c r="AC22" s="3">
        <f t="shared" si="5"/>
        <v>0</v>
      </c>
      <c r="AD22" s="3">
        <f t="shared" si="5"/>
        <v>0</v>
      </c>
    </row>
    <row r="23" spans="1:30" x14ac:dyDescent="0.3">
      <c r="A23" s="3">
        <v>1.75</v>
      </c>
      <c r="B23" s="3">
        <v>411.13861083984398</v>
      </c>
      <c r="C23" s="3"/>
      <c r="D23" s="9">
        <f t="shared" si="7"/>
        <v>3.1032714843715894</v>
      </c>
      <c r="E23" s="3">
        <f t="shared" si="8"/>
        <v>1.75</v>
      </c>
      <c r="O23">
        <v>125</v>
      </c>
      <c r="P23">
        <v>-0.46999999999999886</v>
      </c>
      <c r="Q23">
        <f t="shared" si="9"/>
        <v>129.12</v>
      </c>
      <c r="R23" s="3">
        <f t="shared" si="5"/>
        <v>30.057128906243861</v>
      </c>
      <c r="S23" s="3">
        <f t="shared" si="5"/>
        <v>57.292602539051586</v>
      </c>
      <c r="T23" s="3">
        <f t="shared" si="5"/>
        <v>81.892822265616132</v>
      </c>
      <c r="U23" s="3">
        <f t="shared" si="5"/>
        <v>109.41320800780773</v>
      </c>
      <c r="V23" s="3">
        <f t="shared" si="5"/>
        <v>121.94128417968</v>
      </c>
      <c r="W23" s="3">
        <f t="shared" si="5"/>
        <v>133.21325683593614</v>
      </c>
      <c r="X23" s="3">
        <f t="shared" si="5"/>
        <v>144.22045898437159</v>
      </c>
      <c r="Y23" s="3">
        <f t="shared" si="5"/>
        <v>156.92614746093614</v>
      </c>
      <c r="Z23" s="3">
        <f t="shared" si="5"/>
        <v>71.975999999999999</v>
      </c>
      <c r="AA23" s="3">
        <f t="shared" si="6"/>
        <v>3.6959999999999997</v>
      </c>
      <c r="AB23" s="3">
        <f t="shared" si="5"/>
        <v>7.2240000000000002</v>
      </c>
      <c r="AC23" s="3">
        <f t="shared" si="5"/>
        <v>0</v>
      </c>
      <c r="AD23" s="3">
        <f t="shared" si="5"/>
        <v>0</v>
      </c>
    </row>
    <row r="24" spans="1:30" x14ac:dyDescent="0.3">
      <c r="A24" s="3">
        <v>2</v>
      </c>
      <c r="B24" s="3">
        <v>411.15188598632801</v>
      </c>
      <c r="C24" s="3"/>
      <c r="D24" s="9">
        <f t="shared" si="7"/>
        <v>3.2625732421799967</v>
      </c>
      <c r="E24" s="3">
        <f t="shared" si="8"/>
        <v>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3">
        <v>2.5</v>
      </c>
      <c r="B25" s="3">
        <v>411.17825317382801</v>
      </c>
      <c r="C25" s="3"/>
      <c r="D25" s="9">
        <f t="shared" si="7"/>
        <v>3.5789794921799967</v>
      </c>
      <c r="E25" s="3">
        <f t="shared" si="8"/>
        <v>2.5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3">
        <v>3</v>
      </c>
      <c r="B26" s="3">
        <v>411.20275878906301</v>
      </c>
      <c r="C26" s="3"/>
      <c r="D26" s="9">
        <f t="shared" si="7"/>
        <v>3.873046875</v>
      </c>
      <c r="E26" s="3">
        <f t="shared" si="8"/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3">
        <v>3.5</v>
      </c>
      <c r="B27" s="3">
        <v>411.22509765625</v>
      </c>
      <c r="C27" s="3"/>
      <c r="D27" s="9">
        <f t="shared" si="7"/>
        <v>4.1411132812438609</v>
      </c>
      <c r="E27" s="3">
        <f t="shared" si="8"/>
        <v>3.5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3">
        <v>4</v>
      </c>
      <c r="B28" s="3">
        <v>411.24273681640602</v>
      </c>
      <c r="C28" s="3"/>
      <c r="D28" s="9">
        <f t="shared" si="7"/>
        <v>4.3527832031161324</v>
      </c>
      <c r="E28" s="3">
        <f t="shared" si="8"/>
        <v>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3">
        <v>4.5</v>
      </c>
      <c r="B29" s="3">
        <v>411.26123046875</v>
      </c>
      <c r="C29" s="3"/>
      <c r="D29" s="9">
        <f t="shared" si="7"/>
        <v>4.5747070312438609</v>
      </c>
      <c r="E29" s="3">
        <f t="shared" si="8"/>
        <v>4.5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3">
        <v>5</v>
      </c>
      <c r="B30" s="3">
        <v>411.28094482421898</v>
      </c>
      <c r="C30" s="3"/>
      <c r="D30" s="9">
        <f t="shared" si="7"/>
        <v>4.8112792968715894</v>
      </c>
      <c r="E30" s="3">
        <f t="shared" si="8"/>
        <v>5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3">
        <v>5.5</v>
      </c>
      <c r="B31" s="3">
        <v>411.29742431640602</v>
      </c>
      <c r="C31" s="3"/>
      <c r="D31" s="9">
        <f t="shared" si="7"/>
        <v>5.0090332031161324</v>
      </c>
      <c r="E31" s="3">
        <f t="shared" si="8"/>
        <v>5.5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3">
        <v>6</v>
      </c>
      <c r="B32" s="3">
        <v>411.31350708007801</v>
      </c>
      <c r="C32" s="3"/>
      <c r="D32" s="9">
        <f t="shared" si="7"/>
        <v>5.2020263671799967</v>
      </c>
      <c r="E32" s="3">
        <f t="shared" si="8"/>
        <v>6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3">
        <v>6.5</v>
      </c>
      <c r="B33" s="3">
        <v>411.328857421875</v>
      </c>
      <c r="C33" s="3"/>
      <c r="D33" s="9">
        <f t="shared" si="7"/>
        <v>5.3862304687438609</v>
      </c>
      <c r="E33" s="3">
        <f t="shared" si="8"/>
        <v>6.5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>
        <v>7</v>
      </c>
      <c r="B34" s="3">
        <v>411.34222412109398</v>
      </c>
      <c r="C34" s="3"/>
      <c r="D34" s="9">
        <f t="shared" si="7"/>
        <v>5.5466308593715894</v>
      </c>
      <c r="E34" s="3">
        <f t="shared" si="8"/>
        <v>7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>
        <v>7.5</v>
      </c>
      <c r="B35" s="3">
        <v>411.357666015625</v>
      </c>
      <c r="C35" s="3"/>
      <c r="D35" s="9">
        <f t="shared" si="7"/>
        <v>5.7319335937438609</v>
      </c>
      <c r="E35" s="3">
        <f t="shared" si="8"/>
        <v>7.5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>
        <v>8</v>
      </c>
      <c r="B36" s="3">
        <v>411.37194824218801</v>
      </c>
      <c r="C36" s="3"/>
      <c r="D36" s="9">
        <f t="shared" si="7"/>
        <v>5.9033203125</v>
      </c>
      <c r="E36" s="3">
        <f t="shared" si="8"/>
        <v>8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>
        <v>8.5</v>
      </c>
      <c r="B37" s="3">
        <v>411.38430786132801</v>
      </c>
      <c r="C37" s="3"/>
      <c r="D37" s="9">
        <f t="shared" si="7"/>
        <v>6.0516357421799967</v>
      </c>
      <c r="E37" s="3">
        <f t="shared" si="8"/>
        <v>8.5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>
        <v>9</v>
      </c>
      <c r="B38" s="3">
        <v>411.39703369140602</v>
      </c>
      <c r="C38" s="3"/>
      <c r="D38" s="9">
        <f t="shared" si="7"/>
        <v>6.2043457031161324</v>
      </c>
      <c r="E38" s="3">
        <f t="shared" si="8"/>
        <v>9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3">
        <v>9.5</v>
      </c>
      <c r="B39" s="3">
        <v>411.4091796875</v>
      </c>
      <c r="C39" s="3"/>
      <c r="D39" s="9">
        <f t="shared" si="7"/>
        <v>6.3500976562438609</v>
      </c>
      <c r="E39" s="3">
        <f t="shared" si="8"/>
        <v>9.5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3">
        <v>10</v>
      </c>
      <c r="B40" s="3">
        <v>411.42102050781301</v>
      </c>
      <c r="C40" s="3"/>
      <c r="D40" s="9">
        <f t="shared" si="7"/>
        <v>6.4921875</v>
      </c>
      <c r="E40" s="3">
        <f t="shared" si="8"/>
        <v>10</v>
      </c>
      <c r="Z40" s="3"/>
      <c r="AA40" s="3"/>
      <c r="AB40" s="3"/>
      <c r="AC40" s="3"/>
      <c r="AD40" s="3"/>
    </row>
    <row r="41" spans="1:30" x14ac:dyDescent="0.3">
      <c r="A41" s="3">
        <v>10.5</v>
      </c>
      <c r="B41" s="3">
        <v>411.43252563476602</v>
      </c>
      <c r="C41" s="3"/>
      <c r="D41" s="9">
        <f t="shared" si="7"/>
        <v>6.6302490234361358</v>
      </c>
      <c r="E41" s="3">
        <f t="shared" si="8"/>
        <v>10.5</v>
      </c>
      <c r="Z41" s="3"/>
      <c r="AA41" s="3"/>
      <c r="AB41" s="3"/>
      <c r="AC41" s="3"/>
      <c r="AD41" s="3"/>
    </row>
    <row r="42" spans="1:30" x14ac:dyDescent="0.3">
      <c r="A42" s="3">
        <v>11</v>
      </c>
      <c r="B42" s="3">
        <v>411.44372558593801</v>
      </c>
      <c r="C42" s="3"/>
      <c r="D42" s="9">
        <f t="shared" si="7"/>
        <v>6.7646484375</v>
      </c>
      <c r="E42" s="3">
        <f t="shared" si="8"/>
        <v>11</v>
      </c>
      <c r="Z42" s="3"/>
      <c r="AA42" s="3"/>
      <c r="AB42" s="3"/>
      <c r="AC42" s="3"/>
      <c r="AD42" s="3"/>
    </row>
    <row r="43" spans="1:30" x14ac:dyDescent="0.3">
      <c r="A43" s="3">
        <v>11.5</v>
      </c>
      <c r="B43" s="3">
        <v>411.45465087890602</v>
      </c>
      <c r="C43" s="3"/>
      <c r="D43" s="9">
        <f t="shared" si="7"/>
        <v>6.8957519531161324</v>
      </c>
      <c r="E43" s="3">
        <f t="shared" si="8"/>
        <v>11.5</v>
      </c>
      <c r="Z43" s="3"/>
      <c r="AA43" s="3"/>
      <c r="AB43" s="3"/>
      <c r="AC43" s="3"/>
      <c r="AD43" s="3"/>
    </row>
    <row r="44" spans="1:30" x14ac:dyDescent="0.3">
      <c r="A44" s="3">
        <v>12</v>
      </c>
      <c r="B44" s="3">
        <v>411.46914672851602</v>
      </c>
      <c r="C44" s="3"/>
      <c r="D44" s="9">
        <f t="shared" si="7"/>
        <v>7.0697021484361358</v>
      </c>
      <c r="E44" s="3">
        <f t="shared" si="8"/>
        <v>12</v>
      </c>
      <c r="Z44" s="3"/>
      <c r="AA44" s="3"/>
      <c r="AB44" s="3"/>
      <c r="AC44" s="3"/>
      <c r="AD44" s="3"/>
    </row>
    <row r="45" spans="1:30" x14ac:dyDescent="0.3">
      <c r="A45" s="3">
        <v>12.5</v>
      </c>
      <c r="B45" s="3">
        <v>411.47970581054699</v>
      </c>
      <c r="C45" s="3"/>
      <c r="D45" s="9">
        <f t="shared" si="7"/>
        <v>7.1964111328077252</v>
      </c>
      <c r="E45" s="3">
        <f t="shared" si="8"/>
        <v>12.5</v>
      </c>
      <c r="Z45" s="3"/>
      <c r="AA45" s="3"/>
      <c r="AB45" s="3"/>
      <c r="AC45" s="3"/>
      <c r="AD45" s="3"/>
    </row>
    <row r="46" spans="1:30" x14ac:dyDescent="0.3">
      <c r="A46" s="3">
        <v>13</v>
      </c>
      <c r="B46" s="3">
        <v>411.49035644531301</v>
      </c>
      <c r="C46" s="3"/>
      <c r="D46" s="9">
        <f t="shared" si="7"/>
        <v>7.32421875</v>
      </c>
      <c r="E46" s="3">
        <f t="shared" si="8"/>
        <v>13</v>
      </c>
      <c r="Z46" s="3"/>
      <c r="AA46" s="3"/>
      <c r="AB46" s="3"/>
      <c r="AC46" s="3"/>
      <c r="AD46" s="3"/>
    </row>
    <row r="47" spans="1:30" x14ac:dyDescent="0.3">
      <c r="A47" s="3">
        <v>13.5</v>
      </c>
      <c r="B47" s="3">
        <v>411.49841308593801</v>
      </c>
      <c r="C47" s="3"/>
      <c r="D47" s="9">
        <f t="shared" si="7"/>
        <v>7.4208984375</v>
      </c>
      <c r="E47" s="3">
        <f t="shared" si="8"/>
        <v>13.5</v>
      </c>
      <c r="Z47" s="3"/>
      <c r="AA47" s="3"/>
      <c r="AB47" s="3"/>
      <c r="AC47" s="3"/>
      <c r="AD47" s="3"/>
    </row>
    <row r="48" spans="1:30" x14ac:dyDescent="0.3">
      <c r="A48" s="3">
        <v>14</v>
      </c>
      <c r="B48" s="3">
        <v>411.50811767578102</v>
      </c>
      <c r="C48" s="3"/>
      <c r="D48" s="9">
        <f t="shared" si="7"/>
        <v>7.5373535156161324</v>
      </c>
      <c r="E48" s="3">
        <f t="shared" si="8"/>
        <v>14</v>
      </c>
      <c r="Z48" s="3"/>
      <c r="AA48" s="3"/>
      <c r="AB48" s="3"/>
      <c r="AC48" s="3"/>
      <c r="AD48" s="3"/>
    </row>
    <row r="49" spans="1:30" x14ac:dyDescent="0.3">
      <c r="A49" s="3">
        <v>14.5</v>
      </c>
      <c r="B49" s="3">
        <v>411.51770019531301</v>
      </c>
      <c r="C49" s="3"/>
      <c r="D49" s="9">
        <f t="shared" si="7"/>
        <v>7.65234375</v>
      </c>
      <c r="E49" s="3">
        <f t="shared" si="8"/>
        <v>14.5</v>
      </c>
      <c r="Z49" s="3"/>
      <c r="AA49" s="3"/>
      <c r="AB49" s="3"/>
      <c r="AC49" s="3"/>
      <c r="AD49" s="3"/>
    </row>
    <row r="50" spans="1:30" x14ac:dyDescent="0.3">
      <c r="A50" s="3">
        <v>15</v>
      </c>
      <c r="B50" s="3">
        <v>411.53079223632801</v>
      </c>
      <c r="C50" s="3"/>
      <c r="D50" s="9">
        <f t="shared" si="7"/>
        <v>7.8094482421799967</v>
      </c>
      <c r="E50" s="3">
        <f t="shared" si="8"/>
        <v>15</v>
      </c>
      <c r="Z50" s="3"/>
      <c r="AA50" s="3"/>
      <c r="AB50" s="3"/>
      <c r="AC50" s="3"/>
      <c r="AD50" s="3"/>
    </row>
    <row r="51" spans="1:30" x14ac:dyDescent="0.3">
      <c r="A51" s="3">
        <v>15.5</v>
      </c>
      <c r="B51" s="3">
        <v>411.53942871093801</v>
      </c>
      <c r="C51" s="3"/>
      <c r="D51" s="9">
        <f t="shared" si="7"/>
        <v>7.9130859375</v>
      </c>
      <c r="E51" s="3">
        <f t="shared" si="8"/>
        <v>15.5</v>
      </c>
      <c r="Z51" s="3"/>
      <c r="AA51" s="3"/>
      <c r="AB51" s="3"/>
      <c r="AC51" s="3"/>
      <c r="AD51" s="3"/>
    </row>
    <row r="52" spans="1:30" x14ac:dyDescent="0.3">
      <c r="A52" s="3">
        <v>16</v>
      </c>
      <c r="B52" s="3">
        <v>411.54824829101602</v>
      </c>
      <c r="C52" s="3"/>
      <c r="D52" s="9">
        <f t="shared" si="7"/>
        <v>8.0189208984361358</v>
      </c>
      <c r="E52" s="3">
        <f t="shared" si="8"/>
        <v>16</v>
      </c>
      <c r="Z52" s="3"/>
      <c r="AA52" s="3"/>
      <c r="AB52" s="3"/>
      <c r="AC52" s="3"/>
      <c r="AD52" s="3"/>
    </row>
    <row r="53" spans="1:30" x14ac:dyDescent="0.3">
      <c r="A53" s="3">
        <v>16.5</v>
      </c>
      <c r="B53" s="3">
        <v>411.55670166015602</v>
      </c>
      <c r="C53" s="3"/>
      <c r="D53" s="9">
        <f t="shared" si="7"/>
        <v>8.1203613281161324</v>
      </c>
      <c r="E53" s="3">
        <f t="shared" si="8"/>
        <v>16.5</v>
      </c>
      <c r="Z53" s="3"/>
      <c r="AA53" s="3"/>
      <c r="AB53" s="3"/>
      <c r="AC53" s="3"/>
      <c r="AD53" s="3"/>
    </row>
    <row r="54" spans="1:30" x14ac:dyDescent="0.3">
      <c r="A54" s="3">
        <v>17</v>
      </c>
      <c r="B54" s="3">
        <v>411.56561279296898</v>
      </c>
      <c r="C54" s="3"/>
      <c r="D54" s="9">
        <f t="shared" si="7"/>
        <v>8.2272949218715894</v>
      </c>
      <c r="E54" s="3">
        <f t="shared" si="8"/>
        <v>17</v>
      </c>
      <c r="Z54" s="3"/>
      <c r="AA54" s="3"/>
      <c r="AB54" s="3"/>
      <c r="AC54" s="3"/>
      <c r="AD54" s="3"/>
    </row>
    <row r="55" spans="1:30" x14ac:dyDescent="0.3">
      <c r="A55" s="3">
        <v>17.5</v>
      </c>
      <c r="B55" s="3">
        <v>411.573974609375</v>
      </c>
      <c r="C55" s="3"/>
      <c r="D55" s="9">
        <f t="shared" si="7"/>
        <v>8.3276367187438609</v>
      </c>
      <c r="E55" s="3">
        <f t="shared" si="8"/>
        <v>17.5</v>
      </c>
      <c r="Z55" s="3"/>
      <c r="AA55" s="3"/>
      <c r="AB55" s="3"/>
      <c r="AC55" s="3"/>
      <c r="AD55" s="3"/>
    </row>
    <row r="56" spans="1:30" x14ac:dyDescent="0.3">
      <c r="A56" s="3">
        <v>18</v>
      </c>
      <c r="B56" s="3">
        <v>411.58221435546898</v>
      </c>
      <c r="C56" s="3"/>
      <c r="D56" s="9">
        <f t="shared" si="7"/>
        <v>8.4265136718715894</v>
      </c>
      <c r="E56" s="3">
        <f t="shared" si="8"/>
        <v>18</v>
      </c>
    </row>
    <row r="57" spans="1:30" x14ac:dyDescent="0.3">
      <c r="A57" s="3">
        <v>18.5</v>
      </c>
      <c r="B57" s="3">
        <v>411.59045410156301</v>
      </c>
      <c r="C57" s="3"/>
      <c r="D57" s="9">
        <f t="shared" si="7"/>
        <v>8.525390625</v>
      </c>
      <c r="E57" s="3">
        <f t="shared" si="8"/>
        <v>18.5</v>
      </c>
    </row>
    <row r="58" spans="1:30" x14ac:dyDescent="0.3">
      <c r="A58" s="3">
        <v>19</v>
      </c>
      <c r="B58" s="3">
        <v>411.59869384765602</v>
      </c>
      <c r="C58" s="3"/>
      <c r="D58" s="9">
        <f t="shared" si="7"/>
        <v>8.6242675781161324</v>
      </c>
      <c r="E58" s="3">
        <f t="shared" si="8"/>
        <v>19</v>
      </c>
    </row>
    <row r="59" spans="1:30" x14ac:dyDescent="0.3">
      <c r="A59" s="3">
        <v>19.5</v>
      </c>
      <c r="B59" s="3">
        <v>411.60671997070301</v>
      </c>
      <c r="C59" s="3"/>
      <c r="D59" s="9">
        <f t="shared" si="7"/>
        <v>8.7205810546799967</v>
      </c>
      <c r="E59" s="3">
        <f t="shared" si="8"/>
        <v>19.5</v>
      </c>
    </row>
    <row r="60" spans="1:30" x14ac:dyDescent="0.3">
      <c r="A60" s="3">
        <v>20</v>
      </c>
      <c r="B60" s="3">
        <v>411.61456298828102</v>
      </c>
      <c r="C60" s="3"/>
      <c r="D60" s="9">
        <f t="shared" si="7"/>
        <v>8.8146972656161324</v>
      </c>
      <c r="E60" s="3">
        <f t="shared" si="8"/>
        <v>20</v>
      </c>
    </row>
    <row r="61" spans="1:30" x14ac:dyDescent="0.3">
      <c r="A61" s="3">
        <v>20.5</v>
      </c>
      <c r="B61" s="3">
        <v>411.62234497070301</v>
      </c>
      <c r="C61" s="3"/>
      <c r="D61" s="9">
        <f t="shared" si="7"/>
        <v>8.9080810546799967</v>
      </c>
      <c r="E61" s="3">
        <f t="shared" si="8"/>
        <v>20.5</v>
      </c>
    </row>
    <row r="62" spans="1:30" x14ac:dyDescent="0.3">
      <c r="A62" s="3">
        <v>21</v>
      </c>
      <c r="B62" s="3">
        <v>411.63098144531301</v>
      </c>
      <c r="C62" s="3"/>
      <c r="D62" s="9">
        <f t="shared" si="7"/>
        <v>9.01171875</v>
      </c>
      <c r="E62" s="3">
        <f t="shared" si="8"/>
        <v>21</v>
      </c>
    </row>
    <row r="63" spans="1:30" x14ac:dyDescent="0.3">
      <c r="A63" s="3">
        <v>21.5</v>
      </c>
      <c r="B63" s="3">
        <v>411.63851928710898</v>
      </c>
      <c r="C63" s="3"/>
      <c r="D63" s="9">
        <f t="shared" si="7"/>
        <v>9.1021728515515861</v>
      </c>
      <c r="E63" s="3">
        <f t="shared" si="8"/>
        <v>21.5</v>
      </c>
    </row>
    <row r="64" spans="1:30" x14ac:dyDescent="0.3">
      <c r="A64" s="3">
        <v>22</v>
      </c>
      <c r="B64" s="3">
        <v>411.64599609375</v>
      </c>
      <c r="C64" s="3"/>
      <c r="D64" s="9">
        <f t="shared" si="7"/>
        <v>9.1918945312438609</v>
      </c>
      <c r="E64" s="3">
        <f t="shared" si="8"/>
        <v>22</v>
      </c>
    </row>
    <row r="65" spans="1:5" x14ac:dyDescent="0.3">
      <c r="A65" s="3">
        <v>22.5</v>
      </c>
      <c r="B65" s="3">
        <v>411.6533203125</v>
      </c>
      <c r="C65" s="3"/>
      <c r="D65" s="9">
        <f t="shared" si="7"/>
        <v>9.2797851562438609</v>
      </c>
      <c r="E65" s="3">
        <f t="shared" si="8"/>
        <v>22.5</v>
      </c>
    </row>
    <row r="66" spans="1:5" x14ac:dyDescent="0.3">
      <c r="A66" s="3">
        <v>23</v>
      </c>
      <c r="B66" s="3">
        <v>411.66052246093801</v>
      </c>
      <c r="C66" s="3"/>
      <c r="D66" s="9">
        <f t="shared" si="7"/>
        <v>9.3662109375</v>
      </c>
      <c r="E66" s="3">
        <f t="shared" si="8"/>
        <v>23</v>
      </c>
    </row>
    <row r="67" spans="1:5" x14ac:dyDescent="0.3">
      <c r="A67" s="3">
        <v>23.5</v>
      </c>
      <c r="B67" s="3">
        <v>411.66867065429699</v>
      </c>
      <c r="C67" s="3"/>
      <c r="D67" s="9">
        <f t="shared" si="7"/>
        <v>9.4639892578077252</v>
      </c>
      <c r="E67" s="3">
        <f t="shared" si="8"/>
        <v>23.5</v>
      </c>
    </row>
    <row r="68" spans="1:5" x14ac:dyDescent="0.3">
      <c r="A68" s="3">
        <v>24</v>
      </c>
      <c r="B68" s="3">
        <v>411.67672729492199</v>
      </c>
      <c r="C68" s="3"/>
      <c r="D68" s="9">
        <f t="shared" si="7"/>
        <v>9.5606689453077252</v>
      </c>
      <c r="E68" s="3">
        <f t="shared" si="8"/>
        <v>24</v>
      </c>
    </row>
    <row r="69" spans="1:5" x14ac:dyDescent="0.3">
      <c r="A69" s="3">
        <v>24.5</v>
      </c>
      <c r="B69" s="3">
        <v>411.68264770507801</v>
      </c>
      <c r="C69" s="3"/>
      <c r="D69" s="9">
        <f t="shared" si="7"/>
        <v>9.6317138671799967</v>
      </c>
      <c r="E69" s="3">
        <f t="shared" si="8"/>
        <v>24.5</v>
      </c>
    </row>
    <row r="70" spans="1:5" x14ac:dyDescent="0.3">
      <c r="A70" s="3">
        <v>25</v>
      </c>
      <c r="B70" s="3">
        <v>411.68936157226602</v>
      </c>
      <c r="C70" s="3"/>
      <c r="D70" s="9">
        <f t="shared" si="7"/>
        <v>9.7122802734361358</v>
      </c>
      <c r="E70" s="3">
        <f t="shared" si="8"/>
        <v>25</v>
      </c>
    </row>
    <row r="71" spans="1:5" x14ac:dyDescent="0.3">
      <c r="A71" s="3">
        <v>25.5</v>
      </c>
      <c r="B71" s="3">
        <v>411.69592285156301</v>
      </c>
      <c r="C71" s="3"/>
      <c r="D71" s="9">
        <f t="shared" si="7"/>
        <v>9.791015625</v>
      </c>
      <c r="E71" s="3">
        <f t="shared" si="8"/>
        <v>25.5</v>
      </c>
    </row>
    <row r="72" spans="1:5" x14ac:dyDescent="0.3">
      <c r="A72" s="3">
        <v>26</v>
      </c>
      <c r="B72" s="3">
        <v>411.70242309570301</v>
      </c>
      <c r="C72" s="3"/>
      <c r="D72" s="9">
        <f t="shared" si="7"/>
        <v>9.8690185546799967</v>
      </c>
      <c r="E72" s="3">
        <f t="shared" si="8"/>
        <v>26</v>
      </c>
    </row>
    <row r="73" spans="1:5" x14ac:dyDescent="0.3">
      <c r="A73" s="3">
        <v>26.5</v>
      </c>
      <c r="B73" s="3">
        <v>411.71008300781301</v>
      </c>
      <c r="C73" s="3"/>
      <c r="D73" s="9">
        <f t="shared" si="7"/>
        <v>9.9609375</v>
      </c>
      <c r="E73" s="3">
        <f t="shared" si="8"/>
        <v>26.5</v>
      </c>
    </row>
    <row r="74" spans="1:5" x14ac:dyDescent="0.3">
      <c r="A74" s="3">
        <v>27</v>
      </c>
      <c r="B74" s="3">
        <v>411.71643066406301</v>
      </c>
      <c r="C74" s="3"/>
      <c r="D74" s="9">
        <f t="shared" si="7"/>
        <v>10.037109375</v>
      </c>
      <c r="E74" s="3">
        <f t="shared" si="8"/>
        <v>27</v>
      </c>
    </row>
    <row r="75" spans="1:5" x14ac:dyDescent="0.3">
      <c r="A75" s="3">
        <v>27.5</v>
      </c>
      <c r="B75" s="3">
        <v>411.72277832031301</v>
      </c>
      <c r="C75" s="3"/>
      <c r="D75" s="9">
        <f t="shared" si="7"/>
        <v>10.11328125</v>
      </c>
      <c r="E75" s="3">
        <f t="shared" si="8"/>
        <v>27.5</v>
      </c>
    </row>
    <row r="76" spans="1:5" x14ac:dyDescent="0.3">
      <c r="A76" s="3">
        <v>28</v>
      </c>
      <c r="B76" s="3">
        <v>411.72903442382801</v>
      </c>
      <c r="C76" s="3"/>
      <c r="D76" s="9">
        <f t="shared" si="7"/>
        <v>10.188354492179997</v>
      </c>
      <c r="E76" s="3">
        <f t="shared" si="8"/>
        <v>28</v>
      </c>
    </row>
    <row r="77" spans="1:5" x14ac:dyDescent="0.3">
      <c r="A77" s="3">
        <v>28.5</v>
      </c>
      <c r="B77" s="3">
        <v>411.73526000976602</v>
      </c>
      <c r="C77" s="3"/>
      <c r="D77" s="9">
        <f t="shared" si="7"/>
        <v>10.263061523436136</v>
      </c>
      <c r="E77" s="3">
        <f t="shared" si="8"/>
        <v>28.5</v>
      </c>
    </row>
    <row r="78" spans="1:5" x14ac:dyDescent="0.3">
      <c r="A78" s="3">
        <v>29</v>
      </c>
      <c r="B78" s="3">
        <v>411.74139404296898</v>
      </c>
      <c r="C78" s="3"/>
      <c r="D78" s="9">
        <f t="shared" si="7"/>
        <v>10.336669921871589</v>
      </c>
      <c r="E78" s="3">
        <f t="shared" si="8"/>
        <v>29</v>
      </c>
    </row>
    <row r="79" spans="1:5" x14ac:dyDescent="0.3">
      <c r="A79" s="3">
        <v>29.5</v>
      </c>
      <c r="B79" s="3">
        <v>411.74752807617199</v>
      </c>
      <c r="C79" s="3"/>
      <c r="D79" s="9">
        <f t="shared" si="7"/>
        <v>10.410278320307725</v>
      </c>
      <c r="E79" s="3">
        <f t="shared" si="8"/>
        <v>29.5</v>
      </c>
    </row>
    <row r="80" spans="1:5" x14ac:dyDescent="0.3">
      <c r="A80" s="3">
        <v>30</v>
      </c>
      <c r="B80" s="3">
        <v>411.75360107421898</v>
      </c>
      <c r="C80" s="3"/>
      <c r="D80" s="9">
        <f t="shared" si="7"/>
        <v>10.483154296871589</v>
      </c>
      <c r="E80" s="3">
        <f t="shared" si="8"/>
        <v>30</v>
      </c>
    </row>
    <row r="81" spans="1:5" x14ac:dyDescent="0.3">
      <c r="A81" s="3">
        <v>31</v>
      </c>
      <c r="B81" s="3">
        <v>411.765625</v>
      </c>
      <c r="C81" s="3"/>
      <c r="D81" s="9">
        <f t="shared" ref="D81:D144" si="11">(B81-$B$16)*12</f>
        <v>10.627441406243861</v>
      </c>
      <c r="E81" s="3">
        <f t="shared" ref="E81:E144" si="12">A81</f>
        <v>31</v>
      </c>
    </row>
    <row r="82" spans="1:5" x14ac:dyDescent="0.3">
      <c r="A82" s="3">
        <v>32</v>
      </c>
      <c r="B82" s="3">
        <v>411.77743530273398</v>
      </c>
      <c r="C82" s="3"/>
      <c r="D82" s="9">
        <f t="shared" si="11"/>
        <v>10.769165039051586</v>
      </c>
      <c r="E82" s="3">
        <f t="shared" si="12"/>
        <v>32</v>
      </c>
    </row>
    <row r="83" spans="1:5" x14ac:dyDescent="0.3">
      <c r="A83" s="3">
        <v>33</v>
      </c>
      <c r="B83" s="3">
        <v>411.78909301757801</v>
      </c>
      <c r="C83" s="3"/>
      <c r="D83" s="9">
        <f t="shared" si="11"/>
        <v>10.909057617179997</v>
      </c>
      <c r="E83" s="3">
        <f t="shared" si="12"/>
        <v>33</v>
      </c>
    </row>
    <row r="84" spans="1:5" x14ac:dyDescent="0.3">
      <c r="A84" s="3">
        <v>34</v>
      </c>
      <c r="B84" s="3">
        <v>411.80059814453102</v>
      </c>
      <c r="C84" s="3"/>
      <c r="D84" s="9">
        <f t="shared" si="11"/>
        <v>11.047119140616132</v>
      </c>
      <c r="E84" s="3">
        <f t="shared" si="12"/>
        <v>34</v>
      </c>
    </row>
    <row r="85" spans="1:5" x14ac:dyDescent="0.3">
      <c r="A85" s="3">
        <v>35</v>
      </c>
      <c r="B85" s="3">
        <v>411.80899047851602</v>
      </c>
      <c r="C85" s="3"/>
      <c r="D85" s="9">
        <f t="shared" si="11"/>
        <v>11.147827148436136</v>
      </c>
      <c r="E85" s="3">
        <f t="shared" si="12"/>
        <v>35</v>
      </c>
    </row>
    <row r="86" spans="1:5" x14ac:dyDescent="0.3">
      <c r="A86" s="3">
        <v>36</v>
      </c>
      <c r="B86" s="3">
        <v>411.82061767578102</v>
      </c>
      <c r="C86" s="3"/>
      <c r="D86" s="9">
        <f t="shared" si="11"/>
        <v>11.287353515616132</v>
      </c>
      <c r="E86" s="3">
        <f t="shared" si="12"/>
        <v>36</v>
      </c>
    </row>
    <row r="87" spans="1:5" x14ac:dyDescent="0.3">
      <c r="A87" s="3">
        <v>37</v>
      </c>
      <c r="B87" s="3">
        <v>411.83142089843801</v>
      </c>
      <c r="C87" s="3"/>
      <c r="D87" s="9">
        <f t="shared" si="11"/>
        <v>11.4169921875</v>
      </c>
      <c r="E87" s="3">
        <f t="shared" si="12"/>
        <v>37</v>
      </c>
    </row>
    <row r="88" spans="1:5" x14ac:dyDescent="0.3">
      <c r="A88" s="3">
        <v>38</v>
      </c>
      <c r="B88" s="3">
        <v>411.84201049804699</v>
      </c>
      <c r="C88" s="3"/>
      <c r="D88" s="9">
        <f t="shared" si="11"/>
        <v>11.544067382807725</v>
      </c>
      <c r="E88" s="3">
        <f t="shared" si="12"/>
        <v>38</v>
      </c>
    </row>
    <row r="89" spans="1:5" x14ac:dyDescent="0.3">
      <c r="A89" s="3">
        <v>39</v>
      </c>
      <c r="B89" s="3">
        <v>411.85238647460898</v>
      </c>
      <c r="C89" s="3"/>
      <c r="D89" s="9">
        <f t="shared" si="11"/>
        <v>11.668579101551586</v>
      </c>
      <c r="E89" s="3">
        <f t="shared" si="12"/>
        <v>39</v>
      </c>
    </row>
    <row r="90" spans="1:5" x14ac:dyDescent="0.3">
      <c r="A90" s="3">
        <v>40</v>
      </c>
      <c r="B90" s="3">
        <v>411.86260986328102</v>
      </c>
      <c r="C90" s="3"/>
      <c r="D90" s="9">
        <f t="shared" si="11"/>
        <v>11.791259765616132</v>
      </c>
      <c r="E90" s="3">
        <f t="shared" si="12"/>
        <v>40</v>
      </c>
    </row>
    <row r="91" spans="1:5" x14ac:dyDescent="0.3">
      <c r="A91" s="3">
        <v>41</v>
      </c>
      <c r="B91" s="3">
        <v>411.87277221679699</v>
      </c>
      <c r="C91" s="3"/>
      <c r="D91" s="9">
        <f t="shared" si="11"/>
        <v>11.913208007807725</v>
      </c>
      <c r="E91" s="3">
        <f t="shared" si="12"/>
        <v>41</v>
      </c>
    </row>
    <row r="92" spans="1:5" x14ac:dyDescent="0.3">
      <c r="A92" s="3">
        <v>42</v>
      </c>
      <c r="B92" s="3">
        <v>411.8828125</v>
      </c>
      <c r="C92" s="3"/>
      <c r="D92" s="9">
        <f t="shared" si="11"/>
        <v>12.033691406243861</v>
      </c>
      <c r="E92" s="3">
        <f t="shared" si="12"/>
        <v>42</v>
      </c>
    </row>
    <row r="93" spans="1:5" x14ac:dyDescent="0.3">
      <c r="A93" s="3">
        <v>43</v>
      </c>
      <c r="B93" s="3">
        <v>411.89273071289102</v>
      </c>
      <c r="C93" s="3"/>
      <c r="D93" s="9">
        <f t="shared" si="11"/>
        <v>12.152709960936136</v>
      </c>
      <c r="E93" s="3">
        <f t="shared" si="12"/>
        <v>43</v>
      </c>
    </row>
    <row r="94" spans="1:5" x14ac:dyDescent="0.3">
      <c r="A94" s="3">
        <v>44</v>
      </c>
      <c r="B94" s="3">
        <v>411.90249633789102</v>
      </c>
      <c r="C94" s="3"/>
      <c r="D94" s="9">
        <f t="shared" si="11"/>
        <v>12.269897460936136</v>
      </c>
      <c r="E94" s="3">
        <f t="shared" si="12"/>
        <v>44</v>
      </c>
    </row>
    <row r="95" spans="1:5" x14ac:dyDescent="0.3">
      <c r="A95" s="3">
        <v>45</v>
      </c>
      <c r="B95" s="3">
        <v>411.91220092773398</v>
      </c>
      <c r="C95" s="3"/>
      <c r="D95" s="9">
        <f t="shared" si="11"/>
        <v>12.386352539051586</v>
      </c>
      <c r="E95" s="3">
        <f t="shared" si="12"/>
        <v>45</v>
      </c>
    </row>
    <row r="96" spans="1:5" x14ac:dyDescent="0.3">
      <c r="A96" s="3">
        <v>46</v>
      </c>
      <c r="B96" s="3">
        <v>411.92178344726602</v>
      </c>
      <c r="C96" s="3"/>
      <c r="D96" s="9">
        <f t="shared" si="11"/>
        <v>12.501342773436136</v>
      </c>
      <c r="E96" s="3">
        <f t="shared" si="12"/>
        <v>46</v>
      </c>
    </row>
    <row r="97" spans="1:5" x14ac:dyDescent="0.3">
      <c r="A97" s="3">
        <v>47</v>
      </c>
      <c r="B97" s="3">
        <v>411.93399047851602</v>
      </c>
      <c r="C97" s="3"/>
      <c r="D97" s="9">
        <f t="shared" si="11"/>
        <v>12.647827148436136</v>
      </c>
      <c r="E97" s="3">
        <f t="shared" si="12"/>
        <v>47</v>
      </c>
    </row>
    <row r="98" spans="1:5" x14ac:dyDescent="0.3">
      <c r="A98" s="3">
        <v>48</v>
      </c>
      <c r="B98" s="3">
        <v>411.94338989257801</v>
      </c>
      <c r="C98" s="3"/>
      <c r="D98" s="9">
        <f t="shared" si="11"/>
        <v>12.760620117179997</v>
      </c>
      <c r="E98" s="3">
        <f t="shared" si="12"/>
        <v>48</v>
      </c>
    </row>
    <row r="99" spans="1:5" x14ac:dyDescent="0.3">
      <c r="A99" s="3">
        <v>49</v>
      </c>
      <c r="B99" s="3">
        <v>411.95272827148398</v>
      </c>
      <c r="C99" s="3"/>
      <c r="D99" s="9">
        <f t="shared" si="11"/>
        <v>12.872680664051586</v>
      </c>
      <c r="E99" s="3">
        <f t="shared" si="12"/>
        <v>49</v>
      </c>
    </row>
    <row r="100" spans="1:5" x14ac:dyDescent="0.3">
      <c r="A100" s="3">
        <v>50</v>
      </c>
      <c r="B100" s="3">
        <v>411.96197509765602</v>
      </c>
      <c r="C100" s="3"/>
      <c r="D100" s="9">
        <f t="shared" si="11"/>
        <v>12.983642578116132</v>
      </c>
      <c r="E100" s="3">
        <f t="shared" si="12"/>
        <v>50</v>
      </c>
    </row>
    <row r="101" spans="1:5" x14ac:dyDescent="0.3">
      <c r="A101" s="3">
        <v>51</v>
      </c>
      <c r="B101" s="3">
        <v>411.97113037109398</v>
      </c>
      <c r="C101" s="3"/>
      <c r="D101" s="9">
        <f t="shared" si="11"/>
        <v>13.093505859371589</v>
      </c>
      <c r="E101" s="3">
        <f t="shared" si="12"/>
        <v>51</v>
      </c>
    </row>
    <row r="102" spans="1:5" x14ac:dyDescent="0.3">
      <c r="A102" s="3">
        <v>52</v>
      </c>
      <c r="B102" s="3">
        <v>411.98019409179699</v>
      </c>
      <c r="C102" s="3"/>
      <c r="D102" s="9">
        <f t="shared" si="11"/>
        <v>13.202270507807725</v>
      </c>
      <c r="E102" s="3">
        <f t="shared" si="12"/>
        <v>52</v>
      </c>
    </row>
    <row r="103" spans="1:5" x14ac:dyDescent="0.3">
      <c r="A103" s="3">
        <v>53</v>
      </c>
      <c r="B103" s="3">
        <v>411.98919677734398</v>
      </c>
      <c r="C103" s="3"/>
      <c r="D103" s="9">
        <f t="shared" si="11"/>
        <v>13.310302734371589</v>
      </c>
      <c r="E103" s="3">
        <f t="shared" si="12"/>
        <v>53</v>
      </c>
    </row>
    <row r="104" spans="1:5" x14ac:dyDescent="0.3">
      <c r="A104" s="3">
        <v>54</v>
      </c>
      <c r="B104" s="3">
        <v>411.99810791015602</v>
      </c>
      <c r="C104" s="3"/>
      <c r="D104" s="9">
        <f t="shared" si="11"/>
        <v>13.417236328116132</v>
      </c>
      <c r="E104" s="3">
        <f t="shared" si="12"/>
        <v>54</v>
      </c>
    </row>
    <row r="105" spans="1:5" x14ac:dyDescent="0.3">
      <c r="A105" s="3">
        <v>55</v>
      </c>
      <c r="B105" s="3">
        <v>412.00701904296898</v>
      </c>
      <c r="C105" s="3"/>
      <c r="D105" s="9">
        <f t="shared" si="11"/>
        <v>13.524169921871589</v>
      </c>
      <c r="E105" s="3">
        <f t="shared" si="12"/>
        <v>55</v>
      </c>
    </row>
    <row r="106" spans="1:5" x14ac:dyDescent="0.3">
      <c r="A106" s="3">
        <v>56</v>
      </c>
      <c r="B106" s="3">
        <v>412.01577758789102</v>
      </c>
      <c r="C106" s="3"/>
      <c r="D106" s="9">
        <f t="shared" si="11"/>
        <v>13.629272460936136</v>
      </c>
      <c r="E106" s="3">
        <f t="shared" si="12"/>
        <v>56</v>
      </c>
    </row>
    <row r="107" spans="1:5" x14ac:dyDescent="0.3">
      <c r="A107" s="3">
        <v>57</v>
      </c>
      <c r="B107" s="3">
        <v>412.02444458007801</v>
      </c>
      <c r="C107" s="3"/>
      <c r="D107" s="9">
        <f t="shared" si="11"/>
        <v>13.733276367179997</v>
      </c>
      <c r="E107" s="3">
        <f t="shared" si="12"/>
        <v>57</v>
      </c>
    </row>
    <row r="108" spans="1:5" x14ac:dyDescent="0.3">
      <c r="A108" s="3">
        <v>58</v>
      </c>
      <c r="B108" s="3">
        <v>412.03292846679699</v>
      </c>
      <c r="C108" s="3"/>
      <c r="D108" s="9">
        <f t="shared" si="11"/>
        <v>13.835083007807725</v>
      </c>
      <c r="E108" s="3">
        <f t="shared" si="12"/>
        <v>58</v>
      </c>
    </row>
    <row r="109" spans="1:5" x14ac:dyDescent="0.3">
      <c r="A109" s="3">
        <v>59</v>
      </c>
      <c r="B109" s="3">
        <v>412.04135131835898</v>
      </c>
      <c r="C109" s="3"/>
      <c r="D109" s="9">
        <f t="shared" si="11"/>
        <v>13.936157226551586</v>
      </c>
      <c r="E109" s="3">
        <f t="shared" si="12"/>
        <v>59</v>
      </c>
    </row>
    <row r="110" spans="1:5" x14ac:dyDescent="0.3">
      <c r="A110" s="3">
        <v>60</v>
      </c>
      <c r="B110" s="3">
        <v>412.04977416992199</v>
      </c>
      <c r="C110" s="3"/>
      <c r="D110" s="9">
        <f t="shared" si="11"/>
        <v>14.037231445307725</v>
      </c>
      <c r="E110" s="3">
        <f t="shared" si="12"/>
        <v>60</v>
      </c>
    </row>
    <row r="111" spans="1:5" x14ac:dyDescent="0.3">
      <c r="A111" s="3">
        <v>61</v>
      </c>
      <c r="B111" s="3">
        <v>412.05792236328102</v>
      </c>
      <c r="C111" s="3"/>
      <c r="D111" s="9">
        <f t="shared" si="11"/>
        <v>14.135009765616132</v>
      </c>
      <c r="E111" s="3">
        <f t="shared" si="12"/>
        <v>61</v>
      </c>
    </row>
    <row r="112" spans="1:5" x14ac:dyDescent="0.3">
      <c r="A112" s="3">
        <v>62</v>
      </c>
      <c r="B112" s="3">
        <v>412.06610107421898</v>
      </c>
      <c r="C112" s="3"/>
      <c r="D112" s="9">
        <f t="shared" si="11"/>
        <v>14.233154296871589</v>
      </c>
      <c r="E112" s="3">
        <f t="shared" si="12"/>
        <v>62</v>
      </c>
    </row>
    <row r="113" spans="1:5" x14ac:dyDescent="0.3">
      <c r="A113" s="3">
        <v>63</v>
      </c>
      <c r="B113" s="3">
        <v>412.07418823242199</v>
      </c>
      <c r="C113" s="3"/>
      <c r="D113" s="9">
        <f t="shared" si="11"/>
        <v>14.330200195307725</v>
      </c>
      <c r="E113" s="3">
        <f t="shared" si="12"/>
        <v>63</v>
      </c>
    </row>
    <row r="114" spans="1:5" x14ac:dyDescent="0.3">
      <c r="A114" s="3">
        <v>64</v>
      </c>
      <c r="B114" s="3">
        <v>412.08224487304699</v>
      </c>
      <c r="C114" s="3"/>
      <c r="D114" s="9">
        <f t="shared" si="11"/>
        <v>14.426879882807725</v>
      </c>
      <c r="E114" s="3">
        <f t="shared" si="12"/>
        <v>64</v>
      </c>
    </row>
    <row r="115" spans="1:5" x14ac:dyDescent="0.3">
      <c r="A115" s="3">
        <v>65</v>
      </c>
      <c r="B115" s="3">
        <v>412.09020996093801</v>
      </c>
      <c r="C115" s="3"/>
      <c r="D115" s="9">
        <f t="shared" si="11"/>
        <v>14.5224609375</v>
      </c>
      <c r="E115" s="3">
        <f t="shared" si="12"/>
        <v>65</v>
      </c>
    </row>
    <row r="116" spans="1:5" x14ac:dyDescent="0.3">
      <c r="A116" s="3">
        <v>66</v>
      </c>
      <c r="B116" s="3">
        <v>412.09814453125</v>
      </c>
      <c r="C116" s="3"/>
      <c r="D116" s="9">
        <f t="shared" si="11"/>
        <v>14.617675781243861</v>
      </c>
      <c r="E116" s="3">
        <f t="shared" si="12"/>
        <v>66</v>
      </c>
    </row>
    <row r="117" spans="1:5" x14ac:dyDescent="0.3">
      <c r="A117" s="3">
        <v>67</v>
      </c>
      <c r="B117" s="3">
        <v>412.10601806640602</v>
      </c>
      <c r="C117" s="3"/>
      <c r="D117" s="9">
        <f t="shared" si="11"/>
        <v>14.712158203116132</v>
      </c>
      <c r="E117" s="3">
        <f t="shared" si="12"/>
        <v>67</v>
      </c>
    </row>
    <row r="118" spans="1:5" x14ac:dyDescent="0.3">
      <c r="A118" s="3">
        <v>68</v>
      </c>
      <c r="B118" s="3">
        <v>412.11389160156301</v>
      </c>
      <c r="C118" s="3"/>
      <c r="D118" s="9">
        <f t="shared" si="11"/>
        <v>14.806640625</v>
      </c>
      <c r="E118" s="3">
        <f t="shared" si="12"/>
        <v>68</v>
      </c>
    </row>
    <row r="119" spans="1:5" x14ac:dyDescent="0.3">
      <c r="A119" s="3">
        <v>69</v>
      </c>
      <c r="B119" s="3">
        <v>412.12164306640602</v>
      </c>
      <c r="C119" s="3"/>
      <c r="D119" s="9">
        <f t="shared" si="11"/>
        <v>14.899658203116132</v>
      </c>
      <c r="E119" s="3">
        <f t="shared" si="12"/>
        <v>69</v>
      </c>
    </row>
    <row r="120" spans="1:5" x14ac:dyDescent="0.3">
      <c r="A120" s="3">
        <v>70</v>
      </c>
      <c r="B120" s="3">
        <v>412.12939453125</v>
      </c>
      <c r="C120" s="3"/>
      <c r="D120" s="9">
        <f t="shared" si="11"/>
        <v>14.992675781243861</v>
      </c>
      <c r="E120" s="3">
        <f t="shared" si="12"/>
        <v>70</v>
      </c>
    </row>
    <row r="121" spans="1:5" x14ac:dyDescent="0.3">
      <c r="A121" s="3">
        <v>71</v>
      </c>
      <c r="B121" s="3">
        <v>412.13705444335898</v>
      </c>
      <c r="C121" s="3"/>
      <c r="D121" s="9">
        <f t="shared" si="11"/>
        <v>15.084594726551586</v>
      </c>
      <c r="E121" s="3">
        <f t="shared" si="12"/>
        <v>71</v>
      </c>
    </row>
    <row r="122" spans="1:5" x14ac:dyDescent="0.3">
      <c r="A122" s="3">
        <v>72</v>
      </c>
      <c r="B122" s="3">
        <v>412.14471435546898</v>
      </c>
      <c r="C122" s="3"/>
      <c r="D122" s="9">
        <f t="shared" si="11"/>
        <v>15.176513671871589</v>
      </c>
      <c r="E122" s="3">
        <f t="shared" si="12"/>
        <v>72</v>
      </c>
    </row>
    <row r="123" spans="1:5" x14ac:dyDescent="0.3">
      <c r="A123" s="3">
        <v>73</v>
      </c>
      <c r="B123" s="3">
        <v>412.15231323242199</v>
      </c>
      <c r="C123" s="3"/>
      <c r="D123" s="9">
        <f t="shared" si="11"/>
        <v>15.267700195307725</v>
      </c>
      <c r="E123" s="3">
        <f t="shared" si="12"/>
        <v>73</v>
      </c>
    </row>
    <row r="124" spans="1:5" x14ac:dyDescent="0.3">
      <c r="A124" s="3">
        <v>74</v>
      </c>
      <c r="B124" s="3">
        <v>412.15982055664102</v>
      </c>
      <c r="C124" s="3"/>
      <c r="D124" s="9">
        <f t="shared" si="11"/>
        <v>15.357788085936136</v>
      </c>
      <c r="E124" s="3">
        <f t="shared" si="12"/>
        <v>74</v>
      </c>
    </row>
    <row r="125" spans="1:5" x14ac:dyDescent="0.3">
      <c r="A125" s="3">
        <v>75</v>
      </c>
      <c r="B125" s="3">
        <v>412.16735839843801</v>
      </c>
      <c r="C125" s="3"/>
      <c r="D125" s="9">
        <f t="shared" si="11"/>
        <v>15.4482421875</v>
      </c>
      <c r="E125" s="3">
        <f t="shared" si="12"/>
        <v>75</v>
      </c>
    </row>
    <row r="126" spans="1:5" x14ac:dyDescent="0.3">
      <c r="A126" s="3">
        <v>76</v>
      </c>
      <c r="B126" s="3">
        <v>412.1748046875</v>
      </c>
      <c r="C126" s="3"/>
      <c r="D126" s="9">
        <f t="shared" si="11"/>
        <v>15.537597656243861</v>
      </c>
      <c r="E126" s="3">
        <f t="shared" si="12"/>
        <v>76</v>
      </c>
    </row>
    <row r="127" spans="1:5" x14ac:dyDescent="0.3">
      <c r="A127" s="3">
        <v>77</v>
      </c>
      <c r="B127" s="3">
        <v>412.18222045898398</v>
      </c>
      <c r="C127" s="3"/>
      <c r="D127" s="9">
        <f t="shared" si="11"/>
        <v>15.626586914051586</v>
      </c>
      <c r="E127" s="3">
        <f t="shared" si="12"/>
        <v>77</v>
      </c>
    </row>
    <row r="128" spans="1:5" x14ac:dyDescent="0.3">
      <c r="A128" s="3">
        <v>78</v>
      </c>
      <c r="B128" s="3">
        <v>412.18957519531301</v>
      </c>
      <c r="C128" s="3"/>
      <c r="D128" s="9">
        <f t="shared" si="11"/>
        <v>15.71484375</v>
      </c>
      <c r="E128" s="3">
        <f t="shared" si="12"/>
        <v>78</v>
      </c>
    </row>
    <row r="129" spans="1:5" x14ac:dyDescent="0.3">
      <c r="A129" s="3">
        <v>79</v>
      </c>
      <c r="B129" s="3">
        <v>412.19689941406301</v>
      </c>
      <c r="C129" s="3"/>
      <c r="D129" s="9">
        <f t="shared" si="11"/>
        <v>15.802734375</v>
      </c>
      <c r="E129" s="3">
        <f t="shared" si="12"/>
        <v>79</v>
      </c>
    </row>
    <row r="130" spans="1:5" x14ac:dyDescent="0.3">
      <c r="A130" s="3">
        <v>80</v>
      </c>
      <c r="B130" s="3">
        <v>412.20422363281301</v>
      </c>
      <c r="C130" s="3"/>
      <c r="D130" s="9">
        <f t="shared" si="11"/>
        <v>15.890625</v>
      </c>
      <c r="E130" s="3">
        <f t="shared" si="12"/>
        <v>80</v>
      </c>
    </row>
    <row r="131" spans="1:5" x14ac:dyDescent="0.3">
      <c r="A131" s="3">
        <v>81</v>
      </c>
      <c r="B131" s="3">
        <v>412.21145629882801</v>
      </c>
      <c r="C131" s="3"/>
      <c r="D131" s="9">
        <f t="shared" si="11"/>
        <v>15.977416992179997</v>
      </c>
      <c r="E131" s="3">
        <f t="shared" si="12"/>
        <v>81</v>
      </c>
    </row>
    <row r="132" spans="1:5" x14ac:dyDescent="0.3">
      <c r="A132" s="3">
        <v>82</v>
      </c>
      <c r="B132" s="3">
        <v>412.21868896484398</v>
      </c>
      <c r="C132" s="3"/>
      <c r="D132" s="9">
        <f t="shared" si="11"/>
        <v>16.064208984371589</v>
      </c>
      <c r="E132" s="3">
        <f t="shared" si="12"/>
        <v>82</v>
      </c>
    </row>
    <row r="133" spans="1:5" x14ac:dyDescent="0.3">
      <c r="A133" s="3">
        <v>83</v>
      </c>
      <c r="B133" s="3">
        <v>412.22586059570301</v>
      </c>
      <c r="C133" s="3"/>
      <c r="D133" s="9">
        <f t="shared" si="11"/>
        <v>16.150268554679997</v>
      </c>
      <c r="E133" s="3">
        <f t="shared" si="12"/>
        <v>83</v>
      </c>
    </row>
    <row r="134" spans="1:5" x14ac:dyDescent="0.3">
      <c r="A134" s="3">
        <v>84</v>
      </c>
      <c r="B134" s="3">
        <v>412.23300170898398</v>
      </c>
      <c r="C134" s="3"/>
      <c r="D134" s="9">
        <f t="shared" si="11"/>
        <v>16.235961914051586</v>
      </c>
      <c r="E134" s="3">
        <f t="shared" si="12"/>
        <v>84</v>
      </c>
    </row>
    <row r="135" spans="1:5" x14ac:dyDescent="0.3">
      <c r="A135" s="3">
        <v>85</v>
      </c>
      <c r="B135" s="3">
        <v>412.24008178710898</v>
      </c>
      <c r="C135" s="3"/>
      <c r="D135" s="9">
        <f t="shared" si="11"/>
        <v>16.320922851551586</v>
      </c>
      <c r="E135" s="3">
        <f t="shared" si="12"/>
        <v>85</v>
      </c>
    </row>
    <row r="136" spans="1:5" x14ac:dyDescent="0.3">
      <c r="A136" s="3">
        <v>86</v>
      </c>
      <c r="B136" s="3">
        <v>412.24713134765602</v>
      </c>
      <c r="C136" s="3"/>
      <c r="D136" s="9">
        <f t="shared" si="11"/>
        <v>16.405517578116132</v>
      </c>
      <c r="E136" s="3">
        <f t="shared" si="12"/>
        <v>86</v>
      </c>
    </row>
    <row r="137" spans="1:5" x14ac:dyDescent="0.3">
      <c r="A137" s="3">
        <v>87</v>
      </c>
      <c r="B137" s="3">
        <v>412.25418090820301</v>
      </c>
      <c r="C137" s="3"/>
      <c r="D137" s="9">
        <f t="shared" si="11"/>
        <v>16.490112304679997</v>
      </c>
      <c r="E137" s="3">
        <f t="shared" si="12"/>
        <v>87</v>
      </c>
    </row>
    <row r="138" spans="1:5" x14ac:dyDescent="0.3">
      <c r="A138" s="3">
        <v>88</v>
      </c>
      <c r="B138" s="3">
        <v>412.26113891601602</v>
      </c>
      <c r="C138" s="3"/>
      <c r="D138" s="9">
        <f t="shared" si="11"/>
        <v>16.573608398436136</v>
      </c>
      <c r="E138" s="3">
        <f t="shared" si="12"/>
        <v>88</v>
      </c>
    </row>
    <row r="139" spans="1:5" x14ac:dyDescent="0.3">
      <c r="A139" s="3">
        <v>89</v>
      </c>
      <c r="B139" s="3">
        <v>412.26809692382801</v>
      </c>
      <c r="C139" s="3"/>
      <c r="D139" s="9">
        <f t="shared" si="11"/>
        <v>16.657104492179997</v>
      </c>
      <c r="E139" s="3">
        <f t="shared" si="12"/>
        <v>89</v>
      </c>
    </row>
    <row r="140" spans="1:5" x14ac:dyDescent="0.3">
      <c r="A140" s="3">
        <v>90</v>
      </c>
      <c r="B140" s="3">
        <v>412.27502441406301</v>
      </c>
      <c r="C140" s="3"/>
      <c r="D140" s="9">
        <f t="shared" si="11"/>
        <v>16.740234375</v>
      </c>
      <c r="E140" s="3">
        <f t="shared" si="12"/>
        <v>90</v>
      </c>
    </row>
    <row r="141" spans="1:5" x14ac:dyDescent="0.3">
      <c r="A141" s="3">
        <v>91</v>
      </c>
      <c r="B141" s="3">
        <v>412.28195190429699</v>
      </c>
      <c r="C141" s="3"/>
      <c r="D141" s="9">
        <f t="shared" si="11"/>
        <v>16.823364257807725</v>
      </c>
      <c r="E141" s="3">
        <f t="shared" si="12"/>
        <v>91</v>
      </c>
    </row>
    <row r="142" spans="1:5" x14ac:dyDescent="0.3">
      <c r="A142" s="3">
        <v>92</v>
      </c>
      <c r="B142" s="3">
        <v>412.28875732421898</v>
      </c>
      <c r="C142" s="3"/>
      <c r="D142" s="9">
        <f t="shared" si="11"/>
        <v>16.905029296871589</v>
      </c>
      <c r="E142" s="3">
        <f t="shared" si="12"/>
        <v>92</v>
      </c>
    </row>
    <row r="143" spans="1:5" x14ac:dyDescent="0.3">
      <c r="A143" s="3">
        <v>93</v>
      </c>
      <c r="B143" s="3">
        <v>412.29556274414102</v>
      </c>
      <c r="C143" s="3"/>
      <c r="D143" s="9">
        <f t="shared" si="11"/>
        <v>16.986694335936136</v>
      </c>
      <c r="E143" s="3">
        <f t="shared" si="12"/>
        <v>93</v>
      </c>
    </row>
    <row r="144" spans="1:5" x14ac:dyDescent="0.3">
      <c r="A144" s="3">
        <v>94</v>
      </c>
      <c r="B144" s="3">
        <v>412.30236816406301</v>
      </c>
      <c r="C144" s="3"/>
      <c r="D144" s="9">
        <f t="shared" si="11"/>
        <v>17.068359375</v>
      </c>
      <c r="E144" s="3">
        <f t="shared" si="12"/>
        <v>94</v>
      </c>
    </row>
    <row r="145" spans="1:5" x14ac:dyDescent="0.3">
      <c r="A145" s="3">
        <v>95</v>
      </c>
      <c r="B145" s="3">
        <v>412.30911254882801</v>
      </c>
      <c r="C145" s="3"/>
      <c r="D145" s="9">
        <f t="shared" ref="D145:D208" si="13">(B145-$B$16)*12</f>
        <v>17.149291992179997</v>
      </c>
      <c r="E145" s="3">
        <f t="shared" ref="E145:E208" si="14">A145</f>
        <v>95</v>
      </c>
    </row>
    <row r="146" spans="1:5" x14ac:dyDescent="0.3">
      <c r="A146" s="3">
        <v>96</v>
      </c>
      <c r="B146" s="3">
        <v>412.31582641601602</v>
      </c>
      <c r="C146" s="3"/>
      <c r="D146" s="9">
        <f t="shared" si="13"/>
        <v>17.229858398436136</v>
      </c>
      <c r="E146" s="3">
        <f t="shared" si="14"/>
        <v>96</v>
      </c>
    </row>
    <row r="147" spans="1:5" x14ac:dyDescent="0.3">
      <c r="A147" s="3">
        <v>97</v>
      </c>
      <c r="B147" s="3">
        <v>412.322509765625</v>
      </c>
      <c r="C147" s="3"/>
      <c r="D147" s="9">
        <f t="shared" si="13"/>
        <v>17.310058593743861</v>
      </c>
      <c r="E147" s="3">
        <f t="shared" si="14"/>
        <v>97</v>
      </c>
    </row>
    <row r="148" spans="1:5" x14ac:dyDescent="0.3">
      <c r="A148" s="3">
        <v>98</v>
      </c>
      <c r="B148" s="3">
        <v>412.32916259765602</v>
      </c>
      <c r="C148" s="3"/>
      <c r="D148" s="9">
        <f t="shared" si="13"/>
        <v>17.389892578116132</v>
      </c>
      <c r="E148" s="3">
        <f t="shared" si="14"/>
        <v>98</v>
      </c>
    </row>
    <row r="149" spans="1:5" x14ac:dyDescent="0.3">
      <c r="A149" s="3">
        <v>99</v>
      </c>
      <c r="B149" s="3">
        <v>412.33578491210898</v>
      </c>
      <c r="C149" s="3"/>
      <c r="D149" s="9">
        <f t="shared" si="13"/>
        <v>17.469360351551586</v>
      </c>
      <c r="E149" s="3">
        <f t="shared" si="14"/>
        <v>99</v>
      </c>
    </row>
    <row r="150" spans="1:5" x14ac:dyDescent="0.3">
      <c r="A150" s="3">
        <v>100</v>
      </c>
      <c r="B150" s="3">
        <v>412.34237670898398</v>
      </c>
      <c r="C150" s="3"/>
      <c r="D150" s="9">
        <f t="shared" si="13"/>
        <v>17.548461914051586</v>
      </c>
      <c r="E150" s="3">
        <f t="shared" si="14"/>
        <v>100</v>
      </c>
    </row>
    <row r="151" spans="1:5" x14ac:dyDescent="0.3">
      <c r="A151" s="3">
        <v>101</v>
      </c>
      <c r="B151" s="3">
        <v>412.34893798828102</v>
      </c>
      <c r="C151" s="3"/>
      <c r="D151" s="9">
        <f t="shared" si="13"/>
        <v>17.627197265616132</v>
      </c>
      <c r="E151" s="3">
        <f t="shared" si="14"/>
        <v>101</v>
      </c>
    </row>
    <row r="152" spans="1:5" x14ac:dyDescent="0.3">
      <c r="A152" s="3">
        <v>102</v>
      </c>
      <c r="B152" s="3">
        <v>412.35549926757801</v>
      </c>
      <c r="C152" s="3"/>
      <c r="D152" s="9">
        <f t="shared" si="13"/>
        <v>17.705932617179997</v>
      </c>
      <c r="E152" s="3">
        <f t="shared" si="14"/>
        <v>102</v>
      </c>
    </row>
    <row r="153" spans="1:5" x14ac:dyDescent="0.3">
      <c r="A153" s="3">
        <v>103</v>
      </c>
      <c r="B153" s="3">
        <v>412.36199951171898</v>
      </c>
      <c r="C153" s="3"/>
      <c r="D153" s="9">
        <f t="shared" si="13"/>
        <v>17.783935546871589</v>
      </c>
      <c r="E153" s="3">
        <f t="shared" si="14"/>
        <v>103</v>
      </c>
    </row>
    <row r="154" spans="1:5" x14ac:dyDescent="0.3">
      <c r="A154" s="3">
        <v>104</v>
      </c>
      <c r="B154" s="3">
        <v>412.36849975585898</v>
      </c>
      <c r="C154" s="3"/>
      <c r="D154" s="9">
        <f t="shared" si="13"/>
        <v>17.861938476551586</v>
      </c>
      <c r="E154" s="3">
        <f t="shared" si="14"/>
        <v>104</v>
      </c>
    </row>
    <row r="155" spans="1:5" x14ac:dyDescent="0.3">
      <c r="A155" s="3">
        <v>105</v>
      </c>
      <c r="B155" s="3">
        <v>412.37496948242199</v>
      </c>
      <c r="C155" s="3"/>
      <c r="D155" s="9">
        <f t="shared" si="13"/>
        <v>17.939575195307725</v>
      </c>
      <c r="E155" s="3">
        <f t="shared" si="14"/>
        <v>105</v>
      </c>
    </row>
    <row r="156" spans="1:5" x14ac:dyDescent="0.3">
      <c r="A156" s="3">
        <v>106</v>
      </c>
      <c r="B156" s="3">
        <v>412.38128662109398</v>
      </c>
      <c r="C156" s="3"/>
      <c r="D156" s="9">
        <f t="shared" si="13"/>
        <v>18.015380859371589</v>
      </c>
      <c r="E156" s="3">
        <f t="shared" si="14"/>
        <v>106</v>
      </c>
    </row>
    <row r="157" spans="1:5" x14ac:dyDescent="0.3">
      <c r="A157" s="3">
        <v>107</v>
      </c>
      <c r="B157" s="3">
        <v>412.3876953125</v>
      </c>
      <c r="C157" s="3"/>
      <c r="D157" s="9">
        <f t="shared" si="13"/>
        <v>18.092285156243861</v>
      </c>
      <c r="E157" s="3">
        <f t="shared" si="14"/>
        <v>107</v>
      </c>
    </row>
    <row r="158" spans="1:5" x14ac:dyDescent="0.3">
      <c r="A158" s="3">
        <v>108</v>
      </c>
      <c r="B158" s="3">
        <v>412.39407348632801</v>
      </c>
      <c r="C158" s="3"/>
      <c r="D158" s="9">
        <f t="shared" si="13"/>
        <v>18.168823242179997</v>
      </c>
      <c r="E158" s="3">
        <f t="shared" si="14"/>
        <v>108</v>
      </c>
    </row>
    <row r="159" spans="1:5" x14ac:dyDescent="0.3">
      <c r="A159" s="3">
        <v>109</v>
      </c>
      <c r="B159" s="3">
        <v>412.40045166015602</v>
      </c>
      <c r="C159" s="3"/>
      <c r="D159" s="9">
        <f t="shared" si="13"/>
        <v>18.245361328116132</v>
      </c>
      <c r="E159" s="3">
        <f t="shared" si="14"/>
        <v>109</v>
      </c>
    </row>
    <row r="160" spans="1:5" x14ac:dyDescent="0.3">
      <c r="A160" s="3">
        <v>110</v>
      </c>
      <c r="B160" s="3">
        <v>412.40676879882801</v>
      </c>
      <c r="C160" s="3"/>
      <c r="D160" s="9">
        <f t="shared" si="13"/>
        <v>18.321166992179997</v>
      </c>
      <c r="E160" s="3">
        <f t="shared" si="14"/>
        <v>110</v>
      </c>
    </row>
    <row r="161" spans="1:5" x14ac:dyDescent="0.3">
      <c r="A161" s="3">
        <v>111</v>
      </c>
      <c r="B161" s="3">
        <v>412.41305541992199</v>
      </c>
      <c r="C161" s="3"/>
      <c r="D161" s="9">
        <f t="shared" si="13"/>
        <v>18.396606445307725</v>
      </c>
      <c r="E161" s="3">
        <f t="shared" si="14"/>
        <v>111</v>
      </c>
    </row>
    <row r="162" spans="1:5" x14ac:dyDescent="0.3">
      <c r="A162" s="3">
        <v>112</v>
      </c>
      <c r="B162" s="3">
        <v>412.41931152343801</v>
      </c>
      <c r="C162" s="3"/>
      <c r="D162" s="9">
        <f t="shared" si="13"/>
        <v>18.4716796875</v>
      </c>
      <c r="E162" s="3">
        <f t="shared" si="14"/>
        <v>112</v>
      </c>
    </row>
    <row r="163" spans="1:5" x14ac:dyDescent="0.3">
      <c r="A163" s="3">
        <v>113</v>
      </c>
      <c r="B163" s="3">
        <v>412.42559814453102</v>
      </c>
      <c r="C163" s="3"/>
      <c r="D163" s="9">
        <f t="shared" si="13"/>
        <v>18.547119140616132</v>
      </c>
      <c r="E163" s="3">
        <f t="shared" si="14"/>
        <v>113</v>
      </c>
    </row>
    <row r="164" spans="1:5" x14ac:dyDescent="0.3">
      <c r="A164" s="3">
        <v>114</v>
      </c>
      <c r="B164" s="3">
        <v>412.43185424804699</v>
      </c>
      <c r="C164" s="3"/>
      <c r="D164" s="9">
        <f t="shared" si="13"/>
        <v>18.622192382807725</v>
      </c>
      <c r="E164" s="3">
        <f t="shared" si="14"/>
        <v>114</v>
      </c>
    </row>
    <row r="165" spans="1:5" x14ac:dyDescent="0.3">
      <c r="A165" s="3">
        <v>115</v>
      </c>
      <c r="B165" s="3">
        <v>412.43798828125</v>
      </c>
      <c r="C165" s="3"/>
      <c r="D165" s="9">
        <f t="shared" si="13"/>
        <v>18.695800781243861</v>
      </c>
      <c r="E165" s="3">
        <f t="shared" si="14"/>
        <v>115</v>
      </c>
    </row>
    <row r="166" spans="1:5" x14ac:dyDescent="0.3">
      <c r="A166" s="3">
        <v>116</v>
      </c>
      <c r="B166" s="3">
        <v>412.44400024414102</v>
      </c>
      <c r="C166" s="3"/>
      <c r="D166" s="9">
        <f t="shared" si="13"/>
        <v>18.767944335936136</v>
      </c>
      <c r="E166" s="3">
        <f t="shared" si="14"/>
        <v>116</v>
      </c>
    </row>
    <row r="167" spans="1:5" x14ac:dyDescent="0.3">
      <c r="A167" s="3">
        <v>117</v>
      </c>
      <c r="B167" s="3">
        <v>412.45007324218801</v>
      </c>
      <c r="C167" s="3"/>
      <c r="D167" s="9">
        <f t="shared" si="13"/>
        <v>18.8408203125</v>
      </c>
      <c r="E167" s="3">
        <f t="shared" si="14"/>
        <v>117</v>
      </c>
    </row>
    <row r="168" spans="1:5" x14ac:dyDescent="0.3">
      <c r="A168" s="3">
        <v>118</v>
      </c>
      <c r="B168" s="3">
        <v>412.4560546875</v>
      </c>
      <c r="C168" s="3"/>
      <c r="D168" s="9">
        <f t="shared" si="13"/>
        <v>18.912597656243861</v>
      </c>
      <c r="E168" s="3">
        <f t="shared" si="14"/>
        <v>118</v>
      </c>
    </row>
    <row r="169" spans="1:5" x14ac:dyDescent="0.3">
      <c r="A169" s="3">
        <v>119</v>
      </c>
      <c r="B169" s="3">
        <v>412.46203613281301</v>
      </c>
      <c r="C169" s="3"/>
      <c r="D169" s="9">
        <f t="shared" si="13"/>
        <v>18.984375</v>
      </c>
      <c r="E169" s="3">
        <f t="shared" si="14"/>
        <v>119</v>
      </c>
    </row>
    <row r="170" spans="1:5" x14ac:dyDescent="0.3">
      <c r="A170" s="3">
        <v>120</v>
      </c>
      <c r="B170" s="3">
        <v>412.46798706054699</v>
      </c>
      <c r="C170" s="3"/>
      <c r="D170" s="9">
        <f t="shared" si="13"/>
        <v>19.055786132807725</v>
      </c>
      <c r="E170" s="3">
        <f t="shared" si="14"/>
        <v>120</v>
      </c>
    </row>
    <row r="171" spans="1:5" x14ac:dyDescent="0.3">
      <c r="A171" s="3">
        <v>121</v>
      </c>
      <c r="B171" s="3">
        <v>412.47390747070301</v>
      </c>
      <c r="C171" s="3"/>
      <c r="D171" s="9">
        <f t="shared" si="13"/>
        <v>19.126831054679997</v>
      </c>
      <c r="E171" s="3">
        <f t="shared" si="14"/>
        <v>121</v>
      </c>
    </row>
    <row r="172" spans="1:5" x14ac:dyDescent="0.3">
      <c r="A172" s="3">
        <v>122</v>
      </c>
      <c r="B172" s="3">
        <v>412.47982788085898</v>
      </c>
      <c r="C172" s="3"/>
      <c r="D172" s="9">
        <f t="shared" si="13"/>
        <v>19.197875976551586</v>
      </c>
      <c r="E172" s="3">
        <f t="shared" si="14"/>
        <v>122</v>
      </c>
    </row>
    <row r="173" spans="1:5" x14ac:dyDescent="0.3">
      <c r="A173" s="3">
        <v>123</v>
      </c>
      <c r="B173" s="3">
        <v>412.48571777343801</v>
      </c>
      <c r="C173" s="3"/>
      <c r="D173" s="9">
        <f t="shared" si="13"/>
        <v>19.2685546875</v>
      </c>
      <c r="E173" s="3">
        <f t="shared" si="14"/>
        <v>123</v>
      </c>
    </row>
    <row r="174" spans="1:5" x14ac:dyDescent="0.3">
      <c r="A174" s="3">
        <v>124</v>
      </c>
      <c r="B174" s="3">
        <v>412.49157714843801</v>
      </c>
      <c r="C174" s="3"/>
      <c r="D174" s="9">
        <f t="shared" si="13"/>
        <v>19.3388671875</v>
      </c>
      <c r="E174" s="3">
        <f t="shared" si="14"/>
        <v>124</v>
      </c>
    </row>
    <row r="175" spans="1:5" x14ac:dyDescent="0.3">
      <c r="A175" s="3">
        <v>125</v>
      </c>
      <c r="B175" s="3">
        <v>412.49743652343801</v>
      </c>
      <c r="C175" s="3"/>
      <c r="D175" s="9">
        <f t="shared" si="13"/>
        <v>19.4091796875</v>
      </c>
      <c r="E175" s="3">
        <f t="shared" si="14"/>
        <v>125</v>
      </c>
    </row>
    <row r="176" spans="1:5" x14ac:dyDescent="0.3">
      <c r="A176" s="3">
        <v>126</v>
      </c>
      <c r="B176" s="3">
        <v>412.50326538085898</v>
      </c>
      <c r="C176" s="3"/>
      <c r="D176" s="9">
        <f t="shared" si="13"/>
        <v>19.479125976551586</v>
      </c>
      <c r="E176" s="3">
        <f t="shared" si="14"/>
        <v>126</v>
      </c>
    </row>
    <row r="177" spans="1:5" x14ac:dyDescent="0.3">
      <c r="A177" s="3">
        <v>127</v>
      </c>
      <c r="B177" s="3">
        <v>412.50906372070301</v>
      </c>
      <c r="C177" s="3"/>
      <c r="D177" s="9">
        <f t="shared" si="13"/>
        <v>19.548706054679997</v>
      </c>
      <c r="E177" s="3">
        <f t="shared" si="14"/>
        <v>127</v>
      </c>
    </row>
    <row r="178" spans="1:5" x14ac:dyDescent="0.3">
      <c r="A178" s="3">
        <v>128</v>
      </c>
      <c r="B178" s="3">
        <v>412.514892578125</v>
      </c>
      <c r="C178" s="3"/>
      <c r="D178" s="9">
        <f t="shared" si="13"/>
        <v>19.618652343743861</v>
      </c>
      <c r="E178" s="3">
        <f t="shared" si="14"/>
        <v>128</v>
      </c>
    </row>
    <row r="179" spans="1:5" x14ac:dyDescent="0.3">
      <c r="A179" s="3">
        <v>129</v>
      </c>
      <c r="B179" s="3">
        <v>412.52062988281301</v>
      </c>
      <c r="C179" s="3"/>
      <c r="D179" s="9">
        <f t="shared" si="13"/>
        <v>19.6875</v>
      </c>
      <c r="E179" s="3">
        <f t="shared" si="14"/>
        <v>129</v>
      </c>
    </row>
    <row r="180" spans="1:5" x14ac:dyDescent="0.3">
      <c r="A180" s="3">
        <v>130</v>
      </c>
      <c r="B180" s="3">
        <v>412.52639770507801</v>
      </c>
      <c r="C180" s="3"/>
      <c r="D180" s="9">
        <f t="shared" si="13"/>
        <v>19.756713867179997</v>
      </c>
      <c r="E180" s="3">
        <f t="shared" si="14"/>
        <v>130</v>
      </c>
    </row>
    <row r="181" spans="1:5" x14ac:dyDescent="0.3">
      <c r="A181" s="3">
        <v>131</v>
      </c>
      <c r="B181" s="3">
        <v>412.53213500976602</v>
      </c>
      <c r="C181" s="3"/>
      <c r="D181" s="9">
        <f t="shared" si="13"/>
        <v>19.825561523436136</v>
      </c>
      <c r="E181" s="3">
        <f t="shared" si="14"/>
        <v>131</v>
      </c>
    </row>
    <row r="182" spans="1:5" x14ac:dyDescent="0.3">
      <c r="A182" s="3">
        <v>132</v>
      </c>
      <c r="B182" s="3">
        <v>412.537841796875</v>
      </c>
      <c r="C182" s="3"/>
      <c r="D182" s="9">
        <f t="shared" si="13"/>
        <v>19.894042968743861</v>
      </c>
      <c r="E182" s="3">
        <f t="shared" si="14"/>
        <v>132</v>
      </c>
    </row>
    <row r="183" spans="1:5" x14ac:dyDescent="0.3">
      <c r="A183" s="3">
        <v>133</v>
      </c>
      <c r="B183" s="3">
        <v>412.54354858398398</v>
      </c>
      <c r="C183" s="3"/>
      <c r="D183" s="9">
        <f t="shared" si="13"/>
        <v>19.962524414051586</v>
      </c>
      <c r="E183" s="3">
        <f t="shared" si="14"/>
        <v>133</v>
      </c>
    </row>
    <row r="184" spans="1:5" x14ac:dyDescent="0.3">
      <c r="A184" s="3">
        <v>134</v>
      </c>
      <c r="B184" s="3">
        <v>412.54916381835898</v>
      </c>
      <c r="C184" s="3"/>
      <c r="D184" s="9">
        <f t="shared" si="13"/>
        <v>20.029907226551586</v>
      </c>
      <c r="E184" s="3">
        <f t="shared" si="14"/>
        <v>134</v>
      </c>
    </row>
    <row r="185" spans="1:5" x14ac:dyDescent="0.3">
      <c r="A185" s="3">
        <v>135</v>
      </c>
      <c r="B185" s="3">
        <v>412.55484008789102</v>
      </c>
      <c r="C185" s="3"/>
      <c r="D185" s="9">
        <f t="shared" si="13"/>
        <v>20.098022460936136</v>
      </c>
      <c r="E185" s="3">
        <f t="shared" si="14"/>
        <v>135</v>
      </c>
    </row>
    <row r="186" spans="1:5" x14ac:dyDescent="0.3">
      <c r="A186" s="3">
        <v>136</v>
      </c>
      <c r="B186" s="3">
        <v>412.56048583984398</v>
      </c>
      <c r="C186" s="3"/>
      <c r="D186" s="9">
        <f t="shared" si="13"/>
        <v>20.165771484371589</v>
      </c>
      <c r="E186" s="3">
        <f t="shared" si="14"/>
        <v>136</v>
      </c>
    </row>
    <row r="187" spans="1:5" x14ac:dyDescent="0.3">
      <c r="A187" s="3">
        <v>137</v>
      </c>
      <c r="B187" s="3">
        <v>412.56610107421898</v>
      </c>
      <c r="C187" s="3"/>
      <c r="D187" s="9">
        <f t="shared" si="13"/>
        <v>20.233154296871589</v>
      </c>
      <c r="E187" s="3">
        <f t="shared" si="14"/>
        <v>137</v>
      </c>
    </row>
    <row r="188" spans="1:5" x14ac:dyDescent="0.3">
      <c r="A188" s="3">
        <v>138</v>
      </c>
      <c r="B188" s="3">
        <v>412.57174682617199</v>
      </c>
      <c r="C188" s="3"/>
      <c r="D188" s="9">
        <f t="shared" si="13"/>
        <v>20.300903320307725</v>
      </c>
      <c r="E188" s="3">
        <f t="shared" si="14"/>
        <v>138</v>
      </c>
    </row>
    <row r="189" spans="1:5" x14ac:dyDescent="0.3">
      <c r="A189" s="3">
        <v>139</v>
      </c>
      <c r="B189" s="3">
        <v>412.57733154296898</v>
      </c>
      <c r="C189" s="3"/>
      <c r="D189" s="9">
        <f t="shared" si="13"/>
        <v>20.367919921871589</v>
      </c>
      <c r="E189" s="3">
        <f t="shared" si="14"/>
        <v>139</v>
      </c>
    </row>
    <row r="190" spans="1:5" x14ac:dyDescent="0.3">
      <c r="A190" s="3">
        <v>140</v>
      </c>
      <c r="B190" s="3">
        <v>412.58358764648398</v>
      </c>
      <c r="C190" s="3"/>
      <c r="D190" s="9">
        <f t="shared" si="13"/>
        <v>20.442993164051586</v>
      </c>
      <c r="E190" s="3">
        <f t="shared" si="14"/>
        <v>140</v>
      </c>
    </row>
    <row r="191" spans="1:5" x14ac:dyDescent="0.3">
      <c r="A191" s="3">
        <v>141</v>
      </c>
      <c r="B191" s="3">
        <v>412.589111328125</v>
      </c>
      <c r="C191" s="3"/>
      <c r="D191" s="9">
        <f t="shared" si="13"/>
        <v>20.509277343743861</v>
      </c>
      <c r="E191" s="3">
        <f t="shared" si="14"/>
        <v>141</v>
      </c>
    </row>
    <row r="192" spans="1:5" x14ac:dyDescent="0.3">
      <c r="A192" s="3">
        <v>142</v>
      </c>
      <c r="B192" s="3">
        <v>412.59466552734398</v>
      </c>
      <c r="C192" s="3"/>
      <c r="D192" s="9">
        <f t="shared" si="13"/>
        <v>20.575927734371589</v>
      </c>
      <c r="E192" s="3">
        <f t="shared" si="14"/>
        <v>142</v>
      </c>
    </row>
    <row r="193" spans="1:5" x14ac:dyDescent="0.3">
      <c r="A193" s="3">
        <v>143</v>
      </c>
      <c r="B193" s="3">
        <v>412.60021972656301</v>
      </c>
      <c r="C193" s="3"/>
      <c r="D193" s="9">
        <f t="shared" si="13"/>
        <v>20.642578125</v>
      </c>
      <c r="E193" s="3">
        <f t="shared" si="14"/>
        <v>143</v>
      </c>
    </row>
    <row r="194" spans="1:5" x14ac:dyDescent="0.3">
      <c r="A194" s="3">
        <v>144</v>
      </c>
      <c r="B194" s="3">
        <v>412.60568237304699</v>
      </c>
      <c r="C194" s="3"/>
      <c r="D194" s="9">
        <f t="shared" si="13"/>
        <v>20.708129882807725</v>
      </c>
      <c r="E194" s="3">
        <f t="shared" si="14"/>
        <v>144</v>
      </c>
    </row>
    <row r="195" spans="1:5" x14ac:dyDescent="0.3">
      <c r="A195" s="3">
        <v>145</v>
      </c>
      <c r="B195" s="3">
        <v>412.61114501953102</v>
      </c>
      <c r="C195" s="3"/>
      <c r="D195" s="9">
        <f t="shared" si="13"/>
        <v>20.773681640616132</v>
      </c>
      <c r="E195" s="3">
        <f t="shared" si="14"/>
        <v>145</v>
      </c>
    </row>
    <row r="196" spans="1:5" x14ac:dyDescent="0.3">
      <c r="A196" s="3">
        <v>146</v>
      </c>
      <c r="B196" s="3">
        <v>412.61660766601602</v>
      </c>
      <c r="C196" s="3"/>
      <c r="D196" s="9">
        <f t="shared" si="13"/>
        <v>20.839233398436136</v>
      </c>
      <c r="E196" s="3">
        <f t="shared" si="14"/>
        <v>146</v>
      </c>
    </row>
    <row r="197" spans="1:5" x14ac:dyDescent="0.3">
      <c r="A197" s="3">
        <v>147</v>
      </c>
      <c r="B197" s="3">
        <v>412.6220703125</v>
      </c>
      <c r="C197" s="3"/>
      <c r="D197" s="9">
        <f t="shared" si="13"/>
        <v>20.904785156243861</v>
      </c>
      <c r="E197" s="3">
        <f t="shared" si="14"/>
        <v>147</v>
      </c>
    </row>
    <row r="198" spans="1:5" x14ac:dyDescent="0.3">
      <c r="A198" s="3">
        <v>148</v>
      </c>
      <c r="B198" s="3">
        <v>412.62750244140602</v>
      </c>
      <c r="C198" s="3"/>
      <c r="D198" s="9">
        <f t="shared" si="13"/>
        <v>20.969970703116132</v>
      </c>
      <c r="E198" s="3">
        <f t="shared" si="14"/>
        <v>148</v>
      </c>
    </row>
    <row r="199" spans="1:5" x14ac:dyDescent="0.3">
      <c r="A199" s="3">
        <v>149</v>
      </c>
      <c r="B199" s="3">
        <v>412.63293457031301</v>
      </c>
      <c r="C199" s="3"/>
      <c r="D199" s="9">
        <f t="shared" si="13"/>
        <v>21.03515625</v>
      </c>
      <c r="E199" s="3">
        <f t="shared" si="14"/>
        <v>149</v>
      </c>
    </row>
    <row r="200" spans="1:5" x14ac:dyDescent="0.3">
      <c r="A200" s="3">
        <v>150</v>
      </c>
      <c r="B200" s="3">
        <v>412.63830566406301</v>
      </c>
      <c r="C200" s="3"/>
      <c r="D200" s="9">
        <f t="shared" si="13"/>
        <v>21.099609375</v>
      </c>
      <c r="E200" s="3">
        <f t="shared" si="14"/>
        <v>150</v>
      </c>
    </row>
    <row r="201" spans="1:5" x14ac:dyDescent="0.3">
      <c r="A201" s="3">
        <v>155</v>
      </c>
      <c r="B201" s="3">
        <v>412.6650390625</v>
      </c>
      <c r="C201" s="3"/>
      <c r="D201" s="9">
        <f t="shared" si="13"/>
        <v>21.420410156243861</v>
      </c>
      <c r="E201" s="3">
        <f t="shared" si="14"/>
        <v>155</v>
      </c>
    </row>
    <row r="202" spans="1:5" x14ac:dyDescent="0.3">
      <c r="A202" s="3">
        <v>160</v>
      </c>
      <c r="B202" s="3">
        <v>412.69134521484398</v>
      </c>
      <c r="C202" s="3"/>
      <c r="D202" s="9">
        <f t="shared" si="13"/>
        <v>21.736083984371589</v>
      </c>
      <c r="E202" s="3">
        <f t="shared" si="14"/>
        <v>160</v>
      </c>
    </row>
    <row r="203" spans="1:5" x14ac:dyDescent="0.3">
      <c r="A203" s="3">
        <v>165</v>
      </c>
      <c r="B203" s="3">
        <v>412.71731567382801</v>
      </c>
      <c r="C203" s="3"/>
      <c r="D203" s="9">
        <f t="shared" si="13"/>
        <v>22.047729492179997</v>
      </c>
      <c r="E203" s="3">
        <f t="shared" si="14"/>
        <v>165</v>
      </c>
    </row>
    <row r="204" spans="1:5" x14ac:dyDescent="0.3">
      <c r="A204" s="3">
        <v>170</v>
      </c>
      <c r="B204" s="3">
        <v>412.74295043945301</v>
      </c>
      <c r="C204" s="3"/>
      <c r="D204" s="9">
        <f t="shared" si="13"/>
        <v>22.355346679679997</v>
      </c>
      <c r="E204" s="3">
        <f t="shared" si="14"/>
        <v>170</v>
      </c>
    </row>
    <row r="205" spans="1:5" x14ac:dyDescent="0.3">
      <c r="A205" s="3">
        <v>175</v>
      </c>
      <c r="B205" s="3">
        <v>412.76818847656301</v>
      </c>
      <c r="C205" s="3"/>
      <c r="D205" s="9">
        <f t="shared" si="13"/>
        <v>22.658203125</v>
      </c>
      <c r="E205" s="3">
        <f t="shared" si="14"/>
        <v>175</v>
      </c>
    </row>
    <row r="206" spans="1:5" x14ac:dyDescent="0.3">
      <c r="A206" s="3">
        <v>180</v>
      </c>
      <c r="B206" s="3">
        <v>412.79315185546898</v>
      </c>
      <c r="C206" s="3"/>
      <c r="D206" s="9">
        <f t="shared" si="13"/>
        <v>22.957763671871589</v>
      </c>
      <c r="E206" s="3">
        <f t="shared" si="14"/>
        <v>180</v>
      </c>
    </row>
    <row r="207" spans="1:5" x14ac:dyDescent="0.3">
      <c r="A207" s="3">
        <v>185</v>
      </c>
      <c r="B207" s="3">
        <v>412.81777954101602</v>
      </c>
      <c r="C207" s="3"/>
      <c r="D207" s="9">
        <f t="shared" si="13"/>
        <v>23.253295898436136</v>
      </c>
      <c r="E207" s="3">
        <f t="shared" si="14"/>
        <v>185</v>
      </c>
    </row>
    <row r="208" spans="1:5" x14ac:dyDescent="0.3">
      <c r="A208" s="3">
        <v>190</v>
      </c>
      <c r="B208" s="3">
        <v>412.84210205078102</v>
      </c>
      <c r="C208" s="3"/>
      <c r="D208" s="9">
        <f t="shared" si="13"/>
        <v>23.545166015616132</v>
      </c>
      <c r="E208" s="3">
        <f t="shared" si="14"/>
        <v>190</v>
      </c>
    </row>
    <row r="209" spans="1:5" x14ac:dyDescent="0.3">
      <c r="A209" s="3">
        <v>195</v>
      </c>
      <c r="B209" s="3">
        <v>412.86611938476602</v>
      </c>
      <c r="C209" s="3"/>
      <c r="D209" s="9">
        <f t="shared" ref="D209:D272" si="15">(B209-$B$16)*12</f>
        <v>23.833374023436136</v>
      </c>
      <c r="E209" s="3">
        <f t="shared" ref="E209:E272" si="16">A209</f>
        <v>195</v>
      </c>
    </row>
    <row r="210" spans="1:5" x14ac:dyDescent="0.3">
      <c r="A210" s="3">
        <v>200</v>
      </c>
      <c r="B210" s="3">
        <v>412.889892578125</v>
      </c>
      <c r="C210" s="3"/>
      <c r="D210" s="9">
        <f t="shared" si="15"/>
        <v>24.118652343743861</v>
      </c>
      <c r="E210" s="3">
        <f t="shared" si="16"/>
        <v>200</v>
      </c>
    </row>
    <row r="211" spans="1:5" x14ac:dyDescent="0.3">
      <c r="A211" s="3">
        <v>205</v>
      </c>
      <c r="B211" s="3">
        <v>412.91339111328102</v>
      </c>
      <c r="C211" s="3"/>
      <c r="D211" s="9">
        <f t="shared" si="15"/>
        <v>24.400634765616132</v>
      </c>
      <c r="E211" s="3">
        <f t="shared" si="16"/>
        <v>205</v>
      </c>
    </row>
    <row r="212" spans="1:5" x14ac:dyDescent="0.3">
      <c r="A212" s="3">
        <v>210</v>
      </c>
      <c r="B212" s="3">
        <v>412.93661499023398</v>
      </c>
      <c r="C212" s="3"/>
      <c r="D212" s="9">
        <f t="shared" si="15"/>
        <v>24.679321289051586</v>
      </c>
      <c r="E212" s="3">
        <f t="shared" si="16"/>
        <v>210</v>
      </c>
    </row>
    <row r="213" spans="1:5" x14ac:dyDescent="0.3">
      <c r="A213" s="3">
        <v>215</v>
      </c>
      <c r="B213" s="3">
        <v>412.95941162109398</v>
      </c>
      <c r="C213" s="3"/>
      <c r="D213" s="9">
        <f t="shared" si="15"/>
        <v>24.952880859371589</v>
      </c>
      <c r="E213" s="3">
        <f t="shared" si="16"/>
        <v>215</v>
      </c>
    </row>
    <row r="214" spans="1:5" x14ac:dyDescent="0.3">
      <c r="A214" s="3">
        <v>220</v>
      </c>
      <c r="B214" s="3">
        <v>412.98187255859398</v>
      </c>
      <c r="C214" s="3"/>
      <c r="D214" s="9">
        <f t="shared" si="15"/>
        <v>25.222412109371589</v>
      </c>
      <c r="E214" s="3">
        <f t="shared" si="16"/>
        <v>220</v>
      </c>
    </row>
    <row r="215" spans="1:5" x14ac:dyDescent="0.3">
      <c r="A215" s="3">
        <v>225</v>
      </c>
      <c r="B215" s="3">
        <v>413.004150390625</v>
      </c>
      <c r="C215" s="3"/>
      <c r="D215" s="9">
        <f t="shared" si="15"/>
        <v>25.489746093743861</v>
      </c>
      <c r="E215" s="3">
        <f t="shared" si="16"/>
        <v>225</v>
      </c>
    </row>
    <row r="216" spans="1:5" x14ac:dyDescent="0.3">
      <c r="A216" s="3">
        <v>230</v>
      </c>
      <c r="B216" s="3">
        <v>413.02618408203102</v>
      </c>
      <c r="C216" s="3"/>
      <c r="D216" s="9">
        <f t="shared" si="15"/>
        <v>25.754150390616132</v>
      </c>
      <c r="E216" s="3">
        <f t="shared" si="16"/>
        <v>230</v>
      </c>
    </row>
    <row r="217" spans="1:5" x14ac:dyDescent="0.3">
      <c r="A217" s="3">
        <v>235</v>
      </c>
      <c r="B217" s="3">
        <v>413.04800415039102</v>
      </c>
      <c r="C217" s="3"/>
      <c r="D217" s="9">
        <f t="shared" si="15"/>
        <v>26.015991210936136</v>
      </c>
      <c r="E217" s="3">
        <f t="shared" si="16"/>
        <v>235</v>
      </c>
    </row>
    <row r="218" spans="1:5" x14ac:dyDescent="0.3">
      <c r="A218" s="3">
        <v>240</v>
      </c>
      <c r="B218" s="3">
        <v>413.06961059570301</v>
      </c>
      <c r="C218" s="3"/>
      <c r="D218" s="9">
        <f t="shared" si="15"/>
        <v>26.275268554679997</v>
      </c>
      <c r="E218" s="3">
        <f t="shared" si="16"/>
        <v>240</v>
      </c>
    </row>
    <row r="219" spans="1:5" x14ac:dyDescent="0.3">
      <c r="A219" s="3">
        <v>245</v>
      </c>
      <c r="B219" s="3">
        <v>413.09100341796898</v>
      </c>
      <c r="C219" s="3"/>
      <c r="D219" s="9">
        <f t="shared" si="15"/>
        <v>26.531982421871589</v>
      </c>
      <c r="E219" s="3">
        <f t="shared" si="16"/>
        <v>245</v>
      </c>
    </row>
    <row r="220" spans="1:5" x14ac:dyDescent="0.3">
      <c r="A220" s="3">
        <v>250</v>
      </c>
      <c r="B220" s="3">
        <v>413.11221313476602</v>
      </c>
      <c r="C220" s="3"/>
      <c r="D220" s="9">
        <f t="shared" si="15"/>
        <v>26.786499023436136</v>
      </c>
      <c r="E220" s="3">
        <f t="shared" si="16"/>
        <v>250</v>
      </c>
    </row>
    <row r="221" spans="1:5" x14ac:dyDescent="0.3">
      <c r="A221" s="3">
        <v>255</v>
      </c>
      <c r="B221" s="3">
        <v>413.13317871093801</v>
      </c>
      <c r="C221" s="3"/>
      <c r="D221" s="9">
        <f t="shared" si="15"/>
        <v>27.0380859375</v>
      </c>
      <c r="E221" s="3">
        <f t="shared" si="16"/>
        <v>255</v>
      </c>
    </row>
    <row r="222" spans="1:5" x14ac:dyDescent="0.3">
      <c r="A222" s="3">
        <v>260</v>
      </c>
      <c r="B222" s="3">
        <v>413.15402221679699</v>
      </c>
      <c r="C222" s="3"/>
      <c r="D222" s="9">
        <f t="shared" si="15"/>
        <v>27.288208007807725</v>
      </c>
      <c r="E222" s="3">
        <f t="shared" si="16"/>
        <v>260</v>
      </c>
    </row>
    <row r="223" spans="1:5" x14ac:dyDescent="0.3">
      <c r="A223" s="3">
        <v>265</v>
      </c>
      <c r="B223" s="3">
        <v>413.17465209960898</v>
      </c>
      <c r="C223" s="3"/>
      <c r="D223" s="9">
        <f t="shared" si="15"/>
        <v>27.535766601551586</v>
      </c>
      <c r="E223" s="3">
        <f t="shared" si="16"/>
        <v>265</v>
      </c>
    </row>
    <row r="224" spans="1:5" x14ac:dyDescent="0.3">
      <c r="A224" s="3">
        <v>270</v>
      </c>
      <c r="B224" s="3">
        <v>413.19451904296898</v>
      </c>
      <c r="C224" s="3"/>
      <c r="D224" s="9">
        <f t="shared" si="15"/>
        <v>27.774169921871589</v>
      </c>
      <c r="E224" s="3">
        <f t="shared" si="16"/>
        <v>270</v>
      </c>
    </row>
    <row r="225" spans="1:5" x14ac:dyDescent="0.3">
      <c r="A225" s="3">
        <v>275</v>
      </c>
      <c r="B225" s="3">
        <v>413.21466064453102</v>
      </c>
      <c r="C225" s="3"/>
      <c r="D225" s="9">
        <f t="shared" si="15"/>
        <v>28.015869140616132</v>
      </c>
      <c r="E225" s="3">
        <f t="shared" si="16"/>
        <v>275</v>
      </c>
    </row>
    <row r="226" spans="1:5" x14ac:dyDescent="0.3">
      <c r="A226" s="3">
        <v>280</v>
      </c>
      <c r="B226" s="3">
        <v>413.23458862304699</v>
      </c>
      <c r="C226" s="3"/>
      <c r="D226" s="9">
        <f t="shared" si="15"/>
        <v>28.255004882807725</v>
      </c>
      <c r="E226" s="3">
        <f t="shared" si="16"/>
        <v>280</v>
      </c>
    </row>
    <row r="227" spans="1:5" x14ac:dyDescent="0.3">
      <c r="A227" s="3">
        <v>285</v>
      </c>
      <c r="B227" s="3">
        <v>413.25436401367199</v>
      </c>
      <c r="C227" s="3"/>
      <c r="D227" s="9">
        <f t="shared" si="15"/>
        <v>28.492309570307725</v>
      </c>
      <c r="E227" s="3">
        <f t="shared" si="16"/>
        <v>285</v>
      </c>
    </row>
    <row r="228" spans="1:5" x14ac:dyDescent="0.3">
      <c r="A228" s="3">
        <v>290</v>
      </c>
      <c r="B228" s="3">
        <v>413.27395629882801</v>
      </c>
      <c r="C228" s="3"/>
      <c r="D228" s="9">
        <f t="shared" si="15"/>
        <v>28.727416992179997</v>
      </c>
      <c r="E228" s="3">
        <f t="shared" si="16"/>
        <v>290</v>
      </c>
    </row>
    <row r="229" spans="1:5" x14ac:dyDescent="0.3">
      <c r="A229" s="3">
        <v>295</v>
      </c>
      <c r="B229" s="3">
        <v>413.29345703125</v>
      </c>
      <c r="C229" s="3"/>
      <c r="D229" s="9">
        <f t="shared" si="15"/>
        <v>28.961425781243861</v>
      </c>
      <c r="E229" s="3">
        <f t="shared" si="16"/>
        <v>295</v>
      </c>
    </row>
    <row r="230" spans="1:5" x14ac:dyDescent="0.3">
      <c r="A230" s="3">
        <v>300</v>
      </c>
      <c r="B230" s="3">
        <v>413.31271362304699</v>
      </c>
      <c r="C230" s="3"/>
      <c r="D230" s="9">
        <f t="shared" si="15"/>
        <v>29.192504882807725</v>
      </c>
      <c r="E230" s="3">
        <f t="shared" si="16"/>
        <v>300</v>
      </c>
    </row>
    <row r="231" spans="1:5" x14ac:dyDescent="0.3">
      <c r="A231" s="3">
        <v>305</v>
      </c>
      <c r="B231" s="3">
        <v>413.33187866210898</v>
      </c>
      <c r="C231" s="3"/>
      <c r="D231" s="9">
        <f t="shared" si="15"/>
        <v>29.422485351551586</v>
      </c>
      <c r="E231" s="3">
        <f t="shared" si="16"/>
        <v>305</v>
      </c>
    </row>
    <row r="232" spans="1:5" x14ac:dyDescent="0.3">
      <c r="A232" s="3">
        <v>310</v>
      </c>
      <c r="B232" s="3">
        <v>413.35086059570301</v>
      </c>
      <c r="C232" s="3"/>
      <c r="D232" s="9">
        <f t="shared" si="15"/>
        <v>29.650268554679997</v>
      </c>
      <c r="E232" s="3">
        <f t="shared" si="16"/>
        <v>310</v>
      </c>
    </row>
    <row r="233" spans="1:5" x14ac:dyDescent="0.3">
      <c r="A233" s="3">
        <v>315</v>
      </c>
      <c r="B233" s="3">
        <v>413.36975097656301</v>
      </c>
      <c r="C233" s="3"/>
      <c r="D233" s="9">
        <f t="shared" si="15"/>
        <v>29.876953125</v>
      </c>
      <c r="E233" s="3">
        <f t="shared" si="16"/>
        <v>315</v>
      </c>
    </row>
    <row r="234" spans="1:5" x14ac:dyDescent="0.3">
      <c r="A234" s="3">
        <v>319</v>
      </c>
      <c r="B234" s="3">
        <v>413.384765625</v>
      </c>
      <c r="C234" s="3"/>
      <c r="D234" s="9">
        <f t="shared" si="15"/>
        <v>30.057128906243861</v>
      </c>
      <c r="E234" s="3">
        <f t="shared" si="16"/>
        <v>319</v>
      </c>
    </row>
    <row r="235" spans="1:5" x14ac:dyDescent="0.3">
      <c r="A235" s="3">
        <v>320</v>
      </c>
      <c r="B235" s="3">
        <v>413.38845825195301</v>
      </c>
      <c r="C235" s="3"/>
      <c r="D235" s="9">
        <f t="shared" si="15"/>
        <v>30.101440429679997</v>
      </c>
      <c r="E235" s="3">
        <f t="shared" si="16"/>
        <v>320</v>
      </c>
    </row>
    <row r="236" spans="1:5" x14ac:dyDescent="0.3">
      <c r="A236" s="3">
        <v>325</v>
      </c>
      <c r="B236" s="3">
        <v>413.40618896484398</v>
      </c>
      <c r="C236" s="3"/>
      <c r="D236" s="9">
        <f t="shared" si="15"/>
        <v>30.314208984371589</v>
      </c>
      <c r="E236" s="3">
        <f t="shared" si="16"/>
        <v>325</v>
      </c>
    </row>
    <row r="237" spans="1:5" x14ac:dyDescent="0.3">
      <c r="A237" s="3">
        <v>330</v>
      </c>
      <c r="B237" s="3">
        <v>413.42477416992199</v>
      </c>
      <c r="C237" s="3"/>
      <c r="D237" s="9">
        <f t="shared" si="15"/>
        <v>30.537231445307725</v>
      </c>
      <c r="E237" s="3">
        <f t="shared" si="16"/>
        <v>330</v>
      </c>
    </row>
    <row r="238" spans="1:5" x14ac:dyDescent="0.3">
      <c r="A238" s="3">
        <v>335</v>
      </c>
      <c r="B238" s="3">
        <v>413.44320678710898</v>
      </c>
      <c r="C238" s="3"/>
      <c r="D238" s="9">
        <f t="shared" si="15"/>
        <v>30.758422851551586</v>
      </c>
      <c r="E238" s="3">
        <f t="shared" si="16"/>
        <v>335</v>
      </c>
    </row>
    <row r="239" spans="1:5" x14ac:dyDescent="0.3">
      <c r="A239" s="3">
        <v>340</v>
      </c>
      <c r="B239" s="3">
        <v>413.46157836914102</v>
      </c>
      <c r="C239" s="3"/>
      <c r="D239" s="9">
        <f t="shared" si="15"/>
        <v>30.978881835936136</v>
      </c>
      <c r="E239" s="3">
        <f t="shared" si="16"/>
        <v>340</v>
      </c>
    </row>
    <row r="240" spans="1:5" x14ac:dyDescent="0.3">
      <c r="A240" s="3">
        <v>345</v>
      </c>
      <c r="B240" s="3">
        <v>413.47970581054699</v>
      </c>
      <c r="C240" s="3"/>
      <c r="D240" s="9">
        <f t="shared" si="15"/>
        <v>31.196411132807725</v>
      </c>
      <c r="E240" s="3">
        <f t="shared" si="16"/>
        <v>345</v>
      </c>
    </row>
    <row r="241" spans="1:5" x14ac:dyDescent="0.3">
      <c r="A241" s="3">
        <v>350</v>
      </c>
      <c r="B241" s="3">
        <v>413.49771118164102</v>
      </c>
      <c r="C241" s="3"/>
      <c r="D241" s="9">
        <f t="shared" si="15"/>
        <v>31.412475585936136</v>
      </c>
      <c r="E241" s="3">
        <f t="shared" si="16"/>
        <v>350</v>
      </c>
    </row>
    <row r="242" spans="1:5" x14ac:dyDescent="0.3">
      <c r="A242" s="3">
        <v>355</v>
      </c>
      <c r="B242" s="3">
        <v>413.51553344726602</v>
      </c>
      <c r="C242" s="3"/>
      <c r="D242" s="9">
        <f t="shared" si="15"/>
        <v>31.626342773436136</v>
      </c>
      <c r="E242" s="3">
        <f t="shared" si="16"/>
        <v>355</v>
      </c>
    </row>
    <row r="243" spans="1:5" x14ac:dyDescent="0.3">
      <c r="A243" s="3">
        <v>360</v>
      </c>
      <c r="B243" s="3">
        <v>413.533203125</v>
      </c>
      <c r="C243" s="3"/>
      <c r="D243" s="9">
        <f t="shared" si="15"/>
        <v>31.838378906243861</v>
      </c>
      <c r="E243" s="3">
        <f t="shared" si="16"/>
        <v>360</v>
      </c>
    </row>
    <row r="244" spans="1:5" x14ac:dyDescent="0.3">
      <c r="A244" s="3">
        <v>365</v>
      </c>
      <c r="B244" s="3">
        <v>413.55072021484398</v>
      </c>
      <c r="C244" s="3"/>
      <c r="D244" s="9">
        <f t="shared" si="15"/>
        <v>32.048583984371589</v>
      </c>
      <c r="E244" s="3">
        <f t="shared" si="16"/>
        <v>365</v>
      </c>
    </row>
    <row r="245" spans="1:5" x14ac:dyDescent="0.3">
      <c r="A245" s="3">
        <v>370</v>
      </c>
      <c r="B245" s="3">
        <v>413.56814575195301</v>
      </c>
      <c r="C245" s="3"/>
      <c r="D245" s="9">
        <f t="shared" si="15"/>
        <v>32.257690429679997</v>
      </c>
      <c r="E245" s="3">
        <f t="shared" si="16"/>
        <v>370</v>
      </c>
    </row>
    <row r="246" spans="1:5" x14ac:dyDescent="0.3">
      <c r="A246" s="3">
        <v>375</v>
      </c>
      <c r="B246" s="3">
        <v>413.58547973632801</v>
      </c>
      <c r="C246" s="3"/>
      <c r="D246" s="9">
        <f t="shared" si="15"/>
        <v>32.465698242179997</v>
      </c>
      <c r="E246" s="3">
        <f t="shared" si="16"/>
        <v>375</v>
      </c>
    </row>
    <row r="247" spans="1:5" x14ac:dyDescent="0.3">
      <c r="A247" s="3">
        <v>380</v>
      </c>
      <c r="B247" s="3">
        <v>413.60269165039102</v>
      </c>
      <c r="C247" s="3"/>
      <c r="D247" s="9">
        <f t="shared" si="15"/>
        <v>32.672241210936136</v>
      </c>
      <c r="E247" s="3">
        <f t="shared" si="16"/>
        <v>380</v>
      </c>
    </row>
    <row r="248" spans="1:5" x14ac:dyDescent="0.3">
      <c r="A248" s="3">
        <v>385</v>
      </c>
      <c r="B248" s="3">
        <v>413.61981201171898</v>
      </c>
      <c r="C248" s="3"/>
      <c r="D248" s="9">
        <f t="shared" si="15"/>
        <v>32.877685546871589</v>
      </c>
      <c r="E248" s="3">
        <f t="shared" si="16"/>
        <v>385</v>
      </c>
    </row>
    <row r="249" spans="1:5" x14ac:dyDescent="0.3">
      <c r="A249" s="3">
        <v>390</v>
      </c>
      <c r="B249" s="3">
        <v>413.63677978515602</v>
      </c>
      <c r="C249" s="3"/>
      <c r="D249" s="9">
        <f t="shared" si="15"/>
        <v>33.081298828116132</v>
      </c>
      <c r="E249" s="3">
        <f t="shared" si="16"/>
        <v>390</v>
      </c>
    </row>
    <row r="250" spans="1:5" x14ac:dyDescent="0.3">
      <c r="A250" s="3">
        <v>395</v>
      </c>
      <c r="B250" s="3">
        <v>413.65368652343801</v>
      </c>
      <c r="C250" s="3"/>
      <c r="D250" s="9">
        <f t="shared" si="15"/>
        <v>33.2841796875</v>
      </c>
      <c r="E250" s="3">
        <f t="shared" si="16"/>
        <v>395</v>
      </c>
    </row>
    <row r="251" spans="1:5" x14ac:dyDescent="0.3">
      <c r="A251" s="3">
        <v>400</v>
      </c>
      <c r="B251" s="3">
        <v>413.67044067382801</v>
      </c>
      <c r="C251" s="3"/>
      <c r="D251" s="9">
        <f t="shared" si="15"/>
        <v>33.485229492179997</v>
      </c>
      <c r="E251" s="3">
        <f t="shared" si="16"/>
        <v>400</v>
      </c>
    </row>
    <row r="252" spans="1:5" x14ac:dyDescent="0.3">
      <c r="A252" s="3">
        <v>410</v>
      </c>
      <c r="B252" s="3">
        <v>413.70285034179699</v>
      </c>
      <c r="C252" s="3"/>
      <c r="D252" s="9">
        <f t="shared" si="15"/>
        <v>33.874145507807725</v>
      </c>
      <c r="E252" s="3">
        <f t="shared" si="16"/>
        <v>410</v>
      </c>
    </row>
    <row r="253" spans="1:5" x14ac:dyDescent="0.3">
      <c r="A253" s="3">
        <v>420</v>
      </c>
      <c r="B253" s="3">
        <v>413.73562622070301</v>
      </c>
      <c r="C253" s="3"/>
      <c r="D253" s="9">
        <f t="shared" si="15"/>
        <v>34.267456054679997</v>
      </c>
      <c r="E253" s="3">
        <f t="shared" si="16"/>
        <v>420</v>
      </c>
    </row>
    <row r="254" spans="1:5" x14ac:dyDescent="0.3">
      <c r="A254" s="3">
        <v>430</v>
      </c>
      <c r="B254" s="3">
        <v>413.76797485351602</v>
      </c>
      <c r="C254" s="3"/>
      <c r="D254" s="9">
        <f t="shared" si="15"/>
        <v>34.655639648436136</v>
      </c>
      <c r="E254" s="3">
        <f t="shared" si="16"/>
        <v>430</v>
      </c>
    </row>
    <row r="255" spans="1:5" x14ac:dyDescent="0.3">
      <c r="A255" s="3">
        <v>440</v>
      </c>
      <c r="B255" s="3">
        <v>413.79995727539102</v>
      </c>
      <c r="C255" s="3"/>
      <c r="D255" s="9">
        <f t="shared" si="15"/>
        <v>35.039428710936136</v>
      </c>
      <c r="E255" s="3">
        <f t="shared" si="16"/>
        <v>440</v>
      </c>
    </row>
    <row r="256" spans="1:5" x14ac:dyDescent="0.3">
      <c r="A256" s="3">
        <v>450</v>
      </c>
      <c r="B256" s="3">
        <v>413.83166503906301</v>
      </c>
      <c r="C256" s="3"/>
      <c r="D256" s="9">
        <f t="shared" si="15"/>
        <v>35.419921875</v>
      </c>
      <c r="E256" s="3">
        <f t="shared" si="16"/>
        <v>450</v>
      </c>
    </row>
    <row r="257" spans="1:5" x14ac:dyDescent="0.3">
      <c r="A257" s="3">
        <v>460</v>
      </c>
      <c r="B257" s="3">
        <v>413.86300659179699</v>
      </c>
      <c r="C257" s="3"/>
      <c r="D257" s="9">
        <f t="shared" si="15"/>
        <v>35.796020507807725</v>
      </c>
      <c r="E257" s="3">
        <f t="shared" si="16"/>
        <v>460</v>
      </c>
    </row>
    <row r="258" spans="1:5" x14ac:dyDescent="0.3">
      <c r="A258" s="3">
        <v>470</v>
      </c>
      <c r="B258" s="3">
        <v>413.89434814453102</v>
      </c>
      <c r="C258" s="3"/>
      <c r="D258" s="9">
        <f t="shared" si="15"/>
        <v>36.172119140616132</v>
      </c>
      <c r="E258" s="3">
        <f t="shared" si="16"/>
        <v>470</v>
      </c>
    </row>
    <row r="259" spans="1:5" x14ac:dyDescent="0.3">
      <c r="A259" s="3">
        <v>480</v>
      </c>
      <c r="B259" s="3">
        <v>413.92507934570301</v>
      </c>
      <c r="C259" s="3"/>
      <c r="D259" s="9">
        <f t="shared" si="15"/>
        <v>36.540893554679997</v>
      </c>
      <c r="E259" s="3">
        <f t="shared" si="16"/>
        <v>480</v>
      </c>
    </row>
    <row r="260" spans="1:5" x14ac:dyDescent="0.3">
      <c r="A260" s="3">
        <v>490</v>
      </c>
      <c r="B260" s="3">
        <v>413.95553588867199</v>
      </c>
      <c r="C260" s="3"/>
      <c r="D260" s="9">
        <f t="shared" si="15"/>
        <v>36.906372070307725</v>
      </c>
      <c r="E260" s="3">
        <f t="shared" si="16"/>
        <v>490</v>
      </c>
    </row>
    <row r="261" spans="1:5" x14ac:dyDescent="0.3">
      <c r="A261" s="3">
        <v>500</v>
      </c>
      <c r="B261" s="3">
        <v>413.98562622070301</v>
      </c>
      <c r="C261" s="3"/>
      <c r="D261" s="9">
        <f t="shared" si="15"/>
        <v>37.267456054679997</v>
      </c>
      <c r="E261" s="3">
        <f t="shared" si="16"/>
        <v>500</v>
      </c>
    </row>
    <row r="262" spans="1:5" x14ac:dyDescent="0.3">
      <c r="A262" s="3">
        <v>510</v>
      </c>
      <c r="B262" s="3">
        <v>414.01553344726602</v>
      </c>
      <c r="C262" s="3"/>
      <c r="D262" s="9">
        <f t="shared" si="15"/>
        <v>37.626342773436136</v>
      </c>
      <c r="E262" s="3">
        <f t="shared" si="16"/>
        <v>510</v>
      </c>
    </row>
    <row r="263" spans="1:5" x14ac:dyDescent="0.3">
      <c r="A263" s="3">
        <v>520</v>
      </c>
      <c r="B263" s="3">
        <v>414.04513549804699</v>
      </c>
      <c r="C263" s="3"/>
      <c r="D263" s="9">
        <f t="shared" si="15"/>
        <v>37.981567382807725</v>
      </c>
      <c r="E263" s="3">
        <f t="shared" si="16"/>
        <v>520</v>
      </c>
    </row>
    <row r="264" spans="1:5" x14ac:dyDescent="0.3">
      <c r="A264" s="3">
        <v>530</v>
      </c>
      <c r="B264" s="3">
        <v>414.07440185546898</v>
      </c>
      <c r="C264" s="3"/>
      <c r="D264" s="9">
        <f t="shared" si="15"/>
        <v>38.332763671871589</v>
      </c>
      <c r="E264" s="3">
        <f t="shared" si="16"/>
        <v>530</v>
      </c>
    </row>
    <row r="265" spans="1:5" x14ac:dyDescent="0.3">
      <c r="A265" s="3">
        <v>540</v>
      </c>
      <c r="B265" s="3">
        <v>414.103515625</v>
      </c>
      <c r="C265" s="3"/>
      <c r="D265" s="9">
        <f t="shared" si="15"/>
        <v>38.682128906243861</v>
      </c>
      <c r="E265" s="3">
        <f t="shared" si="16"/>
        <v>540</v>
      </c>
    </row>
    <row r="266" spans="1:5" x14ac:dyDescent="0.3">
      <c r="A266" s="3">
        <v>550</v>
      </c>
      <c r="B266" s="3">
        <v>414.13232421875</v>
      </c>
      <c r="C266" s="3"/>
      <c r="D266" s="9">
        <f t="shared" si="15"/>
        <v>39.027832031243861</v>
      </c>
      <c r="E266" s="3">
        <f t="shared" si="16"/>
        <v>550</v>
      </c>
    </row>
    <row r="267" spans="1:5" x14ac:dyDescent="0.3">
      <c r="A267" s="3">
        <v>560</v>
      </c>
      <c r="B267" s="3">
        <v>414.16082763671898</v>
      </c>
      <c r="C267" s="3"/>
      <c r="D267" s="9">
        <f t="shared" si="15"/>
        <v>39.369873046871589</v>
      </c>
      <c r="E267" s="3">
        <f t="shared" si="16"/>
        <v>560</v>
      </c>
    </row>
    <row r="268" spans="1:5" x14ac:dyDescent="0.3">
      <c r="A268" s="3">
        <v>570</v>
      </c>
      <c r="B268" s="3">
        <v>414.18917846679699</v>
      </c>
      <c r="C268" s="3"/>
      <c r="D268" s="9">
        <f t="shared" si="15"/>
        <v>39.710083007807725</v>
      </c>
      <c r="E268" s="3">
        <f t="shared" si="16"/>
        <v>570</v>
      </c>
    </row>
    <row r="269" spans="1:5" x14ac:dyDescent="0.3">
      <c r="A269" s="3">
        <v>580</v>
      </c>
      <c r="B269" s="3">
        <v>414.21755981445301</v>
      </c>
      <c r="C269" s="3"/>
      <c r="D269" s="9">
        <f t="shared" si="15"/>
        <v>40.050659179679997</v>
      </c>
      <c r="E269" s="3">
        <f t="shared" si="16"/>
        <v>580</v>
      </c>
    </row>
    <row r="270" spans="1:5" x14ac:dyDescent="0.3">
      <c r="A270" s="3">
        <v>590</v>
      </c>
      <c r="B270" s="3">
        <v>414.24545288085898</v>
      </c>
      <c r="C270" s="3"/>
      <c r="D270" s="9">
        <f t="shared" si="15"/>
        <v>40.385375976551586</v>
      </c>
      <c r="E270" s="3">
        <f t="shared" si="16"/>
        <v>590</v>
      </c>
    </row>
    <row r="271" spans="1:5" x14ac:dyDescent="0.3">
      <c r="A271" s="3">
        <v>600</v>
      </c>
      <c r="B271" s="3">
        <v>414.27304077148398</v>
      </c>
      <c r="C271" s="3"/>
      <c r="D271" s="9">
        <f t="shared" si="15"/>
        <v>40.716430664051586</v>
      </c>
      <c r="E271" s="3">
        <f t="shared" si="16"/>
        <v>600</v>
      </c>
    </row>
    <row r="272" spans="1:5" x14ac:dyDescent="0.3">
      <c r="A272" s="3">
        <v>620</v>
      </c>
      <c r="B272" s="3">
        <v>414.32763671875</v>
      </c>
      <c r="C272" s="3"/>
      <c r="D272" s="9">
        <f t="shared" si="15"/>
        <v>41.371582031243861</v>
      </c>
      <c r="E272" s="3">
        <f t="shared" si="16"/>
        <v>620</v>
      </c>
    </row>
    <row r="273" spans="1:5" x14ac:dyDescent="0.3">
      <c r="A273" s="3">
        <v>640</v>
      </c>
      <c r="B273" s="3">
        <v>414.38168334960898</v>
      </c>
      <c r="C273" s="3"/>
      <c r="D273" s="9">
        <f t="shared" ref="D273:D308" si="17">(B273-$B$16)*12</f>
        <v>42.020141601551586</v>
      </c>
      <c r="E273" s="3">
        <f t="shared" ref="E273:E308" si="18">A273</f>
        <v>640</v>
      </c>
    </row>
    <row r="274" spans="1:5" x14ac:dyDescent="0.3">
      <c r="A274" s="3">
        <v>660</v>
      </c>
      <c r="B274" s="3">
        <v>414.43460083007801</v>
      </c>
      <c r="C274" s="3"/>
      <c r="D274" s="9">
        <f t="shared" si="17"/>
        <v>42.655151367179997</v>
      </c>
      <c r="E274" s="3">
        <f t="shared" si="18"/>
        <v>660</v>
      </c>
    </row>
    <row r="275" spans="1:5" x14ac:dyDescent="0.3">
      <c r="A275" s="3">
        <v>680</v>
      </c>
      <c r="B275" s="3">
        <v>414.48669433593801</v>
      </c>
      <c r="C275" s="3"/>
      <c r="D275" s="9">
        <f t="shared" si="17"/>
        <v>43.2802734375</v>
      </c>
      <c r="E275" s="3">
        <f t="shared" si="18"/>
        <v>680</v>
      </c>
    </row>
    <row r="276" spans="1:5" x14ac:dyDescent="0.3">
      <c r="A276" s="3">
        <v>700</v>
      </c>
      <c r="B276" s="3">
        <v>414.53805541992199</v>
      </c>
      <c r="C276" s="3"/>
      <c r="D276" s="9">
        <f t="shared" si="17"/>
        <v>43.896606445307725</v>
      </c>
      <c r="E276" s="3">
        <f t="shared" si="18"/>
        <v>700</v>
      </c>
    </row>
    <row r="277" spans="1:5" x14ac:dyDescent="0.3">
      <c r="A277" s="3">
        <v>720</v>
      </c>
      <c r="B277" s="3">
        <v>414.58871459960898</v>
      </c>
      <c r="C277" s="3"/>
      <c r="D277" s="9">
        <f t="shared" si="17"/>
        <v>44.504516601551586</v>
      </c>
      <c r="E277" s="3">
        <f t="shared" si="18"/>
        <v>720</v>
      </c>
    </row>
    <row r="278" spans="1:5" x14ac:dyDescent="0.3">
      <c r="A278" s="3">
        <v>740</v>
      </c>
      <c r="B278" s="3">
        <v>414.638671875</v>
      </c>
      <c r="C278" s="3"/>
      <c r="D278" s="9">
        <f t="shared" si="17"/>
        <v>45.104003906243861</v>
      </c>
      <c r="E278" s="3">
        <f t="shared" si="18"/>
        <v>740</v>
      </c>
    </row>
    <row r="279" spans="1:5" x14ac:dyDescent="0.3">
      <c r="A279" s="3">
        <v>760</v>
      </c>
      <c r="B279" s="3">
        <v>414.68795776367199</v>
      </c>
      <c r="C279" s="3"/>
      <c r="D279" s="9">
        <f t="shared" si="17"/>
        <v>45.695434570307725</v>
      </c>
      <c r="E279" s="3">
        <f t="shared" si="18"/>
        <v>760</v>
      </c>
    </row>
    <row r="280" spans="1:5" x14ac:dyDescent="0.3">
      <c r="A280" s="3">
        <v>780</v>
      </c>
      <c r="B280" s="3">
        <v>414.73660278320301</v>
      </c>
      <c r="C280" s="3"/>
      <c r="D280" s="9">
        <f t="shared" si="17"/>
        <v>46.279174804679997</v>
      </c>
      <c r="E280" s="3">
        <f t="shared" si="18"/>
        <v>780</v>
      </c>
    </row>
    <row r="281" spans="1:5" x14ac:dyDescent="0.3">
      <c r="A281" s="3">
        <v>800</v>
      </c>
      <c r="B281" s="3">
        <v>414.78475952148398</v>
      </c>
      <c r="C281" s="3"/>
      <c r="D281" s="9">
        <f t="shared" si="17"/>
        <v>46.857055664051586</v>
      </c>
      <c r="E281" s="3">
        <f t="shared" si="18"/>
        <v>800</v>
      </c>
    </row>
    <row r="282" spans="1:5" x14ac:dyDescent="0.3">
      <c r="A282" s="3">
        <v>820</v>
      </c>
      <c r="B282" s="3">
        <v>414.83224487304699</v>
      </c>
      <c r="C282" s="3"/>
      <c r="D282" s="9">
        <f t="shared" si="17"/>
        <v>47.426879882807725</v>
      </c>
      <c r="E282" s="3">
        <f t="shared" si="18"/>
        <v>820</v>
      </c>
    </row>
    <row r="283" spans="1:5" x14ac:dyDescent="0.3">
      <c r="A283" s="3">
        <v>840</v>
      </c>
      <c r="B283" s="3">
        <v>414.879638671875</v>
      </c>
      <c r="C283" s="3"/>
      <c r="D283" s="9">
        <f t="shared" si="17"/>
        <v>47.995605468743861</v>
      </c>
      <c r="E283" s="3">
        <f t="shared" si="18"/>
        <v>840</v>
      </c>
    </row>
    <row r="284" spans="1:5" x14ac:dyDescent="0.3">
      <c r="A284" s="3">
        <v>860</v>
      </c>
      <c r="B284" s="3">
        <v>414.92596435546898</v>
      </c>
      <c r="C284" s="3"/>
      <c r="D284" s="9">
        <f t="shared" si="17"/>
        <v>48.551513671871589</v>
      </c>
      <c r="E284" s="3">
        <f t="shared" si="18"/>
        <v>860</v>
      </c>
    </row>
    <row r="285" spans="1:5" x14ac:dyDescent="0.3">
      <c r="A285" s="3">
        <v>880</v>
      </c>
      <c r="B285" s="3">
        <v>414.97171020507801</v>
      </c>
      <c r="C285" s="3"/>
      <c r="D285" s="9">
        <f t="shared" si="17"/>
        <v>49.100463867179997</v>
      </c>
      <c r="E285" s="3">
        <f t="shared" si="18"/>
        <v>880</v>
      </c>
    </row>
    <row r="286" spans="1:5" x14ac:dyDescent="0.3">
      <c r="A286" s="3">
        <v>900</v>
      </c>
      <c r="B286" s="3">
        <v>415.13687133789102</v>
      </c>
      <c r="C286" s="3"/>
      <c r="D286" s="9">
        <f t="shared" si="17"/>
        <v>51.082397460936136</v>
      </c>
      <c r="E286" s="3">
        <f t="shared" si="18"/>
        <v>900</v>
      </c>
    </row>
    <row r="287" spans="1:5" x14ac:dyDescent="0.3">
      <c r="A287" s="3">
        <v>920</v>
      </c>
      <c r="B287" s="3">
        <v>415.17755126953102</v>
      </c>
      <c r="C287" s="3"/>
      <c r="D287" s="9">
        <f t="shared" si="17"/>
        <v>51.570556640616132</v>
      </c>
      <c r="E287" s="3">
        <f t="shared" si="18"/>
        <v>920</v>
      </c>
    </row>
    <row r="288" spans="1:5" x14ac:dyDescent="0.3">
      <c r="A288" s="3">
        <v>940</v>
      </c>
      <c r="B288" s="3">
        <v>415.21713256835898</v>
      </c>
      <c r="C288" s="3"/>
      <c r="D288" s="9">
        <f t="shared" si="17"/>
        <v>52.045532226551586</v>
      </c>
      <c r="E288" s="3">
        <f t="shared" si="18"/>
        <v>940</v>
      </c>
    </row>
    <row r="289" spans="1:5" x14ac:dyDescent="0.3">
      <c r="A289" s="3">
        <v>960</v>
      </c>
      <c r="B289" s="3">
        <v>415.25570678710898</v>
      </c>
      <c r="C289" s="3"/>
      <c r="D289" s="9">
        <f t="shared" si="17"/>
        <v>52.508422851551586</v>
      </c>
      <c r="E289" s="3">
        <f t="shared" si="18"/>
        <v>960</v>
      </c>
    </row>
    <row r="290" spans="1:5" x14ac:dyDescent="0.3">
      <c r="A290" s="3">
        <v>980</v>
      </c>
      <c r="B290" s="3">
        <v>415.29693603515602</v>
      </c>
      <c r="C290" s="3"/>
      <c r="D290" s="9">
        <f t="shared" si="17"/>
        <v>53.003173828116132</v>
      </c>
      <c r="E290" s="3">
        <f t="shared" si="18"/>
        <v>980</v>
      </c>
    </row>
    <row r="291" spans="1:5" x14ac:dyDescent="0.3">
      <c r="A291" s="3">
        <v>1000</v>
      </c>
      <c r="B291" s="3">
        <v>415.33810424804699</v>
      </c>
      <c r="C291" s="3"/>
      <c r="D291" s="9">
        <f t="shared" si="17"/>
        <v>53.497192382807725</v>
      </c>
      <c r="E291" s="3">
        <f t="shared" si="18"/>
        <v>1000</v>
      </c>
    </row>
    <row r="292" spans="1:5" x14ac:dyDescent="0.3">
      <c r="A292" s="3">
        <v>1020</v>
      </c>
      <c r="B292" s="3">
        <v>415.37857055664102</v>
      </c>
      <c r="C292" s="3"/>
      <c r="D292" s="9">
        <f t="shared" si="17"/>
        <v>53.982788085936136</v>
      </c>
      <c r="E292" s="3">
        <f t="shared" si="18"/>
        <v>1020</v>
      </c>
    </row>
    <row r="293" spans="1:5" x14ac:dyDescent="0.3">
      <c r="A293" s="3">
        <v>1040</v>
      </c>
      <c r="B293" s="3">
        <v>415.41818237304699</v>
      </c>
      <c r="C293" s="3"/>
      <c r="D293" s="9">
        <f t="shared" si="17"/>
        <v>54.458129882807725</v>
      </c>
      <c r="E293" s="3">
        <f t="shared" si="18"/>
        <v>1040</v>
      </c>
    </row>
    <row r="294" spans="1:5" x14ac:dyDescent="0.3">
      <c r="A294" s="3">
        <v>1060</v>
      </c>
      <c r="B294" s="3">
        <v>415.45666503906301</v>
      </c>
      <c r="C294" s="3"/>
      <c r="D294" s="9">
        <f t="shared" si="17"/>
        <v>54.919921875</v>
      </c>
      <c r="E294" s="3">
        <f t="shared" si="18"/>
        <v>1060</v>
      </c>
    </row>
    <row r="295" spans="1:5" x14ac:dyDescent="0.3">
      <c r="A295" s="3">
        <v>1080</v>
      </c>
      <c r="B295" s="3">
        <v>415.49432373046898</v>
      </c>
      <c r="C295" s="3"/>
      <c r="D295" s="9">
        <f t="shared" si="17"/>
        <v>55.371826171871589</v>
      </c>
      <c r="E295" s="3">
        <f t="shared" si="18"/>
        <v>1080</v>
      </c>
    </row>
    <row r="296" spans="1:5" x14ac:dyDescent="0.3">
      <c r="A296" s="3">
        <v>1100</v>
      </c>
      <c r="B296" s="3">
        <v>415.53128051757801</v>
      </c>
      <c r="C296" s="3"/>
      <c r="D296" s="9">
        <f t="shared" si="17"/>
        <v>55.815307617179997</v>
      </c>
      <c r="E296" s="3">
        <f t="shared" si="18"/>
        <v>1100</v>
      </c>
    </row>
    <row r="297" spans="1:5" x14ac:dyDescent="0.3">
      <c r="A297" s="3">
        <v>1120</v>
      </c>
      <c r="B297" s="3">
        <v>415.56741333007801</v>
      </c>
      <c r="C297" s="3"/>
      <c r="D297" s="9">
        <f t="shared" si="17"/>
        <v>56.248901367179997</v>
      </c>
      <c r="E297" s="3">
        <f t="shared" si="18"/>
        <v>1120</v>
      </c>
    </row>
    <row r="298" spans="1:5" x14ac:dyDescent="0.3">
      <c r="A298" s="3">
        <v>1140</v>
      </c>
      <c r="B298" s="3">
        <v>415.60275268554699</v>
      </c>
      <c r="C298" s="3"/>
      <c r="D298" s="9">
        <f t="shared" si="17"/>
        <v>56.672973632807725</v>
      </c>
      <c r="E298" s="3">
        <f t="shared" si="18"/>
        <v>1140</v>
      </c>
    </row>
    <row r="299" spans="1:5" x14ac:dyDescent="0.3">
      <c r="A299" s="3">
        <v>1160</v>
      </c>
      <c r="B299" s="3">
        <v>415.63739013671898</v>
      </c>
      <c r="C299" s="3"/>
      <c r="D299" s="9">
        <f t="shared" si="17"/>
        <v>57.088623046871589</v>
      </c>
      <c r="E299" s="3">
        <f t="shared" si="18"/>
        <v>1160</v>
      </c>
    </row>
    <row r="300" spans="1:5" x14ac:dyDescent="0.3">
      <c r="A300" s="3">
        <v>1170</v>
      </c>
      <c r="B300" s="3">
        <v>415.65438842773398</v>
      </c>
      <c r="C300" s="3"/>
      <c r="D300" s="9">
        <f t="shared" si="17"/>
        <v>57.292602539051586</v>
      </c>
      <c r="E300" s="3">
        <f t="shared" si="18"/>
        <v>1170</v>
      </c>
    </row>
    <row r="301" spans="1:5" x14ac:dyDescent="0.3">
      <c r="A301" s="3">
        <v>1180</v>
      </c>
      <c r="B301" s="3">
        <v>415.67126464843801</v>
      </c>
      <c r="C301" s="3"/>
      <c r="D301" s="9">
        <f t="shared" si="17"/>
        <v>57.4951171875</v>
      </c>
      <c r="E301" s="3">
        <f t="shared" si="18"/>
        <v>1180</v>
      </c>
    </row>
    <row r="302" spans="1:5" x14ac:dyDescent="0.3">
      <c r="A302" s="3">
        <v>1200</v>
      </c>
      <c r="B302" s="3">
        <v>415.70437622070301</v>
      </c>
      <c r="C302" s="3"/>
      <c r="D302" s="9">
        <f t="shared" si="17"/>
        <v>57.892456054679997</v>
      </c>
      <c r="E302" s="3">
        <f t="shared" si="18"/>
        <v>1200</v>
      </c>
    </row>
    <row r="303" spans="1:5" x14ac:dyDescent="0.3">
      <c r="A303" s="3">
        <v>2170</v>
      </c>
      <c r="B303" s="3">
        <v>417.70440673828102</v>
      </c>
      <c r="C303" s="3"/>
      <c r="D303" s="9">
        <f t="shared" si="17"/>
        <v>81.892822265616132</v>
      </c>
      <c r="E303" s="3">
        <f t="shared" si="18"/>
        <v>2170</v>
      </c>
    </row>
    <row r="304" spans="1:5" x14ac:dyDescent="0.3">
      <c r="A304" s="3">
        <v>3870</v>
      </c>
      <c r="B304" s="3">
        <v>419.99777221679699</v>
      </c>
      <c r="C304" s="3"/>
      <c r="D304" s="9">
        <f t="shared" si="17"/>
        <v>109.41320800780773</v>
      </c>
      <c r="E304" s="3">
        <f t="shared" si="18"/>
        <v>3870</v>
      </c>
    </row>
    <row r="305" spans="1:5" x14ac:dyDescent="0.3">
      <c r="A305" s="3">
        <v>5490</v>
      </c>
      <c r="B305" s="3">
        <v>421.04177856445301</v>
      </c>
      <c r="C305" s="3"/>
      <c r="D305" s="9">
        <f t="shared" si="17"/>
        <v>121.94128417968</v>
      </c>
      <c r="E305" s="3">
        <f t="shared" si="18"/>
        <v>5490</v>
      </c>
    </row>
    <row r="306" spans="1:5" x14ac:dyDescent="0.3">
      <c r="A306" s="3">
        <v>7350</v>
      </c>
      <c r="B306" s="3">
        <v>421.98110961914102</v>
      </c>
      <c r="C306" s="3"/>
      <c r="D306" s="9">
        <f t="shared" si="17"/>
        <v>133.21325683593614</v>
      </c>
      <c r="E306" s="3">
        <f t="shared" si="18"/>
        <v>7350</v>
      </c>
    </row>
    <row r="307" spans="1:5" x14ac:dyDescent="0.3">
      <c r="A307" s="3">
        <v>9580</v>
      </c>
      <c r="B307" s="3">
        <v>422.89837646484398</v>
      </c>
      <c r="C307" s="3"/>
      <c r="D307" s="9">
        <f t="shared" si="17"/>
        <v>144.22045898437159</v>
      </c>
      <c r="E307" s="3">
        <f t="shared" si="18"/>
        <v>9580</v>
      </c>
    </row>
    <row r="308" spans="1:5" x14ac:dyDescent="0.3">
      <c r="A308" s="3">
        <v>12600</v>
      </c>
      <c r="B308" s="3">
        <v>423.95718383789102</v>
      </c>
      <c r="C308" s="3"/>
      <c r="D308" s="9">
        <f t="shared" si="17"/>
        <v>156.92614746093614</v>
      </c>
      <c r="E308" s="3">
        <f t="shared" si="18"/>
        <v>12600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1. Del Dios</vt:lpstr>
      <vt:lpstr>2. Felicita</vt:lpstr>
      <vt:lpstr>3. KitCarson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2020-03-04T18:09:08Z</dcterms:created>
  <dcterms:modified xsi:type="dcterms:W3CDTF">2020-04-10T06:32:28Z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c600dc02a7ed48a9845ad2c3a18bcf12</vt:lpwstr>
  </property>
</Properties>
</file>