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.messina\Documents\GitHub\Sutron_scripts\LakeHodges\Rating Curve and Pacings Development\"/>
    </mc:Choice>
  </mc:AlternateContent>
  <bookViews>
    <workbookView xWindow="-108" yWindow="-108" windowWidth="23256" windowHeight="12600" tabRatio="899" activeTab="4"/>
  </bookViews>
  <sheets>
    <sheet name="Sheet10" sheetId="10" r:id="rId1"/>
    <sheet name="1. Del Dios" sheetId="12" r:id="rId2"/>
    <sheet name="2. Felicita" sheetId="13" r:id="rId3"/>
    <sheet name="3. KitCarson" sheetId="4" r:id="rId4"/>
    <sheet name="4. San Dieguito" sheetId="14" r:id="rId5"/>
    <sheet name="5. Moonsong" sheetId="6" r:id="rId6"/>
    <sheet name="6. Green Valley" sheetId="11" r:id="rId7"/>
    <sheet name="7. Cloverdale" sheetId="7" r:id="rId8"/>
    <sheet name="8. Guejito" sheetId="8" r:id="rId9"/>
    <sheet name="9. Sycamore" sheetId="9" r:id="rId10"/>
    <sheet name="ESRI_MAPINFO_SHEET" sheetId="2" state="veryHidden" r:id="rId11"/>
  </sheets>
  <externalReferences>
    <externalReference r:id="rId12"/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14" l="1"/>
  <c r="M9" i="14"/>
  <c r="M4" i="14" l="1"/>
  <c r="M5" i="14"/>
  <c r="M6" i="14"/>
  <c r="M7" i="14"/>
  <c r="M3" i="14"/>
  <c r="L8" i="9"/>
  <c r="K7" i="13" l="1"/>
  <c r="J9" i="9" l="1"/>
  <c r="J10" i="9"/>
  <c r="J8" i="9"/>
  <c r="L9" i="9"/>
  <c r="L10" i="9"/>
  <c r="J9" i="8"/>
  <c r="J10" i="8"/>
  <c r="J8" i="8"/>
  <c r="L9" i="8"/>
  <c r="L10" i="8"/>
  <c r="L8" i="8"/>
  <c r="J9" i="7"/>
  <c r="J10" i="7"/>
  <c r="J8" i="7"/>
  <c r="L9" i="7"/>
  <c r="L10" i="7"/>
  <c r="L8" i="7"/>
  <c r="M9" i="11"/>
  <c r="M10" i="11"/>
  <c r="M8" i="11"/>
  <c r="K9" i="11"/>
  <c r="K10" i="11"/>
  <c r="K8" i="11"/>
  <c r="L8" i="11"/>
  <c r="J9" i="6"/>
  <c r="J10" i="6"/>
  <c r="J8" i="6"/>
  <c r="L9" i="6"/>
  <c r="L10" i="6"/>
  <c r="L8" i="6"/>
  <c r="J9" i="4"/>
  <c r="J10" i="4"/>
  <c r="J8" i="4"/>
  <c r="L9" i="4"/>
  <c r="L10" i="4"/>
  <c r="L8" i="4"/>
  <c r="P13" i="14"/>
  <c r="M8" i="14"/>
  <c r="N8" i="14" s="1"/>
  <c r="N13" i="14" s="1"/>
  <c r="S7" i="14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R7" i="14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Y6" i="14"/>
  <c r="Y7" i="14" s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X6" i="14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U6" i="14"/>
  <c r="U7" i="14" s="1"/>
  <c r="U8" i="14" s="1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W5" i="14"/>
  <c r="W6" i="14" s="1"/>
  <c r="W7" i="14" s="1"/>
  <c r="W8" i="14" s="1"/>
  <c r="W9" i="14" s="1"/>
  <c r="W10" i="14" s="1"/>
  <c r="W11" i="14" s="1"/>
  <c r="W12" i="14" s="1"/>
  <c r="W13" i="14" s="1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S5" i="14"/>
  <c r="S6" i="14" s="1"/>
  <c r="R5" i="14"/>
  <c r="R6" i="14" s="1"/>
  <c r="Y4" i="14"/>
  <c r="Y5" i="14" s="1"/>
  <c r="X4" i="14"/>
  <c r="X5" i="14" s="1"/>
  <c r="U4" i="14"/>
  <c r="U5" i="14" s="1"/>
  <c r="T4" i="14"/>
  <c r="T5" i="14" s="1"/>
  <c r="T6" i="14" s="1"/>
  <c r="T7" i="14" s="1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Y3" i="14"/>
  <c r="X3" i="14"/>
  <c r="W3" i="14"/>
  <c r="W4" i="14" s="1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U3" i="14"/>
  <c r="T3" i="14"/>
  <c r="S3" i="14"/>
  <c r="S4" i="14" s="1"/>
  <c r="R3" i="14"/>
  <c r="R4" i="14" s="1"/>
  <c r="R2" i="14"/>
  <c r="M35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K11" i="13"/>
  <c r="L11" i="13" s="1"/>
  <c r="J11" i="13"/>
  <c r="O10" i="13"/>
  <c r="K10" i="13"/>
  <c r="J10" i="13" s="1"/>
  <c r="O9" i="13"/>
  <c r="L9" i="13"/>
  <c r="L13" i="13" s="1"/>
  <c r="K9" i="13"/>
  <c r="M31" i="13" s="1"/>
  <c r="M32" i="13" s="1"/>
  <c r="J9" i="13"/>
  <c r="O8" i="13"/>
  <c r="K8" i="13"/>
  <c r="L8" i="13" s="1"/>
  <c r="J8" i="13"/>
  <c r="O7" i="13"/>
  <c r="Y6" i="13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Q6" i="13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O6" i="13"/>
  <c r="K6" i="13"/>
  <c r="O5" i="13"/>
  <c r="K5" i="13"/>
  <c r="J5" i="13"/>
  <c r="X4" i="13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T4" i="13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S4" i="13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O4" i="13"/>
  <c r="K4" i="13"/>
  <c r="J4" i="13"/>
  <c r="AB3" i="13"/>
  <c r="AB4" i="13" s="1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A3" i="13"/>
  <c r="AA4" i="13" s="1"/>
  <c r="AA5" i="13" s="1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Z3" i="13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Y3" i="13"/>
  <c r="Y4" i="13" s="1"/>
  <c r="Y5" i="13" s="1"/>
  <c r="X3" i="13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U3" i="13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T3" i="13"/>
  <c r="S3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Q3" i="13"/>
  <c r="Q4" i="13" s="1"/>
  <c r="Q5" i="13" s="1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O3" i="13"/>
  <c r="K3" i="13"/>
  <c r="J3" i="13"/>
  <c r="AB2" i="13"/>
  <c r="AA2" i="13"/>
  <c r="Z2" i="13"/>
  <c r="Y2" i="13"/>
  <c r="X2" i="13"/>
  <c r="P2" i="13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N11" i="12"/>
  <c r="M11" i="12"/>
  <c r="L11" i="12"/>
  <c r="Q10" i="12"/>
  <c r="M10" i="12"/>
  <c r="N10" i="12" s="1"/>
  <c r="L10" i="12"/>
  <c r="Q9" i="12"/>
  <c r="M9" i="12"/>
  <c r="N9" i="12" s="1"/>
  <c r="N13" i="12" s="1"/>
  <c r="L9" i="12"/>
  <c r="Q8" i="12"/>
  <c r="M8" i="12"/>
  <c r="L8" i="12" s="1"/>
  <c r="Q7" i="12"/>
  <c r="M7" i="12"/>
  <c r="Y6" i="12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Q6" i="12"/>
  <c r="M6" i="12"/>
  <c r="Q5" i="12"/>
  <c r="L5" i="12"/>
  <c r="M5" i="12" s="1"/>
  <c r="AA4" i="12"/>
  <c r="AA5" i="12" s="1"/>
  <c r="AA6" i="12" s="1"/>
  <c r="AA7" i="12" s="1"/>
  <c r="AA8" i="12" s="1"/>
  <c r="AA9" i="12" s="1"/>
  <c r="AA10" i="12" s="1"/>
  <c r="AA11" i="12" s="1"/>
  <c r="AA12" i="12" s="1"/>
  <c r="AA13" i="12" s="1"/>
  <c r="AA14" i="12" s="1"/>
  <c r="AA15" i="12" s="1"/>
  <c r="AA16" i="12" s="1"/>
  <c r="AA17" i="12" s="1"/>
  <c r="AA18" i="12" s="1"/>
  <c r="AA19" i="12" s="1"/>
  <c r="AA20" i="12" s="1"/>
  <c r="AA21" i="12" s="1"/>
  <c r="AA22" i="12" s="1"/>
  <c r="AA23" i="12" s="1"/>
  <c r="AA24" i="12" s="1"/>
  <c r="AA25" i="12" s="1"/>
  <c r="AA26" i="12" s="1"/>
  <c r="AA27" i="12" s="1"/>
  <c r="AA28" i="12" s="1"/>
  <c r="AA29" i="12" s="1"/>
  <c r="AA30" i="12" s="1"/>
  <c r="AA31" i="12" s="1"/>
  <c r="AA32" i="12" s="1"/>
  <c r="AA33" i="12" s="1"/>
  <c r="AA34" i="12" s="1"/>
  <c r="AA35" i="12" s="1"/>
  <c r="AA36" i="12" s="1"/>
  <c r="AA37" i="12" s="1"/>
  <c r="AA38" i="12" s="1"/>
  <c r="AA39" i="12" s="1"/>
  <c r="AA40" i="12" s="1"/>
  <c r="AA41" i="12" s="1"/>
  <c r="AA42" i="12" s="1"/>
  <c r="AA43" i="12" s="1"/>
  <c r="AA44" i="12" s="1"/>
  <c r="AA45" i="12" s="1"/>
  <c r="AA46" i="12" s="1"/>
  <c r="AA47" i="12" s="1"/>
  <c r="AA48" i="12" s="1"/>
  <c r="AA49" i="12" s="1"/>
  <c r="AA50" i="12" s="1"/>
  <c r="AA51" i="12" s="1"/>
  <c r="AA52" i="12" s="1"/>
  <c r="AA53" i="12" s="1"/>
  <c r="AA54" i="12" s="1"/>
  <c r="AA55" i="12" s="1"/>
  <c r="Z4" i="12"/>
  <c r="Z5" i="12" s="1"/>
  <c r="Z6" i="12" s="1"/>
  <c r="Z7" i="12" s="1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W4" i="12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V4" i="12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Q4" i="12"/>
  <c r="M4" i="12"/>
  <c r="L4" i="12"/>
  <c r="AD3" i="12"/>
  <c r="AD4" i="12" s="1"/>
  <c r="AD5" i="12" s="1"/>
  <c r="AD6" i="12" s="1"/>
  <c r="AD7" i="12" s="1"/>
  <c r="AD8" i="12" s="1"/>
  <c r="AD9" i="12" s="1"/>
  <c r="AD10" i="12" s="1"/>
  <c r="AD11" i="12" s="1"/>
  <c r="AD12" i="12" s="1"/>
  <c r="AD13" i="12" s="1"/>
  <c r="AD14" i="12" s="1"/>
  <c r="AD15" i="12" s="1"/>
  <c r="AD16" i="12" s="1"/>
  <c r="AD17" i="12" s="1"/>
  <c r="AD18" i="12" s="1"/>
  <c r="AD19" i="12" s="1"/>
  <c r="AD20" i="12" s="1"/>
  <c r="AD21" i="12" s="1"/>
  <c r="AD22" i="12" s="1"/>
  <c r="AD23" i="12" s="1"/>
  <c r="AD24" i="12" s="1"/>
  <c r="AD25" i="12" s="1"/>
  <c r="AD26" i="12" s="1"/>
  <c r="AD27" i="12" s="1"/>
  <c r="AD28" i="12" s="1"/>
  <c r="AD29" i="12" s="1"/>
  <c r="AD30" i="12" s="1"/>
  <c r="AD31" i="12" s="1"/>
  <c r="AD32" i="12" s="1"/>
  <c r="AD33" i="12" s="1"/>
  <c r="AD34" i="12" s="1"/>
  <c r="AD35" i="12" s="1"/>
  <c r="AD36" i="12" s="1"/>
  <c r="AD37" i="12" s="1"/>
  <c r="AD38" i="12" s="1"/>
  <c r="AD39" i="12" s="1"/>
  <c r="AD40" i="12" s="1"/>
  <c r="AD41" i="12" s="1"/>
  <c r="AD42" i="12" s="1"/>
  <c r="AD43" i="12" s="1"/>
  <c r="AD44" i="12" s="1"/>
  <c r="AD45" i="12" s="1"/>
  <c r="AD46" i="12" s="1"/>
  <c r="AD47" i="12" s="1"/>
  <c r="AD48" i="12" s="1"/>
  <c r="AD49" i="12" s="1"/>
  <c r="AD50" i="12" s="1"/>
  <c r="AD51" i="12" s="1"/>
  <c r="AD52" i="12" s="1"/>
  <c r="AD53" i="12" s="1"/>
  <c r="AD54" i="12" s="1"/>
  <c r="AD55" i="12" s="1"/>
  <c r="AC3" i="12"/>
  <c r="AC4" i="12" s="1"/>
  <c r="AC5" i="12" s="1"/>
  <c r="AC6" i="12" s="1"/>
  <c r="AC7" i="12" s="1"/>
  <c r="AC8" i="12" s="1"/>
  <c r="AC9" i="12" s="1"/>
  <c r="AC10" i="12" s="1"/>
  <c r="AC11" i="12" s="1"/>
  <c r="AC12" i="12" s="1"/>
  <c r="AC13" i="12" s="1"/>
  <c r="AC14" i="12" s="1"/>
  <c r="AC15" i="12" s="1"/>
  <c r="AC16" i="12" s="1"/>
  <c r="AC17" i="12" s="1"/>
  <c r="AC18" i="12" s="1"/>
  <c r="AC19" i="12" s="1"/>
  <c r="AC20" i="12" s="1"/>
  <c r="AC21" i="12" s="1"/>
  <c r="AC22" i="12" s="1"/>
  <c r="AC23" i="12" s="1"/>
  <c r="AC24" i="12" s="1"/>
  <c r="AC25" i="12" s="1"/>
  <c r="AC26" i="12" s="1"/>
  <c r="AC27" i="12" s="1"/>
  <c r="AC28" i="12" s="1"/>
  <c r="AC29" i="12" s="1"/>
  <c r="AC30" i="12" s="1"/>
  <c r="AC31" i="12" s="1"/>
  <c r="AC32" i="12" s="1"/>
  <c r="AC33" i="12" s="1"/>
  <c r="AC34" i="12" s="1"/>
  <c r="AC35" i="12" s="1"/>
  <c r="AC36" i="12" s="1"/>
  <c r="AC37" i="12" s="1"/>
  <c r="AC38" i="12" s="1"/>
  <c r="AC39" i="12" s="1"/>
  <c r="AC40" i="12" s="1"/>
  <c r="AC41" i="12" s="1"/>
  <c r="AC42" i="12" s="1"/>
  <c r="AC43" i="12" s="1"/>
  <c r="AC44" i="12" s="1"/>
  <c r="AC45" i="12" s="1"/>
  <c r="AC46" i="12" s="1"/>
  <c r="AC47" i="12" s="1"/>
  <c r="AC48" i="12" s="1"/>
  <c r="AC49" i="12" s="1"/>
  <c r="AC50" i="12" s="1"/>
  <c r="AC51" i="12" s="1"/>
  <c r="AC52" i="12" s="1"/>
  <c r="AC53" i="12" s="1"/>
  <c r="AC54" i="12" s="1"/>
  <c r="AC55" i="12" s="1"/>
  <c r="AB3" i="12"/>
  <c r="AB4" i="12" s="1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A3" i="12"/>
  <c r="Z3" i="12"/>
  <c r="Y3" i="12"/>
  <c r="Y4" i="12" s="1"/>
  <c r="Y5" i="12" s="1"/>
  <c r="X3" i="12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W3" i="12"/>
  <c r="V3" i="12"/>
  <c r="U3" i="12"/>
  <c r="U4" i="12" s="1"/>
  <c r="U5" i="12" s="1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T3" i="12"/>
  <c r="T4" i="12" s="1"/>
  <c r="T5" i="12" s="1"/>
  <c r="T6" i="12" s="1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S3" i="12"/>
  <c r="S4" i="12" s="1"/>
  <c r="S5" i="12" s="1"/>
  <c r="S6" i="12" s="1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R3" i="12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Q3" i="12"/>
  <c r="M3" i="12"/>
  <c r="L3" i="12"/>
  <c r="AD2" i="12"/>
  <c r="AC2" i="12"/>
  <c r="AB2" i="12"/>
  <c r="AA2" i="12"/>
  <c r="Z2" i="12"/>
  <c r="R2" i="12"/>
  <c r="Q31" i="14" l="1"/>
  <c r="Q27" i="14"/>
  <c r="Q23" i="14"/>
  <c r="Q19" i="14"/>
  <c r="Q15" i="14"/>
  <c r="Q9" i="14"/>
  <c r="Q7" i="14"/>
  <c r="Q5" i="14"/>
  <c r="Q3" i="14"/>
  <c r="Q29" i="14"/>
  <c r="Q25" i="14"/>
  <c r="Q30" i="14"/>
  <c r="Q26" i="14"/>
  <c r="Q22" i="14"/>
  <c r="Q18" i="14"/>
  <c r="Q14" i="14"/>
  <c r="Q12" i="14"/>
  <c r="Q8" i="14"/>
  <c r="Q21" i="14"/>
  <c r="Q10" i="14"/>
  <c r="Q16" i="14"/>
  <c r="Q24" i="14"/>
  <c r="Q13" i="14"/>
  <c r="Q20" i="14"/>
  <c r="Q6" i="14"/>
  <c r="Q4" i="14"/>
  <c r="Q11" i="14"/>
  <c r="Q17" i="14"/>
  <c r="Q28" i="14"/>
  <c r="L10" i="13"/>
  <c r="N8" i="12"/>
  <c r="K4" i="9"/>
  <c r="K5" i="9"/>
  <c r="K6" i="9"/>
  <c r="K7" i="9"/>
  <c r="K3" i="9"/>
  <c r="K10" i="9"/>
  <c r="K9" i="9"/>
  <c r="K8" i="9"/>
  <c r="K10" i="8"/>
  <c r="K9" i="8"/>
  <c r="K8" i="8"/>
  <c r="K3" i="8"/>
  <c r="K4" i="8"/>
  <c r="K5" i="8"/>
  <c r="K6" i="8"/>
  <c r="K7" i="8"/>
  <c r="X3" i="7"/>
  <c r="K10" i="7"/>
  <c r="K9" i="7"/>
  <c r="K8" i="7"/>
  <c r="K5" i="7"/>
  <c r="K6" i="7"/>
  <c r="K7" i="7"/>
  <c r="K3" i="7"/>
  <c r="L7" i="11"/>
  <c r="L10" i="11"/>
  <c r="L9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3" i="11"/>
  <c r="L6" i="11"/>
  <c r="L3" i="11"/>
  <c r="H15" i="11"/>
  <c r="E17" i="11"/>
  <c r="E16" i="11" s="1"/>
  <c r="F17" i="11"/>
  <c r="F16" i="11" s="1"/>
  <c r="G17" i="11"/>
  <c r="G16" i="11" s="1"/>
  <c r="H18" i="11"/>
  <c r="H19" i="11"/>
  <c r="H20" i="11"/>
  <c r="H21" i="11"/>
  <c r="H22" i="11"/>
  <c r="H23" i="11"/>
  <c r="H24" i="11"/>
  <c r="H25" i="11"/>
  <c r="K9" i="6"/>
  <c r="K10" i="6"/>
  <c r="K8" i="6"/>
  <c r="K10" i="4"/>
  <c r="K9" i="4"/>
  <c r="K8" i="4"/>
  <c r="H17" i="11" l="1"/>
  <c r="H16" i="11" s="1"/>
  <c r="K4" i="6"/>
  <c r="K5" i="6"/>
  <c r="K6" i="6"/>
  <c r="K7" i="6"/>
  <c r="K3" i="6"/>
  <c r="J7" i="4"/>
  <c r="K3" i="4"/>
  <c r="J3" i="4"/>
  <c r="AB3" i="9" l="1"/>
  <c r="AB4" i="9" s="1"/>
  <c r="AB5" i="9" s="1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A3" i="9"/>
  <c r="AA4" i="9" s="1"/>
  <c r="AA5" i="9" s="1"/>
  <c r="AA6" i="9" s="1"/>
  <c r="AA7" i="9" s="1"/>
  <c r="AA8" i="9" s="1"/>
  <c r="AA9" i="9" s="1"/>
  <c r="AA10" i="9" s="1"/>
  <c r="AA11" i="9" s="1"/>
  <c r="AA12" i="9" s="1"/>
  <c r="AA13" i="9" s="1"/>
  <c r="AA14" i="9" s="1"/>
  <c r="AA15" i="9" s="1"/>
  <c r="AA16" i="9" s="1"/>
  <c r="AB2" i="9"/>
  <c r="AA2" i="9"/>
  <c r="Z2" i="9"/>
  <c r="Y2" i="9"/>
  <c r="X2" i="9"/>
  <c r="J5" i="9"/>
  <c r="Z3" i="9" s="1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J4" i="9"/>
  <c r="Y3" i="9" s="1"/>
  <c r="Y4" i="9" s="1"/>
  <c r="Y5" i="9" s="1"/>
  <c r="Y6" i="9" s="1"/>
  <c r="Y7" i="9" s="1"/>
  <c r="Y8" i="9" s="1"/>
  <c r="Y9" i="9" s="1"/>
  <c r="Y10" i="9" s="1"/>
  <c r="Y11" i="9" s="1"/>
  <c r="Y12" i="9" s="1"/>
  <c r="Y13" i="9" s="1"/>
  <c r="Y14" i="9" s="1"/>
  <c r="Y15" i="9" s="1"/>
  <c r="Y16" i="9" s="1"/>
  <c r="J3" i="9"/>
  <c r="Y3" i="8"/>
  <c r="Y4" i="8" s="1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AB3" i="8"/>
  <c r="AB4" i="8" s="1"/>
  <c r="AB5" i="8" s="1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A3" i="8"/>
  <c r="AA4" i="8" s="1"/>
  <c r="AA5" i="8" s="1"/>
  <c r="AA6" i="8" s="1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AB2" i="8"/>
  <c r="AA2" i="8"/>
  <c r="Z2" i="8"/>
  <c r="Y2" i="8"/>
  <c r="X2" i="8"/>
  <c r="J5" i="8"/>
  <c r="J4" i="8"/>
  <c r="J3" i="8"/>
  <c r="X3" i="8" s="1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AB3" i="7"/>
  <c r="AB4" i="7" s="1"/>
  <c r="AB5" i="7" s="1"/>
  <c r="AB6" i="7" s="1"/>
  <c r="AB7" i="7" s="1"/>
  <c r="AB8" i="7" s="1"/>
  <c r="AB9" i="7" s="1"/>
  <c r="AB10" i="7" s="1"/>
  <c r="AB11" i="7" s="1"/>
  <c r="AB12" i="7" s="1"/>
  <c r="AB13" i="7" s="1"/>
  <c r="AB14" i="7" s="1"/>
  <c r="AB15" i="7" s="1"/>
  <c r="AB16" i="7" s="1"/>
  <c r="AB17" i="7" s="1"/>
  <c r="AB18" i="7" s="1"/>
  <c r="AB19" i="7" s="1"/>
  <c r="AB20" i="7" s="1"/>
  <c r="AB21" i="7" s="1"/>
  <c r="AB22" i="7" s="1"/>
  <c r="AB23" i="7" s="1"/>
  <c r="AB24" i="7" s="1"/>
  <c r="AB25" i="7" s="1"/>
  <c r="AB26" i="7" s="1"/>
  <c r="AB27" i="7" s="1"/>
  <c r="AB28" i="7" s="1"/>
  <c r="AB29" i="7" s="1"/>
  <c r="AB30" i="7" s="1"/>
  <c r="AB31" i="7" s="1"/>
  <c r="AB32" i="7" s="1"/>
  <c r="AA3" i="7"/>
  <c r="AA4" i="7" s="1"/>
  <c r="AA5" i="7" s="1"/>
  <c r="AA6" i="7" s="1"/>
  <c r="AA7" i="7" s="1"/>
  <c r="AA8" i="7" s="1"/>
  <c r="AA9" i="7" s="1"/>
  <c r="AA10" i="7" s="1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B2" i="7"/>
  <c r="AA2" i="7"/>
  <c r="Z2" i="7"/>
  <c r="Y2" i="7"/>
  <c r="X2" i="7"/>
  <c r="J5" i="7"/>
  <c r="J3" i="7"/>
  <c r="X3" i="9" l="1"/>
  <c r="X4" i="9" s="1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4" i="7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Z3" i="7"/>
  <c r="Z4" i="7" s="1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Q3" i="11"/>
  <c r="K5" i="11"/>
  <c r="K4" i="11"/>
  <c r="K3" i="11"/>
  <c r="L4" i="11" l="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X3" i="11"/>
  <c r="P10" i="11"/>
  <c r="W3" i="11"/>
  <c r="P9" i="11"/>
  <c r="V3" i="11"/>
  <c r="P8" i="11"/>
  <c r="U3" i="11"/>
  <c r="P7" i="11"/>
  <c r="T3" i="11"/>
  <c r="P6" i="11"/>
  <c r="S3" i="11"/>
  <c r="P5" i="11"/>
  <c r="P4" i="11"/>
  <c r="AC3" i="11"/>
  <c r="AC4" i="11" s="1"/>
  <c r="AC5" i="11" s="1"/>
  <c r="AC6" i="11" s="1"/>
  <c r="AC7" i="11" s="1"/>
  <c r="AC8" i="11" s="1"/>
  <c r="AC9" i="11" s="1"/>
  <c r="AC10" i="11" s="1"/>
  <c r="AC11" i="11" s="1"/>
  <c r="AC12" i="11" s="1"/>
  <c r="AC13" i="11" s="1"/>
  <c r="AC14" i="11" s="1"/>
  <c r="AC15" i="11" s="1"/>
  <c r="AC16" i="11" s="1"/>
  <c r="AC17" i="11" s="1"/>
  <c r="AC18" i="11" s="1"/>
  <c r="AC19" i="11" s="1"/>
  <c r="AC20" i="11" s="1"/>
  <c r="AC21" i="11" s="1"/>
  <c r="AC22" i="11" s="1"/>
  <c r="AC23" i="11" s="1"/>
  <c r="AC24" i="11" s="1"/>
  <c r="AC25" i="11" s="1"/>
  <c r="AC26" i="11" s="1"/>
  <c r="AC27" i="11" s="1"/>
  <c r="AC28" i="11" s="1"/>
  <c r="AC29" i="11" s="1"/>
  <c r="AC30" i="11" s="1"/>
  <c r="AC31" i="11" s="1"/>
  <c r="AC32" i="11" s="1"/>
  <c r="AC33" i="11" s="1"/>
  <c r="AC34" i="11" s="1"/>
  <c r="AC35" i="11" s="1"/>
  <c r="AC36" i="11" s="1"/>
  <c r="AC37" i="11" s="1"/>
  <c r="AB3" i="11"/>
  <c r="AB4" i="11" s="1"/>
  <c r="AB5" i="11" s="1"/>
  <c r="AB6" i="11" s="1"/>
  <c r="AB7" i="11" s="1"/>
  <c r="AB8" i="11" s="1"/>
  <c r="AB9" i="11" s="1"/>
  <c r="AB10" i="11" s="1"/>
  <c r="AB11" i="11" s="1"/>
  <c r="AB12" i="11" s="1"/>
  <c r="AB13" i="11" s="1"/>
  <c r="AB14" i="11" s="1"/>
  <c r="AB15" i="11" s="1"/>
  <c r="AB16" i="11" s="1"/>
  <c r="AB17" i="11" s="1"/>
  <c r="AB18" i="11" s="1"/>
  <c r="AB19" i="11" s="1"/>
  <c r="AB20" i="11" s="1"/>
  <c r="AB21" i="11" s="1"/>
  <c r="AB22" i="11" s="1"/>
  <c r="AB23" i="11" s="1"/>
  <c r="AB24" i="11" s="1"/>
  <c r="AB25" i="11" s="1"/>
  <c r="AB26" i="11" s="1"/>
  <c r="AB27" i="11" s="1"/>
  <c r="AB28" i="11" s="1"/>
  <c r="AB29" i="11" s="1"/>
  <c r="AB30" i="11" s="1"/>
  <c r="AB31" i="11" s="1"/>
  <c r="AB32" i="11" s="1"/>
  <c r="AB33" i="11" s="1"/>
  <c r="AB34" i="11" s="1"/>
  <c r="AB35" i="11" s="1"/>
  <c r="AB36" i="11" s="1"/>
  <c r="AB37" i="11" s="1"/>
  <c r="AA3" i="11"/>
  <c r="AA4" i="11" s="1"/>
  <c r="AA5" i="11" s="1"/>
  <c r="AA6" i="11" s="1"/>
  <c r="AA7" i="11" s="1"/>
  <c r="AA8" i="11" s="1"/>
  <c r="AA9" i="11" s="1"/>
  <c r="AA10" i="11" s="1"/>
  <c r="AA11" i="11" s="1"/>
  <c r="AA12" i="11" s="1"/>
  <c r="AA13" i="11" s="1"/>
  <c r="AA14" i="11" s="1"/>
  <c r="AA15" i="11" s="1"/>
  <c r="AA16" i="11" s="1"/>
  <c r="AA17" i="11" s="1"/>
  <c r="AA18" i="11" s="1"/>
  <c r="AA19" i="11" s="1"/>
  <c r="AA20" i="11" s="1"/>
  <c r="AA21" i="11" s="1"/>
  <c r="AA22" i="11" s="1"/>
  <c r="AA23" i="11" s="1"/>
  <c r="AA24" i="11" s="1"/>
  <c r="AA25" i="11" s="1"/>
  <c r="AA26" i="11" s="1"/>
  <c r="AA27" i="11" s="1"/>
  <c r="AA28" i="11" s="1"/>
  <c r="AA29" i="11" s="1"/>
  <c r="AA30" i="11" s="1"/>
  <c r="AA31" i="11" s="1"/>
  <c r="AA32" i="11" s="1"/>
  <c r="AA33" i="11" s="1"/>
  <c r="Z3" i="1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R3" i="11"/>
  <c r="P3" i="11"/>
  <c r="AC2" i="11"/>
  <c r="AB2" i="11"/>
  <c r="AA2" i="11"/>
  <c r="Z2" i="11"/>
  <c r="Y2" i="11"/>
  <c r="AB5" i="6"/>
  <c r="AB6" i="6" s="1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B28" i="6" s="1"/>
  <c r="AB29" i="6" s="1"/>
  <c r="AB30" i="6" s="1"/>
  <c r="AB31" i="6" s="1"/>
  <c r="AB32" i="6" s="1"/>
  <c r="AB33" i="6" s="1"/>
  <c r="AB34" i="6" s="1"/>
  <c r="AB35" i="6" s="1"/>
  <c r="AB36" i="6" s="1"/>
  <c r="AB37" i="6" s="1"/>
  <c r="AB3" i="6"/>
  <c r="AB4" i="6" s="1"/>
  <c r="AA3" i="6"/>
  <c r="AA4" i="6" s="1"/>
  <c r="AA5" i="6" s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B2" i="6"/>
  <c r="AA2" i="6"/>
  <c r="Z2" i="6"/>
  <c r="Y2" i="6"/>
  <c r="X2" i="6"/>
  <c r="J5" i="6"/>
  <c r="Z3" i="6" s="1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J4" i="6"/>
  <c r="Y3" i="6" s="1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J3" i="6"/>
  <c r="AB3" i="4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A3" i="4"/>
  <c r="AA4" i="4" s="1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B2" i="4"/>
  <c r="AA2" i="4"/>
  <c r="Z2" i="4"/>
  <c r="Y2" i="4"/>
  <c r="X2" i="4"/>
  <c r="J5" i="4"/>
  <c r="Z3" i="4" s="1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J4" i="4"/>
  <c r="L5" i="11" l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" i="4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Y3" i="4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3" i="1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K6" i="4" l="1"/>
  <c r="K7" i="4"/>
  <c r="K5" i="4"/>
  <c r="K4" i="4"/>
  <c r="O12" i="6"/>
  <c r="B1" i="10"/>
  <c r="C1" i="10" s="1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CZ1" i="10" s="1"/>
  <c r="DA1" i="10" s="1"/>
  <c r="DB1" i="10" s="1"/>
  <c r="DC1" i="10" s="1"/>
  <c r="DD1" i="10" s="1"/>
  <c r="DE1" i="10" s="1"/>
  <c r="DF1" i="10" s="1"/>
  <c r="DG1" i="10" s="1"/>
  <c r="DH1" i="10" s="1"/>
  <c r="DI1" i="10" s="1"/>
  <c r="DJ1" i="10" s="1"/>
  <c r="DK1" i="10" s="1"/>
  <c r="DL1" i="10" s="1"/>
  <c r="DM1" i="10" s="1"/>
  <c r="DN1" i="10" s="1"/>
  <c r="DO1" i="10" s="1"/>
  <c r="DP1" i="10" s="1"/>
  <c r="O15" i="9" l="1"/>
  <c r="O16" i="9"/>
  <c r="O14" i="9" l="1"/>
  <c r="O13" i="9"/>
  <c r="O12" i="9"/>
  <c r="O11" i="9"/>
  <c r="W3" i="9"/>
  <c r="W4" i="9" s="1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O10" i="9"/>
  <c r="V3" i="9"/>
  <c r="V4" i="9" s="1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O9" i="9"/>
  <c r="U3" i="9"/>
  <c r="U4" i="9" s="1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O8" i="9"/>
  <c r="T3" i="9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O7" i="9"/>
  <c r="S3" i="9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O6" i="9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O5" i="9"/>
  <c r="Q3" i="9"/>
  <c r="Q4" i="9" s="1"/>
  <c r="Q5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O4" i="9"/>
  <c r="P3" i="9"/>
  <c r="P4" i="9" s="1"/>
  <c r="P5" i="9" s="1"/>
  <c r="P6" i="9" s="1"/>
  <c r="P7" i="9" s="1"/>
  <c r="P8" i="9" s="1"/>
  <c r="P9" i="9" s="1"/>
  <c r="P10" i="9" s="1"/>
  <c r="P11" i="9" s="1"/>
  <c r="P12" i="9" s="1"/>
  <c r="O3" i="9"/>
  <c r="P2" i="9"/>
  <c r="P13" i="9" l="1"/>
  <c r="P14" i="9" s="1"/>
  <c r="P15" i="9" s="1"/>
  <c r="P16" i="9" s="1"/>
  <c r="O23" i="8"/>
  <c r="O22" i="8"/>
  <c r="O21" i="8"/>
  <c r="O20" i="8"/>
  <c r="O19" i="8"/>
  <c r="O18" i="8"/>
  <c r="O17" i="8"/>
  <c r="O14" i="8"/>
  <c r="O13" i="8"/>
  <c r="O12" i="8"/>
  <c r="O11" i="8"/>
  <c r="W3" i="8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7" i="8" s="1"/>
  <c r="W18" i="8" s="1"/>
  <c r="W19" i="8" s="1"/>
  <c r="W20" i="8" s="1"/>
  <c r="W21" i="8" s="1"/>
  <c r="W22" i="8" s="1"/>
  <c r="W23" i="8" s="1"/>
  <c r="O10" i="8"/>
  <c r="V3" i="8"/>
  <c r="V4" i="8" s="1"/>
  <c r="V5" i="8" s="1"/>
  <c r="V6" i="8" s="1"/>
  <c r="V7" i="8" s="1"/>
  <c r="V8" i="8" s="1"/>
  <c r="V9" i="8" s="1"/>
  <c r="V10" i="8" s="1"/>
  <c r="V11" i="8" s="1"/>
  <c r="V12" i="8" s="1"/>
  <c r="V13" i="8" s="1"/>
  <c r="V14" i="8" s="1"/>
  <c r="V17" i="8" s="1"/>
  <c r="V18" i="8" s="1"/>
  <c r="V19" i="8" s="1"/>
  <c r="V20" i="8" s="1"/>
  <c r="V21" i="8" s="1"/>
  <c r="V22" i="8" s="1"/>
  <c r="V23" i="8" s="1"/>
  <c r="O9" i="8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7" i="8" s="1"/>
  <c r="U18" i="8" s="1"/>
  <c r="U19" i="8" s="1"/>
  <c r="U20" i="8" s="1"/>
  <c r="U21" i="8" s="1"/>
  <c r="U22" i="8" s="1"/>
  <c r="U23" i="8" s="1"/>
  <c r="O8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7" i="8" s="1"/>
  <c r="T18" i="8" s="1"/>
  <c r="T19" i="8" s="1"/>
  <c r="T20" i="8" s="1"/>
  <c r="T21" i="8" s="1"/>
  <c r="T22" i="8" s="1"/>
  <c r="T23" i="8" s="1"/>
  <c r="O7" i="8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7" i="8" s="1"/>
  <c r="S18" i="8" s="1"/>
  <c r="S19" i="8" s="1"/>
  <c r="S20" i="8" s="1"/>
  <c r="S21" i="8" s="1"/>
  <c r="S22" i="8" s="1"/>
  <c r="S23" i="8" s="1"/>
  <c r="O6" i="8"/>
  <c r="R3" i="8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7" i="8" s="1"/>
  <c r="R18" i="8" s="1"/>
  <c r="R19" i="8" s="1"/>
  <c r="R20" i="8" s="1"/>
  <c r="R21" i="8" s="1"/>
  <c r="R22" i="8" s="1"/>
  <c r="R23" i="8" s="1"/>
  <c r="O5" i="8"/>
  <c r="Q3" i="8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7" i="8" s="1"/>
  <c r="Q18" i="8" s="1"/>
  <c r="Q19" i="8" s="1"/>
  <c r="Q20" i="8" s="1"/>
  <c r="Q21" i="8" s="1"/>
  <c r="Q22" i="8" s="1"/>
  <c r="Q23" i="8" s="1"/>
  <c r="O4" i="8"/>
  <c r="P3" i="8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7" i="8" s="1"/>
  <c r="P18" i="8" s="1"/>
  <c r="P19" i="8" s="1"/>
  <c r="P20" i="8" s="1"/>
  <c r="P21" i="8" s="1"/>
  <c r="P22" i="8" s="1"/>
  <c r="P23" i="8" s="1"/>
  <c r="O3" i="8"/>
  <c r="P2" i="8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0" i="7"/>
  <c r="O39" i="7"/>
  <c r="O38" i="7"/>
  <c r="O37" i="7"/>
  <c r="O36" i="7"/>
  <c r="O35" i="7"/>
  <c r="O34" i="7"/>
  <c r="O22" i="7"/>
  <c r="O23" i="7"/>
  <c r="O24" i="7"/>
  <c r="O25" i="7"/>
  <c r="O26" i="7"/>
  <c r="O27" i="7"/>
  <c r="O28" i="7"/>
  <c r="O29" i="7"/>
  <c r="O30" i="7"/>
  <c r="O31" i="7"/>
  <c r="O32" i="7"/>
  <c r="O21" i="7" l="1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8" i="6"/>
  <c r="O29" i="6"/>
  <c r="O30" i="6"/>
  <c r="O31" i="6"/>
  <c r="O32" i="6"/>
  <c r="O33" i="6"/>
  <c r="O34" i="6"/>
  <c r="O35" i="6"/>
  <c r="O36" i="6"/>
  <c r="O37" i="6"/>
  <c r="O4" i="6"/>
  <c r="O5" i="6"/>
  <c r="O6" i="6"/>
  <c r="O7" i="6"/>
  <c r="O8" i="6"/>
  <c r="O9" i="6"/>
  <c r="O10" i="6"/>
  <c r="O11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3" i="6"/>
  <c r="W3" i="6" l="1"/>
  <c r="W4" i="6" s="1"/>
  <c r="W5" i="6" s="1"/>
  <c r="W6" i="6" s="1"/>
  <c r="W7" i="6" s="1"/>
  <c r="W8" i="6" s="1"/>
  <c r="W9" i="6" s="1"/>
  <c r="W10" i="6" s="1"/>
  <c r="W11" i="6" s="1"/>
  <c r="V3" i="6"/>
  <c r="V4" i="6" s="1"/>
  <c r="V5" i="6" s="1"/>
  <c r="V6" i="6" s="1"/>
  <c r="V7" i="6" s="1"/>
  <c r="V8" i="6" s="1"/>
  <c r="V9" i="6" s="1"/>
  <c r="V10" i="6" s="1"/>
  <c r="V11" i="6" s="1"/>
  <c r="U3" i="6"/>
  <c r="U4" i="6" s="1"/>
  <c r="U5" i="6" s="1"/>
  <c r="U6" i="6" s="1"/>
  <c r="U7" i="6" s="1"/>
  <c r="U8" i="6" s="1"/>
  <c r="U9" i="6" s="1"/>
  <c r="U10" i="6" s="1"/>
  <c r="U11" i="6" s="1"/>
  <c r="T3" i="6"/>
  <c r="T4" i="6" s="1"/>
  <c r="T5" i="6" s="1"/>
  <c r="T6" i="6" s="1"/>
  <c r="T7" i="6" s="1"/>
  <c r="T8" i="6" s="1"/>
  <c r="T9" i="6" s="1"/>
  <c r="T10" i="6" s="1"/>
  <c r="T11" i="6" s="1"/>
  <c r="S3" i="6"/>
  <c r="S4" i="6" s="1"/>
  <c r="S5" i="6" s="1"/>
  <c r="S6" i="6" s="1"/>
  <c r="S7" i="6" s="1"/>
  <c r="S8" i="6" s="1"/>
  <c r="S9" i="6" s="1"/>
  <c r="S10" i="6" s="1"/>
  <c r="S11" i="6" s="1"/>
  <c r="R3" i="6"/>
  <c r="R4" i="6" s="1"/>
  <c r="R5" i="6" s="1"/>
  <c r="R6" i="6" s="1"/>
  <c r="R7" i="6" s="1"/>
  <c r="R8" i="6" s="1"/>
  <c r="R9" i="6" s="1"/>
  <c r="R10" i="6" s="1"/>
  <c r="R11" i="6" s="1"/>
  <c r="Q3" i="6"/>
  <c r="Q4" i="6" s="1"/>
  <c r="Q5" i="6" s="1"/>
  <c r="Q6" i="6" s="1"/>
  <c r="Q7" i="6" s="1"/>
  <c r="Q8" i="6" s="1"/>
  <c r="Q9" i="6" s="1"/>
  <c r="Q10" i="6" s="1"/>
  <c r="Q11" i="6" s="1"/>
  <c r="P3" i="6"/>
  <c r="P4" i="6" s="1"/>
  <c r="P5" i="6" s="1"/>
  <c r="P6" i="6" s="1"/>
  <c r="P7" i="6" s="1"/>
  <c r="P8" i="6" s="1"/>
  <c r="P9" i="6" s="1"/>
  <c r="P10" i="6" s="1"/>
  <c r="P11" i="6" s="1"/>
  <c r="P2" i="6"/>
  <c r="T12" i="6" l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P12" i="6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Q12" i="6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R12" i="6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S12" i="6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U12" i="6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V12" i="6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W12" i="6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3" i="4"/>
  <c r="W4" i="4" l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V4" i="4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U4" i="4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T4" i="4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S4" i="4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R4" i="4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Q4" i="4" l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</calcChain>
</file>

<file path=xl/sharedStrings.xml><?xml version="1.0" encoding="utf-8"?>
<sst xmlns="http://schemas.openxmlformats.org/spreadsheetml/2006/main" count="306" uniqueCount="55">
  <si>
    <t>Q Total (cfs)</t>
  </si>
  <si>
    <t>2yr flood</t>
  </si>
  <si>
    <t>5yr flood</t>
  </si>
  <si>
    <t>10yr flood</t>
  </si>
  <si>
    <t>25yr flood</t>
  </si>
  <si>
    <t>50yr flood</t>
  </si>
  <si>
    <t>100yr flood</t>
  </si>
  <si>
    <t>200yr flood</t>
  </si>
  <si>
    <t>500yr flood</t>
  </si>
  <si>
    <t>Stage (in)</t>
  </si>
  <si>
    <t>Flow measurements</t>
  </si>
  <si>
    <t>HEC-RAS rating curve</t>
  </si>
  <si>
    <t>PT Level (in)</t>
  </si>
  <si>
    <t>Flow (cfs)</t>
  </si>
  <si>
    <t>Cross Section Survey</t>
  </si>
  <si>
    <t>Elevation (ft)</t>
  </si>
  <si>
    <t>Distance (ft)</t>
  </si>
  <si>
    <t>Datetime</t>
  </si>
  <si>
    <t>Historical Storms</t>
  </si>
  <si>
    <t>Flow from rating</t>
  </si>
  <si>
    <t>2/13-17/2019</t>
  </si>
  <si>
    <t>Precip (in)</t>
  </si>
  <si>
    <t>Max stage (in)</t>
  </si>
  <si>
    <t>cfs</t>
  </si>
  <si>
    <t>2/20-21/2019</t>
  </si>
  <si>
    <t>.2/18/2019</t>
  </si>
  <si>
    <t>.2/9/2020</t>
  </si>
  <si>
    <t>.2/22/2020</t>
  </si>
  <si>
    <t>Q (cfs)</t>
  </si>
  <si>
    <t>W.S. Elevation</t>
  </si>
  <si>
    <t>Green Valley upstream of pipes for 2019 PT data</t>
  </si>
  <si>
    <t>N = North pipe only</t>
  </si>
  <si>
    <t>&lt;&lt;rating x 2, level is only for North pipe but levels were close</t>
  </si>
  <si>
    <t>Projected Storm Totals</t>
  </si>
  <si>
    <t>offset</t>
  </si>
  <si>
    <t>Flow from rating (cfs)</t>
  </si>
  <si>
    <t>Slope</t>
  </si>
  <si>
    <t>Intercept</t>
  </si>
  <si>
    <t>HEC-RAS rating curve (computed for one of the two culverts)</t>
  </si>
  <si>
    <t>Qx2</t>
  </si>
  <si>
    <t xml:space="preserve">&lt;&lt;upstream rating curve </t>
  </si>
  <si>
    <t>PT was upstream</t>
  </si>
  <si>
    <t>Pacing</t>
  </si>
  <si>
    <t>60% 1" pacing</t>
  </si>
  <si>
    <t>Pacing at 1" rainfall total</t>
  </si>
  <si>
    <t>estimate 1</t>
  </si>
  <si>
    <t>60% of est 1</t>
  </si>
  <si>
    <t>pacing at 0.5" rainfall</t>
  </si>
  <si>
    <t>Distance</t>
  </si>
  <si>
    <t>Elevation</t>
  </si>
  <si>
    <t>stage assumption for 1" storm</t>
  </si>
  <si>
    <t>Pacing (cf)</t>
  </si>
  <si>
    <t>pacings above</t>
  </si>
  <si>
    <t>pacing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</si>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</sst>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/d/yy\ h:mm;@"/>
    <numFmt numFmtId="166" formatCode="m/d/yyyy\ h:mm:ss"/>
    <numFmt numFmtId="167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2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5" xfId="0" applyNumberFormat="1" applyBorder="1"/>
    <xf numFmtId="0" fontId="0" fillId="0" borderId="7" xfId="0" applyBorder="1"/>
    <xf numFmtId="2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6" xfId="0" applyBorder="1"/>
    <xf numFmtId="14" fontId="0" fillId="0" borderId="1" xfId="0" applyNumberFormat="1" applyBorder="1"/>
    <xf numFmtId="0" fontId="0" fillId="0" borderId="8" xfId="0" applyBorder="1"/>
    <xf numFmtId="22" fontId="0" fillId="0" borderId="1" xfId="0" applyNumberFormat="1" applyBorder="1"/>
    <xf numFmtId="2" fontId="0" fillId="0" borderId="3" xfId="0" applyNumberFormat="1" applyBorder="1"/>
    <xf numFmtId="2" fontId="0" fillId="0" borderId="9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2" fontId="0" fillId="0" borderId="1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7" xfId="0" applyNumberFormat="1" applyBorder="1"/>
    <xf numFmtId="14" fontId="0" fillId="0" borderId="0" xfId="0" applyNumberFormat="1"/>
    <xf numFmtId="2" fontId="0" fillId="0" borderId="3" xfId="0" applyNumberFormat="1" applyFill="1" applyBorder="1"/>
    <xf numFmtId="165" fontId="0" fillId="0" borderId="13" xfId="0" applyNumberFormat="1" applyBorder="1"/>
    <xf numFmtId="165" fontId="0" fillId="0" borderId="0" xfId="0" applyNumberFormat="1"/>
    <xf numFmtId="0" fontId="4" fillId="0" borderId="2" xfId="0" applyFont="1" applyBorder="1"/>
    <xf numFmtId="0" fontId="4" fillId="0" borderId="4" xfId="0" applyFont="1" applyBorder="1"/>
    <xf numFmtId="0" fontId="4" fillId="0" borderId="0" xfId="0" applyFont="1"/>
    <xf numFmtId="0" fontId="4" fillId="0" borderId="3" xfId="0" applyFont="1" applyBorder="1"/>
    <xf numFmtId="164" fontId="0" fillId="0" borderId="0" xfId="0" applyNumberFormat="1" applyBorder="1"/>
    <xf numFmtId="2" fontId="0" fillId="0" borderId="12" xfId="0" applyNumberFormat="1" applyBorder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1" xfId="0" applyNumberFormat="1" applyBorder="1"/>
    <xf numFmtId="0" fontId="2" fillId="3" borderId="1" xfId="2" applyBorder="1"/>
    <xf numFmtId="2" fontId="2" fillId="3" borderId="5" xfId="2" applyNumberFormat="1" applyBorder="1"/>
    <xf numFmtId="2" fontId="3" fillId="4" borderId="14" xfId="3" applyNumberFormat="1" applyBorder="1"/>
    <xf numFmtId="0" fontId="3" fillId="4" borderId="0" xfId="3"/>
    <xf numFmtId="2" fontId="3" fillId="4" borderId="5" xfId="3" applyNumberFormat="1" applyBorder="1"/>
    <xf numFmtId="0" fontId="0" fillId="6" borderId="12" xfId="0" applyFill="1" applyBorder="1"/>
    <xf numFmtId="2" fontId="0" fillId="6" borderId="12" xfId="0" applyNumberFormat="1" applyFill="1" applyBorder="1"/>
    <xf numFmtId="165" fontId="0" fillId="6" borderId="12" xfId="0" applyNumberFormat="1" applyFill="1" applyBorder="1"/>
    <xf numFmtId="2" fontId="0" fillId="6" borderId="0" xfId="0" applyNumberFormat="1" applyFill="1" applyBorder="1"/>
    <xf numFmtId="165" fontId="0" fillId="6" borderId="16" xfId="0" applyNumberFormat="1" applyFill="1" applyBorder="1"/>
    <xf numFmtId="2" fontId="0" fillId="6" borderId="16" xfId="0" applyNumberFormat="1" applyFill="1" applyBorder="1"/>
    <xf numFmtId="22" fontId="0" fillId="5" borderId="1" xfId="0" applyNumberFormat="1" applyFill="1" applyBorder="1"/>
    <xf numFmtId="0" fontId="0" fillId="5" borderId="0" xfId="0" applyFill="1" applyBorder="1"/>
    <xf numFmtId="0" fontId="0" fillId="5" borderId="5" xfId="0" applyFill="1" applyBorder="1"/>
    <xf numFmtId="2" fontId="0" fillId="6" borderId="3" xfId="0" applyNumberFormat="1" applyFill="1" applyBorder="1"/>
    <xf numFmtId="2" fontId="0" fillId="6" borderId="4" xfId="0" applyNumberFormat="1" applyFill="1" applyBorder="1"/>
    <xf numFmtId="2" fontId="0" fillId="6" borderId="5" xfId="0" applyNumberFormat="1" applyFill="1" applyBorder="1"/>
    <xf numFmtId="0" fontId="4" fillId="7" borderId="12" xfId="0" applyFont="1" applyFill="1" applyBorder="1"/>
    <xf numFmtId="2" fontId="0" fillId="7" borderId="12" xfId="0" applyNumberFormat="1" applyFill="1" applyBorder="1"/>
    <xf numFmtId="0" fontId="0" fillId="7" borderId="12" xfId="0" applyFill="1" applyBorder="1"/>
    <xf numFmtId="0" fontId="4" fillId="0" borderId="15" xfId="0" applyFont="1" applyBorder="1"/>
    <xf numFmtId="0" fontId="4" fillId="0" borderId="9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2" fontId="0" fillId="0" borderId="2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2" xfId="0" applyFill="1" applyBorder="1"/>
    <xf numFmtId="165" fontId="0" fillId="6" borderId="13" xfId="0" applyNumberFormat="1" applyFill="1" applyBorder="1"/>
    <xf numFmtId="0" fontId="0" fillId="5" borderId="1" xfId="0" applyFill="1" applyBorder="1"/>
    <xf numFmtId="2" fontId="4" fillId="0" borderId="9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2" borderId="0" xfId="1" applyAlignment="1">
      <alignment wrapText="1"/>
    </xf>
    <xf numFmtId="2" fontId="0" fillId="0" borderId="4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0" xfId="0" applyFill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6" fontId="5" fillId="8" borderId="17" xfId="0" applyNumberFormat="1" applyFont="1" applyFill="1" applyBorder="1" applyAlignment="1">
      <alignment horizontal="center" vertical="center"/>
    </xf>
    <xf numFmtId="167" fontId="5" fillId="8" borderId="17" xfId="0" applyNumberFormat="1" applyFont="1" applyFill="1" applyBorder="1" applyAlignment="1">
      <alignment horizontal="center" vertical="center"/>
    </xf>
    <xf numFmtId="166" fontId="5" fillId="8" borderId="18" xfId="0" applyNumberFormat="1" applyFont="1" applyFill="1" applyBorder="1" applyAlignment="1">
      <alignment horizontal="center" vertical="center"/>
    </xf>
    <xf numFmtId="167" fontId="5" fillId="8" borderId="18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3" fontId="0" fillId="9" borderId="0" xfId="0" applyNumberFormat="1" applyFill="1"/>
    <xf numFmtId="3" fontId="0" fillId="0" borderId="19" xfId="0" applyNumberFormat="1" applyBorder="1"/>
    <xf numFmtId="3" fontId="0" fillId="10" borderId="20" xfId="0" applyNumberFormat="1" applyFill="1" applyBorder="1"/>
    <xf numFmtId="2" fontId="0" fillId="0" borderId="0" xfId="0" applyNumberFormat="1" applyFont="1" applyBorder="1" applyAlignment="1">
      <alignment horizontal="center"/>
    </xf>
    <xf numFmtId="2" fontId="4" fillId="0" borderId="2" xfId="0" applyNumberFormat="1" applyFont="1" applyBorder="1"/>
    <xf numFmtId="2" fontId="4" fillId="0" borderId="3" xfId="0" applyNumberFormat="1" applyFont="1" applyBorder="1"/>
    <xf numFmtId="0" fontId="4" fillId="0" borderId="0" xfId="0" applyFont="1" applyBorder="1"/>
    <xf numFmtId="3" fontId="0" fillId="10" borderId="0" xfId="0" applyNumberFormat="1" applyFill="1"/>
    <xf numFmtId="0" fontId="0" fillId="10" borderId="0" xfId="0" applyFill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4" fillId="0" borderId="0" xfId="0" applyFont="1" applyFill="1" applyBorder="1"/>
    <xf numFmtId="3" fontId="0" fillId="0" borderId="0" xfId="0" applyNumberFormat="1"/>
    <xf numFmtId="4" fontId="0" fillId="7" borderId="12" xfId="0" applyNumberFormat="1" applyFill="1" applyBorder="1"/>
    <xf numFmtId="2" fontId="0" fillId="7" borderId="23" xfId="0" applyNumberFormat="1" applyFill="1" applyBorder="1"/>
    <xf numFmtId="0" fontId="0" fillId="0" borderId="24" xfId="0" applyBorder="1"/>
    <xf numFmtId="0" fontId="0" fillId="0" borderId="20" xfId="0" applyBorder="1"/>
    <xf numFmtId="4" fontId="0" fillId="0" borderId="0" xfId="0" applyNumberFormat="1"/>
    <xf numFmtId="1" fontId="0" fillId="7" borderId="12" xfId="0" applyNumberFormat="1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 Dios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'[1]1. Del Dios'!$B$3:$B$161</c:f>
              <c:numCache>
                <c:formatCode>General</c:formatCode>
                <c:ptCount val="159"/>
                <c:pt idx="0">
                  <c:v>0</c:v>
                </c:pt>
                <c:pt idx="1">
                  <c:v>0.20000000298023199</c:v>
                </c:pt>
                <c:pt idx="2">
                  <c:v>0.25</c:v>
                </c:pt>
                <c:pt idx="3">
                  <c:v>0.40000000596046398</c:v>
                </c:pt>
                <c:pt idx="4">
                  <c:v>0.5</c:v>
                </c:pt>
                <c:pt idx="5">
                  <c:v>0.60000002384185802</c:v>
                </c:pt>
                <c:pt idx="6">
                  <c:v>0.75</c:v>
                </c:pt>
                <c:pt idx="7">
                  <c:v>0.80000001192092896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2.75</c:v>
                </c:pt>
                <c:pt idx="16">
                  <c:v>3</c:v>
                </c:pt>
                <c:pt idx="17">
                  <c:v>3.25</c:v>
                </c:pt>
                <c:pt idx="18">
                  <c:v>3.5</c:v>
                </c:pt>
                <c:pt idx="19">
                  <c:v>3.75</c:v>
                </c:pt>
                <c:pt idx="20">
                  <c:v>4</c:v>
                </c:pt>
                <c:pt idx="21">
                  <c:v>4.25</c:v>
                </c:pt>
                <c:pt idx="22">
                  <c:v>4.5</c:v>
                </c:pt>
                <c:pt idx="23">
                  <c:v>4.75</c:v>
                </c:pt>
                <c:pt idx="24">
                  <c:v>5</c:v>
                </c:pt>
                <c:pt idx="25">
                  <c:v>5.25</c:v>
                </c:pt>
                <c:pt idx="26">
                  <c:v>5.5</c:v>
                </c:pt>
                <c:pt idx="27">
                  <c:v>5.75</c:v>
                </c:pt>
                <c:pt idx="28">
                  <c:v>6</c:v>
                </c:pt>
                <c:pt idx="29">
                  <c:v>6.25</c:v>
                </c:pt>
                <c:pt idx="30">
                  <c:v>6.5</c:v>
                </c:pt>
                <c:pt idx="31">
                  <c:v>6.75</c:v>
                </c:pt>
                <c:pt idx="32">
                  <c:v>7</c:v>
                </c:pt>
                <c:pt idx="33">
                  <c:v>7.25</c:v>
                </c:pt>
                <c:pt idx="34">
                  <c:v>7.5</c:v>
                </c:pt>
                <c:pt idx="35">
                  <c:v>7.75</c:v>
                </c:pt>
                <c:pt idx="36">
                  <c:v>8</c:v>
                </c:pt>
                <c:pt idx="37">
                  <c:v>8.25</c:v>
                </c:pt>
                <c:pt idx="38">
                  <c:v>8.5</c:v>
                </c:pt>
                <c:pt idx="39">
                  <c:v>8.75</c:v>
                </c:pt>
                <c:pt idx="40">
                  <c:v>9</c:v>
                </c:pt>
                <c:pt idx="41">
                  <c:v>9.25</c:v>
                </c:pt>
                <c:pt idx="42">
                  <c:v>9.5</c:v>
                </c:pt>
                <c:pt idx="43">
                  <c:v>9.75</c:v>
                </c:pt>
                <c:pt idx="44">
                  <c:v>10</c:v>
                </c:pt>
                <c:pt idx="45">
                  <c:v>10.25</c:v>
                </c:pt>
                <c:pt idx="46">
                  <c:v>10.5</c:v>
                </c:pt>
                <c:pt idx="47">
                  <c:v>10.75</c:v>
                </c:pt>
                <c:pt idx="48">
                  <c:v>11</c:v>
                </c:pt>
                <c:pt idx="49">
                  <c:v>11.25</c:v>
                </c:pt>
                <c:pt idx="50">
                  <c:v>11.5</c:v>
                </c:pt>
                <c:pt idx="51">
                  <c:v>11.75</c:v>
                </c:pt>
                <c:pt idx="52">
                  <c:v>12</c:v>
                </c:pt>
                <c:pt idx="53">
                  <c:v>12.25</c:v>
                </c:pt>
                <c:pt idx="54">
                  <c:v>12.5</c:v>
                </c:pt>
                <c:pt idx="55">
                  <c:v>12.75</c:v>
                </c:pt>
                <c:pt idx="56">
                  <c:v>13</c:v>
                </c:pt>
                <c:pt idx="57">
                  <c:v>13.25</c:v>
                </c:pt>
                <c:pt idx="58">
                  <c:v>13.5</c:v>
                </c:pt>
                <c:pt idx="59">
                  <c:v>13.75</c:v>
                </c:pt>
                <c:pt idx="60">
                  <c:v>14</c:v>
                </c:pt>
                <c:pt idx="61">
                  <c:v>14.25</c:v>
                </c:pt>
                <c:pt idx="62">
                  <c:v>14.5</c:v>
                </c:pt>
                <c:pt idx="63">
                  <c:v>14.75</c:v>
                </c:pt>
                <c:pt idx="64">
                  <c:v>15</c:v>
                </c:pt>
                <c:pt idx="65">
                  <c:v>15.25</c:v>
                </c:pt>
                <c:pt idx="66">
                  <c:v>15.5</c:v>
                </c:pt>
                <c:pt idx="67">
                  <c:v>15.75</c:v>
                </c:pt>
                <c:pt idx="68">
                  <c:v>16</c:v>
                </c:pt>
                <c:pt idx="69">
                  <c:v>16.25</c:v>
                </c:pt>
                <c:pt idx="70">
                  <c:v>16.5</c:v>
                </c:pt>
                <c:pt idx="71">
                  <c:v>16.75</c:v>
                </c:pt>
                <c:pt idx="72">
                  <c:v>17</c:v>
                </c:pt>
                <c:pt idx="73">
                  <c:v>17.25</c:v>
                </c:pt>
                <c:pt idx="74">
                  <c:v>17.5</c:v>
                </c:pt>
                <c:pt idx="75">
                  <c:v>17.75</c:v>
                </c:pt>
                <c:pt idx="76">
                  <c:v>18</c:v>
                </c:pt>
                <c:pt idx="77">
                  <c:v>18.25</c:v>
                </c:pt>
                <c:pt idx="78">
                  <c:v>18.5</c:v>
                </c:pt>
                <c:pt idx="79">
                  <c:v>18.75</c:v>
                </c:pt>
                <c:pt idx="80">
                  <c:v>19</c:v>
                </c:pt>
                <c:pt idx="81">
                  <c:v>19.25</c:v>
                </c:pt>
                <c:pt idx="82">
                  <c:v>19.5</c:v>
                </c:pt>
                <c:pt idx="83">
                  <c:v>19.75</c:v>
                </c:pt>
                <c:pt idx="84">
                  <c:v>20</c:v>
                </c:pt>
                <c:pt idx="85">
                  <c:v>20.25</c:v>
                </c:pt>
                <c:pt idx="86">
                  <c:v>20.5</c:v>
                </c:pt>
                <c:pt idx="87">
                  <c:v>20.75</c:v>
                </c:pt>
                <c:pt idx="88">
                  <c:v>21</c:v>
                </c:pt>
                <c:pt idx="89">
                  <c:v>21.25</c:v>
                </c:pt>
                <c:pt idx="90">
                  <c:v>21.5</c:v>
                </c:pt>
                <c:pt idx="91">
                  <c:v>21.75</c:v>
                </c:pt>
                <c:pt idx="92">
                  <c:v>22</c:v>
                </c:pt>
                <c:pt idx="93">
                  <c:v>22.25</c:v>
                </c:pt>
                <c:pt idx="94">
                  <c:v>22.5</c:v>
                </c:pt>
                <c:pt idx="95">
                  <c:v>22.75</c:v>
                </c:pt>
                <c:pt idx="96">
                  <c:v>23</c:v>
                </c:pt>
                <c:pt idx="97">
                  <c:v>23.25</c:v>
                </c:pt>
                <c:pt idx="98">
                  <c:v>23.5</c:v>
                </c:pt>
                <c:pt idx="99">
                  <c:v>23.75</c:v>
                </c:pt>
                <c:pt idx="100">
                  <c:v>24</c:v>
                </c:pt>
                <c:pt idx="101">
                  <c:v>24.25</c:v>
                </c:pt>
                <c:pt idx="102">
                  <c:v>24.5</c:v>
                </c:pt>
                <c:pt idx="103">
                  <c:v>24.75</c:v>
                </c:pt>
                <c:pt idx="104">
                  <c:v>25</c:v>
                </c:pt>
                <c:pt idx="105">
                  <c:v>25.25</c:v>
                </c:pt>
                <c:pt idx="106">
                  <c:v>25.5</c:v>
                </c:pt>
                <c:pt idx="107">
                  <c:v>25.75</c:v>
                </c:pt>
                <c:pt idx="108">
                  <c:v>26</c:v>
                </c:pt>
                <c:pt idx="109">
                  <c:v>26.25</c:v>
                </c:pt>
                <c:pt idx="110">
                  <c:v>26.5</c:v>
                </c:pt>
                <c:pt idx="111">
                  <c:v>26.75</c:v>
                </c:pt>
                <c:pt idx="112">
                  <c:v>27</c:v>
                </c:pt>
                <c:pt idx="113">
                  <c:v>27.25</c:v>
                </c:pt>
                <c:pt idx="114">
                  <c:v>27.5</c:v>
                </c:pt>
                <c:pt idx="115">
                  <c:v>27.75</c:v>
                </c:pt>
                <c:pt idx="116">
                  <c:v>28</c:v>
                </c:pt>
                <c:pt idx="117">
                  <c:v>28.25</c:v>
                </c:pt>
                <c:pt idx="118">
                  <c:v>28.5</c:v>
                </c:pt>
                <c:pt idx="119">
                  <c:v>28.75</c:v>
                </c:pt>
                <c:pt idx="120">
                  <c:v>28.799999237060501</c:v>
                </c:pt>
                <c:pt idx="121">
                  <c:v>29</c:v>
                </c:pt>
                <c:pt idx="122">
                  <c:v>29.25</c:v>
                </c:pt>
                <c:pt idx="123">
                  <c:v>29.5</c:v>
                </c:pt>
                <c:pt idx="124">
                  <c:v>29.75</c:v>
                </c:pt>
                <c:pt idx="125">
                  <c:v>30</c:v>
                </c:pt>
                <c:pt idx="126">
                  <c:v>35</c:v>
                </c:pt>
                <c:pt idx="127">
                  <c:v>40</c:v>
                </c:pt>
                <c:pt idx="128">
                  <c:v>45</c:v>
                </c:pt>
                <c:pt idx="129">
                  <c:v>50</c:v>
                </c:pt>
                <c:pt idx="130">
                  <c:v>55</c:v>
                </c:pt>
                <c:pt idx="131">
                  <c:v>60</c:v>
                </c:pt>
                <c:pt idx="132">
                  <c:v>65</c:v>
                </c:pt>
                <c:pt idx="133">
                  <c:v>70</c:v>
                </c:pt>
                <c:pt idx="134">
                  <c:v>75</c:v>
                </c:pt>
                <c:pt idx="135">
                  <c:v>82.5</c:v>
                </c:pt>
                <c:pt idx="136">
                  <c:v>85</c:v>
                </c:pt>
                <c:pt idx="137">
                  <c:v>90</c:v>
                </c:pt>
                <c:pt idx="138">
                  <c:v>95</c:v>
                </c:pt>
                <c:pt idx="139">
                  <c:v>100</c:v>
                </c:pt>
                <c:pt idx="140">
                  <c:v>110</c:v>
                </c:pt>
                <c:pt idx="141">
                  <c:v>120</c:v>
                </c:pt>
                <c:pt idx="142">
                  <c:v>126</c:v>
                </c:pt>
                <c:pt idx="143">
                  <c:v>130</c:v>
                </c:pt>
                <c:pt idx="144">
                  <c:v>140</c:v>
                </c:pt>
                <c:pt idx="145">
                  <c:v>150</c:v>
                </c:pt>
                <c:pt idx="146">
                  <c:v>160</c:v>
                </c:pt>
                <c:pt idx="147">
                  <c:v>170</c:v>
                </c:pt>
                <c:pt idx="148">
                  <c:v>180</c:v>
                </c:pt>
                <c:pt idx="149">
                  <c:v>200</c:v>
                </c:pt>
                <c:pt idx="150">
                  <c:v>222</c:v>
                </c:pt>
                <c:pt idx="151">
                  <c:v>240</c:v>
                </c:pt>
                <c:pt idx="152">
                  <c:v>264</c:v>
                </c:pt>
                <c:pt idx="153">
                  <c:v>280</c:v>
                </c:pt>
                <c:pt idx="154">
                  <c:v>300</c:v>
                </c:pt>
                <c:pt idx="155">
                  <c:v>310</c:v>
                </c:pt>
                <c:pt idx="156">
                  <c:v>320</c:v>
                </c:pt>
                <c:pt idx="157">
                  <c:v>340</c:v>
                </c:pt>
                <c:pt idx="158">
                  <c:v>361</c:v>
                </c:pt>
              </c:numCache>
            </c:numRef>
          </c:xVal>
          <c:yVal>
            <c:numRef>
              <c:f>'[1]1. Del Dios'!$A$3:$A$161</c:f>
              <c:numCache>
                <c:formatCode>General</c:formatCode>
                <c:ptCount val="159"/>
                <c:pt idx="0">
                  <c:v>0</c:v>
                </c:pt>
                <c:pt idx="1">
                  <c:v>4.5084228515515861</c:v>
                </c:pt>
                <c:pt idx="2">
                  <c:v>4.8131103515515861</c:v>
                </c:pt>
                <c:pt idx="3">
                  <c:v>5.4909667968715894</c:v>
                </c:pt>
                <c:pt idx="4">
                  <c:v>5.8615722656161324</c:v>
                </c:pt>
                <c:pt idx="5">
                  <c:v>6.2380371093715894</c:v>
                </c:pt>
                <c:pt idx="6">
                  <c:v>6.685546875</c:v>
                </c:pt>
                <c:pt idx="7">
                  <c:v>6.8133544921799967</c:v>
                </c:pt>
                <c:pt idx="8">
                  <c:v>7.3388671875</c:v>
                </c:pt>
                <c:pt idx="9">
                  <c:v>7.8596191406161324</c:v>
                </c:pt>
                <c:pt idx="10">
                  <c:v>8.3159179687438609</c:v>
                </c:pt>
                <c:pt idx="11">
                  <c:v>8.7275390625</c:v>
                </c:pt>
                <c:pt idx="12">
                  <c:v>9.0926513671799967</c:v>
                </c:pt>
                <c:pt idx="13">
                  <c:v>9.4346923828077252</c:v>
                </c:pt>
                <c:pt idx="14">
                  <c:v>9.7598876953077252</c:v>
                </c:pt>
                <c:pt idx="15">
                  <c:v>10.039672851551586</c:v>
                </c:pt>
                <c:pt idx="16">
                  <c:v>10.325317382807725</c:v>
                </c:pt>
                <c:pt idx="17">
                  <c:v>10.589721679679997</c:v>
                </c:pt>
                <c:pt idx="18">
                  <c:v>10.844238281243861</c:v>
                </c:pt>
                <c:pt idx="19">
                  <c:v>11.086669921871589</c:v>
                </c:pt>
                <c:pt idx="20">
                  <c:v>11.319946289051586</c:v>
                </c:pt>
                <c:pt idx="21">
                  <c:v>11.551025390616132</c:v>
                </c:pt>
                <c:pt idx="22">
                  <c:v>11.768188476551586</c:v>
                </c:pt>
                <c:pt idx="23">
                  <c:v>11.9765625</c:v>
                </c:pt>
                <c:pt idx="24">
                  <c:v>12.1904296875</c:v>
                </c:pt>
                <c:pt idx="25">
                  <c:v>12.390014648436136</c:v>
                </c:pt>
                <c:pt idx="26">
                  <c:v>12.594360351551586</c:v>
                </c:pt>
                <c:pt idx="27">
                  <c:v>12.778564453116132</c:v>
                </c:pt>
                <c:pt idx="28">
                  <c:v>12.9609375</c:v>
                </c:pt>
                <c:pt idx="29">
                  <c:v>13.135986328116132</c:v>
                </c:pt>
                <c:pt idx="30">
                  <c:v>13.310302734371589</c:v>
                </c:pt>
                <c:pt idx="31">
                  <c:v>13.478759765616132</c:v>
                </c:pt>
                <c:pt idx="32">
                  <c:v>13.648315429679997</c:v>
                </c:pt>
                <c:pt idx="33">
                  <c:v>13.813842773436136</c:v>
                </c:pt>
                <c:pt idx="34">
                  <c:v>13.947875976551586</c:v>
                </c:pt>
                <c:pt idx="35">
                  <c:v>14.103149414051586</c:v>
                </c:pt>
                <c:pt idx="36">
                  <c:v>14.251464843743861</c:v>
                </c:pt>
                <c:pt idx="37">
                  <c:v>14.400878906243861</c:v>
                </c:pt>
                <c:pt idx="38">
                  <c:v>14.552856445307725</c:v>
                </c:pt>
                <c:pt idx="39">
                  <c:v>14.714721679679997</c:v>
                </c:pt>
                <c:pt idx="40">
                  <c:v>14.850219726551586</c:v>
                </c:pt>
                <c:pt idx="41">
                  <c:v>14.986450195307725</c:v>
                </c:pt>
                <c:pt idx="42">
                  <c:v>15.121948242179997</c:v>
                </c:pt>
                <c:pt idx="43">
                  <c:v>15.267700195307725</c:v>
                </c:pt>
                <c:pt idx="44">
                  <c:v>15.402465820307725</c:v>
                </c:pt>
                <c:pt idx="45">
                  <c:v>15.534667968743861</c:v>
                </c:pt>
                <c:pt idx="46">
                  <c:v>15.663208007807725</c:v>
                </c:pt>
                <c:pt idx="47">
                  <c:v>15.789550781243861</c:v>
                </c:pt>
                <c:pt idx="48">
                  <c:v>15.929077148436136</c:v>
                </c:pt>
                <c:pt idx="49">
                  <c:v>16.049926757807725</c:v>
                </c:pt>
                <c:pt idx="50">
                  <c:v>16.169311523436136</c:v>
                </c:pt>
                <c:pt idx="51">
                  <c:v>16.256469726551586</c:v>
                </c:pt>
                <c:pt idx="52">
                  <c:v>16.378051757807725</c:v>
                </c:pt>
                <c:pt idx="53">
                  <c:v>16.498901367179997</c:v>
                </c:pt>
                <c:pt idx="54">
                  <c:v>16.617919921871589</c:v>
                </c:pt>
                <c:pt idx="55">
                  <c:v>16.7431640625</c:v>
                </c:pt>
                <c:pt idx="56">
                  <c:v>16.859985351551586</c:v>
                </c:pt>
                <c:pt idx="57">
                  <c:v>16.976074218743861</c:v>
                </c:pt>
                <c:pt idx="58">
                  <c:v>17.091064453116132</c:v>
                </c:pt>
                <c:pt idx="59">
                  <c:v>17.204223632807725</c:v>
                </c:pt>
                <c:pt idx="60">
                  <c:v>17.328002929679997</c:v>
                </c:pt>
                <c:pt idx="61">
                  <c:v>17.448486328116132</c:v>
                </c:pt>
                <c:pt idx="62">
                  <c:v>17.549194335936136</c:v>
                </c:pt>
                <c:pt idx="63">
                  <c:v>17.629760742179997</c:v>
                </c:pt>
                <c:pt idx="64">
                  <c:v>17.731933593743861</c:v>
                </c:pt>
                <c:pt idx="65">
                  <c:v>17.831176757807725</c:v>
                </c:pt>
                <c:pt idx="66">
                  <c:v>17.930419921871589</c:v>
                </c:pt>
                <c:pt idx="67">
                  <c:v>18.031494140616132</c:v>
                </c:pt>
                <c:pt idx="68">
                  <c:v>18.12890625</c:v>
                </c:pt>
                <c:pt idx="69">
                  <c:v>18.231079101551586</c:v>
                </c:pt>
                <c:pt idx="70">
                  <c:v>18.328125</c:v>
                </c:pt>
                <c:pt idx="71">
                  <c:v>18.4248046875</c:v>
                </c:pt>
                <c:pt idx="72">
                  <c:v>18.521850585936136</c:v>
                </c:pt>
                <c:pt idx="73">
                  <c:v>18.6181640625</c:v>
                </c:pt>
                <c:pt idx="74">
                  <c:v>18.715209960936136</c:v>
                </c:pt>
                <c:pt idx="75">
                  <c:v>18.808959960936136</c:v>
                </c:pt>
                <c:pt idx="76">
                  <c:v>18.904907226551586</c:v>
                </c:pt>
                <c:pt idx="77">
                  <c:v>18.996826171871589</c:v>
                </c:pt>
                <c:pt idx="78">
                  <c:v>19.090576171871589</c:v>
                </c:pt>
                <c:pt idx="79">
                  <c:v>19.181762695307725</c:v>
                </c:pt>
                <c:pt idx="80">
                  <c:v>19.274047851551586</c:v>
                </c:pt>
                <c:pt idx="81">
                  <c:v>19.364135742179997</c:v>
                </c:pt>
                <c:pt idx="82">
                  <c:v>19.453857421871589</c:v>
                </c:pt>
                <c:pt idx="83">
                  <c:v>19.534790039051586</c:v>
                </c:pt>
                <c:pt idx="84">
                  <c:v>19.625244140616132</c:v>
                </c:pt>
                <c:pt idx="85">
                  <c:v>19.714233398436136</c:v>
                </c:pt>
                <c:pt idx="86">
                  <c:v>19.801025390616132</c:v>
                </c:pt>
                <c:pt idx="87">
                  <c:v>19.888916015616132</c:v>
                </c:pt>
                <c:pt idx="88">
                  <c:v>19.973144531243861</c:v>
                </c:pt>
                <c:pt idx="89">
                  <c:v>20.056640625</c:v>
                </c:pt>
                <c:pt idx="90">
                  <c:v>20.140136718743861</c:v>
                </c:pt>
                <c:pt idx="91">
                  <c:v>20.224365234371589</c:v>
                </c:pt>
                <c:pt idx="92">
                  <c:v>20.307128906243861</c:v>
                </c:pt>
                <c:pt idx="93">
                  <c:v>20.389160156243861</c:v>
                </c:pt>
                <c:pt idx="94">
                  <c:v>20.470092773436136</c:v>
                </c:pt>
                <c:pt idx="95">
                  <c:v>20.552124023436136</c:v>
                </c:pt>
                <c:pt idx="96">
                  <c:v>20.632690429679997</c:v>
                </c:pt>
                <c:pt idx="97">
                  <c:v>20.712890625</c:v>
                </c:pt>
                <c:pt idx="98">
                  <c:v>20.794555664051586</c:v>
                </c:pt>
                <c:pt idx="99">
                  <c:v>20.872558593743861</c:v>
                </c:pt>
                <c:pt idx="100">
                  <c:v>20.953125</c:v>
                </c:pt>
                <c:pt idx="101">
                  <c:v>21.031127929679997</c:v>
                </c:pt>
                <c:pt idx="102">
                  <c:v>21.109497070307725</c:v>
                </c:pt>
                <c:pt idx="103">
                  <c:v>21.185302734371589</c:v>
                </c:pt>
                <c:pt idx="104">
                  <c:v>21.2607421875</c:v>
                </c:pt>
                <c:pt idx="105">
                  <c:v>21.3310546875</c:v>
                </c:pt>
                <c:pt idx="106">
                  <c:v>21.399169921871589</c:v>
                </c:pt>
                <c:pt idx="107">
                  <c:v>21.470214843743861</c:v>
                </c:pt>
                <c:pt idx="108">
                  <c:v>21.538330078116132</c:v>
                </c:pt>
                <c:pt idx="109">
                  <c:v>21.604980468743861</c:v>
                </c:pt>
                <c:pt idx="110">
                  <c:v>21.673095703116132</c:v>
                </c:pt>
                <c:pt idx="111">
                  <c:v>21.732788085936136</c:v>
                </c:pt>
                <c:pt idx="112">
                  <c:v>21.801269531243861</c:v>
                </c:pt>
                <c:pt idx="113">
                  <c:v>21.868652343743861</c:v>
                </c:pt>
                <c:pt idx="114">
                  <c:v>21.937133789051586</c:v>
                </c:pt>
                <c:pt idx="115">
                  <c:v>21.998657226551586</c:v>
                </c:pt>
                <c:pt idx="116">
                  <c:v>22.056152343743861</c:v>
                </c:pt>
                <c:pt idx="117">
                  <c:v>22.115112304679997</c:v>
                </c:pt>
                <c:pt idx="118">
                  <c:v>22.174072265616132</c:v>
                </c:pt>
                <c:pt idx="119">
                  <c:v>22.231201171871589</c:v>
                </c:pt>
                <c:pt idx="120">
                  <c:v>22.244018554679997</c:v>
                </c:pt>
                <c:pt idx="121">
                  <c:v>22.290527343743861</c:v>
                </c:pt>
                <c:pt idx="122">
                  <c:v>22.348388671871589</c:v>
                </c:pt>
                <c:pt idx="123">
                  <c:v>22.406616210936136</c:v>
                </c:pt>
                <c:pt idx="124">
                  <c:v>22.465576171871589</c:v>
                </c:pt>
                <c:pt idx="125">
                  <c:v>22.5234375</c:v>
                </c:pt>
                <c:pt idx="126">
                  <c:v>23.622436523436136</c:v>
                </c:pt>
                <c:pt idx="127">
                  <c:v>24.684448242179997</c:v>
                </c:pt>
                <c:pt idx="128">
                  <c:v>25.679077148436136</c:v>
                </c:pt>
                <c:pt idx="129">
                  <c:v>26.598266601551586</c:v>
                </c:pt>
                <c:pt idx="130">
                  <c:v>27.445678710936136</c:v>
                </c:pt>
                <c:pt idx="131">
                  <c:v>28.276977539051586</c:v>
                </c:pt>
                <c:pt idx="132">
                  <c:v>29.068359375</c:v>
                </c:pt>
                <c:pt idx="133">
                  <c:v>29.806640625</c:v>
                </c:pt>
                <c:pt idx="134">
                  <c:v>30.555541992179997</c:v>
                </c:pt>
                <c:pt idx="135">
                  <c:v>31.609863281243861</c:v>
                </c:pt>
                <c:pt idx="136">
                  <c:v>31.946777343743861</c:v>
                </c:pt>
                <c:pt idx="137">
                  <c:v>32.605590820307725</c:v>
                </c:pt>
                <c:pt idx="138">
                  <c:v>33.241699218743861</c:v>
                </c:pt>
                <c:pt idx="139">
                  <c:v>33.885864257807725</c:v>
                </c:pt>
                <c:pt idx="140">
                  <c:v>35.078979492179997</c:v>
                </c:pt>
                <c:pt idx="141">
                  <c:v>36.213134765616132</c:v>
                </c:pt>
                <c:pt idx="142">
                  <c:v>36.862792968743861</c:v>
                </c:pt>
                <c:pt idx="143">
                  <c:v>37.285034179679997</c:v>
                </c:pt>
                <c:pt idx="144">
                  <c:v>38.307861328116132</c:v>
                </c:pt>
                <c:pt idx="145">
                  <c:v>39.1669921875</c:v>
                </c:pt>
                <c:pt idx="146">
                  <c:v>40.124633789051586</c:v>
                </c:pt>
                <c:pt idx="147">
                  <c:v>41.014892578116132</c:v>
                </c:pt>
                <c:pt idx="148">
                  <c:v>41.8681640625</c:v>
                </c:pt>
                <c:pt idx="149">
                  <c:v>43.917480468743861</c:v>
                </c:pt>
                <c:pt idx="150">
                  <c:v>46.494506835936136</c:v>
                </c:pt>
                <c:pt idx="151">
                  <c:v>48.393310546871589</c:v>
                </c:pt>
                <c:pt idx="152">
                  <c:v>50.781005859371589</c:v>
                </c:pt>
                <c:pt idx="153">
                  <c:v>52.159423828116132</c:v>
                </c:pt>
                <c:pt idx="154">
                  <c:v>54.184936523436136</c:v>
                </c:pt>
                <c:pt idx="155">
                  <c:v>55.157958984371589</c:v>
                </c:pt>
                <c:pt idx="156">
                  <c:v>56.093261718743861</c:v>
                </c:pt>
                <c:pt idx="157">
                  <c:v>58.077392578116132</c:v>
                </c:pt>
                <c:pt idx="158">
                  <c:v>60.206909179679997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'[1]1. Del Dios'!$G$3:$G$11</c:f>
              <c:numCache>
                <c:formatCode>General</c:formatCode>
                <c:ptCount val="9"/>
                <c:pt idx="0">
                  <c:v>5.9699999996179198E-2</c:v>
                </c:pt>
                <c:pt idx="1">
                  <c:v>5.6799999996364793E-2</c:v>
                </c:pt>
              </c:numCache>
            </c:numRef>
          </c:xVal>
          <c:yVal>
            <c:numRef>
              <c:f>'[1]1. Del Dios'!$H$3:$H$11</c:f>
              <c:numCache>
                <c:formatCode>General</c:formatCode>
                <c:ptCount val="9"/>
                <c:pt idx="0">
                  <c:v>2.54</c:v>
                </c:pt>
                <c:pt idx="1">
                  <c:v>2.6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60D-4E15-93E0-B47A1D05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82784"/>
        <c:axId val="833083176"/>
      </c:scatterChart>
      <c:valAx>
        <c:axId val="83308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83176"/>
        <c:crosses val="autoZero"/>
        <c:crossBetween val="midCat"/>
      </c:valAx>
      <c:valAx>
        <c:axId val="83308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8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 Dieguito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'[1]4. San Dieguito'!$B$3:$B$248</c:f>
              <c:numCache>
                <c:formatCode>General</c:formatCode>
                <c:ptCount val="2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105</c:v>
                </c:pt>
                <c:pt idx="122">
                  <c:v>110</c:v>
                </c:pt>
                <c:pt idx="123">
                  <c:v>115</c:v>
                </c:pt>
                <c:pt idx="124">
                  <c:v>120</c:v>
                </c:pt>
                <c:pt idx="125">
                  <c:v>125</c:v>
                </c:pt>
                <c:pt idx="126">
                  <c:v>130</c:v>
                </c:pt>
                <c:pt idx="127">
                  <c:v>135</c:v>
                </c:pt>
                <c:pt idx="128">
                  <c:v>140</c:v>
                </c:pt>
                <c:pt idx="129">
                  <c:v>145</c:v>
                </c:pt>
                <c:pt idx="130">
                  <c:v>150</c:v>
                </c:pt>
                <c:pt idx="131">
                  <c:v>155</c:v>
                </c:pt>
                <c:pt idx="132">
                  <c:v>160</c:v>
                </c:pt>
                <c:pt idx="133">
                  <c:v>165</c:v>
                </c:pt>
                <c:pt idx="134">
                  <c:v>170</c:v>
                </c:pt>
                <c:pt idx="135">
                  <c:v>175</c:v>
                </c:pt>
                <c:pt idx="136">
                  <c:v>180</c:v>
                </c:pt>
                <c:pt idx="137">
                  <c:v>185</c:v>
                </c:pt>
                <c:pt idx="138">
                  <c:v>190</c:v>
                </c:pt>
                <c:pt idx="139">
                  <c:v>195</c:v>
                </c:pt>
                <c:pt idx="140">
                  <c:v>200</c:v>
                </c:pt>
                <c:pt idx="141">
                  <c:v>205</c:v>
                </c:pt>
                <c:pt idx="142">
                  <c:v>210</c:v>
                </c:pt>
                <c:pt idx="143">
                  <c:v>215</c:v>
                </c:pt>
                <c:pt idx="144">
                  <c:v>220</c:v>
                </c:pt>
                <c:pt idx="145">
                  <c:v>225</c:v>
                </c:pt>
                <c:pt idx="146">
                  <c:v>230</c:v>
                </c:pt>
                <c:pt idx="147">
                  <c:v>235</c:v>
                </c:pt>
                <c:pt idx="148">
                  <c:v>240</c:v>
                </c:pt>
                <c:pt idx="149">
                  <c:v>245</c:v>
                </c:pt>
                <c:pt idx="150">
                  <c:v>250</c:v>
                </c:pt>
                <c:pt idx="151">
                  <c:v>255</c:v>
                </c:pt>
                <c:pt idx="152">
                  <c:v>260</c:v>
                </c:pt>
                <c:pt idx="153">
                  <c:v>265</c:v>
                </c:pt>
                <c:pt idx="154">
                  <c:v>270</c:v>
                </c:pt>
                <c:pt idx="155">
                  <c:v>275</c:v>
                </c:pt>
                <c:pt idx="156">
                  <c:v>280</c:v>
                </c:pt>
                <c:pt idx="157">
                  <c:v>285</c:v>
                </c:pt>
                <c:pt idx="158">
                  <c:v>290</c:v>
                </c:pt>
                <c:pt idx="159">
                  <c:v>295</c:v>
                </c:pt>
                <c:pt idx="160">
                  <c:v>300</c:v>
                </c:pt>
                <c:pt idx="161">
                  <c:v>310</c:v>
                </c:pt>
                <c:pt idx="162">
                  <c:v>320</c:v>
                </c:pt>
                <c:pt idx="163">
                  <c:v>330</c:v>
                </c:pt>
                <c:pt idx="164">
                  <c:v>340</c:v>
                </c:pt>
                <c:pt idx="165">
                  <c:v>350</c:v>
                </c:pt>
                <c:pt idx="166">
                  <c:v>360</c:v>
                </c:pt>
                <c:pt idx="167">
                  <c:v>370</c:v>
                </c:pt>
                <c:pt idx="168">
                  <c:v>380</c:v>
                </c:pt>
                <c:pt idx="169">
                  <c:v>390</c:v>
                </c:pt>
                <c:pt idx="170">
                  <c:v>400</c:v>
                </c:pt>
                <c:pt idx="171">
                  <c:v>410</c:v>
                </c:pt>
                <c:pt idx="172">
                  <c:v>420</c:v>
                </c:pt>
                <c:pt idx="173">
                  <c:v>430</c:v>
                </c:pt>
                <c:pt idx="174">
                  <c:v>440</c:v>
                </c:pt>
                <c:pt idx="175">
                  <c:v>450</c:v>
                </c:pt>
                <c:pt idx="176">
                  <c:v>460</c:v>
                </c:pt>
                <c:pt idx="177">
                  <c:v>470</c:v>
                </c:pt>
                <c:pt idx="178">
                  <c:v>480</c:v>
                </c:pt>
                <c:pt idx="179">
                  <c:v>490</c:v>
                </c:pt>
                <c:pt idx="180">
                  <c:v>500</c:v>
                </c:pt>
                <c:pt idx="181">
                  <c:v>520</c:v>
                </c:pt>
                <c:pt idx="182">
                  <c:v>540</c:v>
                </c:pt>
                <c:pt idx="183">
                  <c:v>560</c:v>
                </c:pt>
                <c:pt idx="184">
                  <c:v>580</c:v>
                </c:pt>
                <c:pt idx="185">
                  <c:v>600</c:v>
                </c:pt>
                <c:pt idx="186">
                  <c:v>620</c:v>
                </c:pt>
                <c:pt idx="187">
                  <c:v>640</c:v>
                </c:pt>
                <c:pt idx="188">
                  <c:v>660</c:v>
                </c:pt>
                <c:pt idx="189">
                  <c:v>680</c:v>
                </c:pt>
                <c:pt idx="190">
                  <c:v>700</c:v>
                </c:pt>
                <c:pt idx="191">
                  <c:v>720</c:v>
                </c:pt>
                <c:pt idx="192">
                  <c:v>740</c:v>
                </c:pt>
                <c:pt idx="193">
                  <c:v>760</c:v>
                </c:pt>
                <c:pt idx="194">
                  <c:v>780</c:v>
                </c:pt>
                <c:pt idx="195">
                  <c:v>800</c:v>
                </c:pt>
                <c:pt idx="196">
                  <c:v>820</c:v>
                </c:pt>
                <c:pt idx="197">
                  <c:v>840</c:v>
                </c:pt>
                <c:pt idx="198">
                  <c:v>860</c:v>
                </c:pt>
                <c:pt idx="199">
                  <c:v>880</c:v>
                </c:pt>
                <c:pt idx="200">
                  <c:v>900</c:v>
                </c:pt>
                <c:pt idx="201">
                  <c:v>920</c:v>
                </c:pt>
                <c:pt idx="202">
                  <c:v>940</c:v>
                </c:pt>
                <c:pt idx="203">
                  <c:v>960</c:v>
                </c:pt>
                <c:pt idx="204">
                  <c:v>980</c:v>
                </c:pt>
                <c:pt idx="205">
                  <c:v>1000</c:v>
                </c:pt>
                <c:pt idx="206">
                  <c:v>1050</c:v>
                </c:pt>
                <c:pt idx="207">
                  <c:v>1100</c:v>
                </c:pt>
                <c:pt idx="208">
                  <c:v>1150</c:v>
                </c:pt>
                <c:pt idx="209">
                  <c:v>1200</c:v>
                </c:pt>
                <c:pt idx="210">
                  <c:v>1250</c:v>
                </c:pt>
                <c:pt idx="211">
                  <c:v>1300</c:v>
                </c:pt>
                <c:pt idx="212">
                  <c:v>1350</c:v>
                </c:pt>
                <c:pt idx="213">
                  <c:v>1400</c:v>
                </c:pt>
                <c:pt idx="214">
                  <c:v>1450</c:v>
                </c:pt>
                <c:pt idx="215">
                  <c:v>1500</c:v>
                </c:pt>
                <c:pt idx="216">
                  <c:v>2000</c:v>
                </c:pt>
                <c:pt idx="217">
                  <c:v>3000</c:v>
                </c:pt>
                <c:pt idx="218">
                  <c:v>4000</c:v>
                </c:pt>
                <c:pt idx="219">
                  <c:v>5000</c:v>
                </c:pt>
                <c:pt idx="220">
                  <c:v>6000</c:v>
                </c:pt>
                <c:pt idx="221">
                  <c:v>6210</c:v>
                </c:pt>
                <c:pt idx="222">
                  <c:v>8000</c:v>
                </c:pt>
                <c:pt idx="223">
                  <c:v>10000</c:v>
                </c:pt>
                <c:pt idx="224">
                  <c:v>12000</c:v>
                </c:pt>
                <c:pt idx="225">
                  <c:v>12800</c:v>
                </c:pt>
                <c:pt idx="226">
                  <c:v>14000</c:v>
                </c:pt>
                <c:pt idx="227">
                  <c:v>16000</c:v>
                </c:pt>
                <c:pt idx="228">
                  <c:v>18000</c:v>
                </c:pt>
                <c:pt idx="229">
                  <c:v>20000</c:v>
                </c:pt>
                <c:pt idx="230">
                  <c:v>22000</c:v>
                </c:pt>
                <c:pt idx="231">
                  <c:v>24000</c:v>
                </c:pt>
                <c:pt idx="232">
                  <c:v>25700</c:v>
                </c:pt>
                <c:pt idx="233">
                  <c:v>30000</c:v>
                </c:pt>
                <c:pt idx="234">
                  <c:v>35000</c:v>
                </c:pt>
                <c:pt idx="235">
                  <c:v>39400</c:v>
                </c:pt>
                <c:pt idx="236">
                  <c:v>45000</c:v>
                </c:pt>
                <c:pt idx="237">
                  <c:v>50000</c:v>
                </c:pt>
                <c:pt idx="238">
                  <c:v>56300</c:v>
                </c:pt>
                <c:pt idx="239">
                  <c:v>60000</c:v>
                </c:pt>
                <c:pt idx="240">
                  <c:v>65000</c:v>
                </c:pt>
                <c:pt idx="241">
                  <c:v>70000</c:v>
                </c:pt>
                <c:pt idx="242">
                  <c:v>77700</c:v>
                </c:pt>
                <c:pt idx="243">
                  <c:v>90000</c:v>
                </c:pt>
                <c:pt idx="244">
                  <c:v>100000</c:v>
                </c:pt>
                <c:pt idx="245">
                  <c:v>110000</c:v>
                </c:pt>
              </c:numCache>
            </c:numRef>
          </c:xVal>
          <c:yVal>
            <c:numRef>
              <c:f>'[1]4. San Dieguito'!$A$3:$A$248</c:f>
              <c:numCache>
                <c:formatCode>General</c:formatCode>
                <c:ptCount val="246"/>
                <c:pt idx="0">
                  <c:v>0</c:v>
                </c:pt>
                <c:pt idx="1">
                  <c:v>1.4509277343722715</c:v>
                </c:pt>
                <c:pt idx="2">
                  <c:v>2.0529785156284106</c:v>
                </c:pt>
                <c:pt idx="3">
                  <c:v>2.5187988281284106</c:v>
                </c:pt>
                <c:pt idx="4">
                  <c:v>2.9128417968722715</c:v>
                </c:pt>
                <c:pt idx="5">
                  <c:v>3.2607421875</c:v>
                </c:pt>
                <c:pt idx="6">
                  <c:v>3.5760498046799967</c:v>
                </c:pt>
                <c:pt idx="7">
                  <c:v>3.8671875</c:v>
                </c:pt>
                <c:pt idx="8">
                  <c:v>4.138183593744543</c:v>
                </c:pt>
                <c:pt idx="9">
                  <c:v>4.3937988281284106</c:v>
                </c:pt>
                <c:pt idx="10">
                  <c:v>4.6354980468722715</c:v>
                </c:pt>
                <c:pt idx="11">
                  <c:v>4.8662109375</c:v>
                </c:pt>
                <c:pt idx="12">
                  <c:v>5.0870361328084073</c:v>
                </c:pt>
                <c:pt idx="13">
                  <c:v>5.2990722656284106</c:v>
                </c:pt>
                <c:pt idx="14">
                  <c:v>5.5037841796799967</c:v>
                </c:pt>
                <c:pt idx="15">
                  <c:v>5.701171875</c:v>
                </c:pt>
                <c:pt idx="16">
                  <c:v>9.845214843744543</c:v>
                </c:pt>
                <c:pt idx="17">
                  <c:v>10.159790039064546</c:v>
                </c:pt>
                <c:pt idx="18">
                  <c:v>10.449829101564546</c:v>
                </c:pt>
                <c:pt idx="19">
                  <c:v>10.715332031244543</c:v>
                </c:pt>
                <c:pt idx="20">
                  <c:v>10.962890625</c:v>
                </c:pt>
                <c:pt idx="21">
                  <c:v>11.210083007808407</c:v>
                </c:pt>
                <c:pt idx="22">
                  <c:v>11.438232421872272</c:v>
                </c:pt>
                <c:pt idx="23">
                  <c:v>11.650268554679997</c:v>
                </c:pt>
                <c:pt idx="24">
                  <c:v>11.859008789064546</c:v>
                </c:pt>
                <c:pt idx="25">
                  <c:v>12.058227539064546</c:v>
                </c:pt>
                <c:pt idx="26">
                  <c:v>12.250854492179997</c:v>
                </c:pt>
                <c:pt idx="27">
                  <c:v>12.4365234375</c:v>
                </c:pt>
                <c:pt idx="28">
                  <c:v>12.616699218744543</c:v>
                </c:pt>
                <c:pt idx="29">
                  <c:v>12.807128906244543</c:v>
                </c:pt>
                <c:pt idx="30">
                  <c:v>12.956176757808407</c:v>
                </c:pt>
                <c:pt idx="31">
                  <c:v>13.119140625</c:v>
                </c:pt>
                <c:pt idx="32">
                  <c:v>13.276977539064546</c:v>
                </c:pt>
                <c:pt idx="33">
                  <c:v>13.463378906244543</c:v>
                </c:pt>
                <c:pt idx="34">
                  <c:v>13.6083984375</c:v>
                </c:pt>
                <c:pt idx="35">
                  <c:v>13.768798828128411</c:v>
                </c:pt>
                <c:pt idx="36">
                  <c:v>13.857788085936136</c:v>
                </c:pt>
                <c:pt idx="37">
                  <c:v>14.037231445308407</c:v>
                </c:pt>
                <c:pt idx="38">
                  <c:v>14.149291992179997</c:v>
                </c:pt>
                <c:pt idx="39">
                  <c:v>14.299438476564546</c:v>
                </c:pt>
                <c:pt idx="40">
                  <c:v>14.44921875</c:v>
                </c:pt>
                <c:pt idx="41">
                  <c:v>14.723510742179997</c:v>
                </c:pt>
                <c:pt idx="42">
                  <c:v>14.923461914064546</c:v>
                </c:pt>
                <c:pt idx="43">
                  <c:v>15.158935546872272</c:v>
                </c:pt>
                <c:pt idx="44">
                  <c:v>15.390747070308407</c:v>
                </c:pt>
                <c:pt idx="45">
                  <c:v>15.565063476564546</c:v>
                </c:pt>
                <c:pt idx="46">
                  <c:v>15.879272460936136</c:v>
                </c:pt>
                <c:pt idx="47">
                  <c:v>16.086547851564546</c:v>
                </c:pt>
                <c:pt idx="48">
                  <c:v>16.289428710936136</c:v>
                </c:pt>
                <c:pt idx="49">
                  <c:v>16.487915039064546</c:v>
                </c:pt>
                <c:pt idx="50">
                  <c:v>16.681640625</c:v>
                </c:pt>
                <c:pt idx="51">
                  <c:v>16.8720703125</c:v>
                </c:pt>
                <c:pt idx="52">
                  <c:v>17.059204101564546</c:v>
                </c:pt>
                <c:pt idx="53">
                  <c:v>17.243774414064546</c:v>
                </c:pt>
                <c:pt idx="54">
                  <c:v>17.424316406244543</c:v>
                </c:pt>
                <c:pt idx="55">
                  <c:v>17.593872070308407</c:v>
                </c:pt>
                <c:pt idx="56">
                  <c:v>17.785034179679997</c:v>
                </c:pt>
                <c:pt idx="57">
                  <c:v>17.952026367179997</c:v>
                </c:pt>
                <c:pt idx="58">
                  <c:v>18.121215820308407</c:v>
                </c:pt>
                <c:pt idx="59">
                  <c:v>18.286743164064546</c:v>
                </c:pt>
                <c:pt idx="60">
                  <c:v>18.452636718744543</c:v>
                </c:pt>
                <c:pt idx="61">
                  <c:v>18.620727539064546</c:v>
                </c:pt>
                <c:pt idx="62">
                  <c:v>18.784790039064546</c:v>
                </c:pt>
                <c:pt idx="63">
                  <c:v>18.94921875</c:v>
                </c:pt>
                <c:pt idx="64">
                  <c:v>19.092041015628411</c:v>
                </c:pt>
                <c:pt idx="65">
                  <c:v>19.249511718744543</c:v>
                </c:pt>
                <c:pt idx="66">
                  <c:v>19.412475585936136</c:v>
                </c:pt>
                <c:pt idx="67">
                  <c:v>19.562255859372272</c:v>
                </c:pt>
                <c:pt idx="68">
                  <c:v>19.710571289064546</c:v>
                </c:pt>
                <c:pt idx="69">
                  <c:v>19.861083984372272</c:v>
                </c:pt>
                <c:pt idx="70">
                  <c:v>20.013427734372272</c:v>
                </c:pt>
                <c:pt idx="71">
                  <c:v>20.151489257808407</c:v>
                </c:pt>
                <c:pt idx="72">
                  <c:v>20.303466796872272</c:v>
                </c:pt>
                <c:pt idx="73">
                  <c:v>20.442993164064546</c:v>
                </c:pt>
                <c:pt idx="74">
                  <c:v>20.565673828128411</c:v>
                </c:pt>
                <c:pt idx="75">
                  <c:v>20.737792968744543</c:v>
                </c:pt>
                <c:pt idx="76">
                  <c:v>20.851318359372272</c:v>
                </c:pt>
                <c:pt idx="77">
                  <c:v>20.995971679679997</c:v>
                </c:pt>
                <c:pt idx="78">
                  <c:v>21.104736328128411</c:v>
                </c:pt>
                <c:pt idx="79">
                  <c:v>21.285644531244543</c:v>
                </c:pt>
                <c:pt idx="80">
                  <c:v>21.381958007808407</c:v>
                </c:pt>
                <c:pt idx="81">
                  <c:v>21.480102539064546</c:v>
                </c:pt>
                <c:pt idx="82">
                  <c:v>21.666137695308407</c:v>
                </c:pt>
                <c:pt idx="83">
                  <c:v>21.770141601564546</c:v>
                </c:pt>
                <c:pt idx="84">
                  <c:v>21.834228515628411</c:v>
                </c:pt>
                <c:pt idx="85">
                  <c:v>22.0546875</c:v>
                </c:pt>
                <c:pt idx="86">
                  <c:v>22.166748046872272</c:v>
                </c:pt>
                <c:pt idx="87">
                  <c:v>22.2626953125</c:v>
                </c:pt>
                <c:pt idx="88">
                  <c:v>22.331176757808407</c:v>
                </c:pt>
                <c:pt idx="89">
                  <c:v>22.434814453128411</c:v>
                </c:pt>
                <c:pt idx="90">
                  <c:v>22.541381835936136</c:v>
                </c:pt>
                <c:pt idx="91">
                  <c:v>22.623779296872272</c:v>
                </c:pt>
                <c:pt idx="92">
                  <c:v>22.859252929679997</c:v>
                </c:pt>
                <c:pt idx="93">
                  <c:v>22.874267578128411</c:v>
                </c:pt>
                <c:pt idx="94">
                  <c:v>22.859619140628411</c:v>
                </c:pt>
                <c:pt idx="95">
                  <c:v>22.965454101564546</c:v>
                </c:pt>
                <c:pt idx="96">
                  <c:v>23.232421875</c:v>
                </c:pt>
                <c:pt idx="97">
                  <c:v>23.233886718744543</c:v>
                </c:pt>
                <c:pt idx="98">
                  <c:v>23.380004882808407</c:v>
                </c:pt>
                <c:pt idx="99">
                  <c:v>23.328369140628411</c:v>
                </c:pt>
                <c:pt idx="100">
                  <c:v>23.441894531244543</c:v>
                </c:pt>
                <c:pt idx="101">
                  <c:v>23.644042968744543</c:v>
                </c:pt>
                <c:pt idx="102">
                  <c:v>23.6689453125</c:v>
                </c:pt>
                <c:pt idx="103">
                  <c:v>23.740722656244543</c:v>
                </c:pt>
                <c:pt idx="104">
                  <c:v>23.730102539064546</c:v>
                </c:pt>
                <c:pt idx="105">
                  <c:v>23.995239257808407</c:v>
                </c:pt>
                <c:pt idx="106">
                  <c:v>23.828247070308407</c:v>
                </c:pt>
                <c:pt idx="107">
                  <c:v>24.140258789064546</c:v>
                </c:pt>
                <c:pt idx="108">
                  <c:v>24.2255859375</c:v>
                </c:pt>
                <c:pt idx="109">
                  <c:v>24.2958984375</c:v>
                </c:pt>
                <c:pt idx="110">
                  <c:v>24.266235351564546</c:v>
                </c:pt>
                <c:pt idx="111">
                  <c:v>24.380126953128411</c:v>
                </c:pt>
                <c:pt idx="112">
                  <c:v>24.525878906244543</c:v>
                </c:pt>
                <c:pt idx="113">
                  <c:v>24.495849609372272</c:v>
                </c:pt>
                <c:pt idx="114">
                  <c:v>24.364746093744543</c:v>
                </c:pt>
                <c:pt idx="115">
                  <c:v>24.540527343744543</c:v>
                </c:pt>
                <c:pt idx="116">
                  <c:v>24.895385742179997</c:v>
                </c:pt>
                <c:pt idx="117">
                  <c:v>24.869384765628411</c:v>
                </c:pt>
                <c:pt idx="118">
                  <c:v>24.688842773436136</c:v>
                </c:pt>
                <c:pt idx="119">
                  <c:v>24.844482421872272</c:v>
                </c:pt>
                <c:pt idx="120">
                  <c:v>25.0869140625</c:v>
                </c:pt>
                <c:pt idx="121">
                  <c:v>25.293090820308407</c:v>
                </c:pt>
                <c:pt idx="122">
                  <c:v>25.695190429679997</c:v>
                </c:pt>
                <c:pt idx="123">
                  <c:v>25.781982421872272</c:v>
                </c:pt>
                <c:pt idx="124">
                  <c:v>26.057739257808407</c:v>
                </c:pt>
                <c:pt idx="125">
                  <c:v>26.484008789064546</c:v>
                </c:pt>
                <c:pt idx="126">
                  <c:v>26.687988281244543</c:v>
                </c:pt>
                <c:pt idx="127">
                  <c:v>26.812866210936136</c:v>
                </c:pt>
                <c:pt idx="128">
                  <c:v>26.999633789064546</c:v>
                </c:pt>
                <c:pt idx="129">
                  <c:v>27.406127929679997</c:v>
                </c:pt>
                <c:pt idx="130">
                  <c:v>27.472045898436136</c:v>
                </c:pt>
                <c:pt idx="131">
                  <c:v>28.4677734375</c:v>
                </c:pt>
                <c:pt idx="132">
                  <c:v>27.451904296872272</c:v>
                </c:pt>
                <c:pt idx="133">
                  <c:v>27.562866210936136</c:v>
                </c:pt>
                <c:pt idx="134">
                  <c:v>28.230834960936136</c:v>
                </c:pt>
                <c:pt idx="135">
                  <c:v>28.029785156244543</c:v>
                </c:pt>
                <c:pt idx="136">
                  <c:v>28.213989257808407</c:v>
                </c:pt>
                <c:pt idx="137">
                  <c:v>28.015136718744543</c:v>
                </c:pt>
                <c:pt idx="138">
                  <c:v>28.489746093744543</c:v>
                </c:pt>
                <c:pt idx="139">
                  <c:v>28.834716796872272</c:v>
                </c:pt>
                <c:pt idx="140">
                  <c:v>28.556762695308407</c:v>
                </c:pt>
                <c:pt idx="141">
                  <c:v>29.080444335936136</c:v>
                </c:pt>
                <c:pt idx="142">
                  <c:v>29.1884765625</c:v>
                </c:pt>
                <c:pt idx="143">
                  <c:v>29.656860351564546</c:v>
                </c:pt>
                <c:pt idx="144">
                  <c:v>29.382202148436136</c:v>
                </c:pt>
                <c:pt idx="145">
                  <c:v>29.6953125</c:v>
                </c:pt>
                <c:pt idx="146">
                  <c:v>29.694946289064546</c:v>
                </c:pt>
                <c:pt idx="147">
                  <c:v>29.945068359372272</c:v>
                </c:pt>
                <c:pt idx="148">
                  <c:v>29.955688476564546</c:v>
                </c:pt>
                <c:pt idx="149">
                  <c:v>29.776611328128411</c:v>
                </c:pt>
                <c:pt idx="150">
                  <c:v>29.902221679679997</c:v>
                </c:pt>
                <c:pt idx="151">
                  <c:v>29.691284179679997</c:v>
                </c:pt>
                <c:pt idx="152">
                  <c:v>30.405029296872272</c:v>
                </c:pt>
                <c:pt idx="153">
                  <c:v>30.825073242179997</c:v>
                </c:pt>
                <c:pt idx="154">
                  <c:v>30.658081054679997</c:v>
                </c:pt>
                <c:pt idx="155">
                  <c:v>30.632080078128411</c:v>
                </c:pt>
                <c:pt idx="156">
                  <c:v>30.631713867179997</c:v>
                </c:pt>
                <c:pt idx="157">
                  <c:v>30.814453125</c:v>
                </c:pt>
                <c:pt idx="158">
                  <c:v>31.073364257808407</c:v>
                </c:pt>
                <c:pt idx="159">
                  <c:v>31.102661132808407</c:v>
                </c:pt>
                <c:pt idx="160">
                  <c:v>31.173339843744543</c:v>
                </c:pt>
                <c:pt idx="161">
                  <c:v>31.486450195308407</c:v>
                </c:pt>
                <c:pt idx="162">
                  <c:v>31.771362304679997</c:v>
                </c:pt>
                <c:pt idx="163">
                  <c:v>31.892578125</c:v>
                </c:pt>
                <c:pt idx="164">
                  <c:v>32.61328125</c:v>
                </c:pt>
                <c:pt idx="165">
                  <c:v>32.310791015628411</c:v>
                </c:pt>
                <c:pt idx="166">
                  <c:v>33.078369140628411</c:v>
                </c:pt>
                <c:pt idx="167">
                  <c:v>32.7509765625</c:v>
                </c:pt>
                <c:pt idx="168">
                  <c:v>33.0234375</c:v>
                </c:pt>
                <c:pt idx="169">
                  <c:v>33.151611328128411</c:v>
                </c:pt>
                <c:pt idx="170">
                  <c:v>33.386352539064546</c:v>
                </c:pt>
                <c:pt idx="171">
                  <c:v>33.6240234375</c:v>
                </c:pt>
                <c:pt idx="172">
                  <c:v>33.663940429679997</c:v>
                </c:pt>
                <c:pt idx="173">
                  <c:v>33.912963867179997</c:v>
                </c:pt>
                <c:pt idx="174">
                  <c:v>33.981811523436136</c:v>
                </c:pt>
                <c:pt idx="175">
                  <c:v>34.177734375</c:v>
                </c:pt>
                <c:pt idx="176">
                  <c:v>34.425292968744543</c:v>
                </c:pt>
                <c:pt idx="177">
                  <c:v>34.537353515628411</c:v>
                </c:pt>
                <c:pt idx="178">
                  <c:v>34.705444335936136</c:v>
                </c:pt>
                <c:pt idx="179">
                  <c:v>34.838012695308407</c:v>
                </c:pt>
                <c:pt idx="180">
                  <c:v>35.281494140628411</c:v>
                </c:pt>
                <c:pt idx="181">
                  <c:v>35.133178710936136</c:v>
                </c:pt>
                <c:pt idx="182">
                  <c:v>35.531982421872272</c:v>
                </c:pt>
                <c:pt idx="183">
                  <c:v>36.070678710936136</c:v>
                </c:pt>
                <c:pt idx="184">
                  <c:v>36.144287109372272</c:v>
                </c:pt>
                <c:pt idx="185">
                  <c:v>36.422607421872272</c:v>
                </c:pt>
                <c:pt idx="186">
                  <c:v>36.689208984372272</c:v>
                </c:pt>
                <c:pt idx="187">
                  <c:v>36.947021484372272</c:v>
                </c:pt>
                <c:pt idx="188">
                  <c:v>37.279907226564546</c:v>
                </c:pt>
                <c:pt idx="189">
                  <c:v>37.578735351564546</c:v>
                </c:pt>
                <c:pt idx="190">
                  <c:v>37.820434570308407</c:v>
                </c:pt>
                <c:pt idx="191">
                  <c:v>38.481811523436136</c:v>
                </c:pt>
                <c:pt idx="192">
                  <c:v>38.580322265628411</c:v>
                </c:pt>
                <c:pt idx="193">
                  <c:v>38.327636718744543</c:v>
                </c:pt>
                <c:pt idx="194">
                  <c:v>39.592895507808407</c:v>
                </c:pt>
                <c:pt idx="195">
                  <c:v>39.656982421872272</c:v>
                </c:pt>
                <c:pt idx="196">
                  <c:v>40.016235351564546</c:v>
                </c:pt>
                <c:pt idx="197">
                  <c:v>39.790649414064546</c:v>
                </c:pt>
                <c:pt idx="198">
                  <c:v>40.623779296872272</c:v>
                </c:pt>
                <c:pt idx="199">
                  <c:v>41.007934570308407</c:v>
                </c:pt>
                <c:pt idx="200">
                  <c:v>41.411865234372272</c:v>
                </c:pt>
                <c:pt idx="201">
                  <c:v>41.8798828125</c:v>
                </c:pt>
                <c:pt idx="202">
                  <c:v>42.183471679679997</c:v>
                </c:pt>
                <c:pt idx="203">
                  <c:v>41.941040039064546</c:v>
                </c:pt>
                <c:pt idx="204">
                  <c:v>42.760253906244543</c:v>
                </c:pt>
                <c:pt idx="205">
                  <c:v>43.025024414064546</c:v>
                </c:pt>
                <c:pt idx="206">
                  <c:v>43.784912109372272</c:v>
                </c:pt>
                <c:pt idx="207">
                  <c:v>44.239013671872272</c:v>
                </c:pt>
                <c:pt idx="208">
                  <c:v>45.396240234372272</c:v>
                </c:pt>
                <c:pt idx="209">
                  <c:v>45.840454101564546</c:v>
                </c:pt>
                <c:pt idx="210">
                  <c:v>46.396728515628411</c:v>
                </c:pt>
                <c:pt idx="211">
                  <c:v>47.23828125</c:v>
                </c:pt>
                <c:pt idx="212">
                  <c:v>47.860473632808407</c:v>
                </c:pt>
                <c:pt idx="213">
                  <c:v>48.432861328128411</c:v>
                </c:pt>
                <c:pt idx="214">
                  <c:v>49.040771484372272</c:v>
                </c:pt>
                <c:pt idx="215">
                  <c:v>49.546875</c:v>
                </c:pt>
                <c:pt idx="216">
                  <c:v>53.956787109372272</c:v>
                </c:pt>
                <c:pt idx="217">
                  <c:v>59.999633789064546</c:v>
                </c:pt>
                <c:pt idx="218">
                  <c:v>64.975708007808407</c:v>
                </c:pt>
                <c:pt idx="219">
                  <c:v>68.808471679679997</c:v>
                </c:pt>
                <c:pt idx="220">
                  <c:v>72.179077148436136</c:v>
                </c:pt>
                <c:pt idx="221">
                  <c:v>72.688842773436136</c:v>
                </c:pt>
                <c:pt idx="222">
                  <c:v>77.954223632808407</c:v>
                </c:pt>
                <c:pt idx="223">
                  <c:v>82.861083984372272</c:v>
                </c:pt>
                <c:pt idx="224">
                  <c:v>87.594360351564546</c:v>
                </c:pt>
                <c:pt idx="225">
                  <c:v>89.346313476564546</c:v>
                </c:pt>
                <c:pt idx="226">
                  <c:v>91.872436523436136</c:v>
                </c:pt>
                <c:pt idx="227">
                  <c:v>95.745849609372272</c:v>
                </c:pt>
                <c:pt idx="228">
                  <c:v>99.371337890628411</c:v>
                </c:pt>
                <c:pt idx="229">
                  <c:v>102.82763671874454</c:v>
                </c:pt>
                <c:pt idx="230">
                  <c:v>106.11108398437227</c:v>
                </c:pt>
                <c:pt idx="231">
                  <c:v>109.23889160156455</c:v>
                </c:pt>
                <c:pt idx="232">
                  <c:v>111.93347167968</c:v>
                </c:pt>
                <c:pt idx="233">
                  <c:v>118.06127929687227</c:v>
                </c:pt>
                <c:pt idx="234">
                  <c:v>124.60107421874454</c:v>
                </c:pt>
                <c:pt idx="235">
                  <c:v>130.15173339843614</c:v>
                </c:pt>
                <c:pt idx="236">
                  <c:v>136.84497070312841</c:v>
                </c:pt>
                <c:pt idx="237">
                  <c:v>142.36743164062841</c:v>
                </c:pt>
                <c:pt idx="238">
                  <c:v>148.91491699218</c:v>
                </c:pt>
                <c:pt idx="239">
                  <c:v>152.59020996093614</c:v>
                </c:pt>
                <c:pt idx="240">
                  <c:v>157.37731933593614</c:v>
                </c:pt>
                <c:pt idx="241">
                  <c:v>162.029296875</c:v>
                </c:pt>
                <c:pt idx="242">
                  <c:v>168.85034179687227</c:v>
                </c:pt>
                <c:pt idx="243">
                  <c:v>179.42614746093614</c:v>
                </c:pt>
                <c:pt idx="244">
                  <c:v>187.29675292968</c:v>
                </c:pt>
                <c:pt idx="245">
                  <c:v>194.89233398437227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'[1]4. San Dieguito'!$H$3:$H$11</c:f>
              <c:numCache>
                <c:formatCode>General</c:formatCode>
                <c:ptCount val="9"/>
              </c:numCache>
            </c:numRef>
          </c:xVal>
          <c:yVal>
            <c:numRef>
              <c:f>'[1]4. San Dieguito'!$G$3:$G$11</c:f>
              <c:numCache>
                <c:formatCode>General</c:formatCode>
                <c:ptCount val="9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F0D-4476-8EB5-411633A5E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87488"/>
        <c:axId val="833093760"/>
      </c:scatterChart>
      <c:valAx>
        <c:axId val="8330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3760"/>
        <c:crossesAt val="0"/>
        <c:crossBetween val="midCat"/>
      </c:valAx>
      <c:valAx>
        <c:axId val="833093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8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 Dieguito Upstream Transect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'[1]4. San Dieguito'!$O$1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[2]Downstream!$D$3:$D$27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'[1]4. San Dieguito'!$Q$3:$Q$27</c:f>
              <c:numCache>
                <c:formatCode>General</c:formatCode>
                <c:ptCount val="25"/>
                <c:pt idx="0">
                  <c:v>64.199999999999989</c:v>
                </c:pt>
                <c:pt idx="1">
                  <c:v>63.839999999999982</c:v>
                </c:pt>
                <c:pt idx="2">
                  <c:v>62.639999999999986</c:v>
                </c:pt>
                <c:pt idx="3">
                  <c:v>60.719999999999985</c:v>
                </c:pt>
                <c:pt idx="4">
                  <c:v>55.679999999999986</c:v>
                </c:pt>
                <c:pt idx="5">
                  <c:v>51.239999999999995</c:v>
                </c:pt>
                <c:pt idx="6">
                  <c:v>44.879999999999988</c:v>
                </c:pt>
                <c:pt idx="7">
                  <c:v>45.599999999999994</c:v>
                </c:pt>
                <c:pt idx="8">
                  <c:v>44.639999999999993</c:v>
                </c:pt>
                <c:pt idx="9">
                  <c:v>43.199999999999989</c:v>
                </c:pt>
                <c:pt idx="10">
                  <c:v>42.779999999999987</c:v>
                </c:pt>
                <c:pt idx="11">
                  <c:v>42.359999999999985</c:v>
                </c:pt>
                <c:pt idx="12">
                  <c:v>41.879999999999988</c:v>
                </c:pt>
                <c:pt idx="13">
                  <c:v>42.359999999999985</c:v>
                </c:pt>
                <c:pt idx="14">
                  <c:v>42.599999999999994</c:v>
                </c:pt>
                <c:pt idx="15">
                  <c:v>43.199999999999989</c:v>
                </c:pt>
                <c:pt idx="16">
                  <c:v>43.679999999999993</c:v>
                </c:pt>
                <c:pt idx="17">
                  <c:v>44.519999999999996</c:v>
                </c:pt>
                <c:pt idx="18">
                  <c:v>45.599999999999994</c:v>
                </c:pt>
                <c:pt idx="19">
                  <c:v>47.639999999999993</c:v>
                </c:pt>
                <c:pt idx="20">
                  <c:v>48.359999999999992</c:v>
                </c:pt>
                <c:pt idx="21">
                  <c:v>52.679999999999986</c:v>
                </c:pt>
                <c:pt idx="22">
                  <c:v>57.12</c:v>
                </c:pt>
                <c:pt idx="23">
                  <c:v>60.12</c:v>
                </c:pt>
                <c:pt idx="24">
                  <c:v>63.719999999999985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4-4298-BE0D-31B8564A2CF5}"/>
            </c:ext>
          </c:extLst>
        </c:ser>
        <c:ser>
          <c:idx val="1"/>
          <c:order val="1"/>
          <c:tx>
            <c:strRef>
              <c:f>'[1]4. San Dieguito'!$R$2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'[1]4. San Dieguito'!$O$3:$O$27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0">
                  <c:v>106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'[1]4. San Dieguito'!$R$3:$R$27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64-4298-BE0D-31B8564A2CF5}"/>
            </c:ext>
          </c:extLst>
        </c:ser>
        <c:ser>
          <c:idx val="2"/>
          <c:order val="2"/>
          <c:tx>
            <c:strRef>
              <c:f>'[1]4. San Dieguito'!$S$2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'[1]4. San Dieguito'!$O$3:$O$27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0">
                  <c:v>106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'[1]4. San Dieguito'!$S$3:$S$27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564-4298-BE0D-31B8564A2CF5}"/>
            </c:ext>
          </c:extLst>
        </c:ser>
        <c:ser>
          <c:idx val="3"/>
          <c:order val="3"/>
          <c:tx>
            <c:strRef>
              <c:f>'[1]4. San Dieguito'!$T$2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'[1]4. San Dieguito'!$O$3:$O$27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0">
                  <c:v>106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'[1]4. San Dieguito'!$T$3:$T$27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564-4298-BE0D-31B8564A2CF5}"/>
            </c:ext>
          </c:extLst>
        </c:ser>
        <c:ser>
          <c:idx val="4"/>
          <c:order val="4"/>
          <c:tx>
            <c:strRef>
              <c:f>'[1]4. San Dieguito'!$U$2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'[1]4. San Dieguito'!$O$3:$O$27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0">
                  <c:v>106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'[1]4. San Dieguito'!$U$3:$U$27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564-4298-BE0D-31B8564A2CF5}"/>
            </c:ext>
          </c:extLst>
        </c:ser>
        <c:ser>
          <c:idx val="5"/>
          <c:order val="5"/>
          <c:tx>
            <c:v>Pipes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'[1]4. San Dieguito'!$O$28:$O$31</c:f>
              <c:numCache>
                <c:formatCode>General</c:formatCode>
                <c:ptCount val="4"/>
                <c:pt idx="0">
                  <c:v>110</c:v>
                </c:pt>
                <c:pt idx="1">
                  <c:v>118.5</c:v>
                </c:pt>
                <c:pt idx="2">
                  <c:v>126.5</c:v>
                </c:pt>
                <c:pt idx="3">
                  <c:v>135</c:v>
                </c:pt>
              </c:numCache>
            </c:numRef>
          </c:xVal>
          <c:yVal>
            <c:numRef>
              <c:f>'[1]4. San Dieguito'!$Q$28:$Q$31</c:f>
              <c:numCache>
                <c:formatCode>General</c:formatCode>
                <c:ptCount val="4"/>
                <c:pt idx="0">
                  <c:v>0.23999999999999488</c:v>
                </c:pt>
                <c:pt idx="1">
                  <c:v>0.23999999999999488</c:v>
                </c:pt>
                <c:pt idx="2">
                  <c:v>0</c:v>
                </c:pt>
                <c:pt idx="3">
                  <c:v>0.23999999999999488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564-4298-BE0D-31B8564A2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94544"/>
        <c:axId val="833094936"/>
      </c:scatterChart>
      <c:valAx>
        <c:axId val="833094544"/>
        <c:scaling>
          <c:orientation val="minMax"/>
          <c:max val="42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4936"/>
        <c:crossesAt val="-18"/>
        <c:crossBetween val="midCat"/>
      </c:valAx>
      <c:valAx>
        <c:axId val="833094936"/>
        <c:scaling>
          <c:orientation val="minMax"/>
          <c:max val="14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473533745084838"/>
          <c:y val="0.13359798775153109"/>
          <c:w val="0.67850159529315346"/>
          <c:h val="0.1852034120734908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Moonsong - Rating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Moonsong'!$B$3:$B$162</c:f>
              <c:numCache>
                <c:formatCode>0.00</c:formatCode>
                <c:ptCount val="16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25</c:v>
                </c:pt>
                <c:pt idx="94">
                  <c:v>30</c:v>
                </c:pt>
                <c:pt idx="95">
                  <c:v>35</c:v>
                </c:pt>
                <c:pt idx="96">
                  <c:v>40</c:v>
                </c:pt>
                <c:pt idx="97">
                  <c:v>47.700000762939503</c:v>
                </c:pt>
                <c:pt idx="98">
                  <c:v>47.768001556396499</c:v>
                </c:pt>
                <c:pt idx="99">
                  <c:v>50</c:v>
                </c:pt>
                <c:pt idx="100">
                  <c:v>55</c:v>
                </c:pt>
                <c:pt idx="101">
                  <c:v>60</c:v>
                </c:pt>
                <c:pt idx="102">
                  <c:v>65</c:v>
                </c:pt>
                <c:pt idx="103">
                  <c:v>70</c:v>
                </c:pt>
                <c:pt idx="104">
                  <c:v>75</c:v>
                </c:pt>
                <c:pt idx="105">
                  <c:v>80</c:v>
                </c:pt>
                <c:pt idx="106">
                  <c:v>85</c:v>
                </c:pt>
                <c:pt idx="107">
                  <c:v>90</c:v>
                </c:pt>
                <c:pt idx="108">
                  <c:v>95</c:v>
                </c:pt>
                <c:pt idx="109">
                  <c:v>100</c:v>
                </c:pt>
                <c:pt idx="110">
                  <c:v>110</c:v>
                </c:pt>
                <c:pt idx="111">
                  <c:v>120</c:v>
                </c:pt>
                <c:pt idx="112">
                  <c:v>130</c:v>
                </c:pt>
                <c:pt idx="113">
                  <c:v>143</c:v>
                </c:pt>
                <c:pt idx="114">
                  <c:v>150</c:v>
                </c:pt>
                <c:pt idx="115">
                  <c:v>160</c:v>
                </c:pt>
                <c:pt idx="116">
                  <c:v>170</c:v>
                </c:pt>
                <c:pt idx="117">
                  <c:v>180</c:v>
                </c:pt>
                <c:pt idx="118">
                  <c:v>190</c:v>
                </c:pt>
                <c:pt idx="119">
                  <c:v>200</c:v>
                </c:pt>
                <c:pt idx="120">
                  <c:v>210</c:v>
                </c:pt>
                <c:pt idx="121">
                  <c:v>223</c:v>
                </c:pt>
                <c:pt idx="122">
                  <c:v>230</c:v>
                </c:pt>
                <c:pt idx="123">
                  <c:v>240</c:v>
                </c:pt>
                <c:pt idx="124">
                  <c:v>250</c:v>
                </c:pt>
                <c:pt idx="125">
                  <c:v>260</c:v>
                </c:pt>
                <c:pt idx="126">
                  <c:v>270</c:v>
                </c:pt>
                <c:pt idx="127">
                  <c:v>280</c:v>
                </c:pt>
                <c:pt idx="128">
                  <c:v>290</c:v>
                </c:pt>
                <c:pt idx="129">
                  <c:v>300</c:v>
                </c:pt>
                <c:pt idx="130">
                  <c:v>310</c:v>
                </c:pt>
                <c:pt idx="131">
                  <c:v>320</c:v>
                </c:pt>
                <c:pt idx="132">
                  <c:v>327</c:v>
                </c:pt>
                <c:pt idx="133">
                  <c:v>340</c:v>
                </c:pt>
                <c:pt idx="134">
                  <c:v>350</c:v>
                </c:pt>
                <c:pt idx="135">
                  <c:v>360</c:v>
                </c:pt>
                <c:pt idx="136">
                  <c:v>370</c:v>
                </c:pt>
                <c:pt idx="137">
                  <c:v>380</c:v>
                </c:pt>
                <c:pt idx="138">
                  <c:v>390</c:v>
                </c:pt>
                <c:pt idx="139">
                  <c:v>400</c:v>
                </c:pt>
                <c:pt idx="140">
                  <c:v>410</c:v>
                </c:pt>
                <c:pt idx="141">
                  <c:v>420</c:v>
                </c:pt>
                <c:pt idx="142">
                  <c:v>430</c:v>
                </c:pt>
                <c:pt idx="143">
                  <c:v>440</c:v>
                </c:pt>
                <c:pt idx="144">
                  <c:v>450</c:v>
                </c:pt>
                <c:pt idx="145">
                  <c:v>460</c:v>
                </c:pt>
                <c:pt idx="146">
                  <c:v>470</c:v>
                </c:pt>
                <c:pt idx="147">
                  <c:v>480</c:v>
                </c:pt>
                <c:pt idx="148">
                  <c:v>495</c:v>
                </c:pt>
                <c:pt idx="149">
                  <c:v>500</c:v>
                </c:pt>
                <c:pt idx="150">
                  <c:v>520</c:v>
                </c:pt>
                <c:pt idx="151">
                  <c:v>540</c:v>
                </c:pt>
                <c:pt idx="152">
                  <c:v>560</c:v>
                </c:pt>
                <c:pt idx="153">
                  <c:v>587</c:v>
                </c:pt>
                <c:pt idx="154">
                  <c:v>600</c:v>
                </c:pt>
                <c:pt idx="155">
                  <c:v>620</c:v>
                </c:pt>
                <c:pt idx="156">
                  <c:v>640</c:v>
                </c:pt>
                <c:pt idx="157">
                  <c:v>660</c:v>
                </c:pt>
                <c:pt idx="158">
                  <c:v>680</c:v>
                </c:pt>
                <c:pt idx="159">
                  <c:v>693</c:v>
                </c:pt>
              </c:numCache>
            </c:numRef>
          </c:xVal>
          <c:yVal>
            <c:numRef>
              <c:f>'5. Moonsong'!$A$3:$A$162</c:f>
              <c:numCache>
                <c:formatCode>0.00</c:formatCode>
                <c:ptCount val="160"/>
                <c:pt idx="0">
                  <c:v>0</c:v>
                </c:pt>
                <c:pt idx="1">
                  <c:v>0.97741699217999667</c:v>
                </c:pt>
                <c:pt idx="2">
                  <c:v>1.4498291015515861</c:v>
                </c:pt>
                <c:pt idx="3">
                  <c:v>1.7563476562438609</c:v>
                </c:pt>
                <c:pt idx="4">
                  <c:v>1.8662109375</c:v>
                </c:pt>
                <c:pt idx="5">
                  <c:v>2.0965576171799967</c:v>
                </c:pt>
                <c:pt idx="6">
                  <c:v>2.3250732421799967</c:v>
                </c:pt>
                <c:pt idx="7">
                  <c:v>2.5323486328077252</c:v>
                </c:pt>
                <c:pt idx="8">
                  <c:v>2.7447509765515861</c:v>
                </c:pt>
                <c:pt idx="9">
                  <c:v>2.9216308593715894</c:v>
                </c:pt>
                <c:pt idx="10">
                  <c:v>3.0706787109361358</c:v>
                </c:pt>
                <c:pt idx="11">
                  <c:v>3.2094726562438609</c:v>
                </c:pt>
                <c:pt idx="12">
                  <c:v>3.3233642578077252</c:v>
                </c:pt>
                <c:pt idx="13">
                  <c:v>3.462890625</c:v>
                </c:pt>
                <c:pt idx="14">
                  <c:v>3.5042724609361358</c:v>
                </c:pt>
                <c:pt idx="15">
                  <c:v>3.6668701171799967</c:v>
                </c:pt>
                <c:pt idx="16">
                  <c:v>3.7965087890515861</c:v>
                </c:pt>
                <c:pt idx="17">
                  <c:v>3.9071044921799967</c:v>
                </c:pt>
                <c:pt idx="18">
                  <c:v>3.9847412109361358</c:v>
                </c:pt>
                <c:pt idx="19">
                  <c:v>4.0858154296799967</c:v>
                </c:pt>
                <c:pt idx="20">
                  <c:v>4.1876220703077252</c:v>
                </c:pt>
                <c:pt idx="21">
                  <c:v>4.2857666015515861</c:v>
                </c:pt>
                <c:pt idx="22">
                  <c:v>4.3806152343715894</c:v>
                </c:pt>
                <c:pt idx="23">
                  <c:v>4.4696044921799967</c:v>
                </c:pt>
                <c:pt idx="24">
                  <c:v>4.5552978515515861</c:v>
                </c:pt>
                <c:pt idx="25">
                  <c:v>4.60546875</c:v>
                </c:pt>
                <c:pt idx="26">
                  <c:v>4.6893310546799967</c:v>
                </c:pt>
                <c:pt idx="27">
                  <c:v>4.7764892578077252</c:v>
                </c:pt>
                <c:pt idx="28">
                  <c:v>4.8559570312438609</c:v>
                </c:pt>
                <c:pt idx="29">
                  <c:v>4.9317626953077252</c:v>
                </c:pt>
                <c:pt idx="30">
                  <c:v>5.0255126953077252</c:v>
                </c:pt>
                <c:pt idx="31">
                  <c:v>5.0991210937438609</c:v>
                </c:pt>
                <c:pt idx="32">
                  <c:v>5.1690673828077252</c:v>
                </c:pt>
                <c:pt idx="33">
                  <c:v>5.2375488281161324</c:v>
                </c:pt>
                <c:pt idx="34">
                  <c:v>5.3067626953077252</c:v>
                </c:pt>
                <c:pt idx="35">
                  <c:v>5.3741455078077252</c:v>
                </c:pt>
                <c:pt idx="36">
                  <c:v>5.4407958984361358</c:v>
                </c:pt>
                <c:pt idx="37">
                  <c:v>5.5074462890515861</c:v>
                </c:pt>
                <c:pt idx="38">
                  <c:v>5.5733642578077252</c:v>
                </c:pt>
                <c:pt idx="39">
                  <c:v>5.63671875</c:v>
                </c:pt>
                <c:pt idx="40">
                  <c:v>5.6997070312438609</c:v>
                </c:pt>
                <c:pt idx="41">
                  <c:v>5.7579345703077252</c:v>
                </c:pt>
                <c:pt idx="42">
                  <c:v>5.8201904296799967</c:v>
                </c:pt>
                <c:pt idx="43">
                  <c:v>5.8868408203077252</c:v>
                </c:pt>
                <c:pt idx="44">
                  <c:v>5.9388427734361358</c:v>
                </c:pt>
                <c:pt idx="45">
                  <c:v>5.9908447265515861</c:v>
                </c:pt>
                <c:pt idx="46">
                  <c:v>6.0347900390515861</c:v>
                </c:pt>
                <c:pt idx="47">
                  <c:v>6.0904541015515861</c:v>
                </c:pt>
                <c:pt idx="48">
                  <c:v>6.1461181640515861</c:v>
                </c:pt>
                <c:pt idx="49">
                  <c:v>6.205078125</c:v>
                </c:pt>
                <c:pt idx="50">
                  <c:v>6.2548828125</c:v>
                </c:pt>
                <c:pt idx="51">
                  <c:v>6.3588867187438609</c:v>
                </c:pt>
                <c:pt idx="52">
                  <c:v>6.4141845703077252</c:v>
                </c:pt>
                <c:pt idx="53">
                  <c:v>6.4552001953077252</c:v>
                </c:pt>
                <c:pt idx="54">
                  <c:v>6.4896240234361358</c:v>
                </c:pt>
                <c:pt idx="55">
                  <c:v>6.5288085937438609</c:v>
                </c:pt>
                <c:pt idx="56">
                  <c:v>6.5826416015515861</c:v>
                </c:pt>
                <c:pt idx="57">
                  <c:v>6.6456298828077252</c:v>
                </c:pt>
                <c:pt idx="58">
                  <c:v>6.6903076171799967</c:v>
                </c:pt>
                <c:pt idx="59">
                  <c:v>6.7470703125</c:v>
                </c:pt>
                <c:pt idx="60">
                  <c:v>6.8254394531161324</c:v>
                </c:pt>
                <c:pt idx="61">
                  <c:v>6.9129638671799967</c:v>
                </c:pt>
                <c:pt idx="62">
                  <c:v>7.0828857421799967</c:v>
                </c:pt>
                <c:pt idx="63">
                  <c:v>7.1473388671799967</c:v>
                </c:pt>
                <c:pt idx="64">
                  <c:v>7.2073974609361358</c:v>
                </c:pt>
                <c:pt idx="65">
                  <c:v>7.265625</c:v>
                </c:pt>
                <c:pt idx="66">
                  <c:v>7.3205566406161324</c:v>
                </c:pt>
                <c:pt idx="67">
                  <c:v>7.3740234375</c:v>
                </c:pt>
                <c:pt idx="68">
                  <c:v>7.4223632812438609</c:v>
                </c:pt>
                <c:pt idx="69">
                  <c:v>7.4714355468715894</c:v>
                </c:pt>
                <c:pt idx="70">
                  <c:v>7.5161132812438609</c:v>
                </c:pt>
                <c:pt idx="71">
                  <c:v>7.5102539062438609</c:v>
                </c:pt>
                <c:pt idx="72">
                  <c:v>7.5358886718715894</c:v>
                </c:pt>
                <c:pt idx="73">
                  <c:v>7.5640869140515861</c:v>
                </c:pt>
                <c:pt idx="74">
                  <c:v>7.5915527343715894</c:v>
                </c:pt>
                <c:pt idx="75">
                  <c:v>7.6387939453077252</c:v>
                </c:pt>
                <c:pt idx="76">
                  <c:v>7.6787109375</c:v>
                </c:pt>
                <c:pt idx="77">
                  <c:v>7.7233886718715894</c:v>
                </c:pt>
                <c:pt idx="78">
                  <c:v>7.7669677734361358</c:v>
                </c:pt>
                <c:pt idx="79">
                  <c:v>7.8101806640515861</c:v>
                </c:pt>
                <c:pt idx="80">
                  <c:v>7.8566894531161324</c:v>
                </c:pt>
                <c:pt idx="81">
                  <c:v>7.9013671875</c:v>
                </c:pt>
                <c:pt idx="82">
                  <c:v>7.9420166015515861</c:v>
                </c:pt>
                <c:pt idx="83">
                  <c:v>7.9830322265515861</c:v>
                </c:pt>
                <c:pt idx="84">
                  <c:v>8.0258789062438609</c:v>
                </c:pt>
                <c:pt idx="85">
                  <c:v>8.0687255859361358</c:v>
                </c:pt>
                <c:pt idx="86">
                  <c:v>8.1108398437438609</c:v>
                </c:pt>
                <c:pt idx="87">
                  <c:v>8.1544189453077252</c:v>
                </c:pt>
                <c:pt idx="88">
                  <c:v>8.1947021484361358</c:v>
                </c:pt>
                <c:pt idx="89">
                  <c:v>8.2338867187438609</c:v>
                </c:pt>
                <c:pt idx="90">
                  <c:v>8.2749023437438609</c:v>
                </c:pt>
                <c:pt idx="91">
                  <c:v>8.3162841796799967</c:v>
                </c:pt>
                <c:pt idx="92">
                  <c:v>8.3562011718715894</c:v>
                </c:pt>
                <c:pt idx="93">
                  <c:v>8.5913085937438609</c:v>
                </c:pt>
                <c:pt idx="94">
                  <c:v>9.2570800781161324</c:v>
                </c:pt>
                <c:pt idx="95">
                  <c:v>9.8609619140515861</c:v>
                </c:pt>
                <c:pt idx="96">
                  <c:v>10.459716796871589</c:v>
                </c:pt>
                <c:pt idx="97">
                  <c:v>10.973144531243861</c:v>
                </c:pt>
                <c:pt idx="98">
                  <c:v>10.986328125</c:v>
                </c:pt>
                <c:pt idx="99">
                  <c:v>11.616943359371589</c:v>
                </c:pt>
                <c:pt idx="100">
                  <c:v>12.112426757807725</c:v>
                </c:pt>
                <c:pt idx="101">
                  <c:v>12.224853515616132</c:v>
                </c:pt>
                <c:pt idx="102">
                  <c:v>12.725097656243861</c:v>
                </c:pt>
                <c:pt idx="103">
                  <c:v>13.140380859371589</c:v>
                </c:pt>
                <c:pt idx="104">
                  <c:v>13.491943359371589</c:v>
                </c:pt>
                <c:pt idx="105">
                  <c:v>13.962890625</c:v>
                </c:pt>
                <c:pt idx="106">
                  <c:v>14.294677734371589</c:v>
                </c:pt>
                <c:pt idx="107">
                  <c:v>14.461303710936136</c:v>
                </c:pt>
                <c:pt idx="108">
                  <c:v>14.804077148436136</c:v>
                </c:pt>
                <c:pt idx="109">
                  <c:v>15.164428710936136</c:v>
                </c:pt>
                <c:pt idx="110">
                  <c:v>15.830566406243861</c:v>
                </c:pt>
                <c:pt idx="111">
                  <c:v>16.538452148436136</c:v>
                </c:pt>
                <c:pt idx="112">
                  <c:v>17.447387695307725</c:v>
                </c:pt>
                <c:pt idx="113">
                  <c:v>17.750610351551586</c:v>
                </c:pt>
                <c:pt idx="114">
                  <c:v>18.0703125</c:v>
                </c:pt>
                <c:pt idx="115">
                  <c:v>19.354980468743861</c:v>
                </c:pt>
                <c:pt idx="116">
                  <c:v>20.156616210936136</c:v>
                </c:pt>
                <c:pt idx="117">
                  <c:v>20.767089843743861</c:v>
                </c:pt>
                <c:pt idx="118">
                  <c:v>21.288208007807725</c:v>
                </c:pt>
                <c:pt idx="119">
                  <c:v>21.616699218743861</c:v>
                </c:pt>
                <c:pt idx="120">
                  <c:v>21.718872070307725</c:v>
                </c:pt>
                <c:pt idx="121">
                  <c:v>22.0341796875</c:v>
                </c:pt>
                <c:pt idx="122">
                  <c:v>22.1806640625</c:v>
                </c:pt>
                <c:pt idx="123">
                  <c:v>22.374755859371589</c:v>
                </c:pt>
                <c:pt idx="124">
                  <c:v>22.553100585936136</c:v>
                </c:pt>
                <c:pt idx="125">
                  <c:v>22.716430664051586</c:v>
                </c:pt>
                <c:pt idx="126">
                  <c:v>22.866943359371589</c:v>
                </c:pt>
                <c:pt idx="127">
                  <c:v>24.828735351551586</c:v>
                </c:pt>
                <c:pt idx="128">
                  <c:v>25.223144531243861</c:v>
                </c:pt>
                <c:pt idx="129">
                  <c:v>25.364501953116132</c:v>
                </c:pt>
                <c:pt idx="130">
                  <c:v>25.587158203116132</c:v>
                </c:pt>
                <c:pt idx="131">
                  <c:v>25.802490234371589</c:v>
                </c:pt>
                <c:pt idx="132">
                  <c:v>25.731811523436136</c:v>
                </c:pt>
                <c:pt idx="133">
                  <c:v>26.165771484371589</c:v>
                </c:pt>
                <c:pt idx="134">
                  <c:v>26.3173828125</c:v>
                </c:pt>
                <c:pt idx="135">
                  <c:v>26.489135742179997</c:v>
                </c:pt>
                <c:pt idx="136">
                  <c:v>26.670410156243861</c:v>
                </c:pt>
                <c:pt idx="137">
                  <c:v>26.961547851551586</c:v>
                </c:pt>
                <c:pt idx="138">
                  <c:v>27.813354492179997</c:v>
                </c:pt>
                <c:pt idx="139">
                  <c:v>27.965332031243861</c:v>
                </c:pt>
                <c:pt idx="140">
                  <c:v>28.1103515625</c:v>
                </c:pt>
                <c:pt idx="141">
                  <c:v>28.207397460936136</c:v>
                </c:pt>
                <c:pt idx="142">
                  <c:v>28.386474609371589</c:v>
                </c:pt>
                <c:pt idx="143">
                  <c:v>28.569946289051586</c:v>
                </c:pt>
                <c:pt idx="144">
                  <c:v>28.745361328116132</c:v>
                </c:pt>
                <c:pt idx="145">
                  <c:v>28.852661132807725</c:v>
                </c:pt>
                <c:pt idx="146">
                  <c:v>29.283325195307725</c:v>
                </c:pt>
                <c:pt idx="147">
                  <c:v>29.416625976551586</c:v>
                </c:pt>
                <c:pt idx="148">
                  <c:v>29.638916015616132</c:v>
                </c:pt>
                <c:pt idx="149">
                  <c:v>29.711059570307725</c:v>
                </c:pt>
                <c:pt idx="150">
                  <c:v>29.984619140616132</c:v>
                </c:pt>
                <c:pt idx="151">
                  <c:v>30.243896484371589</c:v>
                </c:pt>
                <c:pt idx="152">
                  <c:v>30.484130859371589</c:v>
                </c:pt>
                <c:pt idx="153">
                  <c:v>30.525146484371589</c:v>
                </c:pt>
                <c:pt idx="154">
                  <c:v>30.648193359371589</c:v>
                </c:pt>
                <c:pt idx="155">
                  <c:v>30.825805664051586</c:v>
                </c:pt>
                <c:pt idx="156">
                  <c:v>30.992431640616132</c:v>
                </c:pt>
                <c:pt idx="157">
                  <c:v>31.147338867179997</c:v>
                </c:pt>
                <c:pt idx="158">
                  <c:v>31.291259765616132</c:v>
                </c:pt>
                <c:pt idx="159">
                  <c:v>31.425292968743861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38840"/>
        <c:axId val="826439232"/>
      </c:scatterChart>
      <c:scatterChart>
        <c:scatterStyle val="lineMarker"/>
        <c:varyColors val="0"/>
        <c:ser>
          <c:idx val="1"/>
          <c:order val="1"/>
          <c:tx>
            <c:v>Manual Flow Measurements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'5. Moonsong'!$E$3:$E$11</c:f>
              <c:numCache>
                <c:formatCode>General</c:formatCode>
                <c:ptCount val="9"/>
                <c:pt idx="0">
                  <c:v>0.13800000000000001</c:v>
                </c:pt>
                <c:pt idx="1">
                  <c:v>0.126</c:v>
                </c:pt>
              </c:numCache>
            </c:numRef>
          </c:xVal>
          <c:yVal>
            <c:numRef>
              <c:f>'5. Moonsong'!$F$3:$F$11</c:f>
              <c:numCache>
                <c:formatCode>General</c:formatCode>
                <c:ptCount val="9"/>
                <c:pt idx="0">
                  <c:v>0.65</c:v>
                </c:pt>
                <c:pt idx="1">
                  <c:v>0.65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13-46D7-8757-99ED99C92A30}"/>
            </c:ext>
          </c:extLst>
        </c:ser>
        <c:ser>
          <c:idx val="2"/>
          <c:order val="2"/>
          <c:tx>
            <c:strRef>
              <c:f>'5. Moonsong'!$H$1</c:f>
              <c:strCache>
                <c:ptCount val="1"/>
                <c:pt idx="0">
                  <c:v>Historical Storms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('5. Moonsong'!$K$3,'5. Moonsong'!$K$6:$K$7)</c:f>
              <c:numCache>
                <c:formatCode>0.00</c:formatCode>
                <c:ptCount val="3"/>
                <c:pt idx="0">
                  <c:v>693</c:v>
                </c:pt>
                <c:pt idx="1">
                  <c:v>19.25</c:v>
                </c:pt>
                <c:pt idx="2">
                  <c:v>80</c:v>
                </c:pt>
              </c:numCache>
            </c:numRef>
          </c:xVal>
          <c:yVal>
            <c:numRef>
              <c:f>('5. Moonsong'!$J$3,'5. Moonsong'!$J$6:$J$7)</c:f>
              <c:numCache>
                <c:formatCode>0.00</c:formatCode>
                <c:ptCount val="3"/>
                <c:pt idx="0">
                  <c:v>39.084000000000003</c:v>
                </c:pt>
                <c:pt idx="1">
                  <c:v>7.76</c:v>
                </c:pt>
                <c:pt idx="2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38840"/>
        <c:axId val="826439232"/>
      </c:scatterChart>
      <c:valAx>
        <c:axId val="82643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39232"/>
        <c:crosses val="autoZero"/>
        <c:crossBetween val="midCat"/>
      </c:valAx>
      <c:valAx>
        <c:axId val="8264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3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Moonsong - Downstream Transect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'5. Moonsong'!$M$1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'5. Moonsong'!$M$3:$M$37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Moonsong'!$O$3:$O$37</c:f>
              <c:numCache>
                <c:formatCode>General</c:formatCode>
                <c:ptCount val="35"/>
                <c:pt idx="0">
                  <c:v>83.88</c:v>
                </c:pt>
                <c:pt idx="1">
                  <c:v>55.680000000000007</c:v>
                </c:pt>
                <c:pt idx="2">
                  <c:v>42.480000000000004</c:v>
                </c:pt>
                <c:pt idx="3">
                  <c:v>38.520000000000003</c:v>
                </c:pt>
                <c:pt idx="4">
                  <c:v>32.400000000000013</c:v>
                </c:pt>
                <c:pt idx="5">
                  <c:v>31.680000000000007</c:v>
                </c:pt>
                <c:pt idx="6">
                  <c:v>27.720000000000006</c:v>
                </c:pt>
                <c:pt idx="7">
                  <c:v>24.119999999999997</c:v>
                </c:pt>
                <c:pt idx="8">
                  <c:v>20.760000000000005</c:v>
                </c:pt>
                <c:pt idx="9">
                  <c:v>17.880000000000003</c:v>
                </c:pt>
                <c:pt idx="10">
                  <c:v>10.079999999999998</c:v>
                </c:pt>
                <c:pt idx="11">
                  <c:v>4.8000000000000043</c:v>
                </c:pt>
                <c:pt idx="12">
                  <c:v>0</c:v>
                </c:pt>
                <c:pt idx="13">
                  <c:v>1.3199999999999932</c:v>
                </c:pt>
                <c:pt idx="14">
                  <c:v>0</c:v>
                </c:pt>
                <c:pt idx="15">
                  <c:v>0.35999999999999233</c:v>
                </c:pt>
                <c:pt idx="16">
                  <c:v>1.8000000000000043</c:v>
                </c:pt>
                <c:pt idx="17">
                  <c:v>3.1199999999999974</c:v>
                </c:pt>
                <c:pt idx="18">
                  <c:v>2.8800000000000026</c:v>
                </c:pt>
                <c:pt idx="19">
                  <c:v>8.4000000000000128</c:v>
                </c:pt>
                <c:pt idx="20">
                  <c:v>16.920000000000002</c:v>
                </c:pt>
                <c:pt idx="21">
                  <c:v>15.720000000000006</c:v>
                </c:pt>
                <c:pt idx="22">
                  <c:v>13.319999999999993</c:v>
                </c:pt>
                <c:pt idx="23">
                  <c:v>12.600000000000009</c:v>
                </c:pt>
                <c:pt idx="24">
                  <c:v>17.159999999999997</c:v>
                </c:pt>
                <c:pt idx="25">
                  <c:v>34.08</c:v>
                </c:pt>
                <c:pt idx="26">
                  <c:v>33.239999999999995</c:v>
                </c:pt>
                <c:pt idx="27">
                  <c:v>34.199999999999996</c:v>
                </c:pt>
                <c:pt idx="28">
                  <c:v>29.52000000000001</c:v>
                </c:pt>
                <c:pt idx="29">
                  <c:v>31.08</c:v>
                </c:pt>
                <c:pt idx="30">
                  <c:v>34.440000000000012</c:v>
                </c:pt>
                <c:pt idx="31">
                  <c:v>39.72</c:v>
                </c:pt>
                <c:pt idx="32">
                  <c:v>41.88000000000001</c:v>
                </c:pt>
                <c:pt idx="33">
                  <c:v>39.120000000000005</c:v>
                </c:pt>
                <c:pt idx="34">
                  <c:v>42.24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33-470F-A619-6F692EEEE8FB}"/>
            </c:ext>
          </c:extLst>
        </c:ser>
        <c:ser>
          <c:idx val="1"/>
          <c:order val="1"/>
          <c:tx>
            <c:strRef>
              <c:f>'5. Moonsong'!$P$2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Moonsong'!$M$3:$M$37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Moonsong'!$P$3:$P$37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33-470F-A619-6F692EEEE8FB}"/>
            </c:ext>
          </c:extLst>
        </c:ser>
        <c:ser>
          <c:idx val="2"/>
          <c:order val="2"/>
          <c:tx>
            <c:strRef>
              <c:f>'5. Moonsong'!$Q$2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Moonsong'!$M$3:$M$37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Moonsong'!$Q$3:$Q$37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33-470F-A619-6F692EEEE8FB}"/>
            </c:ext>
          </c:extLst>
        </c:ser>
        <c:ser>
          <c:idx val="3"/>
          <c:order val="3"/>
          <c:tx>
            <c:strRef>
              <c:f>'5. Moonsong'!$R$2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Moonsong'!$M$3:$M$37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Moonsong'!$R$3:$R$37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33-470F-A619-6F692EEEE8FB}"/>
            </c:ext>
          </c:extLst>
        </c:ser>
        <c:ser>
          <c:idx val="4"/>
          <c:order val="4"/>
          <c:tx>
            <c:strRef>
              <c:f>'5. Moonsong'!$S$2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Moonsong'!$M$3:$M$37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Moonsong'!$S$3:$S$37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33-470F-A619-6F692EEEE8FB}"/>
            </c:ext>
          </c:extLst>
        </c:ser>
        <c:ser>
          <c:idx val="5"/>
          <c:order val="5"/>
          <c:tx>
            <c:strRef>
              <c:f>'5. Moonsong'!$X$2</c:f>
              <c:strCache>
                <c:ptCount val="1"/>
                <c:pt idx="0">
                  <c:v>2/13-17/2019-3.36in.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'5. Moonsong'!$M$3:$M$37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Moonsong'!$X$3:$X$37</c:f>
              <c:numCache>
                <c:formatCode>0.00</c:formatCode>
                <c:ptCount val="35"/>
                <c:pt idx="0" formatCode="General">
                  <c:v>39.084000000000003</c:v>
                </c:pt>
                <c:pt idx="1">
                  <c:v>39.084000000000003</c:v>
                </c:pt>
                <c:pt idx="2">
                  <c:v>39.084000000000003</c:v>
                </c:pt>
                <c:pt idx="3">
                  <c:v>39.084000000000003</c:v>
                </c:pt>
                <c:pt idx="4">
                  <c:v>39.084000000000003</c:v>
                </c:pt>
                <c:pt idx="5">
                  <c:v>39.084000000000003</c:v>
                </c:pt>
                <c:pt idx="6">
                  <c:v>39.084000000000003</c:v>
                </c:pt>
                <c:pt idx="7">
                  <c:v>39.084000000000003</c:v>
                </c:pt>
                <c:pt idx="8">
                  <c:v>39.084000000000003</c:v>
                </c:pt>
                <c:pt idx="9">
                  <c:v>39.084000000000003</c:v>
                </c:pt>
                <c:pt idx="10">
                  <c:v>39.084000000000003</c:v>
                </c:pt>
                <c:pt idx="11">
                  <c:v>39.084000000000003</c:v>
                </c:pt>
                <c:pt idx="12">
                  <c:v>39.084000000000003</c:v>
                </c:pt>
                <c:pt idx="13">
                  <c:v>39.084000000000003</c:v>
                </c:pt>
                <c:pt idx="14">
                  <c:v>39.084000000000003</c:v>
                </c:pt>
                <c:pt idx="15">
                  <c:v>39.084000000000003</c:v>
                </c:pt>
                <c:pt idx="16">
                  <c:v>39.084000000000003</c:v>
                </c:pt>
                <c:pt idx="17">
                  <c:v>39.084000000000003</c:v>
                </c:pt>
                <c:pt idx="18">
                  <c:v>39.084000000000003</c:v>
                </c:pt>
                <c:pt idx="19">
                  <c:v>39.084000000000003</c:v>
                </c:pt>
                <c:pt idx="20">
                  <c:v>39.084000000000003</c:v>
                </c:pt>
                <c:pt idx="21">
                  <c:v>39.084000000000003</c:v>
                </c:pt>
                <c:pt idx="22">
                  <c:v>39.084000000000003</c:v>
                </c:pt>
                <c:pt idx="23">
                  <c:v>39.084000000000003</c:v>
                </c:pt>
                <c:pt idx="24">
                  <c:v>39.084000000000003</c:v>
                </c:pt>
                <c:pt idx="25">
                  <c:v>39.084000000000003</c:v>
                </c:pt>
                <c:pt idx="26">
                  <c:v>39.084000000000003</c:v>
                </c:pt>
                <c:pt idx="27">
                  <c:v>39.084000000000003</c:v>
                </c:pt>
                <c:pt idx="28">
                  <c:v>39.084000000000003</c:v>
                </c:pt>
                <c:pt idx="29">
                  <c:v>39.084000000000003</c:v>
                </c:pt>
                <c:pt idx="30">
                  <c:v>39.084000000000003</c:v>
                </c:pt>
                <c:pt idx="31">
                  <c:v>39.084000000000003</c:v>
                </c:pt>
                <c:pt idx="32">
                  <c:v>39.084000000000003</c:v>
                </c:pt>
                <c:pt idx="33">
                  <c:v>39.084000000000003</c:v>
                </c:pt>
                <c:pt idx="34">
                  <c:v>39.084000000000003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'5. Moonsong'!$Y$2</c:f>
              <c:strCache>
                <c:ptCount val="1"/>
                <c:pt idx="0">
                  <c:v>.2/18/2019-0.38in.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'5. Moonsong'!$M$3:$M$37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Moonsong'!$Y$3:$Y$37</c:f>
              <c:numCache>
                <c:formatCode>0.00</c:formatCode>
                <c:ptCount val="35"/>
                <c:pt idx="0">
                  <c:v>17.124000000000002</c:v>
                </c:pt>
                <c:pt idx="1">
                  <c:v>17.124000000000002</c:v>
                </c:pt>
                <c:pt idx="2">
                  <c:v>17.124000000000002</c:v>
                </c:pt>
                <c:pt idx="3">
                  <c:v>17.124000000000002</c:v>
                </c:pt>
                <c:pt idx="4">
                  <c:v>17.124000000000002</c:v>
                </c:pt>
                <c:pt idx="5">
                  <c:v>17.124000000000002</c:v>
                </c:pt>
                <c:pt idx="6">
                  <c:v>17.124000000000002</c:v>
                </c:pt>
                <c:pt idx="7">
                  <c:v>17.124000000000002</c:v>
                </c:pt>
                <c:pt idx="8">
                  <c:v>17.124000000000002</c:v>
                </c:pt>
                <c:pt idx="9">
                  <c:v>17.124000000000002</c:v>
                </c:pt>
                <c:pt idx="10">
                  <c:v>17.124000000000002</c:v>
                </c:pt>
                <c:pt idx="11">
                  <c:v>17.124000000000002</c:v>
                </c:pt>
                <c:pt idx="12">
                  <c:v>17.124000000000002</c:v>
                </c:pt>
                <c:pt idx="13">
                  <c:v>17.124000000000002</c:v>
                </c:pt>
                <c:pt idx="14">
                  <c:v>17.124000000000002</c:v>
                </c:pt>
                <c:pt idx="15">
                  <c:v>17.124000000000002</c:v>
                </c:pt>
                <c:pt idx="16">
                  <c:v>17.124000000000002</c:v>
                </c:pt>
                <c:pt idx="17">
                  <c:v>17.124000000000002</c:v>
                </c:pt>
                <c:pt idx="18">
                  <c:v>17.124000000000002</c:v>
                </c:pt>
                <c:pt idx="19">
                  <c:v>17.124000000000002</c:v>
                </c:pt>
                <c:pt idx="20">
                  <c:v>17.124000000000002</c:v>
                </c:pt>
                <c:pt idx="21">
                  <c:v>17.124000000000002</c:v>
                </c:pt>
                <c:pt idx="22">
                  <c:v>17.124000000000002</c:v>
                </c:pt>
                <c:pt idx="23">
                  <c:v>17.124000000000002</c:v>
                </c:pt>
                <c:pt idx="24">
                  <c:v>17.124000000000002</c:v>
                </c:pt>
                <c:pt idx="25">
                  <c:v>17.124000000000002</c:v>
                </c:pt>
                <c:pt idx="26">
                  <c:v>17.124000000000002</c:v>
                </c:pt>
                <c:pt idx="27">
                  <c:v>17.124000000000002</c:v>
                </c:pt>
                <c:pt idx="28">
                  <c:v>17.124000000000002</c:v>
                </c:pt>
                <c:pt idx="29">
                  <c:v>17.124000000000002</c:v>
                </c:pt>
                <c:pt idx="30">
                  <c:v>17.124000000000002</c:v>
                </c:pt>
                <c:pt idx="31">
                  <c:v>17.124000000000002</c:v>
                </c:pt>
                <c:pt idx="32">
                  <c:v>17.124000000000002</c:v>
                </c:pt>
                <c:pt idx="33">
                  <c:v>17.124000000000002</c:v>
                </c:pt>
                <c:pt idx="34">
                  <c:v>17.124000000000002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'5. Moonsong'!$Z$2</c:f>
              <c:strCache>
                <c:ptCount val="1"/>
                <c:pt idx="0">
                  <c:v>2/20-21/2019-0.76in.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'5. Moonsong'!$M$3:$M$37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Moonsong'!$Z$3:$Z$37</c:f>
              <c:numCache>
                <c:formatCode>0.00</c:formatCode>
                <c:ptCount val="35"/>
                <c:pt idx="0">
                  <c:v>16.716000000000001</c:v>
                </c:pt>
                <c:pt idx="1">
                  <c:v>16.716000000000001</c:v>
                </c:pt>
                <c:pt idx="2">
                  <c:v>16.716000000000001</c:v>
                </c:pt>
                <c:pt idx="3">
                  <c:v>16.716000000000001</c:v>
                </c:pt>
                <c:pt idx="4">
                  <c:v>16.716000000000001</c:v>
                </c:pt>
                <c:pt idx="5">
                  <c:v>16.716000000000001</c:v>
                </c:pt>
                <c:pt idx="6">
                  <c:v>16.716000000000001</c:v>
                </c:pt>
                <c:pt idx="7">
                  <c:v>16.716000000000001</c:v>
                </c:pt>
                <c:pt idx="8">
                  <c:v>16.716000000000001</c:v>
                </c:pt>
                <c:pt idx="9">
                  <c:v>16.716000000000001</c:v>
                </c:pt>
                <c:pt idx="10">
                  <c:v>16.716000000000001</c:v>
                </c:pt>
                <c:pt idx="11">
                  <c:v>16.716000000000001</c:v>
                </c:pt>
                <c:pt idx="12">
                  <c:v>16.716000000000001</c:v>
                </c:pt>
                <c:pt idx="13">
                  <c:v>16.716000000000001</c:v>
                </c:pt>
                <c:pt idx="14">
                  <c:v>16.716000000000001</c:v>
                </c:pt>
                <c:pt idx="15">
                  <c:v>16.716000000000001</c:v>
                </c:pt>
                <c:pt idx="16">
                  <c:v>16.716000000000001</c:v>
                </c:pt>
                <c:pt idx="17">
                  <c:v>16.716000000000001</c:v>
                </c:pt>
                <c:pt idx="18">
                  <c:v>16.716000000000001</c:v>
                </c:pt>
                <c:pt idx="19">
                  <c:v>16.716000000000001</c:v>
                </c:pt>
                <c:pt idx="20">
                  <c:v>16.716000000000001</c:v>
                </c:pt>
                <c:pt idx="21">
                  <c:v>16.716000000000001</c:v>
                </c:pt>
                <c:pt idx="22">
                  <c:v>16.716000000000001</c:v>
                </c:pt>
                <c:pt idx="23">
                  <c:v>16.716000000000001</c:v>
                </c:pt>
                <c:pt idx="24">
                  <c:v>16.716000000000001</c:v>
                </c:pt>
                <c:pt idx="25">
                  <c:v>16.716000000000001</c:v>
                </c:pt>
                <c:pt idx="26">
                  <c:v>16.716000000000001</c:v>
                </c:pt>
                <c:pt idx="27">
                  <c:v>16.716000000000001</c:v>
                </c:pt>
                <c:pt idx="28">
                  <c:v>16.716000000000001</c:v>
                </c:pt>
                <c:pt idx="29">
                  <c:v>16.716000000000001</c:v>
                </c:pt>
                <c:pt idx="30">
                  <c:v>16.716000000000001</c:v>
                </c:pt>
                <c:pt idx="31">
                  <c:v>16.716000000000001</c:v>
                </c:pt>
                <c:pt idx="32">
                  <c:v>16.716000000000001</c:v>
                </c:pt>
                <c:pt idx="33">
                  <c:v>16.716000000000001</c:v>
                </c:pt>
                <c:pt idx="34">
                  <c:v>16.716000000000001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'5. Moonsong'!$AB$2</c:f>
              <c:strCache>
                <c:ptCount val="1"/>
                <c:pt idx="0">
                  <c:v>.2/22/2020-0.3in.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Moonsong'!$M$3:$M$37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Moonsong'!$AB$3:$AB$37</c:f>
              <c:numCache>
                <c:formatCode>0.00</c:formatCode>
                <c:ptCount val="3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40016"/>
        <c:axId val="826440408"/>
      </c:scatterChart>
      <c:valAx>
        <c:axId val="826440016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40408"/>
        <c:crossesAt val="-18"/>
        <c:crossBetween val="midCat"/>
      </c:valAx>
      <c:valAx>
        <c:axId val="82644040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4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253293833320341"/>
          <c:y val="0.13359798775153109"/>
          <c:w val="0.13352133651832845"/>
          <c:h val="0.5919643388405164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Moonsong - Rainfall Runoff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'5. Moonsong'!$H$1</c:f>
              <c:strCache>
                <c:ptCount val="1"/>
                <c:pt idx="0">
                  <c:v>Historical Storms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887584269062702"/>
                  <c:y val="-1.34247519907469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('5. Moonsong'!$I$3,'5. Moonsong'!$I$6:$I$7)</c:f>
              <c:numCache>
                <c:formatCode>0.00</c:formatCode>
                <c:ptCount val="3"/>
                <c:pt idx="0">
                  <c:v>3.36</c:v>
                </c:pt>
                <c:pt idx="1">
                  <c:v>0.46</c:v>
                </c:pt>
                <c:pt idx="2">
                  <c:v>0.3</c:v>
                </c:pt>
              </c:numCache>
            </c:numRef>
          </c:xVal>
          <c:yVal>
            <c:numRef>
              <c:f>('5. Moonsong'!$K$3,'5. Moonsong'!$K$6:$K$7)</c:f>
              <c:numCache>
                <c:formatCode>0.00</c:formatCode>
                <c:ptCount val="3"/>
                <c:pt idx="0">
                  <c:v>693</c:v>
                </c:pt>
                <c:pt idx="1">
                  <c:v>19.25</c:v>
                </c:pt>
                <c:pt idx="2">
                  <c:v>80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'5. Moonsong'!$H$8</c:f>
              <c:strCache>
                <c:ptCount val="1"/>
                <c:pt idx="0">
                  <c:v>Projected Storm Totals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Moonsong'!$I$8:$I$10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'5. Moonsong'!$K$8:$K$10</c:f>
              <c:numCache>
                <c:formatCode>0.00</c:formatCode>
                <c:ptCount val="3"/>
                <c:pt idx="0">
                  <c:v>183.959</c:v>
                </c:pt>
                <c:pt idx="1">
                  <c:v>398.56900000000002</c:v>
                </c:pt>
                <c:pt idx="2">
                  <c:v>613.17900000000009</c:v>
                </c:pt>
              </c:numCache>
            </c:numRef>
          </c:yVal>
          <c:smooth val="0"/>
        </c:ser>
        <c:ser>
          <c:idx val="1"/>
          <c:order val="2"/>
          <c:tx>
            <c:v>Historical Storm Feb 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 Moonsong'!$I$4:$I$5</c:f>
              <c:numCache>
                <c:formatCode>0.00</c:formatCode>
                <c:ptCount val="2"/>
                <c:pt idx="0">
                  <c:v>0.38</c:v>
                </c:pt>
                <c:pt idx="1">
                  <c:v>0.76</c:v>
                </c:pt>
              </c:numCache>
            </c:numRef>
          </c:xVal>
          <c:yVal>
            <c:numRef>
              <c:f>'5. Moonsong'!$K$4:$K$5</c:f>
              <c:numCache>
                <c:formatCode>0.00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41192"/>
        <c:axId val="826441584"/>
      </c:scatterChart>
      <c:valAx>
        <c:axId val="82644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(in.)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41584"/>
        <c:crosses val="autoZero"/>
        <c:crossBetween val="midCat"/>
      </c:valAx>
      <c:valAx>
        <c:axId val="8264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Peak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4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Valley - Rating Curve </a:t>
            </a:r>
          </a:p>
          <a:p>
            <a:pPr>
              <a:defRPr/>
            </a:pPr>
            <a:r>
              <a:rPr lang="en-US"/>
              <a:t>Combined N,S Pipes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Green Valley'!$C$3:$C$68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140</c:v>
                </c:pt>
                <c:pt idx="27">
                  <c:v>160</c:v>
                </c:pt>
                <c:pt idx="28">
                  <c:v>180</c:v>
                </c:pt>
                <c:pt idx="29">
                  <c:v>200</c:v>
                </c:pt>
                <c:pt idx="30">
                  <c:v>220</c:v>
                </c:pt>
                <c:pt idx="31">
                  <c:v>240</c:v>
                </c:pt>
                <c:pt idx="32">
                  <c:v>260</c:v>
                </c:pt>
                <c:pt idx="33">
                  <c:v>280</c:v>
                </c:pt>
                <c:pt idx="34">
                  <c:v>300</c:v>
                </c:pt>
                <c:pt idx="35">
                  <c:v>320</c:v>
                </c:pt>
                <c:pt idx="36">
                  <c:v>340</c:v>
                </c:pt>
                <c:pt idx="37">
                  <c:v>360</c:v>
                </c:pt>
                <c:pt idx="38">
                  <c:v>380</c:v>
                </c:pt>
                <c:pt idx="39">
                  <c:v>396</c:v>
                </c:pt>
                <c:pt idx="40">
                  <c:v>450</c:v>
                </c:pt>
                <c:pt idx="41">
                  <c:v>500</c:v>
                </c:pt>
                <c:pt idx="42">
                  <c:v>550</c:v>
                </c:pt>
                <c:pt idx="43">
                  <c:v>600</c:v>
                </c:pt>
                <c:pt idx="44">
                  <c:v>656</c:v>
                </c:pt>
                <c:pt idx="45">
                  <c:v>700</c:v>
                </c:pt>
                <c:pt idx="46">
                  <c:v>800</c:v>
                </c:pt>
                <c:pt idx="47">
                  <c:v>900</c:v>
                </c:pt>
                <c:pt idx="48">
                  <c:v>1000</c:v>
                </c:pt>
                <c:pt idx="49">
                  <c:v>1030</c:v>
                </c:pt>
                <c:pt idx="50">
                  <c:v>1100</c:v>
                </c:pt>
                <c:pt idx="51">
                  <c:v>1200</c:v>
                </c:pt>
                <c:pt idx="52">
                  <c:v>1300</c:v>
                </c:pt>
                <c:pt idx="53">
                  <c:v>1350</c:v>
                </c:pt>
                <c:pt idx="54">
                  <c:v>1500</c:v>
                </c:pt>
                <c:pt idx="55">
                  <c:v>1600</c:v>
                </c:pt>
                <c:pt idx="56">
                  <c:v>1680</c:v>
                </c:pt>
                <c:pt idx="57">
                  <c:v>1800</c:v>
                </c:pt>
                <c:pt idx="58">
                  <c:v>1900</c:v>
                </c:pt>
                <c:pt idx="59">
                  <c:v>2000</c:v>
                </c:pt>
                <c:pt idx="60">
                  <c:v>2070</c:v>
                </c:pt>
                <c:pt idx="61">
                  <c:v>2200</c:v>
                </c:pt>
                <c:pt idx="62">
                  <c:v>2300</c:v>
                </c:pt>
                <c:pt idx="63">
                  <c:v>2400</c:v>
                </c:pt>
                <c:pt idx="64">
                  <c:v>2500</c:v>
                </c:pt>
                <c:pt idx="65">
                  <c:v>2540</c:v>
                </c:pt>
              </c:numCache>
            </c:numRef>
          </c:xVal>
          <c:yVal>
            <c:numRef>
              <c:f>'6. Green Valley'!$A$3:$A$68</c:f>
              <c:numCache>
                <c:formatCode>0.0</c:formatCode>
                <c:ptCount val="66"/>
                <c:pt idx="0">
                  <c:v>0</c:v>
                </c:pt>
                <c:pt idx="1">
                  <c:v>2.0196533203077252</c:v>
                </c:pt>
                <c:pt idx="2">
                  <c:v>4.2458496093722715</c:v>
                </c:pt>
                <c:pt idx="3">
                  <c:v>5.8121337890638642</c:v>
                </c:pt>
                <c:pt idx="4">
                  <c:v>7.048828125</c:v>
                </c:pt>
                <c:pt idx="5">
                  <c:v>8.0379638671922748</c:v>
                </c:pt>
                <c:pt idx="6">
                  <c:v>8.9450683593722715</c:v>
                </c:pt>
                <c:pt idx="7">
                  <c:v>9.7694091796922748</c:v>
                </c:pt>
                <c:pt idx="8">
                  <c:v>10.428955078127728</c:v>
                </c:pt>
                <c:pt idx="9">
                  <c:v>11.1708984375</c:v>
                </c:pt>
                <c:pt idx="10">
                  <c:v>11.748046875</c:v>
                </c:pt>
                <c:pt idx="11">
                  <c:v>12.407592773436136</c:v>
                </c:pt>
                <c:pt idx="12">
                  <c:v>12.984375</c:v>
                </c:pt>
                <c:pt idx="13">
                  <c:v>13.542114257807725</c:v>
                </c:pt>
                <c:pt idx="14">
                  <c:v>14.099487304692275</c:v>
                </c:pt>
                <c:pt idx="15">
                  <c:v>14.636352539063864</c:v>
                </c:pt>
                <c:pt idx="16">
                  <c:v>15.154541015627728</c:v>
                </c:pt>
                <c:pt idx="17">
                  <c:v>15.655883789063864</c:v>
                </c:pt>
                <c:pt idx="18">
                  <c:v>16.142211914063864</c:v>
                </c:pt>
                <c:pt idx="19">
                  <c:v>16.614624023436136</c:v>
                </c:pt>
                <c:pt idx="20">
                  <c:v>17.07421875</c:v>
                </c:pt>
                <c:pt idx="21">
                  <c:v>17.5224609375</c:v>
                </c:pt>
                <c:pt idx="22">
                  <c:v>17.959350585936136</c:v>
                </c:pt>
                <c:pt idx="23">
                  <c:v>18.38671875</c:v>
                </c:pt>
                <c:pt idx="24">
                  <c:v>18.804199218756139</c:v>
                </c:pt>
                <c:pt idx="25">
                  <c:v>19.213256835936136</c:v>
                </c:pt>
                <c:pt idx="26">
                  <c:v>20.770751953127728</c:v>
                </c:pt>
                <c:pt idx="27">
                  <c:v>22.223510742192275</c:v>
                </c:pt>
                <c:pt idx="28">
                  <c:v>23.58984375</c:v>
                </c:pt>
                <c:pt idx="29">
                  <c:v>24.884033203127728</c:v>
                </c:pt>
                <c:pt idx="30">
                  <c:v>26.117065429692275</c:v>
                </c:pt>
                <c:pt idx="31">
                  <c:v>27.296630859372272</c:v>
                </c:pt>
                <c:pt idx="32">
                  <c:v>28.4296875</c:v>
                </c:pt>
                <c:pt idx="33">
                  <c:v>29.521362304692275</c:v>
                </c:pt>
                <c:pt idx="34">
                  <c:v>30.576049804692275</c:v>
                </c:pt>
                <c:pt idx="35">
                  <c:v>31.597045898436136</c:v>
                </c:pt>
                <c:pt idx="36">
                  <c:v>32.588012695307725</c:v>
                </c:pt>
                <c:pt idx="37">
                  <c:v>33.551513671872272</c:v>
                </c:pt>
                <c:pt idx="38">
                  <c:v>34.489379882807725</c:v>
                </c:pt>
                <c:pt idx="39">
                  <c:v>35.222900390627728</c:v>
                </c:pt>
                <c:pt idx="40">
                  <c:v>37.598876953127728</c:v>
                </c:pt>
                <c:pt idx="41">
                  <c:v>39.680419921872272</c:v>
                </c:pt>
                <c:pt idx="42">
                  <c:v>41.664184570307725</c:v>
                </c:pt>
                <c:pt idx="43">
                  <c:v>43.564086914063864</c:v>
                </c:pt>
                <c:pt idx="44">
                  <c:v>45.604980468756139</c:v>
                </c:pt>
                <c:pt idx="45">
                  <c:v>47.151489257807725</c:v>
                </c:pt>
                <c:pt idx="46">
                  <c:v>50.503784179692275</c:v>
                </c:pt>
                <c:pt idx="47">
                  <c:v>53.664184570307725</c:v>
                </c:pt>
                <c:pt idx="48">
                  <c:v>56.663818359372272</c:v>
                </c:pt>
                <c:pt idx="49">
                  <c:v>57.5361328125</c:v>
                </c:pt>
                <c:pt idx="50">
                  <c:v>59.526489257807725</c:v>
                </c:pt>
                <c:pt idx="51">
                  <c:v>62.269775390627728</c:v>
                </c:pt>
                <c:pt idx="52">
                  <c:v>64.909057617192275</c:v>
                </c:pt>
                <c:pt idx="53">
                  <c:v>66.193359375</c:v>
                </c:pt>
                <c:pt idx="54">
                  <c:v>69.918823242192275</c:v>
                </c:pt>
                <c:pt idx="55">
                  <c:v>72.3076171875</c:v>
                </c:pt>
                <c:pt idx="56">
                  <c:v>74.169067382807725</c:v>
                </c:pt>
                <c:pt idx="57">
                  <c:v>76.885986328127728</c:v>
                </c:pt>
                <c:pt idx="58">
                  <c:v>79.086547851563864</c:v>
                </c:pt>
                <c:pt idx="59">
                  <c:v>81.234375</c:v>
                </c:pt>
                <c:pt idx="60">
                  <c:v>82.7080078125</c:v>
                </c:pt>
                <c:pt idx="61">
                  <c:v>85.385009765627728</c:v>
                </c:pt>
                <c:pt idx="62">
                  <c:v>87.394409179692275</c:v>
                </c:pt>
                <c:pt idx="63">
                  <c:v>89.363159179692275</c:v>
                </c:pt>
                <c:pt idx="64">
                  <c:v>91.294189453127728</c:v>
                </c:pt>
                <c:pt idx="65">
                  <c:v>92.056274414063864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42368"/>
        <c:axId val="826442760"/>
      </c:scatterChart>
      <c:scatterChart>
        <c:scatterStyle val="lineMarker"/>
        <c:varyColors val="0"/>
        <c:ser>
          <c:idx val="3"/>
          <c:order val="1"/>
          <c:tx>
            <c:v>Storms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('6. Green Valley'!$L$3:$L$5,'6. Green Valley'!$L$7)</c:f>
              <c:numCache>
                <c:formatCode>0.00</c:formatCode>
                <c:ptCount val="4"/>
                <c:pt idx="0">
                  <c:v>396</c:v>
                </c:pt>
                <c:pt idx="1">
                  <c:v>30</c:v>
                </c:pt>
                <c:pt idx="2">
                  <c:v>30</c:v>
                </c:pt>
                <c:pt idx="3">
                  <c:v>200</c:v>
                </c:pt>
              </c:numCache>
            </c:numRef>
          </c:xVal>
          <c:yVal>
            <c:numRef>
              <c:f>('6. Green Valley'!$K$3:$K$5,'6. Green Valley'!$K$7)</c:f>
              <c:numCache>
                <c:formatCode>0.00</c:formatCode>
                <c:ptCount val="4"/>
                <c:pt idx="0">
                  <c:v>58.116</c:v>
                </c:pt>
                <c:pt idx="1">
                  <c:v>9.4559999999999995</c:v>
                </c:pt>
                <c:pt idx="2">
                  <c:v>10.992000000000001</c:v>
                </c:pt>
                <c:pt idx="3">
                  <c:v>25.28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42368"/>
        <c:axId val="826442760"/>
      </c:scatterChart>
      <c:valAx>
        <c:axId val="82644236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42760"/>
        <c:crosses val="autoZero"/>
        <c:crossBetween val="midCat"/>
      </c:valAx>
      <c:valAx>
        <c:axId val="82644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Valley - Transect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'6. Green Valley'!$N$1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Valley'!$N$3:$N$37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Valley'!$P$3:$P$37</c:f>
              <c:numCache>
                <c:formatCode>General</c:formatCode>
                <c:ptCount val="35"/>
                <c:pt idx="0">
                  <c:v>90.72</c:v>
                </c:pt>
                <c:pt idx="1">
                  <c:v>56.400000000000006</c:v>
                </c:pt>
                <c:pt idx="2">
                  <c:v>53.640000000000008</c:v>
                </c:pt>
                <c:pt idx="3">
                  <c:v>34.08</c:v>
                </c:pt>
                <c:pt idx="4">
                  <c:v>23.04</c:v>
                </c:pt>
                <c:pt idx="5">
                  <c:v>17.159999999999997</c:v>
                </c:pt>
                <c:pt idx="6">
                  <c:v>13.319999999999993</c:v>
                </c:pt>
                <c:pt idx="7">
                  <c:v>6.3599999999999923</c:v>
                </c:pt>
                <c:pt idx="8">
                  <c:v>3.2399999999999949</c:v>
                </c:pt>
                <c:pt idx="9">
                  <c:v>5.4000000000000128</c:v>
                </c:pt>
                <c:pt idx="10">
                  <c:v>14.279999999999994</c:v>
                </c:pt>
                <c:pt idx="11">
                  <c:v>26.400000000000013</c:v>
                </c:pt>
                <c:pt idx="12">
                  <c:v>54.720000000000006</c:v>
                </c:pt>
                <c:pt idx="13">
                  <c:v>56.16</c:v>
                </c:pt>
                <c:pt idx="14">
                  <c:v>56.16</c:v>
                </c:pt>
                <c:pt idx="15">
                  <c:v>13.440000000000012</c:v>
                </c:pt>
                <c:pt idx="16">
                  <c:v>9.2399999999999949</c:v>
                </c:pt>
                <c:pt idx="17">
                  <c:v>7.0799999999999983</c:v>
                </c:pt>
                <c:pt idx="18">
                  <c:v>2.5200000000000102</c:v>
                </c:pt>
                <c:pt idx="19">
                  <c:v>0.11999999999999744</c:v>
                </c:pt>
                <c:pt idx="20">
                  <c:v>0</c:v>
                </c:pt>
                <c:pt idx="21">
                  <c:v>0</c:v>
                </c:pt>
                <c:pt idx="22">
                  <c:v>2.279999999999994</c:v>
                </c:pt>
                <c:pt idx="23">
                  <c:v>4.3199999999999932</c:v>
                </c:pt>
                <c:pt idx="24">
                  <c:v>8.5200000000000102</c:v>
                </c:pt>
                <c:pt idx="25">
                  <c:v>10.920000000000002</c:v>
                </c:pt>
                <c:pt idx="26">
                  <c:v>15.720000000000006</c:v>
                </c:pt>
                <c:pt idx="27">
                  <c:v>22.800000000000004</c:v>
                </c:pt>
                <c:pt idx="28">
                  <c:v>32.04</c:v>
                </c:pt>
                <c:pt idx="29">
                  <c:v>51</c:v>
                </c:pt>
                <c:pt idx="30">
                  <c:v>55.92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33-470F-A619-6F692EEEE8FB}"/>
            </c:ext>
          </c:extLst>
        </c:ser>
        <c:ser>
          <c:idx val="1"/>
          <c:order val="1"/>
          <c:tx>
            <c:strRef>
              <c:f>'6. Green Valley'!$Q$2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Valley'!$N$3:$N$37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Valley'!$Q$3:$Q$37</c:f>
              <c:numCache>
                <c:formatCode>0.00</c:formatCode>
                <c:ptCount val="35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33-470F-A619-6F692EEEE8FB}"/>
            </c:ext>
          </c:extLst>
        </c:ser>
        <c:ser>
          <c:idx val="2"/>
          <c:order val="2"/>
          <c:tx>
            <c:strRef>
              <c:f>'6. Green Valley'!$R$2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Valley'!$N$3:$N$37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Valley'!$R$3:$R$37</c:f>
              <c:numCache>
                <c:formatCode>0.00</c:formatCode>
                <c:ptCount val="35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33-470F-A619-6F692EEEE8FB}"/>
            </c:ext>
          </c:extLst>
        </c:ser>
        <c:ser>
          <c:idx val="3"/>
          <c:order val="3"/>
          <c:tx>
            <c:strRef>
              <c:f>'6. Green Valley'!$S$2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Valley'!$N$3:$N$37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Valley'!$S$3:$S$37</c:f>
              <c:numCache>
                <c:formatCode>0.00</c:formatCode>
                <c:ptCount val="35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33-470F-A619-6F692EEEE8FB}"/>
            </c:ext>
          </c:extLst>
        </c:ser>
        <c:ser>
          <c:idx val="4"/>
          <c:order val="4"/>
          <c:tx>
            <c:strRef>
              <c:f>'6. Green Valley'!$T$2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Valley'!$N$3:$N$37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Valley'!$T$3:$T$37</c:f>
              <c:numCache>
                <c:formatCode>0.00</c:formatCode>
                <c:ptCount val="35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33-470F-A619-6F692EEEE8FB}"/>
            </c:ext>
          </c:extLst>
        </c:ser>
        <c:ser>
          <c:idx val="5"/>
          <c:order val="5"/>
          <c:tx>
            <c:strRef>
              <c:f>'6. Green Valley'!$Y$2</c:f>
              <c:strCache>
                <c:ptCount val="1"/>
                <c:pt idx="0">
                  <c:v>2/13-17/2019-3.36in.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Valley'!$N$3:$N$37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Valley'!$Y$3:$Y$37</c:f>
              <c:numCache>
                <c:formatCode>0.00</c:formatCode>
                <c:ptCount val="35"/>
                <c:pt idx="0" formatCode="General">
                  <c:v>58.116</c:v>
                </c:pt>
                <c:pt idx="1">
                  <c:v>58.116</c:v>
                </c:pt>
                <c:pt idx="2">
                  <c:v>58.116</c:v>
                </c:pt>
                <c:pt idx="3">
                  <c:v>58.116</c:v>
                </c:pt>
                <c:pt idx="4">
                  <c:v>58.116</c:v>
                </c:pt>
                <c:pt idx="5">
                  <c:v>58.116</c:v>
                </c:pt>
                <c:pt idx="6">
                  <c:v>58.116</c:v>
                </c:pt>
                <c:pt idx="7">
                  <c:v>58.116</c:v>
                </c:pt>
                <c:pt idx="8">
                  <c:v>58.116</c:v>
                </c:pt>
                <c:pt idx="9">
                  <c:v>58.116</c:v>
                </c:pt>
                <c:pt idx="10">
                  <c:v>58.116</c:v>
                </c:pt>
                <c:pt idx="11">
                  <c:v>58.116</c:v>
                </c:pt>
                <c:pt idx="12">
                  <c:v>58.116</c:v>
                </c:pt>
                <c:pt idx="13">
                  <c:v>58.116</c:v>
                </c:pt>
                <c:pt idx="14">
                  <c:v>58.116</c:v>
                </c:pt>
                <c:pt idx="15">
                  <c:v>58.116</c:v>
                </c:pt>
                <c:pt idx="16">
                  <c:v>58.116</c:v>
                </c:pt>
                <c:pt idx="17">
                  <c:v>58.116</c:v>
                </c:pt>
                <c:pt idx="18">
                  <c:v>58.116</c:v>
                </c:pt>
                <c:pt idx="19">
                  <c:v>58.116</c:v>
                </c:pt>
                <c:pt idx="20">
                  <c:v>58.116</c:v>
                </c:pt>
                <c:pt idx="21">
                  <c:v>58.116</c:v>
                </c:pt>
                <c:pt idx="22">
                  <c:v>58.116</c:v>
                </c:pt>
                <c:pt idx="23">
                  <c:v>58.116</c:v>
                </c:pt>
                <c:pt idx="24">
                  <c:v>58.116</c:v>
                </c:pt>
                <c:pt idx="25">
                  <c:v>58.116</c:v>
                </c:pt>
                <c:pt idx="26">
                  <c:v>58.116</c:v>
                </c:pt>
                <c:pt idx="27">
                  <c:v>58.116</c:v>
                </c:pt>
                <c:pt idx="28">
                  <c:v>58.116</c:v>
                </c:pt>
                <c:pt idx="29">
                  <c:v>58.116</c:v>
                </c:pt>
                <c:pt idx="30">
                  <c:v>58.116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'6. Green Valley'!$Z$2</c:f>
              <c:strCache>
                <c:ptCount val="1"/>
                <c:pt idx="0">
                  <c:v>.2/18/2019-0.38in.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Valley'!$N$3:$N$37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Valley'!$Z$3:$Z$37</c:f>
              <c:numCache>
                <c:formatCode>0.00</c:formatCode>
                <c:ptCount val="35"/>
                <c:pt idx="0">
                  <c:v>9.4559999999999995</c:v>
                </c:pt>
                <c:pt idx="1">
                  <c:v>9.4559999999999995</c:v>
                </c:pt>
                <c:pt idx="2">
                  <c:v>9.4559999999999995</c:v>
                </c:pt>
                <c:pt idx="3">
                  <c:v>9.4559999999999995</c:v>
                </c:pt>
                <c:pt idx="4">
                  <c:v>9.4559999999999995</c:v>
                </c:pt>
                <c:pt idx="5">
                  <c:v>9.4559999999999995</c:v>
                </c:pt>
                <c:pt idx="6">
                  <c:v>9.4559999999999995</c:v>
                </c:pt>
                <c:pt idx="7">
                  <c:v>9.4559999999999995</c:v>
                </c:pt>
                <c:pt idx="8">
                  <c:v>9.4559999999999995</c:v>
                </c:pt>
                <c:pt idx="9">
                  <c:v>9.4559999999999995</c:v>
                </c:pt>
                <c:pt idx="10">
                  <c:v>9.4559999999999995</c:v>
                </c:pt>
                <c:pt idx="11">
                  <c:v>9.4559999999999995</c:v>
                </c:pt>
                <c:pt idx="12">
                  <c:v>9.4559999999999995</c:v>
                </c:pt>
                <c:pt idx="13">
                  <c:v>9.4559999999999995</c:v>
                </c:pt>
                <c:pt idx="14">
                  <c:v>9.4559999999999995</c:v>
                </c:pt>
                <c:pt idx="15">
                  <c:v>9.4559999999999995</c:v>
                </c:pt>
                <c:pt idx="16">
                  <c:v>9.4559999999999995</c:v>
                </c:pt>
                <c:pt idx="17">
                  <c:v>9.4559999999999995</c:v>
                </c:pt>
                <c:pt idx="18">
                  <c:v>9.4559999999999995</c:v>
                </c:pt>
                <c:pt idx="19">
                  <c:v>9.4559999999999995</c:v>
                </c:pt>
                <c:pt idx="20">
                  <c:v>9.4559999999999995</c:v>
                </c:pt>
                <c:pt idx="21">
                  <c:v>9.4559999999999995</c:v>
                </c:pt>
                <c:pt idx="22">
                  <c:v>9.4559999999999995</c:v>
                </c:pt>
                <c:pt idx="23">
                  <c:v>9.4559999999999995</c:v>
                </c:pt>
                <c:pt idx="24">
                  <c:v>9.4559999999999995</c:v>
                </c:pt>
                <c:pt idx="25">
                  <c:v>9.4559999999999995</c:v>
                </c:pt>
                <c:pt idx="26">
                  <c:v>9.4559999999999995</c:v>
                </c:pt>
                <c:pt idx="27">
                  <c:v>9.4559999999999995</c:v>
                </c:pt>
                <c:pt idx="28">
                  <c:v>9.4559999999999995</c:v>
                </c:pt>
                <c:pt idx="29">
                  <c:v>9.4559999999999995</c:v>
                </c:pt>
                <c:pt idx="30">
                  <c:v>9.4559999999999995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'6. Green Valley'!$AA$2</c:f>
              <c:strCache>
                <c:ptCount val="1"/>
                <c:pt idx="0">
                  <c:v>2/20-21/2019-0.76in.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Valley'!$N$3:$N$37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Valley'!$AA$3:$AA$37</c:f>
              <c:numCache>
                <c:formatCode>0.00</c:formatCode>
                <c:ptCount val="35"/>
                <c:pt idx="0">
                  <c:v>10.992000000000001</c:v>
                </c:pt>
                <c:pt idx="1">
                  <c:v>10.992000000000001</c:v>
                </c:pt>
                <c:pt idx="2">
                  <c:v>10.992000000000001</c:v>
                </c:pt>
                <c:pt idx="3">
                  <c:v>10.992000000000001</c:v>
                </c:pt>
                <c:pt idx="4">
                  <c:v>10.992000000000001</c:v>
                </c:pt>
                <c:pt idx="5">
                  <c:v>10.992000000000001</c:v>
                </c:pt>
                <c:pt idx="6">
                  <c:v>10.992000000000001</c:v>
                </c:pt>
                <c:pt idx="7">
                  <c:v>10.992000000000001</c:v>
                </c:pt>
                <c:pt idx="8">
                  <c:v>10.992000000000001</c:v>
                </c:pt>
                <c:pt idx="9">
                  <c:v>10.992000000000001</c:v>
                </c:pt>
                <c:pt idx="10">
                  <c:v>10.992000000000001</c:v>
                </c:pt>
                <c:pt idx="11">
                  <c:v>10.992000000000001</c:v>
                </c:pt>
                <c:pt idx="12">
                  <c:v>10.992000000000001</c:v>
                </c:pt>
                <c:pt idx="13">
                  <c:v>10.992000000000001</c:v>
                </c:pt>
                <c:pt idx="14">
                  <c:v>10.992000000000001</c:v>
                </c:pt>
                <c:pt idx="15">
                  <c:v>10.992000000000001</c:v>
                </c:pt>
                <c:pt idx="16">
                  <c:v>10.992000000000001</c:v>
                </c:pt>
                <c:pt idx="17">
                  <c:v>10.992000000000001</c:v>
                </c:pt>
                <c:pt idx="18">
                  <c:v>10.992000000000001</c:v>
                </c:pt>
                <c:pt idx="19">
                  <c:v>10.992000000000001</c:v>
                </c:pt>
                <c:pt idx="20">
                  <c:v>10.992000000000001</c:v>
                </c:pt>
                <c:pt idx="21">
                  <c:v>10.992000000000001</c:v>
                </c:pt>
                <c:pt idx="22">
                  <c:v>10.992000000000001</c:v>
                </c:pt>
                <c:pt idx="23">
                  <c:v>10.992000000000001</c:v>
                </c:pt>
                <c:pt idx="24">
                  <c:v>10.992000000000001</c:v>
                </c:pt>
                <c:pt idx="25">
                  <c:v>10.992000000000001</c:v>
                </c:pt>
                <c:pt idx="26">
                  <c:v>10.992000000000001</c:v>
                </c:pt>
                <c:pt idx="27">
                  <c:v>10.992000000000001</c:v>
                </c:pt>
                <c:pt idx="28">
                  <c:v>10.992000000000001</c:v>
                </c:pt>
                <c:pt idx="29">
                  <c:v>10.992000000000001</c:v>
                </c:pt>
                <c:pt idx="30">
                  <c:v>10.992000000000001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'6. Green Valley'!$AC$2</c:f>
              <c:strCache>
                <c:ptCount val="1"/>
                <c:pt idx="0">
                  <c:v>.2/22/2020-0.3in.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Valley'!$N$3:$N$37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Valley'!$AC$3:$AC$37</c:f>
              <c:numCache>
                <c:formatCode>0.00</c:formatCode>
                <c:ptCount val="35"/>
                <c:pt idx="0">
                  <c:v>25.28</c:v>
                </c:pt>
                <c:pt idx="1">
                  <c:v>25.28</c:v>
                </c:pt>
                <c:pt idx="2">
                  <c:v>25.28</c:v>
                </c:pt>
                <c:pt idx="3">
                  <c:v>25.28</c:v>
                </c:pt>
                <c:pt idx="4">
                  <c:v>25.28</c:v>
                </c:pt>
                <c:pt idx="5">
                  <c:v>25.28</c:v>
                </c:pt>
                <c:pt idx="6">
                  <c:v>25.28</c:v>
                </c:pt>
                <c:pt idx="7">
                  <c:v>25.28</c:v>
                </c:pt>
                <c:pt idx="8">
                  <c:v>25.28</c:v>
                </c:pt>
                <c:pt idx="9">
                  <c:v>25.28</c:v>
                </c:pt>
                <c:pt idx="10">
                  <c:v>25.28</c:v>
                </c:pt>
                <c:pt idx="11">
                  <c:v>25.28</c:v>
                </c:pt>
                <c:pt idx="12">
                  <c:v>25.28</c:v>
                </c:pt>
                <c:pt idx="13">
                  <c:v>25.28</c:v>
                </c:pt>
                <c:pt idx="14">
                  <c:v>25.28</c:v>
                </c:pt>
                <c:pt idx="15">
                  <c:v>25.28</c:v>
                </c:pt>
                <c:pt idx="16">
                  <c:v>25.28</c:v>
                </c:pt>
                <c:pt idx="17">
                  <c:v>25.28</c:v>
                </c:pt>
                <c:pt idx="18">
                  <c:v>25.28</c:v>
                </c:pt>
                <c:pt idx="19">
                  <c:v>25.28</c:v>
                </c:pt>
                <c:pt idx="20">
                  <c:v>25.28</c:v>
                </c:pt>
                <c:pt idx="21">
                  <c:v>25.28</c:v>
                </c:pt>
                <c:pt idx="22">
                  <c:v>25.28</c:v>
                </c:pt>
                <c:pt idx="23">
                  <c:v>25.28</c:v>
                </c:pt>
                <c:pt idx="24">
                  <c:v>25.28</c:v>
                </c:pt>
                <c:pt idx="25">
                  <c:v>25.28</c:v>
                </c:pt>
                <c:pt idx="26">
                  <c:v>25.28</c:v>
                </c:pt>
                <c:pt idx="27">
                  <c:v>25.28</c:v>
                </c:pt>
                <c:pt idx="28">
                  <c:v>25.28</c:v>
                </c:pt>
                <c:pt idx="29">
                  <c:v>25.28</c:v>
                </c:pt>
                <c:pt idx="30">
                  <c:v>25.28</c:v>
                </c:pt>
                <c:pt idx="31">
                  <c:v>25.28</c:v>
                </c:pt>
                <c:pt idx="32">
                  <c:v>25.28</c:v>
                </c:pt>
                <c:pt idx="33">
                  <c:v>25.28</c:v>
                </c:pt>
                <c:pt idx="34">
                  <c:v>25.28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43544"/>
        <c:axId val="826443936"/>
      </c:scatterChart>
      <c:valAx>
        <c:axId val="826443544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43936"/>
        <c:crossesAt val="-18"/>
        <c:crossBetween val="midCat"/>
      </c:valAx>
      <c:valAx>
        <c:axId val="82644393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4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253293833320341"/>
          <c:y val="0.13359798775153109"/>
          <c:w val="0.13352133651832845"/>
          <c:h val="0.5919643388405164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Valley - Rainfall Runoff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'6. Green Valley'!$I$1</c:f>
              <c:strCache>
                <c:ptCount val="1"/>
                <c:pt idx="0">
                  <c:v>Historical Storms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887584269062702"/>
                  <c:y val="-1.34247519907469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('6. Green Valley'!$J$3,'6. Green Valley'!$J$7)</c:f>
              <c:numCache>
                <c:formatCode>0.00</c:formatCode>
                <c:ptCount val="2"/>
                <c:pt idx="0">
                  <c:v>3.36</c:v>
                </c:pt>
                <c:pt idx="1">
                  <c:v>0.3</c:v>
                </c:pt>
              </c:numCache>
            </c:numRef>
          </c:xVal>
          <c:yVal>
            <c:numRef>
              <c:f>('6. Green Valley'!$L$3,'6. Green Valley'!$L$7)</c:f>
              <c:numCache>
                <c:formatCode>0.00</c:formatCode>
                <c:ptCount val="2"/>
                <c:pt idx="0">
                  <c:v>396</c:v>
                </c:pt>
                <c:pt idx="1">
                  <c:v>200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'6. Green Valley'!$I$8</c:f>
              <c:strCache>
                <c:ptCount val="1"/>
                <c:pt idx="0">
                  <c:v>Projected Storm Totals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Green Valley'!$J$8:$J$10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'6. Green Valley'!$L$8:$L$10</c:f>
              <c:numCache>
                <c:formatCode>0.00</c:formatCode>
                <c:ptCount val="3"/>
                <c:pt idx="0">
                  <c:v>244.83199999999999</c:v>
                </c:pt>
                <c:pt idx="1">
                  <c:v>308.88400000000001</c:v>
                </c:pt>
                <c:pt idx="2">
                  <c:v>372.93600000000004</c:v>
                </c:pt>
              </c:numCache>
            </c:numRef>
          </c:yVal>
          <c:smooth val="0"/>
        </c:ser>
        <c:ser>
          <c:idx val="1"/>
          <c:order val="2"/>
          <c:tx>
            <c:v>Historical Storm Feb 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'6. Green Valley'!$J$4:$J$5</c:f>
              <c:numCache>
                <c:formatCode>0.00</c:formatCode>
                <c:ptCount val="2"/>
                <c:pt idx="0">
                  <c:v>0.38</c:v>
                </c:pt>
                <c:pt idx="1">
                  <c:v>0.76</c:v>
                </c:pt>
              </c:numCache>
            </c:numRef>
          </c:xVal>
          <c:yVal>
            <c:numRef>
              <c:f>'6. Green Valley'!$L$4:$L$5</c:f>
              <c:numCache>
                <c:formatCode>0.00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44720"/>
        <c:axId val="826445112"/>
      </c:scatterChart>
      <c:valAx>
        <c:axId val="82644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45112"/>
        <c:crosses val="autoZero"/>
        <c:crossBetween val="midCat"/>
      </c:valAx>
      <c:valAx>
        <c:axId val="8264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Peak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4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Cloverdale - Downstream Transect</a:t>
            </a:r>
          </a:p>
        </c:rich>
      </c:tx>
      <c:layout>
        <c:manualLayout>
          <c:xMode val="edge"/>
          <c:yMode val="edge"/>
          <c:x val="0.4462340683241508"/>
          <c:y val="4.0767001279799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286664737855991E-2"/>
          <c:y val="0.13467592592592595"/>
          <c:w val="0.9337745891538809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'7. Cloverdale'!$M$1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Cloverdale'!$M$3:$M$32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Cloverdale'!$O$3:$O$32</c:f>
              <c:numCache>
                <c:formatCode>General</c:formatCode>
                <c:ptCount val="30"/>
                <c:pt idx="0">
                  <c:v>49.319999999999993</c:v>
                </c:pt>
                <c:pt idx="1">
                  <c:v>49.319999999999993</c:v>
                </c:pt>
                <c:pt idx="2">
                  <c:v>44.759999999999991</c:v>
                </c:pt>
                <c:pt idx="3">
                  <c:v>35.639999999999993</c:v>
                </c:pt>
                <c:pt idx="4">
                  <c:v>40.919999999999987</c:v>
                </c:pt>
                <c:pt idx="5">
                  <c:v>5.2799999999999887</c:v>
                </c:pt>
                <c:pt idx="6">
                  <c:v>6.1199999999999921</c:v>
                </c:pt>
                <c:pt idx="7">
                  <c:v>7.5599999999999934</c:v>
                </c:pt>
                <c:pt idx="8">
                  <c:v>7.4399999999999959</c:v>
                </c:pt>
                <c:pt idx="9">
                  <c:v>6.1199999999999921</c:v>
                </c:pt>
                <c:pt idx="10">
                  <c:v>5.0399999999999938</c:v>
                </c:pt>
                <c:pt idx="11">
                  <c:v>2.8799999999999866</c:v>
                </c:pt>
                <c:pt idx="12">
                  <c:v>40.919999999999987</c:v>
                </c:pt>
                <c:pt idx="13">
                  <c:v>40.919999999999987</c:v>
                </c:pt>
                <c:pt idx="14">
                  <c:v>0.35999999999999233</c:v>
                </c:pt>
                <c:pt idx="15">
                  <c:v>0</c:v>
                </c:pt>
                <c:pt idx="16">
                  <c:v>1.6799999999999908</c:v>
                </c:pt>
                <c:pt idx="17">
                  <c:v>3.71999999999999</c:v>
                </c:pt>
                <c:pt idx="18">
                  <c:v>4.4399999999999959</c:v>
                </c:pt>
                <c:pt idx="19">
                  <c:v>6.9599999999999955</c:v>
                </c:pt>
                <c:pt idx="20">
                  <c:v>9.1199999999999921</c:v>
                </c:pt>
                <c:pt idx="21">
                  <c:v>10.439999999999996</c:v>
                </c:pt>
                <c:pt idx="22">
                  <c:v>11.999999999999995</c:v>
                </c:pt>
                <c:pt idx="23">
                  <c:v>18.599999999999994</c:v>
                </c:pt>
                <c:pt idx="24">
                  <c:v>18.599999999999994</c:v>
                </c:pt>
                <c:pt idx="25">
                  <c:v>20.159999999999989</c:v>
                </c:pt>
                <c:pt idx="26">
                  <c:v>20.399999999999984</c:v>
                </c:pt>
                <c:pt idx="27">
                  <c:v>39.479999999999997</c:v>
                </c:pt>
                <c:pt idx="28">
                  <c:v>41.999999999999993</c:v>
                </c:pt>
                <c:pt idx="29">
                  <c:v>41.159999999999989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52-4F6E-9211-BB4E63849263}"/>
            </c:ext>
          </c:extLst>
        </c:ser>
        <c:ser>
          <c:idx val="1"/>
          <c:order val="1"/>
          <c:tx>
            <c:strRef>
              <c:f>'7. Cloverdale'!$P$2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Cloverdale'!$M$3:$M$37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  <c:pt idx="31">
                  <c:v>21.1</c:v>
                </c:pt>
                <c:pt idx="32">
                  <c:v>22</c:v>
                </c:pt>
                <c:pt idx="33">
                  <c:v>23</c:v>
                </c:pt>
                <c:pt idx="34">
                  <c:v>25</c:v>
                </c:pt>
              </c:numCache>
            </c:numRef>
          </c:xVal>
          <c:yVal>
            <c:numRef>
              <c:f>'7. Cloverdale'!$P$3:$P$37</c:f>
              <c:numCache>
                <c:formatCode>0.00</c:formatCode>
                <c:ptCount val="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52-4F6E-9211-BB4E63849263}"/>
            </c:ext>
          </c:extLst>
        </c:ser>
        <c:ser>
          <c:idx val="2"/>
          <c:order val="2"/>
          <c:tx>
            <c:strRef>
              <c:f>'7. Cloverdale'!$Q$2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Cloverdale'!$M$3:$M$37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  <c:pt idx="31">
                  <c:v>21.1</c:v>
                </c:pt>
                <c:pt idx="32">
                  <c:v>22</c:v>
                </c:pt>
                <c:pt idx="33">
                  <c:v>23</c:v>
                </c:pt>
                <c:pt idx="34">
                  <c:v>25</c:v>
                </c:pt>
              </c:numCache>
            </c:numRef>
          </c:xVal>
          <c:yVal>
            <c:numRef>
              <c:f>'7. Cloverdale'!$Q$3:$Q$37</c:f>
              <c:numCache>
                <c:formatCode>0.00</c:formatCode>
                <c:ptCount val="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52-4F6E-9211-BB4E63849263}"/>
            </c:ext>
          </c:extLst>
        </c:ser>
        <c:ser>
          <c:idx val="3"/>
          <c:order val="3"/>
          <c:tx>
            <c:strRef>
              <c:f>'7. Cloverdale'!$R$2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Cloverdale'!$M$3:$M$37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  <c:pt idx="31">
                  <c:v>21.1</c:v>
                </c:pt>
                <c:pt idx="32">
                  <c:v>22</c:v>
                </c:pt>
                <c:pt idx="33">
                  <c:v>23</c:v>
                </c:pt>
                <c:pt idx="34">
                  <c:v>25</c:v>
                </c:pt>
              </c:numCache>
            </c:numRef>
          </c:xVal>
          <c:yVal>
            <c:numRef>
              <c:f>'7. Cloverdale'!$R$3:$R$37</c:f>
              <c:numCache>
                <c:formatCode>0.00</c:formatCode>
                <c:ptCount val="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352-4F6E-9211-BB4E63849263}"/>
            </c:ext>
          </c:extLst>
        </c:ser>
        <c:ser>
          <c:idx val="4"/>
          <c:order val="4"/>
          <c:tx>
            <c:strRef>
              <c:f>'7. Cloverdale'!$S$2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Cloverdale'!$M$3:$M$37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  <c:pt idx="31">
                  <c:v>21.1</c:v>
                </c:pt>
                <c:pt idx="32">
                  <c:v>22</c:v>
                </c:pt>
                <c:pt idx="33">
                  <c:v>23</c:v>
                </c:pt>
                <c:pt idx="34">
                  <c:v>25</c:v>
                </c:pt>
              </c:numCache>
            </c:numRef>
          </c:xVal>
          <c:yVal>
            <c:numRef>
              <c:f>'7. Cloverdale'!$S$3:$S$37</c:f>
              <c:numCache>
                <c:formatCode>0.00</c:formatCode>
                <c:ptCount val="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352-4F6E-9211-BB4E63849263}"/>
            </c:ext>
          </c:extLst>
        </c:ser>
        <c:ser>
          <c:idx val="5"/>
          <c:order val="5"/>
          <c:tx>
            <c:v>Bottom of bridge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Cloverdale'!$M$34:$M$55</c:f>
              <c:numCache>
                <c:formatCode>General</c:formatCode>
                <c:ptCount val="22"/>
                <c:pt idx="0">
                  <c:v>21.1</c:v>
                </c:pt>
                <c:pt idx="1">
                  <c:v>22</c:v>
                </c:pt>
                <c:pt idx="2">
                  <c:v>23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31.1</c:v>
                </c:pt>
                <c:pt idx="7">
                  <c:v>31.1</c:v>
                </c:pt>
                <c:pt idx="8">
                  <c:v>32.1</c:v>
                </c:pt>
                <c:pt idx="9">
                  <c:v>32.1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40.5</c:v>
                </c:pt>
                <c:pt idx="19">
                  <c:v>41</c:v>
                </c:pt>
                <c:pt idx="20">
                  <c:v>42</c:v>
                </c:pt>
                <c:pt idx="21">
                  <c:v>42.3</c:v>
                </c:pt>
              </c:numCache>
            </c:numRef>
          </c:xVal>
          <c:yVal>
            <c:numRef>
              <c:f>'7. Cloverdale'!$O$34:$O$55</c:f>
              <c:numCache>
                <c:formatCode>General</c:formatCode>
                <c:ptCount val="22"/>
                <c:pt idx="0">
                  <c:v>28.079999999999991</c:v>
                </c:pt>
                <c:pt idx="1">
                  <c:v>28.079999999999991</c:v>
                </c:pt>
                <c:pt idx="2">
                  <c:v>28.079999999999991</c:v>
                </c:pt>
                <c:pt idx="3">
                  <c:v>28.079999999999991</c:v>
                </c:pt>
                <c:pt idx="4">
                  <c:v>28.079999999999991</c:v>
                </c:pt>
                <c:pt idx="5">
                  <c:v>28.079999999999991</c:v>
                </c:pt>
                <c:pt idx="6">
                  <c:v>28.079999999999991</c:v>
                </c:pt>
                <c:pt idx="7">
                  <c:v>40.92</c:v>
                </c:pt>
                <c:pt idx="8">
                  <c:v>40.92</c:v>
                </c:pt>
                <c:pt idx="9">
                  <c:v>28.079999999999991</c:v>
                </c:pt>
                <c:pt idx="10">
                  <c:v>28.079999999999991</c:v>
                </c:pt>
                <c:pt idx="11">
                  <c:v>28.079999999999991</c:v>
                </c:pt>
                <c:pt idx="12">
                  <c:v>28.079999999999991</c:v>
                </c:pt>
                <c:pt idx="13">
                  <c:v>28.079999999999991</c:v>
                </c:pt>
                <c:pt idx="14">
                  <c:v>28.079999999999991</c:v>
                </c:pt>
                <c:pt idx="15">
                  <c:v>28.079999999999991</c:v>
                </c:pt>
                <c:pt idx="16">
                  <c:v>28.079999999999991</c:v>
                </c:pt>
                <c:pt idx="17">
                  <c:v>28.079999999999991</c:v>
                </c:pt>
                <c:pt idx="18">
                  <c:v>28.079999999999991</c:v>
                </c:pt>
                <c:pt idx="19">
                  <c:v>28.079999999999991</c:v>
                </c:pt>
                <c:pt idx="20">
                  <c:v>28.079999999999991</c:v>
                </c:pt>
                <c:pt idx="21">
                  <c:v>28.079999999999991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352-4F6E-9211-BB4E63849263}"/>
            </c:ext>
          </c:extLst>
        </c:ser>
        <c:ser>
          <c:idx val="6"/>
          <c:order val="6"/>
          <c:tx>
            <c:strRef>
              <c:f>'7. Cloverdale'!$X$2</c:f>
              <c:strCache>
                <c:ptCount val="1"/>
                <c:pt idx="0">
                  <c:v>2/13-17/2019-3.19in.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Cloverdale'!$M$3:$M$32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Cloverdale'!$X$3:$X$32</c:f>
              <c:numCache>
                <c:formatCode>0.00</c:formatCode>
                <c:ptCount val="30"/>
                <c:pt idx="0">
                  <c:v>41.555999999999997</c:v>
                </c:pt>
                <c:pt idx="1">
                  <c:v>41.555999999999997</c:v>
                </c:pt>
                <c:pt idx="2">
                  <c:v>41.555999999999997</c:v>
                </c:pt>
                <c:pt idx="3">
                  <c:v>41.555999999999997</c:v>
                </c:pt>
                <c:pt idx="4">
                  <c:v>41.555999999999997</c:v>
                </c:pt>
                <c:pt idx="5">
                  <c:v>41.555999999999997</c:v>
                </c:pt>
                <c:pt idx="6">
                  <c:v>41.555999999999997</c:v>
                </c:pt>
                <c:pt idx="7">
                  <c:v>41.555999999999997</c:v>
                </c:pt>
                <c:pt idx="8">
                  <c:v>41.555999999999997</c:v>
                </c:pt>
                <c:pt idx="9">
                  <c:v>41.555999999999997</c:v>
                </c:pt>
                <c:pt idx="10">
                  <c:v>41.555999999999997</c:v>
                </c:pt>
                <c:pt idx="11">
                  <c:v>41.555999999999997</c:v>
                </c:pt>
                <c:pt idx="12">
                  <c:v>41.555999999999997</c:v>
                </c:pt>
                <c:pt idx="13">
                  <c:v>41.555999999999997</c:v>
                </c:pt>
                <c:pt idx="14">
                  <c:v>41.555999999999997</c:v>
                </c:pt>
                <c:pt idx="15">
                  <c:v>41.555999999999997</c:v>
                </c:pt>
                <c:pt idx="16">
                  <c:v>41.555999999999997</c:v>
                </c:pt>
                <c:pt idx="17">
                  <c:v>41.555999999999997</c:v>
                </c:pt>
                <c:pt idx="18">
                  <c:v>41.555999999999997</c:v>
                </c:pt>
                <c:pt idx="19">
                  <c:v>41.555999999999997</c:v>
                </c:pt>
                <c:pt idx="20">
                  <c:v>41.555999999999997</c:v>
                </c:pt>
                <c:pt idx="21">
                  <c:v>41.555999999999997</c:v>
                </c:pt>
                <c:pt idx="22">
                  <c:v>41.555999999999997</c:v>
                </c:pt>
                <c:pt idx="23">
                  <c:v>41.555999999999997</c:v>
                </c:pt>
                <c:pt idx="24">
                  <c:v>41.555999999999997</c:v>
                </c:pt>
                <c:pt idx="25">
                  <c:v>41.555999999999997</c:v>
                </c:pt>
                <c:pt idx="26">
                  <c:v>41.555999999999997</c:v>
                </c:pt>
                <c:pt idx="27">
                  <c:v>41.555999999999997</c:v>
                </c:pt>
                <c:pt idx="28">
                  <c:v>41.555999999999997</c:v>
                </c:pt>
                <c:pt idx="29">
                  <c:v>41.555999999999997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'7. Cloverdale'!$Z$2</c:f>
              <c:strCache>
                <c:ptCount val="1"/>
                <c:pt idx="0">
                  <c:v>2/20-21/2019-0.69in.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Cloverdale'!$M$3:$M$32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Cloverdale'!$Z$3:$Z$32</c:f>
              <c:numCache>
                <c:formatCode>0.00</c:formatCode>
                <c:ptCount val="30"/>
                <c:pt idx="0">
                  <c:v>16.643999999999998</c:v>
                </c:pt>
                <c:pt idx="1">
                  <c:v>16.643999999999998</c:v>
                </c:pt>
                <c:pt idx="2">
                  <c:v>16.643999999999998</c:v>
                </c:pt>
                <c:pt idx="3">
                  <c:v>16.643999999999998</c:v>
                </c:pt>
                <c:pt idx="4">
                  <c:v>16.643999999999998</c:v>
                </c:pt>
                <c:pt idx="5">
                  <c:v>16.643999999999998</c:v>
                </c:pt>
                <c:pt idx="6">
                  <c:v>16.643999999999998</c:v>
                </c:pt>
                <c:pt idx="7">
                  <c:v>16.643999999999998</c:v>
                </c:pt>
                <c:pt idx="8">
                  <c:v>16.643999999999998</c:v>
                </c:pt>
                <c:pt idx="9">
                  <c:v>16.643999999999998</c:v>
                </c:pt>
                <c:pt idx="10">
                  <c:v>16.643999999999998</c:v>
                </c:pt>
                <c:pt idx="11">
                  <c:v>16.643999999999998</c:v>
                </c:pt>
                <c:pt idx="12">
                  <c:v>16.643999999999998</c:v>
                </c:pt>
                <c:pt idx="13">
                  <c:v>16.643999999999998</c:v>
                </c:pt>
                <c:pt idx="14">
                  <c:v>16.643999999999998</c:v>
                </c:pt>
                <c:pt idx="15">
                  <c:v>16.643999999999998</c:v>
                </c:pt>
                <c:pt idx="16">
                  <c:v>16.643999999999998</c:v>
                </c:pt>
                <c:pt idx="17">
                  <c:v>16.643999999999998</c:v>
                </c:pt>
                <c:pt idx="18">
                  <c:v>16.643999999999998</c:v>
                </c:pt>
                <c:pt idx="19">
                  <c:v>16.643999999999998</c:v>
                </c:pt>
                <c:pt idx="20">
                  <c:v>16.643999999999998</c:v>
                </c:pt>
                <c:pt idx="21">
                  <c:v>16.643999999999998</c:v>
                </c:pt>
                <c:pt idx="22">
                  <c:v>16.643999999999998</c:v>
                </c:pt>
                <c:pt idx="23">
                  <c:v>16.643999999999998</c:v>
                </c:pt>
                <c:pt idx="24">
                  <c:v>16.643999999999998</c:v>
                </c:pt>
                <c:pt idx="25">
                  <c:v>16.643999999999998</c:v>
                </c:pt>
                <c:pt idx="26">
                  <c:v>16.643999999999998</c:v>
                </c:pt>
                <c:pt idx="27">
                  <c:v>16.643999999999998</c:v>
                </c:pt>
                <c:pt idx="28">
                  <c:v>16.643999999999998</c:v>
                </c:pt>
                <c:pt idx="29">
                  <c:v>16.643999999999998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'7. Cloverdale'!$AA$2</c:f>
              <c:strCache>
                <c:ptCount val="1"/>
                <c:pt idx="0">
                  <c:v>.2/9/2020-0.46in.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Cloverdale'!$M$3:$M$32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Cloverdale'!$AA$3:$AA$32</c:f>
              <c:numCache>
                <c:formatCode>0.00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'7. Cloverdale'!$AB$2</c:f>
              <c:strCache>
                <c:ptCount val="1"/>
                <c:pt idx="0">
                  <c:v>.2/22/2020-0.3in.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Cloverdale'!$M$3:$M$32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Cloverdale'!$AB$3:$AB$32</c:f>
              <c:numCache>
                <c:formatCode>0.00</c:formatCode>
                <c:ptCount val="30"/>
                <c:pt idx="0">
                  <c:v>12.15</c:v>
                </c:pt>
                <c:pt idx="1">
                  <c:v>12.15</c:v>
                </c:pt>
                <c:pt idx="2">
                  <c:v>12.15</c:v>
                </c:pt>
                <c:pt idx="3">
                  <c:v>12.15</c:v>
                </c:pt>
                <c:pt idx="4">
                  <c:v>12.15</c:v>
                </c:pt>
                <c:pt idx="5">
                  <c:v>12.15</c:v>
                </c:pt>
                <c:pt idx="6">
                  <c:v>12.15</c:v>
                </c:pt>
                <c:pt idx="7">
                  <c:v>12.15</c:v>
                </c:pt>
                <c:pt idx="8">
                  <c:v>12.15</c:v>
                </c:pt>
                <c:pt idx="9">
                  <c:v>12.15</c:v>
                </c:pt>
                <c:pt idx="10">
                  <c:v>12.15</c:v>
                </c:pt>
                <c:pt idx="11">
                  <c:v>12.15</c:v>
                </c:pt>
                <c:pt idx="12">
                  <c:v>12.15</c:v>
                </c:pt>
                <c:pt idx="13">
                  <c:v>12.15</c:v>
                </c:pt>
                <c:pt idx="14">
                  <c:v>12.15</c:v>
                </c:pt>
                <c:pt idx="15">
                  <c:v>12.15</c:v>
                </c:pt>
                <c:pt idx="16">
                  <c:v>12.15</c:v>
                </c:pt>
                <c:pt idx="17">
                  <c:v>12.15</c:v>
                </c:pt>
                <c:pt idx="18">
                  <c:v>12.15</c:v>
                </c:pt>
                <c:pt idx="19">
                  <c:v>12.15</c:v>
                </c:pt>
                <c:pt idx="20">
                  <c:v>12.15</c:v>
                </c:pt>
                <c:pt idx="21">
                  <c:v>12.15</c:v>
                </c:pt>
                <c:pt idx="22">
                  <c:v>12.15</c:v>
                </c:pt>
                <c:pt idx="23">
                  <c:v>12.15</c:v>
                </c:pt>
                <c:pt idx="24">
                  <c:v>12.15</c:v>
                </c:pt>
                <c:pt idx="25">
                  <c:v>12.15</c:v>
                </c:pt>
                <c:pt idx="26">
                  <c:v>12.15</c:v>
                </c:pt>
                <c:pt idx="27">
                  <c:v>12.15</c:v>
                </c:pt>
                <c:pt idx="28">
                  <c:v>12.15</c:v>
                </c:pt>
                <c:pt idx="29">
                  <c:v>12.15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45896"/>
        <c:axId val="826446288"/>
      </c:scatterChart>
      <c:valAx>
        <c:axId val="826445896"/>
        <c:scaling>
          <c:orientation val="minMax"/>
          <c:max val="4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46288"/>
        <c:crossesAt val="-18"/>
        <c:crossBetween val="midCat"/>
      </c:valAx>
      <c:valAx>
        <c:axId val="82644628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45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335945902471483E-2"/>
          <c:y val="1.5794834325457606E-2"/>
          <c:w val="0.25299423254978443"/>
          <c:h val="0.3676093870487029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Cloverdale - Rating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'7. Cloverdale'!$B$3:$B$241</c:f>
              <c:numCache>
                <c:formatCode>0.00</c:formatCode>
                <c:ptCount val="23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31</c:v>
                </c:pt>
                <c:pt idx="66">
                  <c:v>32</c:v>
                </c:pt>
                <c:pt idx="67">
                  <c:v>33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37</c:v>
                </c:pt>
                <c:pt idx="72">
                  <c:v>38</c:v>
                </c:pt>
                <c:pt idx="73">
                  <c:v>39</c:v>
                </c:pt>
                <c:pt idx="74">
                  <c:v>40</c:v>
                </c:pt>
                <c:pt idx="75">
                  <c:v>41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45</c:v>
                </c:pt>
                <c:pt idx="80">
                  <c:v>46</c:v>
                </c:pt>
                <c:pt idx="81">
                  <c:v>47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55</c:v>
                </c:pt>
                <c:pt idx="90">
                  <c:v>56</c:v>
                </c:pt>
                <c:pt idx="91">
                  <c:v>57</c:v>
                </c:pt>
                <c:pt idx="92">
                  <c:v>58</c:v>
                </c:pt>
                <c:pt idx="93">
                  <c:v>59</c:v>
                </c:pt>
                <c:pt idx="94">
                  <c:v>60</c:v>
                </c:pt>
                <c:pt idx="95">
                  <c:v>61</c:v>
                </c:pt>
                <c:pt idx="96">
                  <c:v>62</c:v>
                </c:pt>
                <c:pt idx="97">
                  <c:v>63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70</c:v>
                </c:pt>
                <c:pt idx="105">
                  <c:v>71</c:v>
                </c:pt>
                <c:pt idx="106">
                  <c:v>72</c:v>
                </c:pt>
                <c:pt idx="107">
                  <c:v>73</c:v>
                </c:pt>
                <c:pt idx="108">
                  <c:v>74</c:v>
                </c:pt>
                <c:pt idx="109">
                  <c:v>75</c:v>
                </c:pt>
                <c:pt idx="110">
                  <c:v>76</c:v>
                </c:pt>
                <c:pt idx="111">
                  <c:v>77</c:v>
                </c:pt>
                <c:pt idx="112">
                  <c:v>78</c:v>
                </c:pt>
                <c:pt idx="113">
                  <c:v>79</c:v>
                </c:pt>
                <c:pt idx="114">
                  <c:v>80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85</c:v>
                </c:pt>
                <c:pt idx="120">
                  <c:v>86</c:v>
                </c:pt>
                <c:pt idx="121">
                  <c:v>87</c:v>
                </c:pt>
                <c:pt idx="122">
                  <c:v>88</c:v>
                </c:pt>
                <c:pt idx="123">
                  <c:v>89</c:v>
                </c:pt>
                <c:pt idx="124">
                  <c:v>90</c:v>
                </c:pt>
                <c:pt idx="125">
                  <c:v>91</c:v>
                </c:pt>
                <c:pt idx="126">
                  <c:v>92</c:v>
                </c:pt>
                <c:pt idx="127">
                  <c:v>93</c:v>
                </c:pt>
                <c:pt idx="128">
                  <c:v>94</c:v>
                </c:pt>
                <c:pt idx="129">
                  <c:v>95</c:v>
                </c:pt>
                <c:pt idx="130">
                  <c:v>96</c:v>
                </c:pt>
                <c:pt idx="131">
                  <c:v>97</c:v>
                </c:pt>
                <c:pt idx="132">
                  <c:v>98</c:v>
                </c:pt>
                <c:pt idx="133">
                  <c:v>99</c:v>
                </c:pt>
                <c:pt idx="134">
                  <c:v>100</c:v>
                </c:pt>
                <c:pt idx="135">
                  <c:v>105</c:v>
                </c:pt>
                <c:pt idx="136">
                  <c:v>110</c:v>
                </c:pt>
                <c:pt idx="137">
                  <c:v>115</c:v>
                </c:pt>
                <c:pt idx="138">
                  <c:v>120</c:v>
                </c:pt>
                <c:pt idx="139">
                  <c:v>125</c:v>
                </c:pt>
                <c:pt idx="140">
                  <c:v>130</c:v>
                </c:pt>
                <c:pt idx="141">
                  <c:v>135</c:v>
                </c:pt>
                <c:pt idx="142">
                  <c:v>140</c:v>
                </c:pt>
                <c:pt idx="143">
                  <c:v>145</c:v>
                </c:pt>
                <c:pt idx="144">
                  <c:v>150</c:v>
                </c:pt>
                <c:pt idx="145">
                  <c:v>155</c:v>
                </c:pt>
                <c:pt idx="146">
                  <c:v>160</c:v>
                </c:pt>
                <c:pt idx="147">
                  <c:v>165</c:v>
                </c:pt>
                <c:pt idx="148">
                  <c:v>170</c:v>
                </c:pt>
                <c:pt idx="149">
                  <c:v>175</c:v>
                </c:pt>
                <c:pt idx="150">
                  <c:v>180</c:v>
                </c:pt>
                <c:pt idx="151">
                  <c:v>185</c:v>
                </c:pt>
                <c:pt idx="152">
                  <c:v>187</c:v>
                </c:pt>
                <c:pt idx="153">
                  <c:v>190</c:v>
                </c:pt>
                <c:pt idx="154">
                  <c:v>195</c:v>
                </c:pt>
                <c:pt idx="155">
                  <c:v>200</c:v>
                </c:pt>
                <c:pt idx="156">
                  <c:v>205</c:v>
                </c:pt>
                <c:pt idx="157">
                  <c:v>210</c:v>
                </c:pt>
                <c:pt idx="158">
                  <c:v>215</c:v>
                </c:pt>
                <c:pt idx="159">
                  <c:v>220</c:v>
                </c:pt>
                <c:pt idx="160">
                  <c:v>225</c:v>
                </c:pt>
                <c:pt idx="161">
                  <c:v>230</c:v>
                </c:pt>
                <c:pt idx="162">
                  <c:v>235</c:v>
                </c:pt>
                <c:pt idx="163">
                  <c:v>240</c:v>
                </c:pt>
                <c:pt idx="164">
                  <c:v>245</c:v>
                </c:pt>
                <c:pt idx="165">
                  <c:v>250</c:v>
                </c:pt>
                <c:pt idx="166">
                  <c:v>260</c:v>
                </c:pt>
                <c:pt idx="167">
                  <c:v>270</c:v>
                </c:pt>
                <c:pt idx="168">
                  <c:v>280</c:v>
                </c:pt>
                <c:pt idx="169">
                  <c:v>290</c:v>
                </c:pt>
                <c:pt idx="170">
                  <c:v>300</c:v>
                </c:pt>
                <c:pt idx="171">
                  <c:v>310</c:v>
                </c:pt>
                <c:pt idx="172">
                  <c:v>320</c:v>
                </c:pt>
                <c:pt idx="173">
                  <c:v>330</c:v>
                </c:pt>
                <c:pt idx="174">
                  <c:v>340</c:v>
                </c:pt>
                <c:pt idx="175">
                  <c:v>350</c:v>
                </c:pt>
                <c:pt idx="176">
                  <c:v>360</c:v>
                </c:pt>
                <c:pt idx="177">
                  <c:v>370</c:v>
                </c:pt>
                <c:pt idx="178">
                  <c:v>380</c:v>
                </c:pt>
                <c:pt idx="179">
                  <c:v>390</c:v>
                </c:pt>
                <c:pt idx="180">
                  <c:v>400</c:v>
                </c:pt>
                <c:pt idx="181">
                  <c:v>420</c:v>
                </c:pt>
                <c:pt idx="182">
                  <c:v>440</c:v>
                </c:pt>
                <c:pt idx="183">
                  <c:v>450</c:v>
                </c:pt>
                <c:pt idx="184">
                  <c:v>460</c:v>
                </c:pt>
                <c:pt idx="185">
                  <c:v>480</c:v>
                </c:pt>
                <c:pt idx="186">
                  <c:v>500</c:v>
                </c:pt>
                <c:pt idx="187">
                  <c:v>520</c:v>
                </c:pt>
                <c:pt idx="188">
                  <c:v>540</c:v>
                </c:pt>
                <c:pt idx="189">
                  <c:v>550</c:v>
                </c:pt>
                <c:pt idx="190">
                  <c:v>560</c:v>
                </c:pt>
                <c:pt idx="191">
                  <c:v>580</c:v>
                </c:pt>
                <c:pt idx="192">
                  <c:v>600</c:v>
                </c:pt>
                <c:pt idx="193">
                  <c:v>620</c:v>
                </c:pt>
                <c:pt idx="194">
                  <c:v>640</c:v>
                </c:pt>
                <c:pt idx="195">
                  <c:v>647</c:v>
                </c:pt>
                <c:pt idx="196">
                  <c:v>660</c:v>
                </c:pt>
                <c:pt idx="197">
                  <c:v>700</c:v>
                </c:pt>
                <c:pt idx="198">
                  <c:v>750</c:v>
                </c:pt>
                <c:pt idx="199">
                  <c:v>800</c:v>
                </c:pt>
                <c:pt idx="200">
                  <c:v>850</c:v>
                </c:pt>
                <c:pt idx="201">
                  <c:v>900</c:v>
                </c:pt>
                <c:pt idx="202">
                  <c:v>950</c:v>
                </c:pt>
                <c:pt idx="203">
                  <c:v>1000</c:v>
                </c:pt>
                <c:pt idx="204">
                  <c:v>1050</c:v>
                </c:pt>
                <c:pt idx="205">
                  <c:v>1100</c:v>
                </c:pt>
                <c:pt idx="206">
                  <c:v>1130</c:v>
                </c:pt>
                <c:pt idx="207">
                  <c:v>1150</c:v>
                </c:pt>
                <c:pt idx="208">
                  <c:v>1200</c:v>
                </c:pt>
                <c:pt idx="209">
                  <c:v>1250</c:v>
                </c:pt>
                <c:pt idx="210">
                  <c:v>1300</c:v>
                </c:pt>
                <c:pt idx="211">
                  <c:v>1400</c:v>
                </c:pt>
                <c:pt idx="212">
                  <c:v>1500</c:v>
                </c:pt>
                <c:pt idx="213">
                  <c:v>1600</c:v>
                </c:pt>
                <c:pt idx="214">
                  <c:v>1700</c:v>
                </c:pt>
                <c:pt idx="215">
                  <c:v>1800</c:v>
                </c:pt>
                <c:pt idx="216">
                  <c:v>1880</c:v>
                </c:pt>
                <c:pt idx="217">
                  <c:v>1900</c:v>
                </c:pt>
                <c:pt idx="218">
                  <c:v>2000</c:v>
                </c:pt>
                <c:pt idx="219">
                  <c:v>2100</c:v>
                </c:pt>
                <c:pt idx="220">
                  <c:v>2200</c:v>
                </c:pt>
                <c:pt idx="221">
                  <c:v>2300</c:v>
                </c:pt>
                <c:pt idx="222">
                  <c:v>2400</c:v>
                </c:pt>
                <c:pt idx="223">
                  <c:v>2500</c:v>
                </c:pt>
                <c:pt idx="224">
                  <c:v>2560</c:v>
                </c:pt>
                <c:pt idx="225">
                  <c:v>2700</c:v>
                </c:pt>
                <c:pt idx="226">
                  <c:v>2800</c:v>
                </c:pt>
                <c:pt idx="227">
                  <c:v>2900</c:v>
                </c:pt>
                <c:pt idx="228">
                  <c:v>3000</c:v>
                </c:pt>
                <c:pt idx="229">
                  <c:v>3100</c:v>
                </c:pt>
                <c:pt idx="230">
                  <c:v>3200</c:v>
                </c:pt>
                <c:pt idx="231">
                  <c:v>3300</c:v>
                </c:pt>
                <c:pt idx="232">
                  <c:v>3400</c:v>
                </c:pt>
                <c:pt idx="233">
                  <c:v>3500</c:v>
                </c:pt>
                <c:pt idx="234">
                  <c:v>4000</c:v>
                </c:pt>
                <c:pt idx="235">
                  <c:v>4170</c:v>
                </c:pt>
                <c:pt idx="236">
                  <c:v>4200</c:v>
                </c:pt>
                <c:pt idx="237">
                  <c:v>5000</c:v>
                </c:pt>
                <c:pt idx="238">
                  <c:v>5290</c:v>
                </c:pt>
              </c:numCache>
            </c:numRef>
          </c:xVal>
          <c:yVal>
            <c:numRef>
              <c:f>'7. Cloverdale'!$A$3:$A$241</c:f>
              <c:numCache>
                <c:formatCode>0.00</c:formatCode>
                <c:ptCount val="239"/>
                <c:pt idx="0">
                  <c:v>0</c:v>
                </c:pt>
                <c:pt idx="1">
                  <c:v>0.87890625</c:v>
                </c:pt>
                <c:pt idx="2">
                  <c:v>1.2989501953077252</c:v>
                </c:pt>
                <c:pt idx="3">
                  <c:v>1.6354980468722715</c:v>
                </c:pt>
                <c:pt idx="4">
                  <c:v>1.9167480468722715</c:v>
                </c:pt>
                <c:pt idx="5">
                  <c:v>2.1639404296922748</c:v>
                </c:pt>
                <c:pt idx="6">
                  <c:v>2.3917236328077252</c:v>
                </c:pt>
                <c:pt idx="7">
                  <c:v>2.6019287109361358</c:v>
                </c:pt>
                <c:pt idx="8">
                  <c:v>2.7974853515638642</c:v>
                </c:pt>
                <c:pt idx="9">
                  <c:v>3.1853027343722715</c:v>
                </c:pt>
                <c:pt idx="10">
                  <c:v>3.5654296875</c:v>
                </c:pt>
                <c:pt idx="11">
                  <c:v>3.9232177734361358</c:v>
                </c:pt>
                <c:pt idx="12">
                  <c:v>4.2344970703077252</c:v>
                </c:pt>
                <c:pt idx="13">
                  <c:v>4.55859375</c:v>
                </c:pt>
                <c:pt idx="14">
                  <c:v>4.8566894531277285</c:v>
                </c:pt>
                <c:pt idx="15">
                  <c:v>5.1474609375</c:v>
                </c:pt>
                <c:pt idx="16">
                  <c:v>5.4349365234361358</c:v>
                </c:pt>
                <c:pt idx="17">
                  <c:v>5.6967773437561391</c:v>
                </c:pt>
                <c:pt idx="18">
                  <c:v>5.9699707031277285</c:v>
                </c:pt>
                <c:pt idx="19">
                  <c:v>6.2310791015638642</c:v>
                </c:pt>
                <c:pt idx="20">
                  <c:v>6.4855957031277285</c:v>
                </c:pt>
                <c:pt idx="21">
                  <c:v>6.7353515625</c:v>
                </c:pt>
                <c:pt idx="22">
                  <c:v>6.9818115234361358</c:v>
                </c:pt>
                <c:pt idx="23">
                  <c:v>7.2216796875</c:v>
                </c:pt>
                <c:pt idx="24">
                  <c:v>7.4542236328077252</c:v>
                </c:pt>
                <c:pt idx="25">
                  <c:v>7.6805419921922748</c:v>
                </c:pt>
                <c:pt idx="26">
                  <c:v>7.8988037109361358</c:v>
                </c:pt>
                <c:pt idx="27">
                  <c:v>8.1148681640638642</c:v>
                </c:pt>
                <c:pt idx="28">
                  <c:v>8.326171875</c:v>
                </c:pt>
                <c:pt idx="29">
                  <c:v>8.5341796875</c:v>
                </c:pt>
                <c:pt idx="30">
                  <c:v>8.7381591796922748</c:v>
                </c:pt>
                <c:pt idx="31">
                  <c:v>8.9377441406277285</c:v>
                </c:pt>
                <c:pt idx="32">
                  <c:v>9.1336669921922748</c:v>
                </c:pt>
                <c:pt idx="33">
                  <c:v>9.3259277343722715</c:v>
                </c:pt>
                <c:pt idx="34">
                  <c:v>9.5148925781277285</c:v>
                </c:pt>
                <c:pt idx="35">
                  <c:v>9.6624755859361358</c:v>
                </c:pt>
                <c:pt idx="36">
                  <c:v>9.8741455078077252</c:v>
                </c:pt>
                <c:pt idx="37">
                  <c:v>10.043701171872272</c:v>
                </c:pt>
                <c:pt idx="38">
                  <c:v>10.211791992192275</c:v>
                </c:pt>
                <c:pt idx="39">
                  <c:v>10.378784179692275</c:v>
                </c:pt>
                <c:pt idx="40">
                  <c:v>10.5439453125</c:v>
                </c:pt>
                <c:pt idx="41">
                  <c:v>10.706909179692275</c:v>
                </c:pt>
                <c:pt idx="42">
                  <c:v>10.836547851563864</c:v>
                </c:pt>
                <c:pt idx="43">
                  <c:v>10.998413085936136</c:v>
                </c:pt>
                <c:pt idx="44">
                  <c:v>11.158081054692275</c:v>
                </c:pt>
                <c:pt idx="45">
                  <c:v>11.315917968756139</c:v>
                </c:pt>
                <c:pt idx="46">
                  <c:v>11.471923828127728</c:v>
                </c:pt>
                <c:pt idx="47">
                  <c:v>11.626098632807725</c:v>
                </c:pt>
                <c:pt idx="48">
                  <c:v>11.778808593756139</c:v>
                </c:pt>
                <c:pt idx="49">
                  <c:v>11.928955078127728</c:v>
                </c:pt>
                <c:pt idx="50">
                  <c:v>12.078735351563864</c:v>
                </c:pt>
                <c:pt idx="51">
                  <c:v>12.226684570307725</c:v>
                </c:pt>
                <c:pt idx="52">
                  <c:v>12.372802734372272</c:v>
                </c:pt>
                <c:pt idx="53">
                  <c:v>12.517456054692275</c:v>
                </c:pt>
                <c:pt idx="54">
                  <c:v>12.661010742192275</c:v>
                </c:pt>
                <c:pt idx="55">
                  <c:v>12.803466796872272</c:v>
                </c:pt>
                <c:pt idx="56">
                  <c:v>12.944458007807725</c:v>
                </c:pt>
                <c:pt idx="57">
                  <c:v>13.083984375</c:v>
                </c:pt>
                <c:pt idx="58">
                  <c:v>13.222412109372272</c:v>
                </c:pt>
                <c:pt idx="59">
                  <c:v>13.359741210936136</c:v>
                </c:pt>
                <c:pt idx="60">
                  <c:v>13.495971679692275</c:v>
                </c:pt>
                <c:pt idx="61">
                  <c:v>13.631103515627728</c:v>
                </c:pt>
                <c:pt idx="62">
                  <c:v>13.765136718756139</c:v>
                </c:pt>
                <c:pt idx="63">
                  <c:v>13.897705078127728</c:v>
                </c:pt>
                <c:pt idx="64">
                  <c:v>14.029174804692275</c:v>
                </c:pt>
                <c:pt idx="65">
                  <c:v>14.290649414063864</c:v>
                </c:pt>
                <c:pt idx="66">
                  <c:v>14.546997070307725</c:v>
                </c:pt>
                <c:pt idx="67">
                  <c:v>14.798950195307725</c:v>
                </c:pt>
                <c:pt idx="68">
                  <c:v>15.047973632807725</c:v>
                </c:pt>
                <c:pt idx="69">
                  <c:v>15.293334960936136</c:v>
                </c:pt>
                <c:pt idx="70">
                  <c:v>15.5302734375</c:v>
                </c:pt>
                <c:pt idx="71">
                  <c:v>15.770874023436136</c:v>
                </c:pt>
                <c:pt idx="72">
                  <c:v>16.008911132807725</c:v>
                </c:pt>
                <c:pt idx="73">
                  <c:v>16.243286132807725</c:v>
                </c:pt>
                <c:pt idx="74">
                  <c:v>16.475830078127728</c:v>
                </c:pt>
                <c:pt idx="75">
                  <c:v>16.705078125</c:v>
                </c:pt>
                <c:pt idx="76">
                  <c:v>16.931396484372272</c:v>
                </c:pt>
                <c:pt idx="77">
                  <c:v>17.155151367192275</c:v>
                </c:pt>
                <c:pt idx="78">
                  <c:v>17.375610351563864</c:v>
                </c:pt>
                <c:pt idx="79">
                  <c:v>17.593139648436136</c:v>
                </c:pt>
                <c:pt idx="80">
                  <c:v>17.808105468756139</c:v>
                </c:pt>
                <c:pt idx="81">
                  <c:v>18.021606445307725</c:v>
                </c:pt>
                <c:pt idx="82">
                  <c:v>18.233642578127728</c:v>
                </c:pt>
                <c:pt idx="83">
                  <c:v>18.457763671872272</c:v>
                </c:pt>
                <c:pt idx="84">
                  <c:v>18.639770507807725</c:v>
                </c:pt>
                <c:pt idx="85">
                  <c:v>18.825805664063864</c:v>
                </c:pt>
                <c:pt idx="86">
                  <c:v>19.056152343756139</c:v>
                </c:pt>
                <c:pt idx="87">
                  <c:v>19.259399414063864</c:v>
                </c:pt>
                <c:pt idx="88">
                  <c:v>19.449829101563864</c:v>
                </c:pt>
                <c:pt idx="89">
                  <c:v>19.662231445307725</c:v>
                </c:pt>
                <c:pt idx="90">
                  <c:v>19.915649414063864</c:v>
                </c:pt>
                <c:pt idx="91">
                  <c:v>20.160278320307725</c:v>
                </c:pt>
                <c:pt idx="92">
                  <c:v>20.396850585936136</c:v>
                </c:pt>
                <c:pt idx="93">
                  <c:v>20.626464843756139</c:v>
                </c:pt>
                <c:pt idx="94">
                  <c:v>20.849853515627728</c:v>
                </c:pt>
                <c:pt idx="95">
                  <c:v>21.065185546872272</c:v>
                </c:pt>
                <c:pt idx="96">
                  <c:v>21.266967773436136</c:v>
                </c:pt>
                <c:pt idx="97">
                  <c:v>21.472778320307725</c:v>
                </c:pt>
                <c:pt idx="98">
                  <c:v>21.672729492192275</c:v>
                </c:pt>
                <c:pt idx="99">
                  <c:v>21.869750976563864</c:v>
                </c:pt>
                <c:pt idx="100">
                  <c:v>22.062744140627728</c:v>
                </c:pt>
                <c:pt idx="101">
                  <c:v>22.246582031256139</c:v>
                </c:pt>
                <c:pt idx="102">
                  <c:v>22.427856445307725</c:v>
                </c:pt>
                <c:pt idx="103">
                  <c:v>22.606933593756139</c:v>
                </c:pt>
                <c:pt idx="104">
                  <c:v>22.775756835936136</c:v>
                </c:pt>
                <c:pt idx="105">
                  <c:v>22.938354492192275</c:v>
                </c:pt>
                <c:pt idx="106">
                  <c:v>23.099487304692275</c:v>
                </c:pt>
                <c:pt idx="107">
                  <c:v>23.254394531256139</c:v>
                </c:pt>
                <c:pt idx="108">
                  <c:v>23.4140625</c:v>
                </c:pt>
                <c:pt idx="109">
                  <c:v>23.577026367192275</c:v>
                </c:pt>
                <c:pt idx="110">
                  <c:v>23.736694335936136</c:v>
                </c:pt>
                <c:pt idx="111">
                  <c:v>23.894897460936136</c:v>
                </c:pt>
                <c:pt idx="112">
                  <c:v>24.064819335936136</c:v>
                </c:pt>
                <c:pt idx="113">
                  <c:v>24.225219726563864</c:v>
                </c:pt>
                <c:pt idx="114">
                  <c:v>24.365844726563864</c:v>
                </c:pt>
                <c:pt idx="115">
                  <c:v>24.505371093756139</c:v>
                </c:pt>
                <c:pt idx="116">
                  <c:v>24.643798828127728</c:v>
                </c:pt>
                <c:pt idx="117">
                  <c:v>24.781860351563864</c:v>
                </c:pt>
                <c:pt idx="118">
                  <c:v>24.919189453127728</c:v>
                </c:pt>
                <c:pt idx="119">
                  <c:v>25.074096679692275</c:v>
                </c:pt>
                <c:pt idx="120">
                  <c:v>25.209594726563864</c:v>
                </c:pt>
                <c:pt idx="121">
                  <c:v>25.345825195307725</c:v>
                </c:pt>
                <c:pt idx="122">
                  <c:v>25.481323242192275</c:v>
                </c:pt>
                <c:pt idx="123">
                  <c:v>25.615722656256139</c:v>
                </c:pt>
                <c:pt idx="124">
                  <c:v>25.750122070307725</c:v>
                </c:pt>
                <c:pt idx="125">
                  <c:v>25.883422851563864</c:v>
                </c:pt>
                <c:pt idx="126">
                  <c:v>26.017089843756139</c:v>
                </c:pt>
                <c:pt idx="127">
                  <c:v>26.1533203125</c:v>
                </c:pt>
                <c:pt idx="128">
                  <c:v>26.286254882807725</c:v>
                </c:pt>
                <c:pt idx="129">
                  <c:v>26.418457031256139</c:v>
                </c:pt>
                <c:pt idx="130">
                  <c:v>26.555786132807725</c:v>
                </c:pt>
                <c:pt idx="131">
                  <c:v>26.687622070307725</c:v>
                </c:pt>
                <c:pt idx="132">
                  <c:v>26.818725585936136</c:v>
                </c:pt>
                <c:pt idx="133">
                  <c:v>26.949096679692275</c:v>
                </c:pt>
                <c:pt idx="134">
                  <c:v>27.079467773436136</c:v>
                </c:pt>
                <c:pt idx="135">
                  <c:v>27.724731445307725</c:v>
                </c:pt>
                <c:pt idx="136">
                  <c:v>28.350219726563864</c:v>
                </c:pt>
                <c:pt idx="137">
                  <c:v>28.961059570307725</c:v>
                </c:pt>
                <c:pt idx="138">
                  <c:v>29.561279296872272</c:v>
                </c:pt>
                <c:pt idx="139">
                  <c:v>30.151245117192275</c:v>
                </c:pt>
                <c:pt idx="140">
                  <c:v>33.109863281256139</c:v>
                </c:pt>
                <c:pt idx="141">
                  <c:v>31.309936523436136</c:v>
                </c:pt>
                <c:pt idx="142">
                  <c:v>34.380249023436136</c:v>
                </c:pt>
                <c:pt idx="143">
                  <c:v>32.419555664063864</c:v>
                </c:pt>
                <c:pt idx="144">
                  <c:v>35.5341796875</c:v>
                </c:pt>
                <c:pt idx="145">
                  <c:v>33.46875</c:v>
                </c:pt>
                <c:pt idx="146">
                  <c:v>36.606811523436136</c:v>
                </c:pt>
                <c:pt idx="147">
                  <c:v>34.490844726563864</c:v>
                </c:pt>
                <c:pt idx="148">
                  <c:v>37.595581054692275</c:v>
                </c:pt>
                <c:pt idx="149">
                  <c:v>35.491699218756139</c:v>
                </c:pt>
                <c:pt idx="150">
                  <c:v>38.496459960936136</c:v>
                </c:pt>
                <c:pt idx="151">
                  <c:v>36.456665039063864</c:v>
                </c:pt>
                <c:pt idx="152">
                  <c:v>39.150512695307725</c:v>
                </c:pt>
                <c:pt idx="153">
                  <c:v>36.923950195307725</c:v>
                </c:pt>
                <c:pt idx="154">
                  <c:v>37.385375976563864</c:v>
                </c:pt>
                <c:pt idx="155">
                  <c:v>40.263427734372272</c:v>
                </c:pt>
                <c:pt idx="156">
                  <c:v>38.289916992192275</c:v>
                </c:pt>
                <c:pt idx="157">
                  <c:v>38.729736328127728</c:v>
                </c:pt>
                <c:pt idx="158">
                  <c:v>39.164794921872272</c:v>
                </c:pt>
                <c:pt idx="159">
                  <c:v>39.601318359372272</c:v>
                </c:pt>
                <c:pt idx="160">
                  <c:v>40.026123046872272</c:v>
                </c:pt>
                <c:pt idx="161">
                  <c:v>40.446533203127728</c:v>
                </c:pt>
                <c:pt idx="162">
                  <c:v>40.861450195307725</c:v>
                </c:pt>
                <c:pt idx="163">
                  <c:v>41.2734375</c:v>
                </c:pt>
                <c:pt idx="164">
                  <c:v>41.682495117192275</c:v>
                </c:pt>
                <c:pt idx="165">
                  <c:v>43.341430664063864</c:v>
                </c:pt>
                <c:pt idx="166">
                  <c:v>42.892089843756139</c:v>
                </c:pt>
                <c:pt idx="167">
                  <c:v>43.680175781256139</c:v>
                </c:pt>
                <c:pt idx="168">
                  <c:v>44.460571289063864</c:v>
                </c:pt>
                <c:pt idx="169">
                  <c:v>45.050903320307725</c:v>
                </c:pt>
                <c:pt idx="170">
                  <c:v>45.496948242192275</c:v>
                </c:pt>
                <c:pt idx="171">
                  <c:v>45.97265625</c:v>
                </c:pt>
                <c:pt idx="172">
                  <c:v>46.513916015627728</c:v>
                </c:pt>
                <c:pt idx="173">
                  <c:v>47.094360351563864</c:v>
                </c:pt>
                <c:pt idx="174">
                  <c:v>47.765258789063864</c:v>
                </c:pt>
                <c:pt idx="175">
                  <c:v>48.483032226563864</c:v>
                </c:pt>
                <c:pt idx="176">
                  <c:v>48.978515625</c:v>
                </c:pt>
                <c:pt idx="177">
                  <c:v>49.761840820307725</c:v>
                </c:pt>
                <c:pt idx="178">
                  <c:v>50.375244140627728</c:v>
                </c:pt>
                <c:pt idx="179">
                  <c:v>51.079467773436136</c:v>
                </c:pt>
                <c:pt idx="180">
                  <c:v>51.6708984375</c:v>
                </c:pt>
                <c:pt idx="181">
                  <c:v>52.842407226563864</c:v>
                </c:pt>
                <c:pt idx="182">
                  <c:v>54.098144531256139</c:v>
                </c:pt>
                <c:pt idx="183">
                  <c:v>54.593261718756139</c:v>
                </c:pt>
                <c:pt idx="184">
                  <c:v>55.112182617192275</c:v>
                </c:pt>
                <c:pt idx="185">
                  <c:v>56.182250976563864</c:v>
                </c:pt>
                <c:pt idx="186">
                  <c:v>57.176879882807725</c:v>
                </c:pt>
                <c:pt idx="187">
                  <c:v>58.323852539063864</c:v>
                </c:pt>
                <c:pt idx="188">
                  <c:v>59.155883789063864</c:v>
                </c:pt>
                <c:pt idx="189">
                  <c:v>59.511840820307725</c:v>
                </c:pt>
                <c:pt idx="190">
                  <c:v>59.858276367192275</c:v>
                </c:pt>
                <c:pt idx="191">
                  <c:v>60.465087890627728</c:v>
                </c:pt>
                <c:pt idx="192">
                  <c:v>61.204467773436136</c:v>
                </c:pt>
                <c:pt idx="193">
                  <c:v>61.573974609372272</c:v>
                </c:pt>
                <c:pt idx="194">
                  <c:v>62.127685546872272</c:v>
                </c:pt>
                <c:pt idx="195">
                  <c:v>62.354736328127728</c:v>
                </c:pt>
                <c:pt idx="196">
                  <c:v>62.755004882807725</c:v>
                </c:pt>
                <c:pt idx="197">
                  <c:v>63.791381835936136</c:v>
                </c:pt>
                <c:pt idx="198">
                  <c:v>64.802124023436136</c:v>
                </c:pt>
                <c:pt idx="199">
                  <c:v>65.452880859372272</c:v>
                </c:pt>
                <c:pt idx="200">
                  <c:v>66.154174804692275</c:v>
                </c:pt>
                <c:pt idx="201">
                  <c:v>66.923217773436136</c:v>
                </c:pt>
                <c:pt idx="202">
                  <c:v>67.797363281256139</c:v>
                </c:pt>
                <c:pt idx="203">
                  <c:v>68.414428710936136</c:v>
                </c:pt>
                <c:pt idx="204">
                  <c:v>69.3369140625</c:v>
                </c:pt>
                <c:pt idx="205">
                  <c:v>69.977783203127728</c:v>
                </c:pt>
                <c:pt idx="206">
                  <c:v>70.391967773436136</c:v>
                </c:pt>
                <c:pt idx="207">
                  <c:v>70.599609375</c:v>
                </c:pt>
                <c:pt idx="208">
                  <c:v>71.239746093756139</c:v>
                </c:pt>
                <c:pt idx="209">
                  <c:v>71.950927734372272</c:v>
                </c:pt>
                <c:pt idx="210">
                  <c:v>72.454833984372272</c:v>
                </c:pt>
                <c:pt idx="211">
                  <c:v>74.279663085936136</c:v>
                </c:pt>
                <c:pt idx="212">
                  <c:v>75.574951171872272</c:v>
                </c:pt>
                <c:pt idx="213">
                  <c:v>77.470458984372272</c:v>
                </c:pt>
                <c:pt idx="214">
                  <c:v>76.697753906256139</c:v>
                </c:pt>
                <c:pt idx="215">
                  <c:v>77.7333984375</c:v>
                </c:pt>
                <c:pt idx="216">
                  <c:v>77.842895507807725</c:v>
                </c:pt>
                <c:pt idx="217">
                  <c:v>77.797119140627728</c:v>
                </c:pt>
                <c:pt idx="218">
                  <c:v>78.449340820307725</c:v>
                </c:pt>
                <c:pt idx="219">
                  <c:v>79.015869140627728</c:v>
                </c:pt>
                <c:pt idx="220">
                  <c:v>79.198608398436136</c:v>
                </c:pt>
                <c:pt idx="221">
                  <c:v>79.199340820307725</c:v>
                </c:pt>
                <c:pt idx="222">
                  <c:v>79.246582031256139</c:v>
                </c:pt>
                <c:pt idx="223">
                  <c:v>80.669677734372272</c:v>
                </c:pt>
                <c:pt idx="224">
                  <c:v>80.393188476563864</c:v>
                </c:pt>
                <c:pt idx="225">
                  <c:v>81.6064453125</c:v>
                </c:pt>
                <c:pt idx="226">
                  <c:v>81.232543945307725</c:v>
                </c:pt>
                <c:pt idx="227">
                  <c:v>81.8642578125</c:v>
                </c:pt>
                <c:pt idx="228">
                  <c:v>83.638549804692275</c:v>
                </c:pt>
                <c:pt idx="229">
                  <c:v>82.959594726563864</c:v>
                </c:pt>
                <c:pt idx="230">
                  <c:v>83.047485351563864</c:v>
                </c:pt>
                <c:pt idx="231">
                  <c:v>83.548828125</c:v>
                </c:pt>
                <c:pt idx="232">
                  <c:v>83.0302734375</c:v>
                </c:pt>
                <c:pt idx="233">
                  <c:v>82.158325195307725</c:v>
                </c:pt>
                <c:pt idx="234">
                  <c:v>87.974121093756139</c:v>
                </c:pt>
                <c:pt idx="235">
                  <c:v>90.740844726563864</c:v>
                </c:pt>
                <c:pt idx="236">
                  <c:v>90.183837890627728</c:v>
                </c:pt>
                <c:pt idx="237">
                  <c:v>93.809326171872272</c:v>
                </c:pt>
                <c:pt idx="238">
                  <c:v>93.757324218756139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47072"/>
        <c:axId val="826447464"/>
      </c:scatterChart>
      <c:scatterChart>
        <c:scatterStyle val="lineMarker"/>
        <c:varyColors val="0"/>
        <c:ser>
          <c:idx val="1"/>
          <c:order val="1"/>
          <c:tx>
            <c:strRef>
              <c:f>'7. Cloverdale'!$D$1</c:f>
              <c:strCache>
                <c:ptCount val="1"/>
                <c:pt idx="0">
                  <c:v>Flow measurements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'7. Cloverdale'!$E$3:$E$11</c:f>
              <c:numCache>
                <c:formatCode>0.00</c:formatCode>
                <c:ptCount val="9"/>
                <c:pt idx="0">
                  <c:v>5.2124999996664E-2</c:v>
                </c:pt>
                <c:pt idx="1">
                  <c:v>4.6044999997053117E-2</c:v>
                </c:pt>
              </c:numCache>
            </c:numRef>
          </c:xVal>
          <c:yVal>
            <c:numRef>
              <c:f>'7. Cloverdale'!$F$3:$F$11</c:f>
              <c:numCache>
                <c:formatCode>General</c:formatCode>
                <c:ptCount val="9"/>
                <c:pt idx="0">
                  <c:v>8.01</c:v>
                </c:pt>
                <c:pt idx="1">
                  <c:v>8.0399999999999991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13-46D7-8757-99ED99C92A30}"/>
            </c:ext>
          </c:extLst>
        </c:ser>
        <c:ser>
          <c:idx val="2"/>
          <c:order val="2"/>
          <c:tx>
            <c:strRef>
              <c:f>'7. Cloverdale'!$H$1</c:f>
              <c:strCache>
                <c:ptCount val="1"/>
                <c:pt idx="0">
                  <c:v>Historical Storms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'7. Cloverdale'!$K$3</c:f>
              <c:numCache>
                <c:formatCode>0.00</c:formatCode>
                <c:ptCount val="1"/>
                <c:pt idx="0">
                  <c:v>240</c:v>
                </c:pt>
              </c:numCache>
            </c:numRef>
          </c:xVal>
          <c:yVal>
            <c:numRef>
              <c:f>'7. Cloverdale'!$J$3</c:f>
              <c:numCache>
                <c:formatCode>0.00</c:formatCode>
                <c:ptCount val="1"/>
                <c:pt idx="0">
                  <c:v>41.555999999999997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47072"/>
        <c:axId val="826447464"/>
      </c:scatterChart>
      <c:valAx>
        <c:axId val="8264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47464"/>
        <c:crosses val="autoZero"/>
        <c:crossBetween val="midCat"/>
      </c:valAx>
      <c:valAx>
        <c:axId val="82644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 Dios - Monitoring point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469854871082281E-2"/>
          <c:y val="2.8194444444444446E-2"/>
          <c:w val="0.94407393469198708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'[1]1. Del Dios'!$O$1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'[1]1.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'[1]1. Del Dios'!$Q$3:$Q$55</c:f>
              <c:numCache>
                <c:formatCode>General</c:formatCode>
                <c:ptCount val="53"/>
                <c:pt idx="0">
                  <c:v>117.96020507811613</c:v>
                </c:pt>
                <c:pt idx="1">
                  <c:v>116.64001464843614</c:v>
                </c:pt>
                <c:pt idx="2">
                  <c:v>105.48010253905159</c:v>
                </c:pt>
                <c:pt idx="3">
                  <c:v>99.480102539051586</c:v>
                </c:pt>
                <c:pt idx="4">
                  <c:v>96.480102539051586</c:v>
                </c:pt>
                <c:pt idx="5">
                  <c:v>94.920043945307725</c:v>
                </c:pt>
                <c:pt idx="6">
                  <c:v>91.439941406243861</c:v>
                </c:pt>
                <c:pt idx="7">
                  <c:v>84.600219726551586</c:v>
                </c:pt>
                <c:pt idx="8">
                  <c:v>82.079956054679997</c:v>
                </c:pt>
                <c:pt idx="9">
                  <c:v>74.040161132807725</c:v>
                </c:pt>
                <c:pt idx="10">
                  <c:v>61.680175781243861</c:v>
                </c:pt>
                <c:pt idx="11">
                  <c:v>58.439941406243861</c:v>
                </c:pt>
                <c:pt idx="12">
                  <c:v>51.480102539051586</c:v>
                </c:pt>
                <c:pt idx="13">
                  <c:v>34.200073242179997</c:v>
                </c:pt>
                <c:pt idx="14">
                  <c:v>24.719970703116132</c:v>
                </c:pt>
                <c:pt idx="15">
                  <c:v>21.480102539051586</c:v>
                </c:pt>
                <c:pt idx="16">
                  <c:v>10.920043945307725</c:v>
                </c:pt>
                <c:pt idx="17">
                  <c:v>6.3599853515515861</c:v>
                </c:pt>
                <c:pt idx="18">
                  <c:v>0</c:v>
                </c:pt>
                <c:pt idx="19">
                  <c:v>0.48010253905158606</c:v>
                </c:pt>
                <c:pt idx="20">
                  <c:v>3.3599853515515861</c:v>
                </c:pt>
                <c:pt idx="21">
                  <c:v>12.840087890616132</c:v>
                </c:pt>
                <c:pt idx="22">
                  <c:v>21.480102539051586</c:v>
                </c:pt>
                <c:pt idx="23">
                  <c:v>31.439941406243861</c:v>
                </c:pt>
                <c:pt idx="24">
                  <c:v>42.480102539051586</c:v>
                </c:pt>
                <c:pt idx="25">
                  <c:v>48</c:v>
                </c:pt>
                <c:pt idx="26">
                  <c:v>51.960205078116132</c:v>
                </c:pt>
                <c:pt idx="27">
                  <c:v>59.280029296871589</c:v>
                </c:pt>
                <c:pt idx="28">
                  <c:v>64.079956054679997</c:v>
                </c:pt>
                <c:pt idx="29">
                  <c:v>65.640014648436136</c:v>
                </c:pt>
                <c:pt idx="30">
                  <c:v>66</c:v>
                </c:pt>
                <c:pt idx="31">
                  <c:v>66.840087890616132</c:v>
                </c:pt>
                <c:pt idx="32">
                  <c:v>67.920043945307725</c:v>
                </c:pt>
                <c:pt idx="33">
                  <c:v>71.092895507807725</c:v>
                </c:pt>
                <c:pt idx="34">
                  <c:v>71.280029296871589</c:v>
                </c:pt>
                <c:pt idx="35">
                  <c:v>79.079956054679997</c:v>
                </c:pt>
                <c:pt idx="36">
                  <c:v>80.159912109371589</c:v>
                </c:pt>
                <c:pt idx="37">
                  <c:v>81.960205078116132</c:v>
                </c:pt>
                <c:pt idx="38">
                  <c:v>82.680175781243861</c:v>
                </c:pt>
                <c:pt idx="39">
                  <c:v>82.920043945307725</c:v>
                </c:pt>
                <c:pt idx="40">
                  <c:v>85.079956054679997</c:v>
                </c:pt>
                <c:pt idx="41">
                  <c:v>86.400146484371589</c:v>
                </c:pt>
                <c:pt idx="42">
                  <c:v>85.799926757807725</c:v>
                </c:pt>
                <c:pt idx="43">
                  <c:v>83.640014648436136</c:v>
                </c:pt>
                <c:pt idx="44">
                  <c:v>81.719970703116132</c:v>
                </c:pt>
                <c:pt idx="45">
                  <c:v>81.359985351551586</c:v>
                </c:pt>
                <c:pt idx="46">
                  <c:v>81.960205078116132</c:v>
                </c:pt>
                <c:pt idx="47">
                  <c:v>83.760131835936136</c:v>
                </c:pt>
                <c:pt idx="48">
                  <c:v>84.240234375</c:v>
                </c:pt>
                <c:pt idx="49">
                  <c:v>80.400146484371589</c:v>
                </c:pt>
                <c:pt idx="50">
                  <c:v>75.840087890616132</c:v>
                </c:pt>
                <c:pt idx="51">
                  <c:v>77.400146484371589</c:v>
                </c:pt>
                <c:pt idx="52">
                  <c:v>77.280029296871589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AD-4767-ACC2-38071281EF4A}"/>
            </c:ext>
          </c:extLst>
        </c:ser>
        <c:ser>
          <c:idx val="1"/>
          <c:order val="1"/>
          <c:tx>
            <c:strRef>
              <c:f>'[1]1. Del Dios'!$R$2</c:f>
              <c:strCache>
                <c:ptCount val="1"/>
                <c:pt idx="0">
                  <c:v>4.508422852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'[1]1. Del Dios'!$R$3:$R$55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AD-4767-ACC2-38071281EF4A}"/>
            </c:ext>
          </c:extLst>
        </c:ser>
        <c:ser>
          <c:idx val="2"/>
          <c:order val="2"/>
          <c:tx>
            <c:strRef>
              <c:f>'[1]1. Del Dios'!$S$2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'[1]1. Del Dios'!$S$3:$S$55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AD-4767-ACC2-38071281EF4A}"/>
            </c:ext>
          </c:extLst>
        </c:ser>
        <c:ser>
          <c:idx val="3"/>
          <c:order val="3"/>
          <c:tx>
            <c:strRef>
              <c:f>'[1]1. Del Dios'!$Z$2</c:f>
              <c:strCache>
                <c:ptCount val="1"/>
                <c:pt idx="0">
                  <c:v>2/13-17/2019-3.46in.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'[1]1. Del Dios'!$Z$3:$Z$55</c:f>
              <c:numCache>
                <c:formatCode>General</c:formatCode>
                <c:ptCount val="53"/>
                <c:pt idx="0">
                  <c:v>36.900000000000006</c:v>
                </c:pt>
                <c:pt idx="1">
                  <c:v>36.900000000000006</c:v>
                </c:pt>
                <c:pt idx="2">
                  <c:v>36.900000000000006</c:v>
                </c:pt>
                <c:pt idx="3">
                  <c:v>36.900000000000006</c:v>
                </c:pt>
                <c:pt idx="4">
                  <c:v>36.900000000000006</c:v>
                </c:pt>
                <c:pt idx="5">
                  <c:v>36.900000000000006</c:v>
                </c:pt>
                <c:pt idx="6">
                  <c:v>36.900000000000006</c:v>
                </c:pt>
                <c:pt idx="7">
                  <c:v>36.900000000000006</c:v>
                </c:pt>
                <c:pt idx="8">
                  <c:v>36.900000000000006</c:v>
                </c:pt>
                <c:pt idx="9">
                  <c:v>36.900000000000006</c:v>
                </c:pt>
                <c:pt idx="10">
                  <c:v>36.900000000000006</c:v>
                </c:pt>
                <c:pt idx="11">
                  <c:v>36.900000000000006</c:v>
                </c:pt>
                <c:pt idx="12">
                  <c:v>36.900000000000006</c:v>
                </c:pt>
                <c:pt idx="13">
                  <c:v>36.900000000000006</c:v>
                </c:pt>
                <c:pt idx="14">
                  <c:v>36.900000000000006</c:v>
                </c:pt>
                <c:pt idx="15">
                  <c:v>36.900000000000006</c:v>
                </c:pt>
                <c:pt idx="16">
                  <c:v>36.900000000000006</c:v>
                </c:pt>
                <c:pt idx="17">
                  <c:v>36.900000000000006</c:v>
                </c:pt>
                <c:pt idx="18">
                  <c:v>36.900000000000006</c:v>
                </c:pt>
                <c:pt idx="19">
                  <c:v>36.900000000000006</c:v>
                </c:pt>
                <c:pt idx="20">
                  <c:v>36.900000000000006</c:v>
                </c:pt>
                <c:pt idx="21">
                  <c:v>36.900000000000006</c:v>
                </c:pt>
                <c:pt idx="22">
                  <c:v>36.900000000000006</c:v>
                </c:pt>
                <c:pt idx="23">
                  <c:v>36.900000000000006</c:v>
                </c:pt>
                <c:pt idx="24">
                  <c:v>36.900000000000006</c:v>
                </c:pt>
                <c:pt idx="25">
                  <c:v>36.900000000000006</c:v>
                </c:pt>
                <c:pt idx="26">
                  <c:v>36.900000000000006</c:v>
                </c:pt>
                <c:pt idx="27">
                  <c:v>36.900000000000006</c:v>
                </c:pt>
                <c:pt idx="28">
                  <c:v>36.900000000000006</c:v>
                </c:pt>
                <c:pt idx="29">
                  <c:v>36.900000000000006</c:v>
                </c:pt>
                <c:pt idx="30">
                  <c:v>36.900000000000006</c:v>
                </c:pt>
                <c:pt idx="31">
                  <c:v>36.900000000000006</c:v>
                </c:pt>
                <c:pt idx="32">
                  <c:v>36.900000000000006</c:v>
                </c:pt>
                <c:pt idx="33">
                  <c:v>36.900000000000006</c:v>
                </c:pt>
                <c:pt idx="34">
                  <c:v>36.900000000000006</c:v>
                </c:pt>
                <c:pt idx="35">
                  <c:v>36.900000000000006</c:v>
                </c:pt>
                <c:pt idx="36">
                  <c:v>36.900000000000006</c:v>
                </c:pt>
                <c:pt idx="37">
                  <c:v>36.900000000000006</c:v>
                </c:pt>
                <c:pt idx="38">
                  <c:v>36.900000000000006</c:v>
                </c:pt>
                <c:pt idx="39">
                  <c:v>36.900000000000006</c:v>
                </c:pt>
                <c:pt idx="40">
                  <c:v>36.900000000000006</c:v>
                </c:pt>
                <c:pt idx="41">
                  <c:v>36.900000000000006</c:v>
                </c:pt>
                <c:pt idx="42">
                  <c:v>36.900000000000006</c:v>
                </c:pt>
                <c:pt idx="43">
                  <c:v>36.900000000000006</c:v>
                </c:pt>
                <c:pt idx="44">
                  <c:v>36.900000000000006</c:v>
                </c:pt>
                <c:pt idx="45">
                  <c:v>36.900000000000006</c:v>
                </c:pt>
                <c:pt idx="46">
                  <c:v>36.900000000000006</c:v>
                </c:pt>
                <c:pt idx="47">
                  <c:v>36.900000000000006</c:v>
                </c:pt>
                <c:pt idx="48">
                  <c:v>36.900000000000006</c:v>
                </c:pt>
                <c:pt idx="49">
                  <c:v>36.900000000000006</c:v>
                </c:pt>
                <c:pt idx="50">
                  <c:v>36.900000000000006</c:v>
                </c:pt>
                <c:pt idx="51">
                  <c:v>36.900000000000006</c:v>
                </c:pt>
                <c:pt idx="52">
                  <c:v>36.900000000000006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'[1]1. Del Dios'!$AA$2</c:f>
              <c:strCache>
                <c:ptCount val="1"/>
                <c:pt idx="0">
                  <c:v>.2/18/2019-0.33in.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'[1]1. Del Dios'!$AA$3:$AA$55</c:f>
              <c:numCache>
                <c:formatCode>General</c:formatCode>
                <c:ptCount val="53"/>
                <c:pt idx="0">
                  <c:v>4.3319999999999999</c:v>
                </c:pt>
                <c:pt idx="1">
                  <c:v>4.3319999999999999</c:v>
                </c:pt>
                <c:pt idx="2">
                  <c:v>4.3319999999999999</c:v>
                </c:pt>
                <c:pt idx="3">
                  <c:v>4.3319999999999999</c:v>
                </c:pt>
                <c:pt idx="4">
                  <c:v>4.3319999999999999</c:v>
                </c:pt>
                <c:pt idx="5">
                  <c:v>4.3319999999999999</c:v>
                </c:pt>
                <c:pt idx="6">
                  <c:v>4.3319999999999999</c:v>
                </c:pt>
                <c:pt idx="7">
                  <c:v>4.3319999999999999</c:v>
                </c:pt>
                <c:pt idx="8">
                  <c:v>4.3319999999999999</c:v>
                </c:pt>
                <c:pt idx="9">
                  <c:v>4.3319999999999999</c:v>
                </c:pt>
                <c:pt idx="10">
                  <c:v>4.3319999999999999</c:v>
                </c:pt>
                <c:pt idx="11">
                  <c:v>4.3319999999999999</c:v>
                </c:pt>
                <c:pt idx="12">
                  <c:v>4.3319999999999999</c:v>
                </c:pt>
                <c:pt idx="13">
                  <c:v>4.3319999999999999</c:v>
                </c:pt>
                <c:pt idx="14">
                  <c:v>4.3319999999999999</c:v>
                </c:pt>
                <c:pt idx="15">
                  <c:v>4.3319999999999999</c:v>
                </c:pt>
                <c:pt idx="16">
                  <c:v>4.3319999999999999</c:v>
                </c:pt>
                <c:pt idx="17">
                  <c:v>4.3319999999999999</c:v>
                </c:pt>
                <c:pt idx="18">
                  <c:v>4.3319999999999999</c:v>
                </c:pt>
                <c:pt idx="19">
                  <c:v>4.3319999999999999</c:v>
                </c:pt>
                <c:pt idx="20">
                  <c:v>4.3319999999999999</c:v>
                </c:pt>
                <c:pt idx="21">
                  <c:v>4.3319999999999999</c:v>
                </c:pt>
                <c:pt idx="22">
                  <c:v>4.3319999999999999</c:v>
                </c:pt>
                <c:pt idx="23">
                  <c:v>4.3319999999999999</c:v>
                </c:pt>
                <c:pt idx="24">
                  <c:v>4.3319999999999999</c:v>
                </c:pt>
                <c:pt idx="25">
                  <c:v>4.3319999999999999</c:v>
                </c:pt>
                <c:pt idx="26">
                  <c:v>4.3319999999999999</c:v>
                </c:pt>
                <c:pt idx="27">
                  <c:v>4.3319999999999999</c:v>
                </c:pt>
                <c:pt idx="28">
                  <c:v>4.3319999999999999</c:v>
                </c:pt>
                <c:pt idx="29">
                  <c:v>4.3319999999999999</c:v>
                </c:pt>
                <c:pt idx="30">
                  <c:v>4.3319999999999999</c:v>
                </c:pt>
                <c:pt idx="31">
                  <c:v>4.3319999999999999</c:v>
                </c:pt>
                <c:pt idx="32">
                  <c:v>4.3319999999999999</c:v>
                </c:pt>
                <c:pt idx="33">
                  <c:v>4.3319999999999999</c:v>
                </c:pt>
                <c:pt idx="34">
                  <c:v>4.3319999999999999</c:v>
                </c:pt>
                <c:pt idx="35">
                  <c:v>4.3319999999999999</c:v>
                </c:pt>
                <c:pt idx="36">
                  <c:v>4.3319999999999999</c:v>
                </c:pt>
                <c:pt idx="37">
                  <c:v>4.3319999999999999</c:v>
                </c:pt>
                <c:pt idx="38">
                  <c:v>4.3319999999999999</c:v>
                </c:pt>
                <c:pt idx="39">
                  <c:v>4.3319999999999999</c:v>
                </c:pt>
                <c:pt idx="40">
                  <c:v>4.3319999999999999</c:v>
                </c:pt>
                <c:pt idx="41">
                  <c:v>4.3319999999999999</c:v>
                </c:pt>
                <c:pt idx="42">
                  <c:v>4.3319999999999999</c:v>
                </c:pt>
                <c:pt idx="43">
                  <c:v>4.3319999999999999</c:v>
                </c:pt>
                <c:pt idx="44">
                  <c:v>4.3319999999999999</c:v>
                </c:pt>
                <c:pt idx="45">
                  <c:v>4.3319999999999999</c:v>
                </c:pt>
                <c:pt idx="46">
                  <c:v>4.3319999999999999</c:v>
                </c:pt>
                <c:pt idx="47">
                  <c:v>4.3319999999999999</c:v>
                </c:pt>
                <c:pt idx="48">
                  <c:v>4.3319999999999999</c:v>
                </c:pt>
                <c:pt idx="49">
                  <c:v>4.3319999999999999</c:v>
                </c:pt>
                <c:pt idx="50">
                  <c:v>4.3319999999999999</c:v>
                </c:pt>
                <c:pt idx="51">
                  <c:v>4.3319999999999999</c:v>
                </c:pt>
                <c:pt idx="52">
                  <c:v>4.3319999999999999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'[1]1. Del Dios'!$AB$2</c:f>
              <c:strCache>
                <c:ptCount val="1"/>
                <c:pt idx="0">
                  <c:v>2/20-21/2019-0.59in.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'[1]1. Del Dios'!$AB$3:$AB$55</c:f>
              <c:numCache>
                <c:formatCode>General</c:formatCode>
                <c:ptCount val="53"/>
                <c:pt idx="0">
                  <c:v>7.2240000000000002</c:v>
                </c:pt>
                <c:pt idx="1">
                  <c:v>7.2240000000000002</c:v>
                </c:pt>
                <c:pt idx="2">
                  <c:v>7.2240000000000002</c:v>
                </c:pt>
                <c:pt idx="3">
                  <c:v>7.2240000000000002</c:v>
                </c:pt>
                <c:pt idx="4">
                  <c:v>7.2240000000000002</c:v>
                </c:pt>
                <c:pt idx="5">
                  <c:v>7.2240000000000002</c:v>
                </c:pt>
                <c:pt idx="6">
                  <c:v>7.2240000000000002</c:v>
                </c:pt>
                <c:pt idx="7">
                  <c:v>7.2240000000000002</c:v>
                </c:pt>
                <c:pt idx="8">
                  <c:v>7.2240000000000002</c:v>
                </c:pt>
                <c:pt idx="9">
                  <c:v>7.2240000000000002</c:v>
                </c:pt>
                <c:pt idx="10">
                  <c:v>7.2240000000000002</c:v>
                </c:pt>
                <c:pt idx="11">
                  <c:v>7.2240000000000002</c:v>
                </c:pt>
                <c:pt idx="12">
                  <c:v>7.2240000000000002</c:v>
                </c:pt>
                <c:pt idx="13">
                  <c:v>7.2240000000000002</c:v>
                </c:pt>
                <c:pt idx="14">
                  <c:v>7.2240000000000002</c:v>
                </c:pt>
                <c:pt idx="15">
                  <c:v>7.2240000000000002</c:v>
                </c:pt>
                <c:pt idx="16">
                  <c:v>7.2240000000000002</c:v>
                </c:pt>
                <c:pt idx="17">
                  <c:v>7.2240000000000002</c:v>
                </c:pt>
                <c:pt idx="18">
                  <c:v>7.2240000000000002</c:v>
                </c:pt>
                <c:pt idx="19">
                  <c:v>7.2240000000000002</c:v>
                </c:pt>
                <c:pt idx="20">
                  <c:v>7.2240000000000002</c:v>
                </c:pt>
                <c:pt idx="21">
                  <c:v>7.2240000000000002</c:v>
                </c:pt>
                <c:pt idx="22">
                  <c:v>7.2240000000000002</c:v>
                </c:pt>
                <c:pt idx="23">
                  <c:v>7.2240000000000002</c:v>
                </c:pt>
                <c:pt idx="24">
                  <c:v>7.2240000000000002</c:v>
                </c:pt>
                <c:pt idx="25">
                  <c:v>7.2240000000000002</c:v>
                </c:pt>
                <c:pt idx="26">
                  <c:v>7.2240000000000002</c:v>
                </c:pt>
                <c:pt idx="27">
                  <c:v>7.2240000000000002</c:v>
                </c:pt>
                <c:pt idx="28">
                  <c:v>7.2240000000000002</c:v>
                </c:pt>
                <c:pt idx="29">
                  <c:v>7.2240000000000002</c:v>
                </c:pt>
                <c:pt idx="30">
                  <c:v>7.2240000000000002</c:v>
                </c:pt>
                <c:pt idx="31">
                  <c:v>7.2240000000000002</c:v>
                </c:pt>
                <c:pt idx="32">
                  <c:v>7.2240000000000002</c:v>
                </c:pt>
                <c:pt idx="33">
                  <c:v>7.2240000000000002</c:v>
                </c:pt>
                <c:pt idx="34">
                  <c:v>7.2240000000000002</c:v>
                </c:pt>
                <c:pt idx="35">
                  <c:v>7.2240000000000002</c:v>
                </c:pt>
                <c:pt idx="36">
                  <c:v>7.2240000000000002</c:v>
                </c:pt>
                <c:pt idx="37">
                  <c:v>7.2240000000000002</c:v>
                </c:pt>
                <c:pt idx="38">
                  <c:v>7.2240000000000002</c:v>
                </c:pt>
                <c:pt idx="39">
                  <c:v>7.2240000000000002</c:v>
                </c:pt>
                <c:pt idx="40">
                  <c:v>7.2240000000000002</c:v>
                </c:pt>
                <c:pt idx="41">
                  <c:v>7.2240000000000002</c:v>
                </c:pt>
                <c:pt idx="42">
                  <c:v>7.2240000000000002</c:v>
                </c:pt>
                <c:pt idx="43">
                  <c:v>7.2240000000000002</c:v>
                </c:pt>
                <c:pt idx="44">
                  <c:v>7.2240000000000002</c:v>
                </c:pt>
                <c:pt idx="45">
                  <c:v>7.2240000000000002</c:v>
                </c:pt>
                <c:pt idx="46">
                  <c:v>7.2240000000000002</c:v>
                </c:pt>
                <c:pt idx="47">
                  <c:v>7.2240000000000002</c:v>
                </c:pt>
                <c:pt idx="48">
                  <c:v>7.2240000000000002</c:v>
                </c:pt>
                <c:pt idx="49">
                  <c:v>7.2240000000000002</c:v>
                </c:pt>
                <c:pt idx="50">
                  <c:v>7.2240000000000002</c:v>
                </c:pt>
                <c:pt idx="51">
                  <c:v>7.2240000000000002</c:v>
                </c:pt>
                <c:pt idx="52">
                  <c:v>7.2240000000000002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'[1]1. Del Dios'!$AC$2</c:f>
              <c:strCache>
                <c:ptCount val="1"/>
                <c:pt idx="0">
                  <c:v>.2/9/2020-0.46in.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'[1]1. Del Dios'!$AC$3:$AC$55</c:f>
              <c:numCache>
                <c:formatCode>General</c:formatCode>
                <c:ptCount val="53"/>
                <c:pt idx="0">
                  <c:v>5.29</c:v>
                </c:pt>
                <c:pt idx="1">
                  <c:v>5.29</c:v>
                </c:pt>
                <c:pt idx="2">
                  <c:v>5.29</c:v>
                </c:pt>
                <c:pt idx="3">
                  <c:v>5.29</c:v>
                </c:pt>
                <c:pt idx="4">
                  <c:v>5.29</c:v>
                </c:pt>
                <c:pt idx="5">
                  <c:v>5.29</c:v>
                </c:pt>
                <c:pt idx="6">
                  <c:v>5.29</c:v>
                </c:pt>
                <c:pt idx="7">
                  <c:v>5.29</c:v>
                </c:pt>
                <c:pt idx="8">
                  <c:v>5.29</c:v>
                </c:pt>
                <c:pt idx="9">
                  <c:v>5.29</c:v>
                </c:pt>
                <c:pt idx="10">
                  <c:v>5.29</c:v>
                </c:pt>
                <c:pt idx="11">
                  <c:v>5.29</c:v>
                </c:pt>
                <c:pt idx="12">
                  <c:v>5.29</c:v>
                </c:pt>
                <c:pt idx="13">
                  <c:v>5.29</c:v>
                </c:pt>
                <c:pt idx="14">
                  <c:v>5.29</c:v>
                </c:pt>
                <c:pt idx="15">
                  <c:v>5.29</c:v>
                </c:pt>
                <c:pt idx="16">
                  <c:v>5.29</c:v>
                </c:pt>
                <c:pt idx="17">
                  <c:v>5.29</c:v>
                </c:pt>
                <c:pt idx="18">
                  <c:v>5.29</c:v>
                </c:pt>
                <c:pt idx="19">
                  <c:v>5.29</c:v>
                </c:pt>
                <c:pt idx="20">
                  <c:v>5.29</c:v>
                </c:pt>
                <c:pt idx="21">
                  <c:v>5.29</c:v>
                </c:pt>
                <c:pt idx="22">
                  <c:v>5.29</c:v>
                </c:pt>
                <c:pt idx="23">
                  <c:v>5.29</c:v>
                </c:pt>
                <c:pt idx="24">
                  <c:v>5.29</c:v>
                </c:pt>
                <c:pt idx="25">
                  <c:v>5.29</c:v>
                </c:pt>
                <c:pt idx="26">
                  <c:v>5.29</c:v>
                </c:pt>
                <c:pt idx="27">
                  <c:v>5.29</c:v>
                </c:pt>
                <c:pt idx="28">
                  <c:v>5.29</c:v>
                </c:pt>
                <c:pt idx="29">
                  <c:v>5.29</c:v>
                </c:pt>
                <c:pt idx="30">
                  <c:v>5.29</c:v>
                </c:pt>
                <c:pt idx="31">
                  <c:v>5.29</c:v>
                </c:pt>
                <c:pt idx="32">
                  <c:v>5.29</c:v>
                </c:pt>
                <c:pt idx="33">
                  <c:v>5.29</c:v>
                </c:pt>
                <c:pt idx="34">
                  <c:v>5.29</c:v>
                </c:pt>
                <c:pt idx="35">
                  <c:v>5.29</c:v>
                </c:pt>
                <c:pt idx="36">
                  <c:v>5.29</c:v>
                </c:pt>
                <c:pt idx="37">
                  <c:v>5.29</c:v>
                </c:pt>
                <c:pt idx="38">
                  <c:v>5.29</c:v>
                </c:pt>
                <c:pt idx="39">
                  <c:v>5.29</c:v>
                </c:pt>
                <c:pt idx="40">
                  <c:v>5.29</c:v>
                </c:pt>
                <c:pt idx="41">
                  <c:v>5.29</c:v>
                </c:pt>
                <c:pt idx="42">
                  <c:v>5.29</c:v>
                </c:pt>
                <c:pt idx="43">
                  <c:v>5.29</c:v>
                </c:pt>
                <c:pt idx="44">
                  <c:v>5.29</c:v>
                </c:pt>
                <c:pt idx="45">
                  <c:v>5.29</c:v>
                </c:pt>
                <c:pt idx="46">
                  <c:v>5.29</c:v>
                </c:pt>
                <c:pt idx="47">
                  <c:v>5.29</c:v>
                </c:pt>
                <c:pt idx="48">
                  <c:v>5.29</c:v>
                </c:pt>
                <c:pt idx="49">
                  <c:v>5.29</c:v>
                </c:pt>
                <c:pt idx="50">
                  <c:v>5.29</c:v>
                </c:pt>
                <c:pt idx="51">
                  <c:v>5.29</c:v>
                </c:pt>
                <c:pt idx="52">
                  <c:v>5.29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'[1]1. Del Dios'!$AD$2</c:f>
              <c:strCache>
                <c:ptCount val="1"/>
                <c:pt idx="0">
                  <c:v>.2/22/2020-0.3in.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'[1]1. Del Dios'!$AD$3:$AD$55</c:f>
              <c:numCache>
                <c:formatCode>General</c:formatCode>
                <c:ptCount val="53"/>
                <c:pt idx="0">
                  <c:v>15.11</c:v>
                </c:pt>
                <c:pt idx="1">
                  <c:v>15.11</c:v>
                </c:pt>
                <c:pt idx="2">
                  <c:v>15.11</c:v>
                </c:pt>
                <c:pt idx="3">
                  <c:v>15.11</c:v>
                </c:pt>
                <c:pt idx="4">
                  <c:v>15.11</c:v>
                </c:pt>
                <c:pt idx="5">
                  <c:v>15.11</c:v>
                </c:pt>
                <c:pt idx="6">
                  <c:v>15.11</c:v>
                </c:pt>
                <c:pt idx="7">
                  <c:v>15.11</c:v>
                </c:pt>
                <c:pt idx="8">
                  <c:v>15.11</c:v>
                </c:pt>
                <c:pt idx="9">
                  <c:v>15.11</c:v>
                </c:pt>
                <c:pt idx="10">
                  <c:v>15.11</c:v>
                </c:pt>
                <c:pt idx="11">
                  <c:v>15.11</c:v>
                </c:pt>
                <c:pt idx="12">
                  <c:v>15.11</c:v>
                </c:pt>
                <c:pt idx="13">
                  <c:v>15.11</c:v>
                </c:pt>
                <c:pt idx="14">
                  <c:v>15.11</c:v>
                </c:pt>
                <c:pt idx="15">
                  <c:v>15.11</c:v>
                </c:pt>
                <c:pt idx="16">
                  <c:v>15.11</c:v>
                </c:pt>
                <c:pt idx="17">
                  <c:v>15.11</c:v>
                </c:pt>
                <c:pt idx="18">
                  <c:v>15.11</c:v>
                </c:pt>
                <c:pt idx="19">
                  <c:v>15.11</c:v>
                </c:pt>
                <c:pt idx="20">
                  <c:v>15.11</c:v>
                </c:pt>
                <c:pt idx="21">
                  <c:v>15.11</c:v>
                </c:pt>
                <c:pt idx="22">
                  <c:v>15.11</c:v>
                </c:pt>
                <c:pt idx="23">
                  <c:v>15.11</c:v>
                </c:pt>
                <c:pt idx="24">
                  <c:v>15.11</c:v>
                </c:pt>
                <c:pt idx="25">
                  <c:v>15.11</c:v>
                </c:pt>
                <c:pt idx="26">
                  <c:v>15.11</c:v>
                </c:pt>
                <c:pt idx="27">
                  <c:v>15.11</c:v>
                </c:pt>
                <c:pt idx="28">
                  <c:v>15.11</c:v>
                </c:pt>
                <c:pt idx="29">
                  <c:v>15.11</c:v>
                </c:pt>
                <c:pt idx="30">
                  <c:v>15.11</c:v>
                </c:pt>
                <c:pt idx="31">
                  <c:v>15.11</c:v>
                </c:pt>
                <c:pt idx="32">
                  <c:v>15.11</c:v>
                </c:pt>
                <c:pt idx="33">
                  <c:v>15.11</c:v>
                </c:pt>
                <c:pt idx="34">
                  <c:v>15.11</c:v>
                </c:pt>
                <c:pt idx="35">
                  <c:v>15.11</c:v>
                </c:pt>
                <c:pt idx="36">
                  <c:v>15.11</c:v>
                </c:pt>
                <c:pt idx="37">
                  <c:v>15.11</c:v>
                </c:pt>
                <c:pt idx="38">
                  <c:v>15.11</c:v>
                </c:pt>
                <c:pt idx="39">
                  <c:v>15.11</c:v>
                </c:pt>
                <c:pt idx="40">
                  <c:v>15.11</c:v>
                </c:pt>
                <c:pt idx="41">
                  <c:v>15.11</c:v>
                </c:pt>
                <c:pt idx="42">
                  <c:v>15.11</c:v>
                </c:pt>
                <c:pt idx="43">
                  <c:v>15.11</c:v>
                </c:pt>
                <c:pt idx="44">
                  <c:v>15.11</c:v>
                </c:pt>
                <c:pt idx="45">
                  <c:v>15.11</c:v>
                </c:pt>
                <c:pt idx="46">
                  <c:v>15.11</c:v>
                </c:pt>
                <c:pt idx="47">
                  <c:v>15.11</c:v>
                </c:pt>
                <c:pt idx="48">
                  <c:v>15.11</c:v>
                </c:pt>
                <c:pt idx="49">
                  <c:v>15.11</c:v>
                </c:pt>
                <c:pt idx="50">
                  <c:v>15.11</c:v>
                </c:pt>
                <c:pt idx="51">
                  <c:v>15.11</c:v>
                </c:pt>
                <c:pt idx="52">
                  <c:v>15.11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83960"/>
        <c:axId val="833084352"/>
      </c:scatterChart>
      <c:valAx>
        <c:axId val="833083960"/>
        <c:scaling>
          <c:orientation val="minMax"/>
          <c:max val="7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84352"/>
        <c:crossesAt val="-18"/>
        <c:crossBetween val="midCat"/>
      </c:valAx>
      <c:valAx>
        <c:axId val="833084352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83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051250603020416"/>
          <c:y val="5.9764734780769387E-2"/>
          <c:w val="0.12232910683958623"/>
          <c:h val="0.3620409667162488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Cloverdale - Rainfall Runoff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'7. Cloverdale'!$H$1</c:f>
              <c:strCache>
                <c:ptCount val="1"/>
                <c:pt idx="0">
                  <c:v>Historical Storms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128726446507618"/>
                  <c:y val="2.86203234129631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('7. Cloverdale'!$I$3,'7. Cloverdale'!$I$6:$I$7)</c:f>
              <c:numCache>
                <c:formatCode>0.00</c:formatCode>
                <c:ptCount val="3"/>
                <c:pt idx="0">
                  <c:v>3.19</c:v>
                </c:pt>
                <c:pt idx="1">
                  <c:v>0.46</c:v>
                </c:pt>
                <c:pt idx="2">
                  <c:v>0.3</c:v>
                </c:pt>
              </c:numCache>
            </c:numRef>
          </c:xVal>
          <c:yVal>
            <c:numRef>
              <c:f>('7. Cloverdale'!$K$3,'7. Cloverdale'!$K$6:$K$7)</c:f>
              <c:numCache>
                <c:formatCode>0.00</c:formatCode>
                <c:ptCount val="3"/>
                <c:pt idx="0">
                  <c:v>240</c:v>
                </c:pt>
                <c:pt idx="1">
                  <c:v>16</c:v>
                </c:pt>
                <c:pt idx="2">
                  <c:v>23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'7. Cloverdale'!$H$8</c:f>
              <c:strCache>
                <c:ptCount val="1"/>
                <c:pt idx="0">
                  <c:v>Projected Storm Totals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'7. Cloverdale'!$I$8:$I$10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'7. Cloverdale'!$K$8:$K$10</c:f>
              <c:numCache>
                <c:formatCode>0.00</c:formatCode>
                <c:ptCount val="3"/>
                <c:pt idx="0">
                  <c:v>68.244799999999998</c:v>
                </c:pt>
                <c:pt idx="1">
                  <c:v>146.4178</c:v>
                </c:pt>
                <c:pt idx="2">
                  <c:v>224.5908</c:v>
                </c:pt>
              </c:numCache>
            </c:numRef>
          </c:yVal>
          <c:smooth val="0"/>
        </c:ser>
        <c:ser>
          <c:idx val="1"/>
          <c:order val="2"/>
          <c:tx>
            <c:v>Historical Storm Feb 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'7. Cloverdale'!$I$5</c:f>
              <c:numCache>
                <c:formatCode>0.00</c:formatCode>
                <c:ptCount val="1"/>
                <c:pt idx="0">
                  <c:v>0.69</c:v>
                </c:pt>
              </c:numCache>
            </c:numRef>
          </c:xVal>
          <c:yVal>
            <c:numRef>
              <c:f>'7. Cloverdale'!$K$5</c:f>
              <c:numCache>
                <c:formatCode>0.00</c:formatCode>
                <c:ptCount val="1"/>
                <c:pt idx="0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48248"/>
        <c:axId val="826448640"/>
      </c:scatterChart>
      <c:valAx>
        <c:axId val="82644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48640"/>
        <c:crosses val="autoZero"/>
        <c:crossBetween val="midCat"/>
      </c:valAx>
      <c:valAx>
        <c:axId val="8264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Peak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4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Guejito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v>Storms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'8. Guejito'!$K$3:$K$7</c:f>
              <c:numCache>
                <c:formatCode>0.00</c:formatCode>
                <c:ptCount val="5"/>
                <c:pt idx="0">
                  <c:v>1800</c:v>
                </c:pt>
                <c:pt idx="1">
                  <c:v>2.5</c:v>
                </c:pt>
                <c:pt idx="2">
                  <c:v>12.5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'8. Guejito'!$J$3:$J$7</c:f>
              <c:numCache>
                <c:formatCode>0.00</c:formatCode>
                <c:ptCount val="5"/>
                <c:pt idx="0">
                  <c:v>71.975999999999999</c:v>
                </c:pt>
                <c:pt idx="1">
                  <c:v>3.6959999999999997</c:v>
                </c:pt>
                <c:pt idx="2">
                  <c:v>7.2240000000000002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49424"/>
        <c:axId val="826449816"/>
      </c:scatterChart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'8. Guejito'!$B$3:$B$318</c:f>
              <c:numCache>
                <c:formatCode>0.00</c:formatCode>
                <c:ptCount val="3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31</c:v>
                </c:pt>
                <c:pt idx="66">
                  <c:v>32</c:v>
                </c:pt>
                <c:pt idx="67">
                  <c:v>33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37</c:v>
                </c:pt>
                <c:pt idx="72">
                  <c:v>38</c:v>
                </c:pt>
                <c:pt idx="73">
                  <c:v>39</c:v>
                </c:pt>
                <c:pt idx="74">
                  <c:v>40</c:v>
                </c:pt>
                <c:pt idx="75">
                  <c:v>41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45</c:v>
                </c:pt>
                <c:pt idx="80">
                  <c:v>46</c:v>
                </c:pt>
                <c:pt idx="81">
                  <c:v>47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55</c:v>
                </c:pt>
                <c:pt idx="90">
                  <c:v>56</c:v>
                </c:pt>
                <c:pt idx="91">
                  <c:v>57</c:v>
                </c:pt>
                <c:pt idx="92">
                  <c:v>58</c:v>
                </c:pt>
                <c:pt idx="93">
                  <c:v>59</c:v>
                </c:pt>
                <c:pt idx="94">
                  <c:v>60</c:v>
                </c:pt>
                <c:pt idx="95">
                  <c:v>61</c:v>
                </c:pt>
                <c:pt idx="96">
                  <c:v>62</c:v>
                </c:pt>
                <c:pt idx="97">
                  <c:v>63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70</c:v>
                </c:pt>
                <c:pt idx="105">
                  <c:v>71</c:v>
                </c:pt>
                <c:pt idx="106">
                  <c:v>72</c:v>
                </c:pt>
                <c:pt idx="107">
                  <c:v>73</c:v>
                </c:pt>
                <c:pt idx="108">
                  <c:v>74</c:v>
                </c:pt>
                <c:pt idx="109">
                  <c:v>75</c:v>
                </c:pt>
                <c:pt idx="110">
                  <c:v>76</c:v>
                </c:pt>
                <c:pt idx="111">
                  <c:v>77</c:v>
                </c:pt>
                <c:pt idx="112">
                  <c:v>78</c:v>
                </c:pt>
                <c:pt idx="113">
                  <c:v>79</c:v>
                </c:pt>
                <c:pt idx="114">
                  <c:v>80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85</c:v>
                </c:pt>
                <c:pt idx="120">
                  <c:v>86</c:v>
                </c:pt>
                <c:pt idx="121">
                  <c:v>87</c:v>
                </c:pt>
                <c:pt idx="122">
                  <c:v>88</c:v>
                </c:pt>
                <c:pt idx="123">
                  <c:v>89</c:v>
                </c:pt>
                <c:pt idx="124">
                  <c:v>90</c:v>
                </c:pt>
                <c:pt idx="125">
                  <c:v>91</c:v>
                </c:pt>
                <c:pt idx="126">
                  <c:v>92</c:v>
                </c:pt>
                <c:pt idx="127">
                  <c:v>93</c:v>
                </c:pt>
                <c:pt idx="128">
                  <c:v>94</c:v>
                </c:pt>
                <c:pt idx="129">
                  <c:v>95</c:v>
                </c:pt>
                <c:pt idx="130">
                  <c:v>96</c:v>
                </c:pt>
                <c:pt idx="131">
                  <c:v>97</c:v>
                </c:pt>
                <c:pt idx="132">
                  <c:v>98</c:v>
                </c:pt>
                <c:pt idx="133">
                  <c:v>99</c:v>
                </c:pt>
                <c:pt idx="134">
                  <c:v>100</c:v>
                </c:pt>
                <c:pt idx="135">
                  <c:v>101</c:v>
                </c:pt>
                <c:pt idx="136">
                  <c:v>102</c:v>
                </c:pt>
                <c:pt idx="137">
                  <c:v>103</c:v>
                </c:pt>
                <c:pt idx="138">
                  <c:v>104</c:v>
                </c:pt>
                <c:pt idx="139">
                  <c:v>105</c:v>
                </c:pt>
                <c:pt idx="140">
                  <c:v>106</c:v>
                </c:pt>
                <c:pt idx="141">
                  <c:v>107</c:v>
                </c:pt>
                <c:pt idx="142">
                  <c:v>108</c:v>
                </c:pt>
                <c:pt idx="143">
                  <c:v>109</c:v>
                </c:pt>
                <c:pt idx="144">
                  <c:v>110</c:v>
                </c:pt>
                <c:pt idx="145">
                  <c:v>111</c:v>
                </c:pt>
                <c:pt idx="146">
                  <c:v>112</c:v>
                </c:pt>
                <c:pt idx="147">
                  <c:v>113</c:v>
                </c:pt>
                <c:pt idx="148">
                  <c:v>114</c:v>
                </c:pt>
                <c:pt idx="149">
                  <c:v>115</c:v>
                </c:pt>
                <c:pt idx="150">
                  <c:v>116</c:v>
                </c:pt>
                <c:pt idx="151">
                  <c:v>117</c:v>
                </c:pt>
                <c:pt idx="152">
                  <c:v>118</c:v>
                </c:pt>
                <c:pt idx="153">
                  <c:v>119</c:v>
                </c:pt>
                <c:pt idx="154">
                  <c:v>120</c:v>
                </c:pt>
                <c:pt idx="155">
                  <c:v>121</c:v>
                </c:pt>
                <c:pt idx="156">
                  <c:v>122</c:v>
                </c:pt>
                <c:pt idx="157">
                  <c:v>123</c:v>
                </c:pt>
                <c:pt idx="158">
                  <c:v>124</c:v>
                </c:pt>
                <c:pt idx="159">
                  <c:v>125</c:v>
                </c:pt>
                <c:pt idx="160">
                  <c:v>126</c:v>
                </c:pt>
                <c:pt idx="161">
                  <c:v>127</c:v>
                </c:pt>
                <c:pt idx="162">
                  <c:v>128</c:v>
                </c:pt>
                <c:pt idx="163">
                  <c:v>129</c:v>
                </c:pt>
                <c:pt idx="164">
                  <c:v>130</c:v>
                </c:pt>
                <c:pt idx="165">
                  <c:v>131</c:v>
                </c:pt>
                <c:pt idx="166">
                  <c:v>132</c:v>
                </c:pt>
                <c:pt idx="167">
                  <c:v>133</c:v>
                </c:pt>
                <c:pt idx="168">
                  <c:v>134</c:v>
                </c:pt>
                <c:pt idx="169">
                  <c:v>135</c:v>
                </c:pt>
                <c:pt idx="170">
                  <c:v>136</c:v>
                </c:pt>
                <c:pt idx="171">
                  <c:v>137</c:v>
                </c:pt>
                <c:pt idx="172">
                  <c:v>138</c:v>
                </c:pt>
                <c:pt idx="173">
                  <c:v>139</c:v>
                </c:pt>
                <c:pt idx="174">
                  <c:v>140</c:v>
                </c:pt>
                <c:pt idx="175">
                  <c:v>141</c:v>
                </c:pt>
                <c:pt idx="176">
                  <c:v>142</c:v>
                </c:pt>
                <c:pt idx="177">
                  <c:v>143</c:v>
                </c:pt>
                <c:pt idx="178">
                  <c:v>144</c:v>
                </c:pt>
                <c:pt idx="179">
                  <c:v>145</c:v>
                </c:pt>
                <c:pt idx="180">
                  <c:v>146</c:v>
                </c:pt>
                <c:pt idx="181">
                  <c:v>147</c:v>
                </c:pt>
                <c:pt idx="182">
                  <c:v>148</c:v>
                </c:pt>
                <c:pt idx="183">
                  <c:v>149</c:v>
                </c:pt>
                <c:pt idx="184">
                  <c:v>150</c:v>
                </c:pt>
                <c:pt idx="185">
                  <c:v>155</c:v>
                </c:pt>
                <c:pt idx="186">
                  <c:v>160</c:v>
                </c:pt>
                <c:pt idx="187">
                  <c:v>165</c:v>
                </c:pt>
                <c:pt idx="188">
                  <c:v>170</c:v>
                </c:pt>
                <c:pt idx="189">
                  <c:v>175</c:v>
                </c:pt>
                <c:pt idx="190">
                  <c:v>180</c:v>
                </c:pt>
                <c:pt idx="191">
                  <c:v>185</c:v>
                </c:pt>
                <c:pt idx="192">
                  <c:v>190</c:v>
                </c:pt>
                <c:pt idx="193">
                  <c:v>195</c:v>
                </c:pt>
                <c:pt idx="194">
                  <c:v>200</c:v>
                </c:pt>
                <c:pt idx="195">
                  <c:v>205</c:v>
                </c:pt>
                <c:pt idx="196">
                  <c:v>210</c:v>
                </c:pt>
                <c:pt idx="197">
                  <c:v>215</c:v>
                </c:pt>
                <c:pt idx="198">
                  <c:v>220</c:v>
                </c:pt>
                <c:pt idx="199">
                  <c:v>225</c:v>
                </c:pt>
                <c:pt idx="200">
                  <c:v>230</c:v>
                </c:pt>
                <c:pt idx="201">
                  <c:v>235</c:v>
                </c:pt>
                <c:pt idx="202">
                  <c:v>240</c:v>
                </c:pt>
                <c:pt idx="203">
                  <c:v>245</c:v>
                </c:pt>
                <c:pt idx="204">
                  <c:v>250</c:v>
                </c:pt>
                <c:pt idx="205">
                  <c:v>255</c:v>
                </c:pt>
                <c:pt idx="206">
                  <c:v>260</c:v>
                </c:pt>
                <c:pt idx="207">
                  <c:v>265</c:v>
                </c:pt>
                <c:pt idx="208">
                  <c:v>270</c:v>
                </c:pt>
                <c:pt idx="209">
                  <c:v>275</c:v>
                </c:pt>
                <c:pt idx="210">
                  <c:v>280</c:v>
                </c:pt>
                <c:pt idx="211">
                  <c:v>285</c:v>
                </c:pt>
                <c:pt idx="212">
                  <c:v>290</c:v>
                </c:pt>
                <c:pt idx="213">
                  <c:v>295</c:v>
                </c:pt>
                <c:pt idx="214">
                  <c:v>300</c:v>
                </c:pt>
                <c:pt idx="215">
                  <c:v>305</c:v>
                </c:pt>
                <c:pt idx="216">
                  <c:v>310</c:v>
                </c:pt>
                <c:pt idx="217">
                  <c:v>315</c:v>
                </c:pt>
                <c:pt idx="218">
                  <c:v>319</c:v>
                </c:pt>
                <c:pt idx="219">
                  <c:v>320</c:v>
                </c:pt>
                <c:pt idx="220">
                  <c:v>325</c:v>
                </c:pt>
                <c:pt idx="221">
                  <c:v>330</c:v>
                </c:pt>
                <c:pt idx="222">
                  <c:v>335</c:v>
                </c:pt>
                <c:pt idx="223">
                  <c:v>340</c:v>
                </c:pt>
                <c:pt idx="224">
                  <c:v>345</c:v>
                </c:pt>
                <c:pt idx="225">
                  <c:v>350</c:v>
                </c:pt>
                <c:pt idx="226">
                  <c:v>355</c:v>
                </c:pt>
                <c:pt idx="227">
                  <c:v>360</c:v>
                </c:pt>
                <c:pt idx="228">
                  <c:v>365</c:v>
                </c:pt>
                <c:pt idx="229">
                  <c:v>370</c:v>
                </c:pt>
                <c:pt idx="230">
                  <c:v>375</c:v>
                </c:pt>
                <c:pt idx="231">
                  <c:v>380</c:v>
                </c:pt>
                <c:pt idx="232">
                  <c:v>385</c:v>
                </c:pt>
                <c:pt idx="233">
                  <c:v>390</c:v>
                </c:pt>
                <c:pt idx="234">
                  <c:v>395</c:v>
                </c:pt>
                <c:pt idx="235">
                  <c:v>400</c:v>
                </c:pt>
                <c:pt idx="236">
                  <c:v>410</c:v>
                </c:pt>
                <c:pt idx="237">
                  <c:v>420</c:v>
                </c:pt>
                <c:pt idx="238">
                  <c:v>430</c:v>
                </c:pt>
                <c:pt idx="239">
                  <c:v>440</c:v>
                </c:pt>
                <c:pt idx="240">
                  <c:v>450</c:v>
                </c:pt>
                <c:pt idx="241">
                  <c:v>460</c:v>
                </c:pt>
                <c:pt idx="242">
                  <c:v>470</c:v>
                </c:pt>
                <c:pt idx="243">
                  <c:v>480</c:v>
                </c:pt>
                <c:pt idx="244">
                  <c:v>490</c:v>
                </c:pt>
                <c:pt idx="245">
                  <c:v>500</c:v>
                </c:pt>
                <c:pt idx="246">
                  <c:v>510</c:v>
                </c:pt>
                <c:pt idx="247">
                  <c:v>520</c:v>
                </c:pt>
                <c:pt idx="248">
                  <c:v>530</c:v>
                </c:pt>
                <c:pt idx="249">
                  <c:v>540</c:v>
                </c:pt>
                <c:pt idx="250">
                  <c:v>550</c:v>
                </c:pt>
                <c:pt idx="251">
                  <c:v>560</c:v>
                </c:pt>
                <c:pt idx="252">
                  <c:v>570</c:v>
                </c:pt>
                <c:pt idx="253">
                  <c:v>580</c:v>
                </c:pt>
                <c:pt idx="254">
                  <c:v>590</c:v>
                </c:pt>
                <c:pt idx="255">
                  <c:v>600</c:v>
                </c:pt>
                <c:pt idx="256">
                  <c:v>620</c:v>
                </c:pt>
                <c:pt idx="257">
                  <c:v>640</c:v>
                </c:pt>
                <c:pt idx="258">
                  <c:v>660</c:v>
                </c:pt>
                <c:pt idx="259">
                  <c:v>680</c:v>
                </c:pt>
                <c:pt idx="260">
                  <c:v>700</c:v>
                </c:pt>
                <c:pt idx="261">
                  <c:v>720</c:v>
                </c:pt>
                <c:pt idx="262">
                  <c:v>740</c:v>
                </c:pt>
                <c:pt idx="263">
                  <c:v>760</c:v>
                </c:pt>
                <c:pt idx="264">
                  <c:v>780</c:v>
                </c:pt>
                <c:pt idx="265">
                  <c:v>800</c:v>
                </c:pt>
                <c:pt idx="266">
                  <c:v>820</c:v>
                </c:pt>
                <c:pt idx="267">
                  <c:v>840</c:v>
                </c:pt>
                <c:pt idx="268">
                  <c:v>860</c:v>
                </c:pt>
                <c:pt idx="269">
                  <c:v>880</c:v>
                </c:pt>
                <c:pt idx="270">
                  <c:v>900</c:v>
                </c:pt>
                <c:pt idx="271">
                  <c:v>920</c:v>
                </c:pt>
                <c:pt idx="272">
                  <c:v>940</c:v>
                </c:pt>
                <c:pt idx="273">
                  <c:v>960</c:v>
                </c:pt>
                <c:pt idx="274">
                  <c:v>980</c:v>
                </c:pt>
                <c:pt idx="275">
                  <c:v>1000</c:v>
                </c:pt>
                <c:pt idx="276">
                  <c:v>1020</c:v>
                </c:pt>
                <c:pt idx="277">
                  <c:v>1040</c:v>
                </c:pt>
                <c:pt idx="278">
                  <c:v>1060</c:v>
                </c:pt>
                <c:pt idx="279">
                  <c:v>1080</c:v>
                </c:pt>
                <c:pt idx="280">
                  <c:v>1100</c:v>
                </c:pt>
                <c:pt idx="281">
                  <c:v>1120</c:v>
                </c:pt>
                <c:pt idx="282">
                  <c:v>1140</c:v>
                </c:pt>
                <c:pt idx="283">
                  <c:v>1160</c:v>
                </c:pt>
                <c:pt idx="284">
                  <c:v>1170</c:v>
                </c:pt>
                <c:pt idx="285">
                  <c:v>1180</c:v>
                </c:pt>
                <c:pt idx="286">
                  <c:v>1200</c:v>
                </c:pt>
                <c:pt idx="287">
                  <c:v>1400</c:v>
                </c:pt>
                <c:pt idx="288">
                  <c:v>1600</c:v>
                </c:pt>
                <c:pt idx="289">
                  <c:v>1800</c:v>
                </c:pt>
                <c:pt idx="290">
                  <c:v>2000</c:v>
                </c:pt>
                <c:pt idx="291">
                  <c:v>2170</c:v>
                </c:pt>
                <c:pt idx="292">
                  <c:v>2400</c:v>
                </c:pt>
                <c:pt idx="293">
                  <c:v>2600</c:v>
                </c:pt>
                <c:pt idx="294">
                  <c:v>2800</c:v>
                </c:pt>
                <c:pt idx="295">
                  <c:v>3000</c:v>
                </c:pt>
                <c:pt idx="296">
                  <c:v>3200</c:v>
                </c:pt>
                <c:pt idx="297">
                  <c:v>3600</c:v>
                </c:pt>
                <c:pt idx="298">
                  <c:v>3800</c:v>
                </c:pt>
                <c:pt idx="299">
                  <c:v>3870</c:v>
                </c:pt>
                <c:pt idx="300">
                  <c:v>4000</c:v>
                </c:pt>
                <c:pt idx="301">
                  <c:v>4500</c:v>
                </c:pt>
                <c:pt idx="302">
                  <c:v>5000</c:v>
                </c:pt>
                <c:pt idx="303">
                  <c:v>5490</c:v>
                </c:pt>
                <c:pt idx="304">
                  <c:v>6000</c:v>
                </c:pt>
                <c:pt idx="305">
                  <c:v>6500</c:v>
                </c:pt>
                <c:pt idx="306">
                  <c:v>7000</c:v>
                </c:pt>
                <c:pt idx="307">
                  <c:v>7350</c:v>
                </c:pt>
                <c:pt idx="308">
                  <c:v>8000</c:v>
                </c:pt>
                <c:pt idx="309">
                  <c:v>8500</c:v>
                </c:pt>
                <c:pt idx="310">
                  <c:v>9000</c:v>
                </c:pt>
                <c:pt idx="311">
                  <c:v>9580</c:v>
                </c:pt>
                <c:pt idx="312">
                  <c:v>10000</c:v>
                </c:pt>
                <c:pt idx="313">
                  <c:v>11000</c:v>
                </c:pt>
                <c:pt idx="314">
                  <c:v>12000</c:v>
                </c:pt>
                <c:pt idx="315">
                  <c:v>12600</c:v>
                </c:pt>
              </c:numCache>
            </c:numRef>
          </c:xVal>
          <c:yVal>
            <c:numRef>
              <c:f>'8. Guejito'!$A$3:$A$318</c:f>
              <c:numCache>
                <c:formatCode>0.00</c:formatCode>
                <c:ptCount val="316"/>
                <c:pt idx="0">
                  <c:v>0</c:v>
                </c:pt>
                <c:pt idx="1">
                  <c:v>1.5314941406161324</c:v>
                </c:pt>
                <c:pt idx="2">
                  <c:v>1.9086914062438609</c:v>
                </c:pt>
                <c:pt idx="3">
                  <c:v>2.2218017578077252</c:v>
                </c:pt>
                <c:pt idx="4">
                  <c:v>2.5034179687438609</c:v>
                </c:pt>
                <c:pt idx="5">
                  <c:v>2.7330322265515861</c:v>
                </c:pt>
                <c:pt idx="6">
                  <c:v>2.9241943359361358</c:v>
                </c:pt>
                <c:pt idx="7">
                  <c:v>3.1032714843715894</c:v>
                </c:pt>
                <c:pt idx="8">
                  <c:v>3.2625732421799967</c:v>
                </c:pt>
                <c:pt idx="9">
                  <c:v>3.5789794921799967</c:v>
                </c:pt>
                <c:pt idx="10">
                  <c:v>3.873046875</c:v>
                </c:pt>
                <c:pt idx="11">
                  <c:v>4.1411132812438609</c:v>
                </c:pt>
                <c:pt idx="12">
                  <c:v>4.3527832031161324</c:v>
                </c:pt>
                <c:pt idx="13">
                  <c:v>4.5747070312438609</c:v>
                </c:pt>
                <c:pt idx="14">
                  <c:v>4.8112792968715894</c:v>
                </c:pt>
                <c:pt idx="15">
                  <c:v>5.0090332031161324</c:v>
                </c:pt>
                <c:pt idx="16">
                  <c:v>5.2020263671799967</c:v>
                </c:pt>
                <c:pt idx="17">
                  <c:v>5.3862304687438609</c:v>
                </c:pt>
                <c:pt idx="18">
                  <c:v>5.5466308593715894</c:v>
                </c:pt>
                <c:pt idx="19">
                  <c:v>5.7319335937438609</c:v>
                </c:pt>
                <c:pt idx="20">
                  <c:v>5.9033203125</c:v>
                </c:pt>
                <c:pt idx="21">
                  <c:v>6.0516357421799967</c:v>
                </c:pt>
                <c:pt idx="22">
                  <c:v>6.2043457031161324</c:v>
                </c:pt>
                <c:pt idx="23">
                  <c:v>6.3500976562438609</c:v>
                </c:pt>
                <c:pt idx="24">
                  <c:v>6.4921875</c:v>
                </c:pt>
                <c:pt idx="25">
                  <c:v>6.6302490234361358</c:v>
                </c:pt>
                <c:pt idx="26">
                  <c:v>6.7646484375</c:v>
                </c:pt>
                <c:pt idx="27">
                  <c:v>6.8957519531161324</c:v>
                </c:pt>
                <c:pt idx="28">
                  <c:v>7.0697021484361358</c:v>
                </c:pt>
                <c:pt idx="29">
                  <c:v>7.1964111328077252</c:v>
                </c:pt>
                <c:pt idx="30">
                  <c:v>7.32421875</c:v>
                </c:pt>
                <c:pt idx="31">
                  <c:v>7.4208984375</c:v>
                </c:pt>
                <c:pt idx="32">
                  <c:v>7.5373535156161324</c:v>
                </c:pt>
                <c:pt idx="33">
                  <c:v>7.65234375</c:v>
                </c:pt>
                <c:pt idx="34">
                  <c:v>7.8094482421799967</c:v>
                </c:pt>
                <c:pt idx="35">
                  <c:v>7.9130859375</c:v>
                </c:pt>
                <c:pt idx="36">
                  <c:v>8.0189208984361358</c:v>
                </c:pt>
                <c:pt idx="37">
                  <c:v>8.1203613281161324</c:v>
                </c:pt>
                <c:pt idx="38">
                  <c:v>8.2272949218715894</c:v>
                </c:pt>
                <c:pt idx="39">
                  <c:v>8.3276367187438609</c:v>
                </c:pt>
                <c:pt idx="40">
                  <c:v>8.4265136718715894</c:v>
                </c:pt>
                <c:pt idx="41">
                  <c:v>8.525390625</c:v>
                </c:pt>
                <c:pt idx="42">
                  <c:v>8.6242675781161324</c:v>
                </c:pt>
                <c:pt idx="43">
                  <c:v>8.7205810546799967</c:v>
                </c:pt>
                <c:pt idx="44">
                  <c:v>8.8143310546799967</c:v>
                </c:pt>
                <c:pt idx="45">
                  <c:v>8.9080810546799967</c:v>
                </c:pt>
                <c:pt idx="46">
                  <c:v>9.01171875</c:v>
                </c:pt>
                <c:pt idx="47">
                  <c:v>9.1021728515515861</c:v>
                </c:pt>
                <c:pt idx="48">
                  <c:v>9.1918945312438609</c:v>
                </c:pt>
                <c:pt idx="49">
                  <c:v>9.2797851562438609</c:v>
                </c:pt>
                <c:pt idx="50">
                  <c:v>9.3662109375</c:v>
                </c:pt>
                <c:pt idx="51">
                  <c:v>9.4639892578077252</c:v>
                </c:pt>
                <c:pt idx="52">
                  <c:v>9.5606689453077252</c:v>
                </c:pt>
                <c:pt idx="53">
                  <c:v>9.6317138671799967</c:v>
                </c:pt>
                <c:pt idx="54">
                  <c:v>9.7122802734361358</c:v>
                </c:pt>
                <c:pt idx="55">
                  <c:v>9.791015625</c:v>
                </c:pt>
                <c:pt idx="56">
                  <c:v>9.8690185546799967</c:v>
                </c:pt>
                <c:pt idx="57">
                  <c:v>9.9609375</c:v>
                </c:pt>
                <c:pt idx="58">
                  <c:v>10.037109375</c:v>
                </c:pt>
                <c:pt idx="59">
                  <c:v>10.11328125</c:v>
                </c:pt>
                <c:pt idx="60">
                  <c:v>10.188354492179997</c:v>
                </c:pt>
                <c:pt idx="61">
                  <c:v>10.263061523436136</c:v>
                </c:pt>
                <c:pt idx="62">
                  <c:v>10.336669921871589</c:v>
                </c:pt>
                <c:pt idx="63">
                  <c:v>10.410278320307725</c:v>
                </c:pt>
                <c:pt idx="64">
                  <c:v>10.483154296871589</c:v>
                </c:pt>
                <c:pt idx="65">
                  <c:v>10.627441406243861</c:v>
                </c:pt>
                <c:pt idx="66">
                  <c:v>10.769165039051586</c:v>
                </c:pt>
                <c:pt idx="67">
                  <c:v>10.909057617179997</c:v>
                </c:pt>
                <c:pt idx="68">
                  <c:v>11.047119140616132</c:v>
                </c:pt>
                <c:pt idx="69">
                  <c:v>11.147827148436136</c:v>
                </c:pt>
                <c:pt idx="70">
                  <c:v>11.287353515616132</c:v>
                </c:pt>
                <c:pt idx="71">
                  <c:v>11.4169921875</c:v>
                </c:pt>
                <c:pt idx="72">
                  <c:v>11.544067382807725</c:v>
                </c:pt>
                <c:pt idx="73">
                  <c:v>11.668579101551586</c:v>
                </c:pt>
                <c:pt idx="74">
                  <c:v>11.791259765616132</c:v>
                </c:pt>
                <c:pt idx="75">
                  <c:v>11.913208007807725</c:v>
                </c:pt>
                <c:pt idx="76">
                  <c:v>12.033691406243861</c:v>
                </c:pt>
                <c:pt idx="77">
                  <c:v>12.152709960936136</c:v>
                </c:pt>
                <c:pt idx="78">
                  <c:v>12.269897460936136</c:v>
                </c:pt>
                <c:pt idx="79">
                  <c:v>12.386352539051586</c:v>
                </c:pt>
                <c:pt idx="80">
                  <c:v>12.501342773436136</c:v>
                </c:pt>
                <c:pt idx="81">
                  <c:v>12.647827148436136</c:v>
                </c:pt>
                <c:pt idx="82">
                  <c:v>12.760620117179997</c:v>
                </c:pt>
                <c:pt idx="83">
                  <c:v>12.872680664051586</c:v>
                </c:pt>
                <c:pt idx="84">
                  <c:v>12.983642578116132</c:v>
                </c:pt>
                <c:pt idx="85">
                  <c:v>13.093505859371589</c:v>
                </c:pt>
                <c:pt idx="86">
                  <c:v>13.202270507807725</c:v>
                </c:pt>
                <c:pt idx="87">
                  <c:v>13.310302734371589</c:v>
                </c:pt>
                <c:pt idx="88">
                  <c:v>13.417236328116132</c:v>
                </c:pt>
                <c:pt idx="89">
                  <c:v>13.524169921871589</c:v>
                </c:pt>
                <c:pt idx="90">
                  <c:v>13.629272460936136</c:v>
                </c:pt>
                <c:pt idx="91">
                  <c:v>13.733276367179997</c:v>
                </c:pt>
                <c:pt idx="92">
                  <c:v>13.835083007807725</c:v>
                </c:pt>
                <c:pt idx="93">
                  <c:v>13.936157226551586</c:v>
                </c:pt>
                <c:pt idx="94">
                  <c:v>14.037231445307725</c:v>
                </c:pt>
                <c:pt idx="95">
                  <c:v>14.135009765616132</c:v>
                </c:pt>
                <c:pt idx="96">
                  <c:v>14.233154296871589</c:v>
                </c:pt>
                <c:pt idx="97">
                  <c:v>14.330200195307725</c:v>
                </c:pt>
                <c:pt idx="98">
                  <c:v>14.426879882807725</c:v>
                </c:pt>
                <c:pt idx="99">
                  <c:v>14.5224609375</c:v>
                </c:pt>
                <c:pt idx="100">
                  <c:v>14.617675781243861</c:v>
                </c:pt>
                <c:pt idx="101">
                  <c:v>14.712158203116132</c:v>
                </c:pt>
                <c:pt idx="102">
                  <c:v>14.806640625</c:v>
                </c:pt>
                <c:pt idx="103">
                  <c:v>14.899658203116132</c:v>
                </c:pt>
                <c:pt idx="104">
                  <c:v>14.992675781243861</c:v>
                </c:pt>
                <c:pt idx="105">
                  <c:v>15.084594726551586</c:v>
                </c:pt>
                <c:pt idx="106">
                  <c:v>15.176513671871589</c:v>
                </c:pt>
                <c:pt idx="107">
                  <c:v>15.267700195307725</c:v>
                </c:pt>
                <c:pt idx="108">
                  <c:v>15.357788085936136</c:v>
                </c:pt>
                <c:pt idx="109">
                  <c:v>15.4482421875</c:v>
                </c:pt>
                <c:pt idx="110">
                  <c:v>15.537597656243861</c:v>
                </c:pt>
                <c:pt idx="111">
                  <c:v>15.626586914051586</c:v>
                </c:pt>
                <c:pt idx="112">
                  <c:v>15.71484375</c:v>
                </c:pt>
                <c:pt idx="113">
                  <c:v>15.802734375</c:v>
                </c:pt>
                <c:pt idx="114">
                  <c:v>15.890625</c:v>
                </c:pt>
                <c:pt idx="115">
                  <c:v>15.977416992179997</c:v>
                </c:pt>
                <c:pt idx="116">
                  <c:v>16.064208984371589</c:v>
                </c:pt>
                <c:pt idx="117">
                  <c:v>16.150268554679997</c:v>
                </c:pt>
                <c:pt idx="118">
                  <c:v>16.235961914051586</c:v>
                </c:pt>
                <c:pt idx="119">
                  <c:v>16.320922851551586</c:v>
                </c:pt>
                <c:pt idx="120">
                  <c:v>16.405517578116132</c:v>
                </c:pt>
                <c:pt idx="121">
                  <c:v>16.490112304679997</c:v>
                </c:pt>
                <c:pt idx="122">
                  <c:v>16.573608398436136</c:v>
                </c:pt>
                <c:pt idx="123">
                  <c:v>16.657104492179997</c:v>
                </c:pt>
                <c:pt idx="124">
                  <c:v>16.740234375</c:v>
                </c:pt>
                <c:pt idx="125">
                  <c:v>16.823364257807725</c:v>
                </c:pt>
                <c:pt idx="126">
                  <c:v>16.905029296871589</c:v>
                </c:pt>
                <c:pt idx="127">
                  <c:v>16.986694335936136</c:v>
                </c:pt>
                <c:pt idx="128">
                  <c:v>17.068359375</c:v>
                </c:pt>
                <c:pt idx="129">
                  <c:v>17.149291992179997</c:v>
                </c:pt>
                <c:pt idx="130">
                  <c:v>17.229858398436136</c:v>
                </c:pt>
                <c:pt idx="131">
                  <c:v>17.310058593743861</c:v>
                </c:pt>
                <c:pt idx="132">
                  <c:v>17.389892578116132</c:v>
                </c:pt>
                <c:pt idx="133">
                  <c:v>17.469360351551586</c:v>
                </c:pt>
                <c:pt idx="134">
                  <c:v>17.548461914051586</c:v>
                </c:pt>
                <c:pt idx="135">
                  <c:v>17.627197265616132</c:v>
                </c:pt>
                <c:pt idx="136">
                  <c:v>17.705932617179997</c:v>
                </c:pt>
                <c:pt idx="137">
                  <c:v>17.783935546871589</c:v>
                </c:pt>
                <c:pt idx="138">
                  <c:v>17.861938476551586</c:v>
                </c:pt>
                <c:pt idx="139">
                  <c:v>17.939575195307725</c:v>
                </c:pt>
                <c:pt idx="140">
                  <c:v>18.015380859371589</c:v>
                </c:pt>
                <c:pt idx="141">
                  <c:v>18.092285156243861</c:v>
                </c:pt>
                <c:pt idx="142">
                  <c:v>18.168823242179997</c:v>
                </c:pt>
                <c:pt idx="143">
                  <c:v>18.245361328116132</c:v>
                </c:pt>
                <c:pt idx="144">
                  <c:v>18.321166992179997</c:v>
                </c:pt>
                <c:pt idx="145">
                  <c:v>18.396606445307725</c:v>
                </c:pt>
                <c:pt idx="146">
                  <c:v>18.4716796875</c:v>
                </c:pt>
                <c:pt idx="147">
                  <c:v>18.547119140616132</c:v>
                </c:pt>
                <c:pt idx="148">
                  <c:v>18.622192382807725</c:v>
                </c:pt>
                <c:pt idx="149">
                  <c:v>18.695800781243861</c:v>
                </c:pt>
                <c:pt idx="150">
                  <c:v>18.767944335936136</c:v>
                </c:pt>
                <c:pt idx="151">
                  <c:v>18.8408203125</c:v>
                </c:pt>
                <c:pt idx="152">
                  <c:v>18.912597656243861</c:v>
                </c:pt>
                <c:pt idx="153">
                  <c:v>18.984375</c:v>
                </c:pt>
                <c:pt idx="154">
                  <c:v>19.055786132807725</c:v>
                </c:pt>
                <c:pt idx="155">
                  <c:v>19.126831054679997</c:v>
                </c:pt>
                <c:pt idx="156">
                  <c:v>19.197875976551586</c:v>
                </c:pt>
                <c:pt idx="157">
                  <c:v>19.2685546875</c:v>
                </c:pt>
                <c:pt idx="158">
                  <c:v>19.3388671875</c:v>
                </c:pt>
                <c:pt idx="159">
                  <c:v>19.4091796875</c:v>
                </c:pt>
                <c:pt idx="160">
                  <c:v>19.479125976551586</c:v>
                </c:pt>
                <c:pt idx="161">
                  <c:v>19.548706054679997</c:v>
                </c:pt>
                <c:pt idx="162">
                  <c:v>19.618652343743861</c:v>
                </c:pt>
                <c:pt idx="163">
                  <c:v>19.6875</c:v>
                </c:pt>
                <c:pt idx="164">
                  <c:v>19.756713867179997</c:v>
                </c:pt>
                <c:pt idx="165">
                  <c:v>19.825561523436136</c:v>
                </c:pt>
                <c:pt idx="166">
                  <c:v>19.894042968743861</c:v>
                </c:pt>
                <c:pt idx="167">
                  <c:v>19.962524414051586</c:v>
                </c:pt>
                <c:pt idx="168">
                  <c:v>20.029907226551586</c:v>
                </c:pt>
                <c:pt idx="169">
                  <c:v>20.098022460936136</c:v>
                </c:pt>
                <c:pt idx="170">
                  <c:v>20.165771484371589</c:v>
                </c:pt>
                <c:pt idx="171">
                  <c:v>20.233154296871589</c:v>
                </c:pt>
                <c:pt idx="172">
                  <c:v>20.300903320307725</c:v>
                </c:pt>
                <c:pt idx="173">
                  <c:v>20.367919921871589</c:v>
                </c:pt>
                <c:pt idx="174">
                  <c:v>20.442993164051586</c:v>
                </c:pt>
                <c:pt idx="175">
                  <c:v>20.509277343743861</c:v>
                </c:pt>
                <c:pt idx="176">
                  <c:v>20.575927734371589</c:v>
                </c:pt>
                <c:pt idx="177">
                  <c:v>20.642578125</c:v>
                </c:pt>
                <c:pt idx="178">
                  <c:v>20.708129882807725</c:v>
                </c:pt>
                <c:pt idx="179">
                  <c:v>20.773681640616132</c:v>
                </c:pt>
                <c:pt idx="180">
                  <c:v>20.839233398436136</c:v>
                </c:pt>
                <c:pt idx="181">
                  <c:v>20.904785156243861</c:v>
                </c:pt>
                <c:pt idx="182">
                  <c:v>20.969970703116132</c:v>
                </c:pt>
                <c:pt idx="183">
                  <c:v>21.03515625</c:v>
                </c:pt>
                <c:pt idx="184">
                  <c:v>21.099609375</c:v>
                </c:pt>
                <c:pt idx="185">
                  <c:v>21.420410156243861</c:v>
                </c:pt>
                <c:pt idx="186">
                  <c:v>21.736083984371589</c:v>
                </c:pt>
                <c:pt idx="187">
                  <c:v>22.047729492179997</c:v>
                </c:pt>
                <c:pt idx="188">
                  <c:v>22.355346679679997</c:v>
                </c:pt>
                <c:pt idx="189">
                  <c:v>22.658203125</c:v>
                </c:pt>
                <c:pt idx="190">
                  <c:v>22.957763671871589</c:v>
                </c:pt>
                <c:pt idx="191">
                  <c:v>23.253295898436136</c:v>
                </c:pt>
                <c:pt idx="192">
                  <c:v>23.545166015616132</c:v>
                </c:pt>
                <c:pt idx="193">
                  <c:v>23.833374023436136</c:v>
                </c:pt>
                <c:pt idx="194">
                  <c:v>24.118652343743861</c:v>
                </c:pt>
                <c:pt idx="195">
                  <c:v>24.400634765616132</c:v>
                </c:pt>
                <c:pt idx="196">
                  <c:v>24.679321289051586</c:v>
                </c:pt>
                <c:pt idx="197">
                  <c:v>24.952880859371589</c:v>
                </c:pt>
                <c:pt idx="198">
                  <c:v>25.222412109371589</c:v>
                </c:pt>
                <c:pt idx="199">
                  <c:v>25.489746093743861</c:v>
                </c:pt>
                <c:pt idx="200">
                  <c:v>25.754150390616132</c:v>
                </c:pt>
                <c:pt idx="201">
                  <c:v>26.015991210936136</c:v>
                </c:pt>
                <c:pt idx="202">
                  <c:v>26.275268554679997</c:v>
                </c:pt>
                <c:pt idx="203">
                  <c:v>26.531982421871589</c:v>
                </c:pt>
                <c:pt idx="204">
                  <c:v>26.786499023436136</c:v>
                </c:pt>
                <c:pt idx="205">
                  <c:v>27.0380859375</c:v>
                </c:pt>
                <c:pt idx="206">
                  <c:v>27.288208007807725</c:v>
                </c:pt>
                <c:pt idx="207">
                  <c:v>27.535766601551586</c:v>
                </c:pt>
                <c:pt idx="208">
                  <c:v>27.774169921871589</c:v>
                </c:pt>
                <c:pt idx="209">
                  <c:v>28.015869140616132</c:v>
                </c:pt>
                <c:pt idx="210">
                  <c:v>28.255004882807725</c:v>
                </c:pt>
                <c:pt idx="211">
                  <c:v>28.492309570307725</c:v>
                </c:pt>
                <c:pt idx="212">
                  <c:v>28.727416992179997</c:v>
                </c:pt>
                <c:pt idx="213">
                  <c:v>28.961425781243861</c:v>
                </c:pt>
                <c:pt idx="214">
                  <c:v>29.192504882807725</c:v>
                </c:pt>
                <c:pt idx="215">
                  <c:v>29.422485351551586</c:v>
                </c:pt>
                <c:pt idx="216">
                  <c:v>29.650268554679997</c:v>
                </c:pt>
                <c:pt idx="217">
                  <c:v>29.876953125</c:v>
                </c:pt>
                <c:pt idx="218">
                  <c:v>30.057128906243861</c:v>
                </c:pt>
                <c:pt idx="219">
                  <c:v>30.101440429679997</c:v>
                </c:pt>
                <c:pt idx="220">
                  <c:v>30.314208984371589</c:v>
                </c:pt>
                <c:pt idx="221">
                  <c:v>30.537231445307725</c:v>
                </c:pt>
                <c:pt idx="222">
                  <c:v>30.758422851551586</c:v>
                </c:pt>
                <c:pt idx="223">
                  <c:v>30.978881835936136</c:v>
                </c:pt>
                <c:pt idx="224">
                  <c:v>31.196411132807725</c:v>
                </c:pt>
                <c:pt idx="225">
                  <c:v>31.412109375</c:v>
                </c:pt>
                <c:pt idx="226">
                  <c:v>31.626342773436136</c:v>
                </c:pt>
                <c:pt idx="227">
                  <c:v>31.838378906243861</c:v>
                </c:pt>
                <c:pt idx="228">
                  <c:v>32.048583984371589</c:v>
                </c:pt>
                <c:pt idx="229">
                  <c:v>32.257690429679997</c:v>
                </c:pt>
                <c:pt idx="230">
                  <c:v>32.465698242179997</c:v>
                </c:pt>
                <c:pt idx="231">
                  <c:v>32.672241210936136</c:v>
                </c:pt>
                <c:pt idx="232">
                  <c:v>32.877685546871589</c:v>
                </c:pt>
                <c:pt idx="233">
                  <c:v>33.081298828116132</c:v>
                </c:pt>
                <c:pt idx="234">
                  <c:v>33.2841796875</c:v>
                </c:pt>
                <c:pt idx="235">
                  <c:v>33.485229492179997</c:v>
                </c:pt>
                <c:pt idx="236">
                  <c:v>33.874145507807725</c:v>
                </c:pt>
                <c:pt idx="237">
                  <c:v>34.267456054679997</c:v>
                </c:pt>
                <c:pt idx="238">
                  <c:v>34.655639648436136</c:v>
                </c:pt>
                <c:pt idx="239">
                  <c:v>35.039428710936136</c:v>
                </c:pt>
                <c:pt idx="240">
                  <c:v>35.419921875</c:v>
                </c:pt>
                <c:pt idx="241">
                  <c:v>35.796020507807725</c:v>
                </c:pt>
                <c:pt idx="242">
                  <c:v>36.172119140616132</c:v>
                </c:pt>
                <c:pt idx="243">
                  <c:v>36.540893554679997</c:v>
                </c:pt>
                <c:pt idx="244">
                  <c:v>36.906372070307725</c:v>
                </c:pt>
                <c:pt idx="245">
                  <c:v>37.267456054679997</c:v>
                </c:pt>
                <c:pt idx="246">
                  <c:v>37.626342773436136</c:v>
                </c:pt>
                <c:pt idx="247">
                  <c:v>37.981567382807725</c:v>
                </c:pt>
                <c:pt idx="248">
                  <c:v>38.332763671871589</c:v>
                </c:pt>
                <c:pt idx="249">
                  <c:v>38.682128906243861</c:v>
                </c:pt>
                <c:pt idx="250">
                  <c:v>39.027832031243861</c:v>
                </c:pt>
                <c:pt idx="251">
                  <c:v>39.369873046871589</c:v>
                </c:pt>
                <c:pt idx="252">
                  <c:v>39.710083007807725</c:v>
                </c:pt>
                <c:pt idx="253">
                  <c:v>40.050659179679997</c:v>
                </c:pt>
                <c:pt idx="254">
                  <c:v>40.385375976551586</c:v>
                </c:pt>
                <c:pt idx="255">
                  <c:v>40.716430664051586</c:v>
                </c:pt>
                <c:pt idx="256">
                  <c:v>41.371582031243861</c:v>
                </c:pt>
                <c:pt idx="257">
                  <c:v>42.020141601551586</c:v>
                </c:pt>
                <c:pt idx="258">
                  <c:v>42.655151367179997</c:v>
                </c:pt>
                <c:pt idx="259">
                  <c:v>43.2802734375</c:v>
                </c:pt>
                <c:pt idx="260">
                  <c:v>43.896606445307725</c:v>
                </c:pt>
                <c:pt idx="261">
                  <c:v>44.504516601551586</c:v>
                </c:pt>
                <c:pt idx="262">
                  <c:v>45.104003906243861</c:v>
                </c:pt>
                <c:pt idx="263">
                  <c:v>45.695434570307725</c:v>
                </c:pt>
                <c:pt idx="264">
                  <c:v>46.279174804679997</c:v>
                </c:pt>
                <c:pt idx="265">
                  <c:v>46.857055664051586</c:v>
                </c:pt>
                <c:pt idx="266">
                  <c:v>47.426879882807725</c:v>
                </c:pt>
                <c:pt idx="267">
                  <c:v>47.995605468743861</c:v>
                </c:pt>
                <c:pt idx="268">
                  <c:v>48.551513671871589</c:v>
                </c:pt>
                <c:pt idx="269">
                  <c:v>49.100463867179997</c:v>
                </c:pt>
                <c:pt idx="270">
                  <c:v>51.082397460936136</c:v>
                </c:pt>
                <c:pt idx="271">
                  <c:v>51.570556640616132</c:v>
                </c:pt>
                <c:pt idx="272">
                  <c:v>52.045532226551586</c:v>
                </c:pt>
                <c:pt idx="273">
                  <c:v>52.508422851551586</c:v>
                </c:pt>
                <c:pt idx="274">
                  <c:v>53.003173828116132</c:v>
                </c:pt>
                <c:pt idx="275">
                  <c:v>53.497192382807725</c:v>
                </c:pt>
                <c:pt idx="276">
                  <c:v>53.982788085936136</c:v>
                </c:pt>
                <c:pt idx="277">
                  <c:v>54.458129882807725</c:v>
                </c:pt>
                <c:pt idx="278">
                  <c:v>54.919921875</c:v>
                </c:pt>
                <c:pt idx="279">
                  <c:v>55.371826171871589</c:v>
                </c:pt>
                <c:pt idx="280">
                  <c:v>55.815307617179997</c:v>
                </c:pt>
                <c:pt idx="281">
                  <c:v>56.248901367179997</c:v>
                </c:pt>
                <c:pt idx="282">
                  <c:v>56.672973632807725</c:v>
                </c:pt>
                <c:pt idx="283">
                  <c:v>57.088623046871589</c:v>
                </c:pt>
                <c:pt idx="284">
                  <c:v>57.292602539051586</c:v>
                </c:pt>
                <c:pt idx="285">
                  <c:v>57.4951171875</c:v>
                </c:pt>
                <c:pt idx="286">
                  <c:v>57.892456054679997</c:v>
                </c:pt>
                <c:pt idx="287">
                  <c:v>61.396728515616132</c:v>
                </c:pt>
                <c:pt idx="288">
                  <c:v>64.200439453116132</c:v>
                </c:pt>
                <c:pt idx="289">
                  <c:v>66.3486328125</c:v>
                </c:pt>
                <c:pt idx="290">
                  <c:v>80.702636718743861</c:v>
                </c:pt>
                <c:pt idx="291">
                  <c:v>81.892822265616132</c:v>
                </c:pt>
                <c:pt idx="292">
                  <c:v>86.270874023436136</c:v>
                </c:pt>
                <c:pt idx="293">
                  <c:v>91.365966796871589</c:v>
                </c:pt>
                <c:pt idx="294">
                  <c:v>95.042724609371589</c:v>
                </c:pt>
                <c:pt idx="295">
                  <c:v>98.603027343743861</c:v>
                </c:pt>
                <c:pt idx="296">
                  <c:v>101.91577148437159</c:v>
                </c:pt>
                <c:pt idx="297">
                  <c:v>108.53503417968</c:v>
                </c:pt>
                <c:pt idx="298">
                  <c:v>108.83642578124386</c:v>
                </c:pt>
                <c:pt idx="299">
                  <c:v>109.41320800780773</c:v>
                </c:pt>
                <c:pt idx="300">
                  <c:v>110.5576171875</c:v>
                </c:pt>
                <c:pt idx="301">
                  <c:v>114.9404296875</c:v>
                </c:pt>
                <c:pt idx="302">
                  <c:v>118.54064941405159</c:v>
                </c:pt>
                <c:pt idx="303">
                  <c:v>121.94128417968</c:v>
                </c:pt>
                <c:pt idx="304">
                  <c:v>125.62536621093614</c:v>
                </c:pt>
                <c:pt idx="305">
                  <c:v>128.56018066405159</c:v>
                </c:pt>
                <c:pt idx="306">
                  <c:v>131.5107421875</c:v>
                </c:pt>
                <c:pt idx="307">
                  <c:v>133.21325683593614</c:v>
                </c:pt>
                <c:pt idx="308">
                  <c:v>136.787109375</c:v>
                </c:pt>
                <c:pt idx="309">
                  <c:v>139.06823730468</c:v>
                </c:pt>
                <c:pt idx="310">
                  <c:v>141.6181640625</c:v>
                </c:pt>
                <c:pt idx="311">
                  <c:v>144.22045898437159</c:v>
                </c:pt>
                <c:pt idx="312">
                  <c:v>146.0712890625</c:v>
                </c:pt>
                <c:pt idx="313">
                  <c:v>150.57641601561613</c:v>
                </c:pt>
                <c:pt idx="314">
                  <c:v>154.53735351561613</c:v>
                </c:pt>
                <c:pt idx="315">
                  <c:v>156.92614746093614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49424"/>
        <c:axId val="826449816"/>
      </c:scatterChart>
      <c:valAx>
        <c:axId val="82644942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49816"/>
        <c:crosses val="autoZero"/>
        <c:crossBetween val="midCat"/>
      </c:valAx>
      <c:valAx>
        <c:axId val="826449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4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Guejito - Downstream Transect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'8. Guejito'!$M$1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'8. Guejito'!$M$3:$M$39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Guejito'!$O$3:$O$39</c:f>
              <c:numCache>
                <c:formatCode>General</c:formatCode>
                <c:ptCount val="37"/>
                <c:pt idx="0">
                  <c:v>111.96000000000001</c:v>
                </c:pt>
                <c:pt idx="1">
                  <c:v>107.64000000000001</c:v>
                </c:pt>
                <c:pt idx="2">
                  <c:v>84.12</c:v>
                </c:pt>
                <c:pt idx="3">
                  <c:v>58.560000000000009</c:v>
                </c:pt>
                <c:pt idx="4">
                  <c:v>39.96</c:v>
                </c:pt>
                <c:pt idx="5">
                  <c:v>9.8400000000000034</c:v>
                </c:pt>
                <c:pt idx="6">
                  <c:v>0</c:v>
                </c:pt>
                <c:pt idx="7">
                  <c:v>1.9200000000000017</c:v>
                </c:pt>
                <c:pt idx="8">
                  <c:v>12.239999999999995</c:v>
                </c:pt>
                <c:pt idx="9">
                  <c:v>12.360000000000014</c:v>
                </c:pt>
                <c:pt idx="10">
                  <c:v>57.12</c:v>
                </c:pt>
                <c:pt idx="11">
                  <c:v>69.72</c:v>
                </c:pt>
                <c:pt idx="12">
                  <c:v>300</c:v>
                </c:pt>
                <c:pt idx="13">
                  <c:v>300</c:v>
                </c:pt>
                <c:pt idx="14">
                  <c:v>72.360000000000014</c:v>
                </c:pt>
                <c:pt idx="15">
                  <c:v>87.240000000000009</c:v>
                </c:pt>
                <c:pt idx="16">
                  <c:v>90.000000000000014</c:v>
                </c:pt>
                <c:pt idx="17">
                  <c:v>89.640000000000015</c:v>
                </c:pt>
                <c:pt idx="18">
                  <c:v>84.600000000000009</c:v>
                </c:pt>
                <c:pt idx="19">
                  <c:v>93.12</c:v>
                </c:pt>
                <c:pt idx="20">
                  <c:v>129.12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C8-4FA0-8A92-027EF1189720}"/>
            </c:ext>
          </c:extLst>
        </c:ser>
        <c:ser>
          <c:idx val="1"/>
          <c:order val="1"/>
          <c:tx>
            <c:strRef>
              <c:f>'8. Guejito'!$P$2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Guejito'!$M$3:$M$39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Guejito'!$P$3:$P$39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C8-4FA0-8A92-027EF1189720}"/>
            </c:ext>
          </c:extLst>
        </c:ser>
        <c:ser>
          <c:idx val="2"/>
          <c:order val="2"/>
          <c:tx>
            <c:strRef>
              <c:f>'8. Guejito'!$Q$2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Guejito'!$M$3:$M$39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Guejito'!$Q$3:$Q$39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C8-4FA0-8A92-027EF1189720}"/>
            </c:ext>
          </c:extLst>
        </c:ser>
        <c:ser>
          <c:idx val="3"/>
          <c:order val="3"/>
          <c:tx>
            <c:strRef>
              <c:f>'8. Guejito'!$R$2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Guejito'!$M$3:$M$39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Guejito'!$R$3:$R$39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8C8-4FA0-8A92-027EF1189720}"/>
            </c:ext>
          </c:extLst>
        </c:ser>
        <c:ser>
          <c:idx val="4"/>
          <c:order val="4"/>
          <c:tx>
            <c:strRef>
              <c:f>'8. Guejito'!$S$2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Guejito'!$M$3:$M$39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Guejito'!$S$3:$S$39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8C8-4FA0-8A92-027EF1189720}"/>
            </c:ext>
          </c:extLst>
        </c:ser>
        <c:ser>
          <c:idx val="5"/>
          <c:order val="5"/>
          <c:tx>
            <c:strRef>
              <c:f>'8. Guejito'!$X$2</c:f>
              <c:strCache>
                <c:ptCount val="1"/>
                <c:pt idx="0">
                  <c:v>2/13-17/2019-3.46in.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'8. Guejito'!$M$3:$M$23</c:f>
              <c:numCache>
                <c:formatCode>General</c:formatCode>
                <c:ptCount val="21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Guejito'!$X$3:$X$23</c:f>
              <c:numCache>
                <c:formatCode>0.00</c:formatCode>
                <c:ptCount val="21"/>
                <c:pt idx="0">
                  <c:v>71.975999999999999</c:v>
                </c:pt>
                <c:pt idx="1">
                  <c:v>71.975999999999999</c:v>
                </c:pt>
                <c:pt idx="2">
                  <c:v>71.975999999999999</c:v>
                </c:pt>
                <c:pt idx="3">
                  <c:v>71.975999999999999</c:v>
                </c:pt>
                <c:pt idx="4">
                  <c:v>71.975999999999999</c:v>
                </c:pt>
                <c:pt idx="5">
                  <c:v>71.975999999999999</c:v>
                </c:pt>
                <c:pt idx="6">
                  <c:v>71.975999999999999</c:v>
                </c:pt>
                <c:pt idx="7">
                  <c:v>71.975999999999999</c:v>
                </c:pt>
                <c:pt idx="8">
                  <c:v>71.975999999999999</c:v>
                </c:pt>
                <c:pt idx="9">
                  <c:v>71.975999999999999</c:v>
                </c:pt>
                <c:pt idx="10">
                  <c:v>71.975999999999999</c:v>
                </c:pt>
                <c:pt idx="11">
                  <c:v>71.975999999999999</c:v>
                </c:pt>
                <c:pt idx="12">
                  <c:v>71.975999999999999</c:v>
                </c:pt>
                <c:pt idx="13">
                  <c:v>71.975999999999999</c:v>
                </c:pt>
                <c:pt idx="14">
                  <c:v>71.975999999999999</c:v>
                </c:pt>
                <c:pt idx="15">
                  <c:v>71.975999999999999</c:v>
                </c:pt>
                <c:pt idx="16">
                  <c:v>71.975999999999999</c:v>
                </c:pt>
                <c:pt idx="17">
                  <c:v>71.975999999999999</c:v>
                </c:pt>
                <c:pt idx="18">
                  <c:v>71.975999999999999</c:v>
                </c:pt>
                <c:pt idx="19">
                  <c:v>71.975999999999999</c:v>
                </c:pt>
                <c:pt idx="20">
                  <c:v>71.975999999999999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'8. Guejito'!$Y$2</c:f>
              <c:strCache>
                <c:ptCount val="1"/>
                <c:pt idx="0">
                  <c:v>.2/18/2019-0.32in.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Guejito'!$M$3:$M$23</c:f>
              <c:numCache>
                <c:formatCode>General</c:formatCode>
                <c:ptCount val="21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Guejito'!$Y$3:$Y$23</c:f>
              <c:numCache>
                <c:formatCode>0.00</c:formatCode>
                <c:ptCount val="21"/>
                <c:pt idx="0">
                  <c:v>3.6959999999999997</c:v>
                </c:pt>
                <c:pt idx="1">
                  <c:v>3.6959999999999997</c:v>
                </c:pt>
                <c:pt idx="2">
                  <c:v>3.6959999999999997</c:v>
                </c:pt>
                <c:pt idx="3">
                  <c:v>3.6959999999999997</c:v>
                </c:pt>
                <c:pt idx="4">
                  <c:v>3.6959999999999997</c:v>
                </c:pt>
                <c:pt idx="5">
                  <c:v>3.6959999999999997</c:v>
                </c:pt>
                <c:pt idx="6">
                  <c:v>3.6959999999999997</c:v>
                </c:pt>
                <c:pt idx="7">
                  <c:v>3.6959999999999997</c:v>
                </c:pt>
                <c:pt idx="8">
                  <c:v>3.6959999999999997</c:v>
                </c:pt>
                <c:pt idx="9">
                  <c:v>3.6959999999999997</c:v>
                </c:pt>
                <c:pt idx="10">
                  <c:v>3.6959999999999997</c:v>
                </c:pt>
                <c:pt idx="11">
                  <c:v>3.6959999999999997</c:v>
                </c:pt>
                <c:pt idx="12">
                  <c:v>3.6959999999999997</c:v>
                </c:pt>
                <c:pt idx="13">
                  <c:v>3.6959999999999997</c:v>
                </c:pt>
                <c:pt idx="14">
                  <c:v>3.6959999999999997</c:v>
                </c:pt>
                <c:pt idx="15">
                  <c:v>3.6959999999999997</c:v>
                </c:pt>
                <c:pt idx="16">
                  <c:v>3.6959999999999997</c:v>
                </c:pt>
                <c:pt idx="17">
                  <c:v>3.6959999999999997</c:v>
                </c:pt>
                <c:pt idx="18">
                  <c:v>3.6959999999999997</c:v>
                </c:pt>
                <c:pt idx="19">
                  <c:v>3.6959999999999997</c:v>
                </c:pt>
                <c:pt idx="20">
                  <c:v>3.6959999999999997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'8. Guejito'!$Z$2</c:f>
              <c:strCache>
                <c:ptCount val="1"/>
                <c:pt idx="0">
                  <c:v>2/20-21/2019-0.8in.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'8. Guejito'!$M$3:$M$23</c:f>
              <c:numCache>
                <c:formatCode>General</c:formatCode>
                <c:ptCount val="21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Guejito'!$Z$3:$Z$23</c:f>
              <c:numCache>
                <c:formatCode>0.00</c:formatCode>
                <c:ptCount val="21"/>
                <c:pt idx="0">
                  <c:v>7.2240000000000002</c:v>
                </c:pt>
                <c:pt idx="1">
                  <c:v>7.2240000000000002</c:v>
                </c:pt>
                <c:pt idx="2">
                  <c:v>7.2240000000000002</c:v>
                </c:pt>
                <c:pt idx="3">
                  <c:v>7.2240000000000002</c:v>
                </c:pt>
                <c:pt idx="4">
                  <c:v>7.2240000000000002</c:v>
                </c:pt>
                <c:pt idx="5">
                  <c:v>7.2240000000000002</c:v>
                </c:pt>
                <c:pt idx="6">
                  <c:v>7.2240000000000002</c:v>
                </c:pt>
                <c:pt idx="7">
                  <c:v>7.2240000000000002</c:v>
                </c:pt>
                <c:pt idx="8">
                  <c:v>7.2240000000000002</c:v>
                </c:pt>
                <c:pt idx="9">
                  <c:v>7.2240000000000002</c:v>
                </c:pt>
                <c:pt idx="10">
                  <c:v>7.2240000000000002</c:v>
                </c:pt>
                <c:pt idx="11">
                  <c:v>7.2240000000000002</c:v>
                </c:pt>
                <c:pt idx="12">
                  <c:v>7.2240000000000002</c:v>
                </c:pt>
                <c:pt idx="13">
                  <c:v>7.2240000000000002</c:v>
                </c:pt>
                <c:pt idx="14">
                  <c:v>7.2240000000000002</c:v>
                </c:pt>
                <c:pt idx="15">
                  <c:v>7.2240000000000002</c:v>
                </c:pt>
                <c:pt idx="16">
                  <c:v>7.2240000000000002</c:v>
                </c:pt>
                <c:pt idx="17">
                  <c:v>7.2240000000000002</c:v>
                </c:pt>
                <c:pt idx="18">
                  <c:v>7.2240000000000002</c:v>
                </c:pt>
                <c:pt idx="19">
                  <c:v>7.2240000000000002</c:v>
                </c:pt>
                <c:pt idx="20">
                  <c:v>7.2240000000000002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50600"/>
        <c:axId val="826450992"/>
      </c:scatterChart>
      <c:valAx>
        <c:axId val="82645060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50992"/>
        <c:crossesAt val="-18"/>
        <c:crossBetween val="midCat"/>
      </c:valAx>
      <c:valAx>
        <c:axId val="826450992"/>
        <c:scaling>
          <c:orientation val="minMax"/>
          <c:max val="149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50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258802641019355"/>
          <c:y val="0.14748687664041996"/>
          <c:w val="0.11568224474405966"/>
          <c:h val="0.3052783934508789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Guejito - Rainfall Runoff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'8. Guejito'!$H$1</c:f>
              <c:strCache>
                <c:ptCount val="1"/>
                <c:pt idx="0">
                  <c:v>Historical Storms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128726446507618"/>
                  <c:y val="2.86203234129631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('8. Guejito'!$I$3,'8. Guejito'!$I$6:$I$7)</c:f>
              <c:numCache>
                <c:formatCode>0.00</c:formatCode>
                <c:ptCount val="3"/>
                <c:pt idx="0">
                  <c:v>3.46</c:v>
                </c:pt>
                <c:pt idx="1">
                  <c:v>0.46</c:v>
                </c:pt>
                <c:pt idx="2">
                  <c:v>0.3</c:v>
                </c:pt>
              </c:numCache>
            </c:numRef>
          </c:xVal>
          <c:yVal>
            <c:numRef>
              <c:f>('8. Guejito'!$K$3,'8. Guejito'!$K$6:$K$7)</c:f>
              <c:numCache>
                <c:formatCode>0.00</c:formatCode>
                <c:ptCount val="3"/>
                <c:pt idx="0">
                  <c:v>1800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'8. Guejito'!$H$8</c:f>
              <c:strCache>
                <c:ptCount val="1"/>
                <c:pt idx="0">
                  <c:v>Projected Storm Totals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 Guejito'!$I$8:$I$10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'8. Guejito'!$K$8:$K$10</c:f>
              <c:numCache>
                <c:formatCode>0.00</c:formatCode>
                <c:ptCount val="3"/>
                <c:pt idx="0">
                  <c:v>362.82000000000005</c:v>
                </c:pt>
                <c:pt idx="1">
                  <c:v>946.06000000000006</c:v>
                </c:pt>
                <c:pt idx="2">
                  <c:v>1529.3</c:v>
                </c:pt>
              </c:numCache>
            </c:numRef>
          </c:yVal>
          <c:smooth val="0"/>
        </c:ser>
        <c:ser>
          <c:idx val="1"/>
          <c:order val="2"/>
          <c:tx>
            <c:v>Historical Storm Feb 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'8. Guejito'!$I$4:$I$5</c:f>
              <c:numCache>
                <c:formatCode>0.00</c:formatCode>
                <c:ptCount val="2"/>
                <c:pt idx="0">
                  <c:v>0.32</c:v>
                </c:pt>
                <c:pt idx="1">
                  <c:v>0.8</c:v>
                </c:pt>
              </c:numCache>
            </c:numRef>
          </c:xVal>
          <c:yVal>
            <c:numRef>
              <c:f>'8. Guejito'!$K$4:$K$5</c:f>
              <c:numCache>
                <c:formatCode>0.00</c:formatCode>
                <c:ptCount val="2"/>
                <c:pt idx="0">
                  <c:v>2.5</c:v>
                </c:pt>
                <c:pt idx="1">
                  <c:v>12.5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51776"/>
        <c:axId val="826452168"/>
      </c:scatterChart>
      <c:valAx>
        <c:axId val="8264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(in.)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52168"/>
        <c:crossesAt val="0"/>
        <c:crossBetween val="midCat"/>
      </c:valAx>
      <c:valAx>
        <c:axId val="826452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Peak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Sycamore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'9. Sycamore'!$B$3:$B$346</c:f>
              <c:numCache>
                <c:formatCode>0.00</c:formatCode>
                <c:ptCount val="34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4.25</c:v>
                </c:pt>
                <c:pt idx="15">
                  <c:v>4.5</c:v>
                </c:pt>
                <c:pt idx="16">
                  <c:v>4.75</c:v>
                </c:pt>
                <c:pt idx="17">
                  <c:v>5</c:v>
                </c:pt>
                <c:pt idx="18">
                  <c:v>5.25</c:v>
                </c:pt>
                <c:pt idx="19">
                  <c:v>5.5</c:v>
                </c:pt>
                <c:pt idx="20">
                  <c:v>5.75</c:v>
                </c:pt>
                <c:pt idx="21">
                  <c:v>6</c:v>
                </c:pt>
                <c:pt idx="22">
                  <c:v>6.25</c:v>
                </c:pt>
                <c:pt idx="23">
                  <c:v>6.5</c:v>
                </c:pt>
                <c:pt idx="24">
                  <c:v>6.75</c:v>
                </c:pt>
                <c:pt idx="25">
                  <c:v>7</c:v>
                </c:pt>
                <c:pt idx="26">
                  <c:v>7.25</c:v>
                </c:pt>
                <c:pt idx="27">
                  <c:v>7.5</c:v>
                </c:pt>
                <c:pt idx="28">
                  <c:v>7.75</c:v>
                </c:pt>
                <c:pt idx="29">
                  <c:v>8</c:v>
                </c:pt>
                <c:pt idx="30">
                  <c:v>8.25</c:v>
                </c:pt>
                <c:pt idx="31">
                  <c:v>8.5</c:v>
                </c:pt>
                <c:pt idx="32">
                  <c:v>8.75</c:v>
                </c:pt>
                <c:pt idx="33">
                  <c:v>9</c:v>
                </c:pt>
                <c:pt idx="34">
                  <c:v>9.25</c:v>
                </c:pt>
                <c:pt idx="35">
                  <c:v>9.5</c:v>
                </c:pt>
                <c:pt idx="36">
                  <c:v>9.75</c:v>
                </c:pt>
                <c:pt idx="37">
                  <c:v>10</c:v>
                </c:pt>
                <c:pt idx="38">
                  <c:v>10.25</c:v>
                </c:pt>
                <c:pt idx="39">
                  <c:v>10.5</c:v>
                </c:pt>
                <c:pt idx="40">
                  <c:v>10.75</c:v>
                </c:pt>
                <c:pt idx="41">
                  <c:v>11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</c:v>
                </c:pt>
                <c:pt idx="50">
                  <c:v>13.25</c:v>
                </c:pt>
                <c:pt idx="51">
                  <c:v>13.5</c:v>
                </c:pt>
                <c:pt idx="52">
                  <c:v>13.75</c:v>
                </c:pt>
                <c:pt idx="53">
                  <c:v>14</c:v>
                </c:pt>
                <c:pt idx="54">
                  <c:v>14.25</c:v>
                </c:pt>
                <c:pt idx="55">
                  <c:v>14.5</c:v>
                </c:pt>
                <c:pt idx="56">
                  <c:v>14.75</c:v>
                </c:pt>
                <c:pt idx="57">
                  <c:v>15</c:v>
                </c:pt>
                <c:pt idx="58">
                  <c:v>15.25</c:v>
                </c:pt>
                <c:pt idx="59">
                  <c:v>15.5</c:v>
                </c:pt>
                <c:pt idx="60">
                  <c:v>15.75</c:v>
                </c:pt>
                <c:pt idx="61">
                  <c:v>16</c:v>
                </c:pt>
                <c:pt idx="62">
                  <c:v>16.25</c:v>
                </c:pt>
                <c:pt idx="63">
                  <c:v>16.5</c:v>
                </c:pt>
                <c:pt idx="64">
                  <c:v>16.75</c:v>
                </c:pt>
                <c:pt idx="65">
                  <c:v>17</c:v>
                </c:pt>
                <c:pt idx="66">
                  <c:v>17.25</c:v>
                </c:pt>
                <c:pt idx="67">
                  <c:v>17.5</c:v>
                </c:pt>
                <c:pt idx="68">
                  <c:v>17.75</c:v>
                </c:pt>
                <c:pt idx="69">
                  <c:v>18</c:v>
                </c:pt>
                <c:pt idx="70">
                  <c:v>18.25</c:v>
                </c:pt>
                <c:pt idx="71">
                  <c:v>18.5</c:v>
                </c:pt>
                <c:pt idx="72">
                  <c:v>18.75</c:v>
                </c:pt>
                <c:pt idx="73">
                  <c:v>19</c:v>
                </c:pt>
                <c:pt idx="74">
                  <c:v>19.25</c:v>
                </c:pt>
                <c:pt idx="75">
                  <c:v>19.5</c:v>
                </c:pt>
                <c:pt idx="76">
                  <c:v>19.75</c:v>
                </c:pt>
                <c:pt idx="77">
                  <c:v>20</c:v>
                </c:pt>
                <c:pt idx="78">
                  <c:v>20.5</c:v>
                </c:pt>
                <c:pt idx="79">
                  <c:v>21</c:v>
                </c:pt>
                <c:pt idx="80">
                  <c:v>21.5</c:v>
                </c:pt>
                <c:pt idx="81">
                  <c:v>22</c:v>
                </c:pt>
                <c:pt idx="82">
                  <c:v>22.5</c:v>
                </c:pt>
                <c:pt idx="83">
                  <c:v>23</c:v>
                </c:pt>
                <c:pt idx="84">
                  <c:v>23.5</c:v>
                </c:pt>
                <c:pt idx="85">
                  <c:v>24</c:v>
                </c:pt>
                <c:pt idx="86">
                  <c:v>24.5</c:v>
                </c:pt>
                <c:pt idx="87">
                  <c:v>25</c:v>
                </c:pt>
                <c:pt idx="88">
                  <c:v>25.5</c:v>
                </c:pt>
                <c:pt idx="89">
                  <c:v>26</c:v>
                </c:pt>
                <c:pt idx="90">
                  <c:v>26.5</c:v>
                </c:pt>
                <c:pt idx="91">
                  <c:v>27</c:v>
                </c:pt>
                <c:pt idx="92">
                  <c:v>27.5</c:v>
                </c:pt>
                <c:pt idx="93">
                  <c:v>28</c:v>
                </c:pt>
                <c:pt idx="94">
                  <c:v>28.5</c:v>
                </c:pt>
                <c:pt idx="95">
                  <c:v>29</c:v>
                </c:pt>
                <c:pt idx="96">
                  <c:v>29.5</c:v>
                </c:pt>
                <c:pt idx="97">
                  <c:v>30</c:v>
                </c:pt>
                <c:pt idx="98">
                  <c:v>30.5</c:v>
                </c:pt>
                <c:pt idx="99">
                  <c:v>31</c:v>
                </c:pt>
                <c:pt idx="100">
                  <c:v>31.5</c:v>
                </c:pt>
                <c:pt idx="101">
                  <c:v>32</c:v>
                </c:pt>
                <c:pt idx="102">
                  <c:v>32.5</c:v>
                </c:pt>
                <c:pt idx="103">
                  <c:v>33</c:v>
                </c:pt>
                <c:pt idx="104">
                  <c:v>33.5</c:v>
                </c:pt>
                <c:pt idx="105">
                  <c:v>34</c:v>
                </c:pt>
                <c:pt idx="106">
                  <c:v>34.5</c:v>
                </c:pt>
                <c:pt idx="107">
                  <c:v>35</c:v>
                </c:pt>
                <c:pt idx="108">
                  <c:v>35.5</c:v>
                </c:pt>
                <c:pt idx="109">
                  <c:v>36</c:v>
                </c:pt>
                <c:pt idx="110">
                  <c:v>36.5</c:v>
                </c:pt>
                <c:pt idx="111">
                  <c:v>37</c:v>
                </c:pt>
                <c:pt idx="112">
                  <c:v>37.5</c:v>
                </c:pt>
                <c:pt idx="113">
                  <c:v>38</c:v>
                </c:pt>
                <c:pt idx="114">
                  <c:v>38.5</c:v>
                </c:pt>
                <c:pt idx="115">
                  <c:v>39</c:v>
                </c:pt>
                <c:pt idx="116">
                  <c:v>39.5</c:v>
                </c:pt>
                <c:pt idx="117">
                  <c:v>40</c:v>
                </c:pt>
                <c:pt idx="118">
                  <c:v>40.5</c:v>
                </c:pt>
                <c:pt idx="119">
                  <c:v>41</c:v>
                </c:pt>
                <c:pt idx="120">
                  <c:v>41.5</c:v>
                </c:pt>
                <c:pt idx="121">
                  <c:v>42</c:v>
                </c:pt>
                <c:pt idx="122">
                  <c:v>42.5</c:v>
                </c:pt>
                <c:pt idx="123">
                  <c:v>43</c:v>
                </c:pt>
                <c:pt idx="124">
                  <c:v>43.5</c:v>
                </c:pt>
                <c:pt idx="125">
                  <c:v>44</c:v>
                </c:pt>
                <c:pt idx="126">
                  <c:v>44.5</c:v>
                </c:pt>
                <c:pt idx="127">
                  <c:v>45</c:v>
                </c:pt>
                <c:pt idx="128">
                  <c:v>45.5</c:v>
                </c:pt>
                <c:pt idx="129">
                  <c:v>46</c:v>
                </c:pt>
                <c:pt idx="130">
                  <c:v>46.5</c:v>
                </c:pt>
                <c:pt idx="131">
                  <c:v>47</c:v>
                </c:pt>
                <c:pt idx="132">
                  <c:v>47.5</c:v>
                </c:pt>
                <c:pt idx="133">
                  <c:v>48</c:v>
                </c:pt>
                <c:pt idx="134">
                  <c:v>48.5</c:v>
                </c:pt>
                <c:pt idx="135">
                  <c:v>49</c:v>
                </c:pt>
                <c:pt idx="136">
                  <c:v>49.5</c:v>
                </c:pt>
                <c:pt idx="137">
                  <c:v>50</c:v>
                </c:pt>
                <c:pt idx="138">
                  <c:v>51</c:v>
                </c:pt>
                <c:pt idx="139">
                  <c:v>52</c:v>
                </c:pt>
                <c:pt idx="140">
                  <c:v>53</c:v>
                </c:pt>
                <c:pt idx="141">
                  <c:v>54</c:v>
                </c:pt>
                <c:pt idx="142">
                  <c:v>55</c:v>
                </c:pt>
                <c:pt idx="143">
                  <c:v>56</c:v>
                </c:pt>
                <c:pt idx="144">
                  <c:v>57</c:v>
                </c:pt>
                <c:pt idx="145">
                  <c:v>58</c:v>
                </c:pt>
                <c:pt idx="146">
                  <c:v>59</c:v>
                </c:pt>
                <c:pt idx="147">
                  <c:v>60</c:v>
                </c:pt>
                <c:pt idx="148">
                  <c:v>61</c:v>
                </c:pt>
                <c:pt idx="149">
                  <c:v>62</c:v>
                </c:pt>
                <c:pt idx="150">
                  <c:v>63</c:v>
                </c:pt>
                <c:pt idx="151">
                  <c:v>64</c:v>
                </c:pt>
                <c:pt idx="152">
                  <c:v>65</c:v>
                </c:pt>
                <c:pt idx="153">
                  <c:v>66</c:v>
                </c:pt>
                <c:pt idx="154">
                  <c:v>67</c:v>
                </c:pt>
                <c:pt idx="155">
                  <c:v>68</c:v>
                </c:pt>
                <c:pt idx="156">
                  <c:v>69</c:v>
                </c:pt>
                <c:pt idx="157">
                  <c:v>70</c:v>
                </c:pt>
                <c:pt idx="158">
                  <c:v>71</c:v>
                </c:pt>
                <c:pt idx="159">
                  <c:v>72</c:v>
                </c:pt>
                <c:pt idx="160">
                  <c:v>73</c:v>
                </c:pt>
                <c:pt idx="161">
                  <c:v>74</c:v>
                </c:pt>
                <c:pt idx="162">
                  <c:v>75</c:v>
                </c:pt>
                <c:pt idx="163">
                  <c:v>76</c:v>
                </c:pt>
                <c:pt idx="164">
                  <c:v>77</c:v>
                </c:pt>
                <c:pt idx="165">
                  <c:v>78</c:v>
                </c:pt>
                <c:pt idx="166">
                  <c:v>79</c:v>
                </c:pt>
                <c:pt idx="167">
                  <c:v>80</c:v>
                </c:pt>
                <c:pt idx="168">
                  <c:v>81</c:v>
                </c:pt>
                <c:pt idx="169">
                  <c:v>82</c:v>
                </c:pt>
                <c:pt idx="170">
                  <c:v>83</c:v>
                </c:pt>
                <c:pt idx="171">
                  <c:v>84</c:v>
                </c:pt>
                <c:pt idx="172">
                  <c:v>85</c:v>
                </c:pt>
                <c:pt idx="173">
                  <c:v>86</c:v>
                </c:pt>
                <c:pt idx="174">
                  <c:v>87</c:v>
                </c:pt>
                <c:pt idx="175">
                  <c:v>88</c:v>
                </c:pt>
                <c:pt idx="176">
                  <c:v>89</c:v>
                </c:pt>
                <c:pt idx="177">
                  <c:v>90</c:v>
                </c:pt>
                <c:pt idx="178">
                  <c:v>91</c:v>
                </c:pt>
                <c:pt idx="179">
                  <c:v>92</c:v>
                </c:pt>
                <c:pt idx="180">
                  <c:v>93</c:v>
                </c:pt>
                <c:pt idx="181">
                  <c:v>94</c:v>
                </c:pt>
                <c:pt idx="182">
                  <c:v>95</c:v>
                </c:pt>
                <c:pt idx="183">
                  <c:v>96</c:v>
                </c:pt>
                <c:pt idx="184">
                  <c:v>97</c:v>
                </c:pt>
                <c:pt idx="185">
                  <c:v>98</c:v>
                </c:pt>
                <c:pt idx="186">
                  <c:v>99</c:v>
                </c:pt>
                <c:pt idx="187">
                  <c:v>100</c:v>
                </c:pt>
                <c:pt idx="188">
                  <c:v>101</c:v>
                </c:pt>
                <c:pt idx="189">
                  <c:v>102</c:v>
                </c:pt>
                <c:pt idx="190">
                  <c:v>103</c:v>
                </c:pt>
                <c:pt idx="191">
                  <c:v>104</c:v>
                </c:pt>
                <c:pt idx="192">
                  <c:v>105</c:v>
                </c:pt>
                <c:pt idx="193">
                  <c:v>106</c:v>
                </c:pt>
                <c:pt idx="194">
                  <c:v>107</c:v>
                </c:pt>
                <c:pt idx="195">
                  <c:v>108</c:v>
                </c:pt>
                <c:pt idx="196">
                  <c:v>109</c:v>
                </c:pt>
                <c:pt idx="197">
                  <c:v>110</c:v>
                </c:pt>
                <c:pt idx="198">
                  <c:v>111</c:v>
                </c:pt>
                <c:pt idx="199">
                  <c:v>112</c:v>
                </c:pt>
                <c:pt idx="200">
                  <c:v>113</c:v>
                </c:pt>
                <c:pt idx="201">
                  <c:v>114</c:v>
                </c:pt>
                <c:pt idx="202">
                  <c:v>115</c:v>
                </c:pt>
                <c:pt idx="203">
                  <c:v>116</c:v>
                </c:pt>
                <c:pt idx="204">
                  <c:v>117</c:v>
                </c:pt>
                <c:pt idx="205">
                  <c:v>118</c:v>
                </c:pt>
                <c:pt idx="206">
                  <c:v>119</c:v>
                </c:pt>
                <c:pt idx="207">
                  <c:v>120</c:v>
                </c:pt>
                <c:pt idx="208">
                  <c:v>121</c:v>
                </c:pt>
                <c:pt idx="209">
                  <c:v>123</c:v>
                </c:pt>
                <c:pt idx="210">
                  <c:v>124</c:v>
                </c:pt>
                <c:pt idx="211">
                  <c:v>125</c:v>
                </c:pt>
                <c:pt idx="212">
                  <c:v>126</c:v>
                </c:pt>
                <c:pt idx="213">
                  <c:v>127</c:v>
                </c:pt>
                <c:pt idx="214">
                  <c:v>128</c:v>
                </c:pt>
                <c:pt idx="215">
                  <c:v>129</c:v>
                </c:pt>
                <c:pt idx="216">
                  <c:v>130</c:v>
                </c:pt>
                <c:pt idx="217">
                  <c:v>131</c:v>
                </c:pt>
                <c:pt idx="218">
                  <c:v>132</c:v>
                </c:pt>
                <c:pt idx="219">
                  <c:v>133</c:v>
                </c:pt>
                <c:pt idx="220">
                  <c:v>134</c:v>
                </c:pt>
                <c:pt idx="221">
                  <c:v>135</c:v>
                </c:pt>
                <c:pt idx="222">
                  <c:v>136</c:v>
                </c:pt>
                <c:pt idx="223">
                  <c:v>137</c:v>
                </c:pt>
                <c:pt idx="224">
                  <c:v>138</c:v>
                </c:pt>
                <c:pt idx="225">
                  <c:v>139</c:v>
                </c:pt>
                <c:pt idx="226">
                  <c:v>140</c:v>
                </c:pt>
                <c:pt idx="227">
                  <c:v>141</c:v>
                </c:pt>
                <c:pt idx="228">
                  <c:v>142</c:v>
                </c:pt>
                <c:pt idx="229">
                  <c:v>143</c:v>
                </c:pt>
                <c:pt idx="230">
                  <c:v>144</c:v>
                </c:pt>
                <c:pt idx="231">
                  <c:v>145</c:v>
                </c:pt>
                <c:pt idx="232">
                  <c:v>146</c:v>
                </c:pt>
                <c:pt idx="233">
                  <c:v>147</c:v>
                </c:pt>
                <c:pt idx="234">
                  <c:v>148</c:v>
                </c:pt>
                <c:pt idx="235">
                  <c:v>149</c:v>
                </c:pt>
                <c:pt idx="236">
                  <c:v>150</c:v>
                </c:pt>
                <c:pt idx="237">
                  <c:v>151</c:v>
                </c:pt>
                <c:pt idx="238">
                  <c:v>152</c:v>
                </c:pt>
                <c:pt idx="239">
                  <c:v>153</c:v>
                </c:pt>
                <c:pt idx="240">
                  <c:v>154</c:v>
                </c:pt>
                <c:pt idx="241">
                  <c:v>155</c:v>
                </c:pt>
                <c:pt idx="242">
                  <c:v>156</c:v>
                </c:pt>
                <c:pt idx="243">
                  <c:v>157</c:v>
                </c:pt>
                <c:pt idx="244">
                  <c:v>158</c:v>
                </c:pt>
                <c:pt idx="245">
                  <c:v>159</c:v>
                </c:pt>
                <c:pt idx="246">
                  <c:v>160</c:v>
                </c:pt>
                <c:pt idx="247">
                  <c:v>161</c:v>
                </c:pt>
                <c:pt idx="248">
                  <c:v>162</c:v>
                </c:pt>
                <c:pt idx="249">
                  <c:v>163</c:v>
                </c:pt>
                <c:pt idx="250">
                  <c:v>164</c:v>
                </c:pt>
                <c:pt idx="251">
                  <c:v>165</c:v>
                </c:pt>
                <c:pt idx="252">
                  <c:v>166</c:v>
                </c:pt>
                <c:pt idx="253">
                  <c:v>167</c:v>
                </c:pt>
                <c:pt idx="254">
                  <c:v>168</c:v>
                </c:pt>
                <c:pt idx="255">
                  <c:v>169</c:v>
                </c:pt>
                <c:pt idx="256">
                  <c:v>170</c:v>
                </c:pt>
                <c:pt idx="257">
                  <c:v>171</c:v>
                </c:pt>
                <c:pt idx="258">
                  <c:v>172</c:v>
                </c:pt>
                <c:pt idx="259">
                  <c:v>173</c:v>
                </c:pt>
                <c:pt idx="260">
                  <c:v>174</c:v>
                </c:pt>
                <c:pt idx="261">
                  <c:v>175</c:v>
                </c:pt>
                <c:pt idx="262">
                  <c:v>176</c:v>
                </c:pt>
                <c:pt idx="263">
                  <c:v>177</c:v>
                </c:pt>
                <c:pt idx="264">
                  <c:v>178</c:v>
                </c:pt>
                <c:pt idx="265">
                  <c:v>179</c:v>
                </c:pt>
                <c:pt idx="266">
                  <c:v>180</c:v>
                </c:pt>
                <c:pt idx="267">
                  <c:v>181</c:v>
                </c:pt>
                <c:pt idx="268">
                  <c:v>182</c:v>
                </c:pt>
                <c:pt idx="269">
                  <c:v>183</c:v>
                </c:pt>
                <c:pt idx="270">
                  <c:v>184</c:v>
                </c:pt>
                <c:pt idx="271">
                  <c:v>185</c:v>
                </c:pt>
                <c:pt idx="272">
                  <c:v>186</c:v>
                </c:pt>
                <c:pt idx="273">
                  <c:v>187</c:v>
                </c:pt>
                <c:pt idx="274">
                  <c:v>188</c:v>
                </c:pt>
                <c:pt idx="275">
                  <c:v>189</c:v>
                </c:pt>
                <c:pt idx="276">
                  <c:v>190</c:v>
                </c:pt>
                <c:pt idx="277">
                  <c:v>191</c:v>
                </c:pt>
                <c:pt idx="278">
                  <c:v>192</c:v>
                </c:pt>
                <c:pt idx="279">
                  <c:v>193</c:v>
                </c:pt>
                <c:pt idx="280">
                  <c:v>194</c:v>
                </c:pt>
                <c:pt idx="281">
                  <c:v>195</c:v>
                </c:pt>
                <c:pt idx="282">
                  <c:v>196</c:v>
                </c:pt>
                <c:pt idx="283">
                  <c:v>197</c:v>
                </c:pt>
                <c:pt idx="284">
                  <c:v>230</c:v>
                </c:pt>
                <c:pt idx="285">
                  <c:v>235</c:v>
                </c:pt>
                <c:pt idx="286">
                  <c:v>240</c:v>
                </c:pt>
                <c:pt idx="287">
                  <c:v>245</c:v>
                </c:pt>
                <c:pt idx="288">
                  <c:v>250</c:v>
                </c:pt>
                <c:pt idx="289">
                  <c:v>255</c:v>
                </c:pt>
                <c:pt idx="290">
                  <c:v>260</c:v>
                </c:pt>
                <c:pt idx="291">
                  <c:v>265</c:v>
                </c:pt>
                <c:pt idx="292">
                  <c:v>270</c:v>
                </c:pt>
                <c:pt idx="293">
                  <c:v>275</c:v>
                </c:pt>
                <c:pt idx="294">
                  <c:v>280</c:v>
                </c:pt>
                <c:pt idx="295">
                  <c:v>285</c:v>
                </c:pt>
                <c:pt idx="296">
                  <c:v>290</c:v>
                </c:pt>
                <c:pt idx="297">
                  <c:v>295</c:v>
                </c:pt>
                <c:pt idx="298">
                  <c:v>300</c:v>
                </c:pt>
                <c:pt idx="299">
                  <c:v>310</c:v>
                </c:pt>
                <c:pt idx="300">
                  <c:v>320</c:v>
                </c:pt>
                <c:pt idx="301">
                  <c:v>330</c:v>
                </c:pt>
                <c:pt idx="302">
                  <c:v>340</c:v>
                </c:pt>
                <c:pt idx="303">
                  <c:v>350</c:v>
                </c:pt>
                <c:pt idx="304">
                  <c:v>360</c:v>
                </c:pt>
                <c:pt idx="305">
                  <c:v>370</c:v>
                </c:pt>
                <c:pt idx="306">
                  <c:v>380</c:v>
                </c:pt>
                <c:pt idx="307">
                  <c:v>390</c:v>
                </c:pt>
                <c:pt idx="308">
                  <c:v>400</c:v>
                </c:pt>
                <c:pt idx="309">
                  <c:v>410</c:v>
                </c:pt>
                <c:pt idx="310">
                  <c:v>480</c:v>
                </c:pt>
                <c:pt idx="311">
                  <c:v>490</c:v>
                </c:pt>
                <c:pt idx="312">
                  <c:v>500</c:v>
                </c:pt>
                <c:pt idx="313">
                  <c:v>510</c:v>
                </c:pt>
                <c:pt idx="314">
                  <c:v>520</c:v>
                </c:pt>
                <c:pt idx="315">
                  <c:v>530</c:v>
                </c:pt>
                <c:pt idx="316">
                  <c:v>540</c:v>
                </c:pt>
                <c:pt idx="317">
                  <c:v>550</c:v>
                </c:pt>
                <c:pt idx="318">
                  <c:v>560</c:v>
                </c:pt>
                <c:pt idx="319">
                  <c:v>580</c:v>
                </c:pt>
                <c:pt idx="320">
                  <c:v>582</c:v>
                </c:pt>
                <c:pt idx="321">
                  <c:v>590</c:v>
                </c:pt>
                <c:pt idx="322">
                  <c:v>600</c:v>
                </c:pt>
                <c:pt idx="323">
                  <c:v>620</c:v>
                </c:pt>
                <c:pt idx="324">
                  <c:v>640</c:v>
                </c:pt>
                <c:pt idx="325">
                  <c:v>660</c:v>
                </c:pt>
                <c:pt idx="326">
                  <c:v>680</c:v>
                </c:pt>
                <c:pt idx="327">
                  <c:v>700</c:v>
                </c:pt>
                <c:pt idx="328">
                  <c:v>800</c:v>
                </c:pt>
                <c:pt idx="329">
                  <c:v>900</c:v>
                </c:pt>
                <c:pt idx="330">
                  <c:v>1000</c:v>
                </c:pt>
                <c:pt idx="331">
                  <c:v>1200</c:v>
                </c:pt>
                <c:pt idx="332">
                  <c:v>2400</c:v>
                </c:pt>
                <c:pt idx="333">
                  <c:v>2600</c:v>
                </c:pt>
                <c:pt idx="334">
                  <c:v>2890</c:v>
                </c:pt>
                <c:pt idx="335">
                  <c:v>3000</c:v>
                </c:pt>
                <c:pt idx="336">
                  <c:v>3200</c:v>
                </c:pt>
                <c:pt idx="337">
                  <c:v>3400</c:v>
                </c:pt>
                <c:pt idx="338">
                  <c:v>3630</c:v>
                </c:pt>
                <c:pt idx="339">
                  <c:v>3800</c:v>
                </c:pt>
                <c:pt idx="340">
                  <c:v>4000</c:v>
                </c:pt>
                <c:pt idx="341">
                  <c:v>4200</c:v>
                </c:pt>
                <c:pt idx="342">
                  <c:v>4400</c:v>
                </c:pt>
                <c:pt idx="343">
                  <c:v>4580</c:v>
                </c:pt>
              </c:numCache>
            </c:numRef>
          </c:xVal>
          <c:yVal>
            <c:numRef>
              <c:f>'9. Sycamore'!$A$3:$A$346</c:f>
              <c:numCache>
                <c:formatCode>0.00</c:formatCode>
                <c:ptCount val="344"/>
                <c:pt idx="0">
                  <c:v>0</c:v>
                </c:pt>
                <c:pt idx="1">
                  <c:v>4.3084716796922748</c:v>
                </c:pt>
                <c:pt idx="2">
                  <c:v>4.9962158203077252</c:v>
                </c:pt>
                <c:pt idx="3">
                  <c:v>5.5997314453077252</c:v>
                </c:pt>
                <c:pt idx="4">
                  <c:v>6.169921875</c:v>
                </c:pt>
                <c:pt idx="5">
                  <c:v>6.6408691406277285</c:v>
                </c:pt>
                <c:pt idx="6">
                  <c:v>7.1154785156277285</c:v>
                </c:pt>
                <c:pt idx="7">
                  <c:v>7.5578613281277285</c:v>
                </c:pt>
                <c:pt idx="8">
                  <c:v>8.0299072265638642</c:v>
                </c:pt>
                <c:pt idx="9">
                  <c:v>8.4195556640638642</c:v>
                </c:pt>
                <c:pt idx="10">
                  <c:v>8.8363037109361358</c:v>
                </c:pt>
                <c:pt idx="11">
                  <c:v>9.2010498046922748</c:v>
                </c:pt>
                <c:pt idx="12">
                  <c:v>9.5723876953077252</c:v>
                </c:pt>
                <c:pt idx="13">
                  <c:v>9.9268798828077252</c:v>
                </c:pt>
                <c:pt idx="14">
                  <c:v>10.7314453125</c:v>
                </c:pt>
                <c:pt idx="15">
                  <c:v>10.972778320307725</c:v>
                </c:pt>
                <c:pt idx="16">
                  <c:v>11.209350585936136</c:v>
                </c:pt>
                <c:pt idx="17">
                  <c:v>11.441894531256139</c:v>
                </c:pt>
                <c:pt idx="18">
                  <c:v>11.667846679692275</c:v>
                </c:pt>
                <c:pt idx="19">
                  <c:v>11.895629882807725</c:v>
                </c:pt>
                <c:pt idx="20">
                  <c:v>12.1171875</c:v>
                </c:pt>
                <c:pt idx="21">
                  <c:v>12.335815429692275</c:v>
                </c:pt>
                <c:pt idx="22">
                  <c:v>12.551879882807725</c:v>
                </c:pt>
                <c:pt idx="23">
                  <c:v>12.7646484375</c:v>
                </c:pt>
                <c:pt idx="24">
                  <c:v>12.974487304692275</c:v>
                </c:pt>
                <c:pt idx="25">
                  <c:v>13.181762695307725</c:v>
                </c:pt>
                <c:pt idx="26">
                  <c:v>13.386840820307725</c:v>
                </c:pt>
                <c:pt idx="27">
                  <c:v>13.589355468756139</c:v>
                </c:pt>
                <c:pt idx="28">
                  <c:v>13.789672851563864</c:v>
                </c:pt>
                <c:pt idx="29">
                  <c:v>13.987792968756139</c:v>
                </c:pt>
                <c:pt idx="30">
                  <c:v>14.184082031256139</c:v>
                </c:pt>
                <c:pt idx="31">
                  <c:v>14.377807617192275</c:v>
                </c:pt>
                <c:pt idx="32">
                  <c:v>14.646240234372272</c:v>
                </c:pt>
                <c:pt idx="33">
                  <c:v>14.760131835936136</c:v>
                </c:pt>
                <c:pt idx="34">
                  <c:v>14.949462890627728</c:v>
                </c:pt>
                <c:pt idx="35">
                  <c:v>15.136230468756139</c:v>
                </c:pt>
                <c:pt idx="36">
                  <c:v>15.321533203127728</c:v>
                </c:pt>
                <c:pt idx="37">
                  <c:v>15.505371093756139</c:v>
                </c:pt>
                <c:pt idx="38">
                  <c:v>15.687744140627728</c:v>
                </c:pt>
                <c:pt idx="39">
                  <c:v>15.868652343756139</c:v>
                </c:pt>
                <c:pt idx="40">
                  <c:v>16.048095703127728</c:v>
                </c:pt>
                <c:pt idx="41">
                  <c:v>16.225708007807725</c:v>
                </c:pt>
                <c:pt idx="42">
                  <c:v>16.402587890627728</c:v>
                </c:pt>
                <c:pt idx="43">
                  <c:v>16.577636718756139</c:v>
                </c:pt>
                <c:pt idx="44">
                  <c:v>16.752319335936136</c:v>
                </c:pt>
                <c:pt idx="45">
                  <c:v>16.9248046875</c:v>
                </c:pt>
                <c:pt idx="46">
                  <c:v>17.096557617192275</c:v>
                </c:pt>
                <c:pt idx="47">
                  <c:v>17.267211914063864</c:v>
                </c:pt>
                <c:pt idx="48">
                  <c:v>17.436767578127728</c:v>
                </c:pt>
                <c:pt idx="49">
                  <c:v>17.604858398436136</c:v>
                </c:pt>
                <c:pt idx="50">
                  <c:v>14.478149414063864</c:v>
                </c:pt>
                <c:pt idx="51">
                  <c:v>14.598999023436136</c:v>
                </c:pt>
                <c:pt idx="52">
                  <c:v>17.934448242192275</c:v>
                </c:pt>
                <c:pt idx="53">
                  <c:v>18.090087890627728</c:v>
                </c:pt>
                <c:pt idx="54">
                  <c:v>18.244628906256139</c:v>
                </c:pt>
                <c:pt idx="55">
                  <c:v>18.3984375</c:v>
                </c:pt>
                <c:pt idx="56">
                  <c:v>18.551147460936136</c:v>
                </c:pt>
                <c:pt idx="57">
                  <c:v>18.703125</c:v>
                </c:pt>
                <c:pt idx="58">
                  <c:v>18.853637695307725</c:v>
                </c:pt>
                <c:pt idx="59">
                  <c:v>19.004516601563864</c:v>
                </c:pt>
                <c:pt idx="60">
                  <c:v>19.153930664063864</c:v>
                </c:pt>
                <c:pt idx="61">
                  <c:v>19.302612304692275</c:v>
                </c:pt>
                <c:pt idx="62">
                  <c:v>19.450927734372272</c:v>
                </c:pt>
                <c:pt idx="63">
                  <c:v>19.598144531256139</c:v>
                </c:pt>
                <c:pt idx="64">
                  <c:v>19.744262695307725</c:v>
                </c:pt>
                <c:pt idx="65">
                  <c:v>19.890014648436136</c:v>
                </c:pt>
                <c:pt idx="66">
                  <c:v>20.035400390627728</c:v>
                </c:pt>
                <c:pt idx="67">
                  <c:v>20.179321289063864</c:v>
                </c:pt>
                <c:pt idx="68">
                  <c:v>20.322875976563864</c:v>
                </c:pt>
                <c:pt idx="69">
                  <c:v>20.465698242192275</c:v>
                </c:pt>
                <c:pt idx="70">
                  <c:v>20.608154296872272</c:v>
                </c:pt>
                <c:pt idx="71">
                  <c:v>20.749877929692275</c:v>
                </c:pt>
                <c:pt idx="72">
                  <c:v>20.890869140627728</c:v>
                </c:pt>
                <c:pt idx="73">
                  <c:v>21.030395507807725</c:v>
                </c:pt>
                <c:pt idx="74">
                  <c:v>21.170288085936136</c:v>
                </c:pt>
                <c:pt idx="75">
                  <c:v>21.306884765627728</c:v>
                </c:pt>
                <c:pt idx="76">
                  <c:v>21.442016601563864</c:v>
                </c:pt>
                <c:pt idx="77">
                  <c:v>21.575683593756139</c:v>
                </c:pt>
                <c:pt idx="78">
                  <c:v>21.837158203127728</c:v>
                </c:pt>
                <c:pt idx="79">
                  <c:v>22.034912109372272</c:v>
                </c:pt>
                <c:pt idx="80">
                  <c:v>22.3095703125</c:v>
                </c:pt>
                <c:pt idx="81">
                  <c:v>22.536254882807725</c:v>
                </c:pt>
                <c:pt idx="82">
                  <c:v>22.760375976563864</c:v>
                </c:pt>
                <c:pt idx="83">
                  <c:v>22.973144531256139</c:v>
                </c:pt>
                <c:pt idx="84">
                  <c:v>23.182983398436136</c:v>
                </c:pt>
                <c:pt idx="85">
                  <c:v>23.384765625</c:v>
                </c:pt>
                <c:pt idx="86">
                  <c:v>23.47265625</c:v>
                </c:pt>
                <c:pt idx="87">
                  <c:v>23.6572265625</c:v>
                </c:pt>
                <c:pt idx="88">
                  <c:v>23.837036132807725</c:v>
                </c:pt>
                <c:pt idx="89">
                  <c:v>24.013549804692275</c:v>
                </c:pt>
                <c:pt idx="90">
                  <c:v>24.185668945307725</c:v>
                </c:pt>
                <c:pt idx="91">
                  <c:v>24.349365234372272</c:v>
                </c:pt>
                <c:pt idx="92">
                  <c:v>24.535400390627728</c:v>
                </c:pt>
                <c:pt idx="93">
                  <c:v>24.580810546872272</c:v>
                </c:pt>
                <c:pt idx="94">
                  <c:v>24.795043945307725</c:v>
                </c:pt>
                <c:pt idx="95">
                  <c:v>25.008178710936136</c:v>
                </c:pt>
                <c:pt idx="96">
                  <c:v>25.220214843756139</c:v>
                </c:pt>
                <c:pt idx="97">
                  <c:v>25.276977539063864</c:v>
                </c:pt>
                <c:pt idx="98">
                  <c:v>25.502563476563864</c:v>
                </c:pt>
                <c:pt idx="99">
                  <c:v>25.547241210936136</c:v>
                </c:pt>
                <c:pt idx="100">
                  <c:v>25.672119140627728</c:v>
                </c:pt>
                <c:pt idx="101">
                  <c:v>25.805419921872272</c:v>
                </c:pt>
                <c:pt idx="102">
                  <c:v>25.981567382807725</c:v>
                </c:pt>
                <c:pt idx="103">
                  <c:v>26.179321289063864</c:v>
                </c:pt>
                <c:pt idx="104">
                  <c:v>26.344482421872272</c:v>
                </c:pt>
                <c:pt idx="105">
                  <c:v>26.496826171872272</c:v>
                </c:pt>
                <c:pt idx="106">
                  <c:v>26.609985351563864</c:v>
                </c:pt>
                <c:pt idx="107">
                  <c:v>26.771484375</c:v>
                </c:pt>
                <c:pt idx="108">
                  <c:v>26.897827148436136</c:v>
                </c:pt>
                <c:pt idx="109">
                  <c:v>27.022705078127728</c:v>
                </c:pt>
                <c:pt idx="110">
                  <c:v>27.145385742192275</c:v>
                </c:pt>
                <c:pt idx="111">
                  <c:v>27.265136718756139</c:v>
                </c:pt>
                <c:pt idx="112">
                  <c:v>27.392944335936136</c:v>
                </c:pt>
                <c:pt idx="113">
                  <c:v>27.519653320307725</c:v>
                </c:pt>
                <c:pt idx="114">
                  <c:v>27.645629882807725</c:v>
                </c:pt>
                <c:pt idx="115">
                  <c:v>27.7705078125</c:v>
                </c:pt>
                <c:pt idx="116">
                  <c:v>27.894287109372272</c:v>
                </c:pt>
                <c:pt idx="117">
                  <c:v>28.018432617192275</c:v>
                </c:pt>
                <c:pt idx="118">
                  <c:v>28.141845703127728</c:v>
                </c:pt>
                <c:pt idx="119">
                  <c:v>28.265991210936136</c:v>
                </c:pt>
                <c:pt idx="120">
                  <c:v>28.386474609372272</c:v>
                </c:pt>
                <c:pt idx="121">
                  <c:v>28.506591796872272</c:v>
                </c:pt>
                <c:pt idx="122">
                  <c:v>28.758911132807725</c:v>
                </c:pt>
                <c:pt idx="123">
                  <c:v>28.844604492192275</c:v>
                </c:pt>
                <c:pt idx="124">
                  <c:v>28.929931640627728</c:v>
                </c:pt>
                <c:pt idx="125">
                  <c:v>29.014160156256139</c:v>
                </c:pt>
                <c:pt idx="126">
                  <c:v>29.09765625</c:v>
                </c:pt>
                <c:pt idx="127">
                  <c:v>29.1796875</c:v>
                </c:pt>
                <c:pt idx="128">
                  <c:v>29.26171875</c:v>
                </c:pt>
                <c:pt idx="129">
                  <c:v>29.342285156256139</c:v>
                </c:pt>
                <c:pt idx="130">
                  <c:v>29.4228515625</c:v>
                </c:pt>
                <c:pt idx="131">
                  <c:v>29.662353515627728</c:v>
                </c:pt>
                <c:pt idx="132">
                  <c:v>29.773315429692275</c:v>
                </c:pt>
                <c:pt idx="133">
                  <c:v>29.883911132807725</c:v>
                </c:pt>
                <c:pt idx="134">
                  <c:v>29.8798828125</c:v>
                </c:pt>
                <c:pt idx="135">
                  <c:v>29.995605468756139</c:v>
                </c:pt>
                <c:pt idx="136">
                  <c:v>30.093017578127728</c:v>
                </c:pt>
                <c:pt idx="137">
                  <c:v>30.191162109372272</c:v>
                </c:pt>
                <c:pt idx="138">
                  <c:v>30.487060546872272</c:v>
                </c:pt>
                <c:pt idx="139">
                  <c:v>30.695068359372272</c:v>
                </c:pt>
                <c:pt idx="140">
                  <c:v>30.899780273436136</c:v>
                </c:pt>
                <c:pt idx="141">
                  <c:v>31.101196289063864</c:v>
                </c:pt>
                <c:pt idx="142">
                  <c:v>31.30078125</c:v>
                </c:pt>
                <c:pt idx="143">
                  <c:v>31.497436523436136</c:v>
                </c:pt>
                <c:pt idx="144">
                  <c:v>31.691894531256139</c:v>
                </c:pt>
                <c:pt idx="145">
                  <c:v>31.883056640627728</c:v>
                </c:pt>
                <c:pt idx="146">
                  <c:v>32.070922851563864</c:v>
                </c:pt>
                <c:pt idx="147">
                  <c:v>32.124389648436136</c:v>
                </c:pt>
                <c:pt idx="148">
                  <c:v>32.302001953127728</c:v>
                </c:pt>
                <c:pt idx="149">
                  <c:v>32.478515625</c:v>
                </c:pt>
                <c:pt idx="150">
                  <c:v>32.653198242192275</c:v>
                </c:pt>
                <c:pt idx="151">
                  <c:v>32.826782226563864</c:v>
                </c:pt>
                <c:pt idx="152">
                  <c:v>32.999267578127728</c:v>
                </c:pt>
                <c:pt idx="153">
                  <c:v>33.168823242192275</c:v>
                </c:pt>
                <c:pt idx="154">
                  <c:v>33.317504882807725</c:v>
                </c:pt>
                <c:pt idx="155">
                  <c:v>33.749267578127728</c:v>
                </c:pt>
                <c:pt idx="156">
                  <c:v>33.833129882807725</c:v>
                </c:pt>
                <c:pt idx="157">
                  <c:v>33.942993164063864</c:v>
                </c:pt>
                <c:pt idx="158">
                  <c:v>34.0048828125</c:v>
                </c:pt>
                <c:pt idx="159">
                  <c:v>34.105957031256139</c:v>
                </c:pt>
                <c:pt idx="160">
                  <c:v>34.240356445307725</c:v>
                </c:pt>
                <c:pt idx="161">
                  <c:v>34.39453125</c:v>
                </c:pt>
                <c:pt idx="162">
                  <c:v>34.545410156256139</c:v>
                </c:pt>
                <c:pt idx="163">
                  <c:v>34.692993164063864</c:v>
                </c:pt>
                <c:pt idx="164">
                  <c:v>34.8369140625</c:v>
                </c:pt>
                <c:pt idx="165">
                  <c:v>34.991088867192275</c:v>
                </c:pt>
                <c:pt idx="166">
                  <c:v>35.139770507807725</c:v>
                </c:pt>
                <c:pt idx="167">
                  <c:v>35.286254882807725</c:v>
                </c:pt>
                <c:pt idx="168">
                  <c:v>35.432373046872272</c:v>
                </c:pt>
                <c:pt idx="169">
                  <c:v>35.576660156256139</c:v>
                </c:pt>
                <c:pt idx="170">
                  <c:v>35.721313476563864</c:v>
                </c:pt>
                <c:pt idx="171">
                  <c:v>35.864501953127728</c:v>
                </c:pt>
                <c:pt idx="172">
                  <c:v>36.006225585936136</c:v>
                </c:pt>
                <c:pt idx="173">
                  <c:v>36.205810546872272</c:v>
                </c:pt>
                <c:pt idx="174">
                  <c:v>36.287109375</c:v>
                </c:pt>
                <c:pt idx="175">
                  <c:v>36.492919921872272</c:v>
                </c:pt>
                <c:pt idx="176">
                  <c:v>36.636108398436136</c:v>
                </c:pt>
                <c:pt idx="177">
                  <c:v>36.7939453125</c:v>
                </c:pt>
                <c:pt idx="178">
                  <c:v>36.932006835936136</c:v>
                </c:pt>
                <c:pt idx="179">
                  <c:v>37.070434570307725</c:v>
                </c:pt>
                <c:pt idx="180">
                  <c:v>37.206665039063864</c:v>
                </c:pt>
                <c:pt idx="181">
                  <c:v>37.342529296872272</c:v>
                </c:pt>
                <c:pt idx="182">
                  <c:v>37.478027343756139</c:v>
                </c:pt>
                <c:pt idx="183">
                  <c:v>37.612792968756139</c:v>
                </c:pt>
                <c:pt idx="184">
                  <c:v>37.747192382807725</c:v>
                </c:pt>
                <c:pt idx="185">
                  <c:v>37.880493164063864</c:v>
                </c:pt>
                <c:pt idx="186">
                  <c:v>38.0126953125</c:v>
                </c:pt>
                <c:pt idx="187">
                  <c:v>38.144897460936136</c:v>
                </c:pt>
                <c:pt idx="188">
                  <c:v>38.276000976563864</c:v>
                </c:pt>
                <c:pt idx="189">
                  <c:v>38.406738281256139</c:v>
                </c:pt>
                <c:pt idx="190">
                  <c:v>38.536743164063864</c:v>
                </c:pt>
                <c:pt idx="191">
                  <c:v>38.665283203127728</c:v>
                </c:pt>
                <c:pt idx="192">
                  <c:v>38.794189453127728</c:v>
                </c:pt>
                <c:pt idx="193">
                  <c:v>38.922729492192275</c:v>
                </c:pt>
                <c:pt idx="194">
                  <c:v>38.990112304692275</c:v>
                </c:pt>
                <c:pt idx="195">
                  <c:v>39.195922851563864</c:v>
                </c:pt>
                <c:pt idx="196">
                  <c:v>39.323730468756139</c:v>
                </c:pt>
                <c:pt idx="197">
                  <c:v>39.451171875</c:v>
                </c:pt>
                <c:pt idx="198">
                  <c:v>39.577514648436136</c:v>
                </c:pt>
                <c:pt idx="199">
                  <c:v>39.703491210936136</c:v>
                </c:pt>
                <c:pt idx="200">
                  <c:v>39.829833984372272</c:v>
                </c:pt>
                <c:pt idx="201">
                  <c:v>39.955444335936136</c:v>
                </c:pt>
                <c:pt idx="202">
                  <c:v>40.112548828127728</c:v>
                </c:pt>
                <c:pt idx="203">
                  <c:v>40.203735351563864</c:v>
                </c:pt>
                <c:pt idx="204">
                  <c:v>40.311035156256139</c:v>
                </c:pt>
                <c:pt idx="205">
                  <c:v>40.4208984375</c:v>
                </c:pt>
                <c:pt idx="206">
                  <c:v>40.541381835936136</c:v>
                </c:pt>
                <c:pt idx="207">
                  <c:v>40.660766601563864</c:v>
                </c:pt>
                <c:pt idx="208">
                  <c:v>40.779785156256139</c:v>
                </c:pt>
                <c:pt idx="209">
                  <c:v>41.084472656256139</c:v>
                </c:pt>
                <c:pt idx="210">
                  <c:v>41.242675781256139</c:v>
                </c:pt>
                <c:pt idx="211">
                  <c:v>41.246704101563864</c:v>
                </c:pt>
                <c:pt idx="212">
                  <c:v>41.366821289063864</c:v>
                </c:pt>
                <c:pt idx="213">
                  <c:v>41.486206054692275</c:v>
                </c:pt>
                <c:pt idx="214">
                  <c:v>41.606323242192275</c:v>
                </c:pt>
                <c:pt idx="215">
                  <c:v>41.720581054692275</c:v>
                </c:pt>
                <c:pt idx="216">
                  <c:v>41.931518554692275</c:v>
                </c:pt>
                <c:pt idx="217">
                  <c:v>42.070678710936136</c:v>
                </c:pt>
                <c:pt idx="218">
                  <c:v>42.202514648436136</c:v>
                </c:pt>
                <c:pt idx="219">
                  <c:v>42.339111328127728</c:v>
                </c:pt>
                <c:pt idx="220">
                  <c:v>42.485595703127728</c:v>
                </c:pt>
                <c:pt idx="221">
                  <c:v>42.624389648436136</c:v>
                </c:pt>
                <c:pt idx="222">
                  <c:v>42.71484375</c:v>
                </c:pt>
                <c:pt idx="223">
                  <c:v>42.888061523436136</c:v>
                </c:pt>
                <c:pt idx="224">
                  <c:v>43.021362304692275</c:v>
                </c:pt>
                <c:pt idx="225">
                  <c:v>43.154296875</c:v>
                </c:pt>
                <c:pt idx="226">
                  <c:v>43.227905273436136</c:v>
                </c:pt>
                <c:pt idx="227">
                  <c:v>43.342895507807725</c:v>
                </c:pt>
                <c:pt idx="228">
                  <c:v>43.473999023436136</c:v>
                </c:pt>
                <c:pt idx="229">
                  <c:v>43.602905273436136</c:v>
                </c:pt>
                <c:pt idx="230">
                  <c:v>43.76953125</c:v>
                </c:pt>
                <c:pt idx="231">
                  <c:v>43.899902343756139</c:v>
                </c:pt>
                <c:pt idx="232">
                  <c:v>44.028442382807725</c:v>
                </c:pt>
                <c:pt idx="233">
                  <c:v>44.157348632807725</c:v>
                </c:pt>
                <c:pt idx="234">
                  <c:v>44.286621093756139</c:v>
                </c:pt>
                <c:pt idx="235">
                  <c:v>44.414794921872272</c:v>
                </c:pt>
                <c:pt idx="236">
                  <c:v>44.561645507807725</c:v>
                </c:pt>
                <c:pt idx="237">
                  <c:v>44.687988281256139</c:v>
                </c:pt>
                <c:pt idx="238">
                  <c:v>44.820556640627728</c:v>
                </c:pt>
                <c:pt idx="239">
                  <c:v>44.942504882807725</c:v>
                </c:pt>
                <c:pt idx="240">
                  <c:v>45.047973632807725</c:v>
                </c:pt>
                <c:pt idx="241">
                  <c:v>45.146484375</c:v>
                </c:pt>
                <c:pt idx="242">
                  <c:v>45.251220703127728</c:v>
                </c:pt>
                <c:pt idx="243">
                  <c:v>45.355957031256139</c:v>
                </c:pt>
                <c:pt idx="244">
                  <c:v>45.468383789063864</c:v>
                </c:pt>
                <c:pt idx="245">
                  <c:v>45.581542968756139</c:v>
                </c:pt>
                <c:pt idx="246">
                  <c:v>45.693237304692275</c:v>
                </c:pt>
                <c:pt idx="247">
                  <c:v>45.805297851563864</c:v>
                </c:pt>
                <c:pt idx="248">
                  <c:v>45.917358398436136</c:v>
                </c:pt>
                <c:pt idx="249">
                  <c:v>46.029418945307725</c:v>
                </c:pt>
                <c:pt idx="250">
                  <c:v>46.103393554692275</c:v>
                </c:pt>
                <c:pt idx="251">
                  <c:v>46.215087890627728</c:v>
                </c:pt>
                <c:pt idx="252">
                  <c:v>46.326049804692275</c:v>
                </c:pt>
                <c:pt idx="253">
                  <c:v>46.437011718756139</c:v>
                </c:pt>
                <c:pt idx="254">
                  <c:v>46.547241210936136</c:v>
                </c:pt>
                <c:pt idx="255">
                  <c:v>46.658203125</c:v>
                </c:pt>
                <c:pt idx="256">
                  <c:v>46.768066406256139</c:v>
                </c:pt>
                <c:pt idx="257">
                  <c:v>46.879028320307725</c:v>
                </c:pt>
                <c:pt idx="258">
                  <c:v>47.078613281256139</c:v>
                </c:pt>
                <c:pt idx="259">
                  <c:v>47.203857421872272</c:v>
                </c:pt>
                <c:pt idx="260">
                  <c:v>47.296875</c:v>
                </c:pt>
                <c:pt idx="261">
                  <c:v>47.404907226563864</c:v>
                </c:pt>
                <c:pt idx="262">
                  <c:v>47.564208984372272</c:v>
                </c:pt>
                <c:pt idx="263">
                  <c:v>47.700073242192275</c:v>
                </c:pt>
                <c:pt idx="264">
                  <c:v>47.845092773436136</c:v>
                </c:pt>
                <c:pt idx="265">
                  <c:v>47.979858398436136</c:v>
                </c:pt>
                <c:pt idx="266">
                  <c:v>48.116821289063864</c:v>
                </c:pt>
                <c:pt idx="267">
                  <c:v>48.250854492192275</c:v>
                </c:pt>
                <c:pt idx="268">
                  <c:v>48.402832031256139</c:v>
                </c:pt>
                <c:pt idx="269">
                  <c:v>48.5595703125</c:v>
                </c:pt>
                <c:pt idx="270">
                  <c:v>48.713745117192275</c:v>
                </c:pt>
                <c:pt idx="271">
                  <c:v>48.851440429692275</c:v>
                </c:pt>
                <c:pt idx="272">
                  <c:v>48.9873046875</c:v>
                </c:pt>
                <c:pt idx="273">
                  <c:v>49.123168945307725</c:v>
                </c:pt>
                <c:pt idx="274">
                  <c:v>49.256469726563864</c:v>
                </c:pt>
                <c:pt idx="275">
                  <c:v>49.411010742192275</c:v>
                </c:pt>
                <c:pt idx="276">
                  <c:v>49.55859375</c:v>
                </c:pt>
                <c:pt idx="277">
                  <c:v>49.720458984372272</c:v>
                </c:pt>
                <c:pt idx="278">
                  <c:v>49.838378906256139</c:v>
                </c:pt>
                <c:pt idx="279">
                  <c:v>49.964355468756139</c:v>
                </c:pt>
                <c:pt idx="280">
                  <c:v>50.102050781256139</c:v>
                </c:pt>
                <c:pt idx="281">
                  <c:v>50.234252929692275</c:v>
                </c:pt>
                <c:pt idx="282">
                  <c:v>50.403076171872272</c:v>
                </c:pt>
                <c:pt idx="283">
                  <c:v>50.502685546872272</c:v>
                </c:pt>
                <c:pt idx="284">
                  <c:v>50.678100585936136</c:v>
                </c:pt>
                <c:pt idx="285">
                  <c:v>51.241699218756139</c:v>
                </c:pt>
                <c:pt idx="286">
                  <c:v>51.806762695307725</c:v>
                </c:pt>
                <c:pt idx="287">
                  <c:v>52.369995117192275</c:v>
                </c:pt>
                <c:pt idx="288">
                  <c:v>52.939819335936136</c:v>
                </c:pt>
                <c:pt idx="289">
                  <c:v>53.4990234375</c:v>
                </c:pt>
                <c:pt idx="290">
                  <c:v>53.8505859375</c:v>
                </c:pt>
                <c:pt idx="291">
                  <c:v>54.248291015627728</c:v>
                </c:pt>
                <c:pt idx="292">
                  <c:v>54.747802734372272</c:v>
                </c:pt>
                <c:pt idx="293">
                  <c:v>55.220947265627728</c:v>
                </c:pt>
                <c:pt idx="294">
                  <c:v>55.678344726563864</c:v>
                </c:pt>
                <c:pt idx="295">
                  <c:v>56.7861328125</c:v>
                </c:pt>
                <c:pt idx="296">
                  <c:v>57.754394531256139</c:v>
                </c:pt>
                <c:pt idx="297">
                  <c:v>58.047363281256139</c:v>
                </c:pt>
                <c:pt idx="298">
                  <c:v>58.390869140627728</c:v>
                </c:pt>
                <c:pt idx="299">
                  <c:v>59.042724609372272</c:v>
                </c:pt>
                <c:pt idx="300">
                  <c:v>59.642578125</c:v>
                </c:pt>
                <c:pt idx="301">
                  <c:v>60.221557617192275</c:v>
                </c:pt>
                <c:pt idx="302">
                  <c:v>60.657714843756139</c:v>
                </c:pt>
                <c:pt idx="303">
                  <c:v>61.189086914063864</c:v>
                </c:pt>
                <c:pt idx="304">
                  <c:v>61.611328125</c:v>
                </c:pt>
                <c:pt idx="305">
                  <c:v>62.043090820307725</c:v>
                </c:pt>
                <c:pt idx="306">
                  <c:v>62.333862304692275</c:v>
                </c:pt>
                <c:pt idx="307">
                  <c:v>62.806640625</c:v>
                </c:pt>
                <c:pt idx="308">
                  <c:v>63.161499023436136</c:v>
                </c:pt>
                <c:pt idx="309">
                  <c:v>63.737548828127728</c:v>
                </c:pt>
                <c:pt idx="310">
                  <c:v>63.993530273436136</c:v>
                </c:pt>
                <c:pt idx="311">
                  <c:v>64.254638671872272</c:v>
                </c:pt>
                <c:pt idx="312">
                  <c:v>65.623535156256139</c:v>
                </c:pt>
                <c:pt idx="313">
                  <c:v>65.747314453127728</c:v>
                </c:pt>
                <c:pt idx="314">
                  <c:v>65.910278320307725</c:v>
                </c:pt>
                <c:pt idx="315">
                  <c:v>65.980957031256139</c:v>
                </c:pt>
                <c:pt idx="316">
                  <c:v>66.145385742192275</c:v>
                </c:pt>
                <c:pt idx="317">
                  <c:v>66.295166015627728</c:v>
                </c:pt>
                <c:pt idx="318">
                  <c:v>66.512329101563864</c:v>
                </c:pt>
                <c:pt idx="319">
                  <c:v>66.822875976563864</c:v>
                </c:pt>
                <c:pt idx="320">
                  <c:v>66.880371093756139</c:v>
                </c:pt>
                <c:pt idx="321">
                  <c:v>67.2041015625</c:v>
                </c:pt>
                <c:pt idx="322">
                  <c:v>67.264892578127728</c:v>
                </c:pt>
                <c:pt idx="323">
                  <c:v>67.736938476563864</c:v>
                </c:pt>
                <c:pt idx="324">
                  <c:v>67.955200195307725</c:v>
                </c:pt>
                <c:pt idx="325">
                  <c:v>68.402709960936136</c:v>
                </c:pt>
                <c:pt idx="326">
                  <c:v>68.928588867192275</c:v>
                </c:pt>
                <c:pt idx="327">
                  <c:v>69.443481445307725</c:v>
                </c:pt>
                <c:pt idx="328">
                  <c:v>70.615356445307725</c:v>
                </c:pt>
                <c:pt idx="329">
                  <c:v>71.540405273436136</c:v>
                </c:pt>
                <c:pt idx="330">
                  <c:v>72.411254882807725</c:v>
                </c:pt>
                <c:pt idx="331">
                  <c:v>73.414672851563864</c:v>
                </c:pt>
                <c:pt idx="332">
                  <c:v>78.792114257807725</c:v>
                </c:pt>
                <c:pt idx="333">
                  <c:v>80.855712890627728</c:v>
                </c:pt>
                <c:pt idx="334">
                  <c:v>83.789794921872272</c:v>
                </c:pt>
                <c:pt idx="335">
                  <c:v>84.823608398436136</c:v>
                </c:pt>
                <c:pt idx="336">
                  <c:v>86.618774414063864</c:v>
                </c:pt>
                <c:pt idx="337">
                  <c:v>88.290161132807725</c:v>
                </c:pt>
                <c:pt idx="338">
                  <c:v>90.056762695307725</c:v>
                </c:pt>
                <c:pt idx="339">
                  <c:v>91.329711914063864</c:v>
                </c:pt>
                <c:pt idx="340">
                  <c:v>92.746948242192275</c:v>
                </c:pt>
                <c:pt idx="341">
                  <c:v>94.219116210936136</c:v>
                </c:pt>
                <c:pt idx="342">
                  <c:v>95.536376953127728</c:v>
                </c:pt>
                <c:pt idx="343">
                  <c:v>96.695800781256139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52952"/>
        <c:axId val="826453344"/>
      </c:scatterChart>
      <c:valAx>
        <c:axId val="826452952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53344"/>
        <c:crosses val="autoZero"/>
        <c:crossBetween val="midCat"/>
      </c:valAx>
      <c:valAx>
        <c:axId val="82645334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5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Sycamore - Upstream Transect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'9. Sycamore'!$M$1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'9. Sycamore'!$M$3:$M$39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Sycamore'!$O$3:$O$39</c:f>
              <c:numCache>
                <c:formatCode>General</c:formatCode>
                <c:ptCount val="37"/>
                <c:pt idx="0">
                  <c:v>47.04</c:v>
                </c:pt>
                <c:pt idx="1">
                  <c:v>46.439999999999991</c:v>
                </c:pt>
                <c:pt idx="2">
                  <c:v>30.239999999999995</c:v>
                </c:pt>
                <c:pt idx="3">
                  <c:v>21.839999999999993</c:v>
                </c:pt>
                <c:pt idx="4">
                  <c:v>4.4399999999999906</c:v>
                </c:pt>
                <c:pt idx="5">
                  <c:v>12</c:v>
                </c:pt>
                <c:pt idx="6">
                  <c:v>6.1199999999999974</c:v>
                </c:pt>
                <c:pt idx="7">
                  <c:v>0</c:v>
                </c:pt>
                <c:pt idx="8">
                  <c:v>5.7599999999999838</c:v>
                </c:pt>
                <c:pt idx="9">
                  <c:v>10.559999999999988</c:v>
                </c:pt>
                <c:pt idx="10">
                  <c:v>19.799999999999994</c:v>
                </c:pt>
                <c:pt idx="11">
                  <c:v>38.399999999999991</c:v>
                </c:pt>
                <c:pt idx="12">
                  <c:v>48.72</c:v>
                </c:pt>
                <c:pt idx="13">
                  <c:v>53.16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40-4334-B5D4-BC48E475826E}"/>
            </c:ext>
          </c:extLst>
        </c:ser>
        <c:ser>
          <c:idx val="1"/>
          <c:order val="1"/>
          <c:tx>
            <c:strRef>
              <c:f>'9. Sycamore'!$P$2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Sycamore'!$M$3:$M$39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Sycamore'!$P$3:$P$39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40-4334-B5D4-BC48E475826E}"/>
            </c:ext>
          </c:extLst>
        </c:ser>
        <c:ser>
          <c:idx val="2"/>
          <c:order val="2"/>
          <c:tx>
            <c:strRef>
              <c:f>'9. Sycamore'!$Q$2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Sycamore'!$M$3:$M$39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Sycamore'!$Q$3:$Q$39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40-4334-B5D4-BC48E475826E}"/>
            </c:ext>
          </c:extLst>
        </c:ser>
        <c:ser>
          <c:idx val="3"/>
          <c:order val="3"/>
          <c:tx>
            <c:strRef>
              <c:f>'9. Sycamore'!$R$2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Sycamore'!$M$3:$M$39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Sycamore'!$R$3:$R$39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40-4334-B5D4-BC48E475826E}"/>
            </c:ext>
          </c:extLst>
        </c:ser>
        <c:ser>
          <c:idx val="4"/>
          <c:order val="4"/>
          <c:tx>
            <c:strRef>
              <c:f>'9. Sycamore'!$S$2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Sycamore'!$M$3:$M$39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Sycamore'!$S$3:$S$39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640-4334-B5D4-BC48E475826E}"/>
            </c:ext>
          </c:extLst>
        </c:ser>
        <c:ser>
          <c:idx val="5"/>
          <c:order val="5"/>
          <c:tx>
            <c:strRef>
              <c:f>'9. Sycamore'!$X$2</c:f>
              <c:strCache>
                <c:ptCount val="1"/>
                <c:pt idx="0">
                  <c:v>2/13-17/2019-3.25in.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'9. Sycamore'!$M$3:$M$16</c:f>
              <c:numCache>
                <c:formatCode>General</c:formatCode>
                <c:ptCount val="14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Sycamore'!$X$3:$X$16</c:f>
              <c:numCache>
                <c:formatCode>0.00</c:formatCode>
                <c:ptCount val="14"/>
                <c:pt idx="0">
                  <c:v>61.475999999999999</c:v>
                </c:pt>
                <c:pt idx="1">
                  <c:v>61.475999999999999</c:v>
                </c:pt>
                <c:pt idx="2">
                  <c:v>61.475999999999999</c:v>
                </c:pt>
                <c:pt idx="3">
                  <c:v>61.475999999999999</c:v>
                </c:pt>
                <c:pt idx="4">
                  <c:v>61.475999999999999</c:v>
                </c:pt>
                <c:pt idx="5">
                  <c:v>61.475999999999999</c:v>
                </c:pt>
                <c:pt idx="6">
                  <c:v>61.475999999999999</c:v>
                </c:pt>
                <c:pt idx="7">
                  <c:v>61.475999999999999</c:v>
                </c:pt>
                <c:pt idx="8">
                  <c:v>61.475999999999999</c:v>
                </c:pt>
                <c:pt idx="9">
                  <c:v>61.475999999999999</c:v>
                </c:pt>
                <c:pt idx="10">
                  <c:v>61.475999999999999</c:v>
                </c:pt>
                <c:pt idx="11">
                  <c:v>61.475999999999999</c:v>
                </c:pt>
                <c:pt idx="12">
                  <c:v>61.475999999999999</c:v>
                </c:pt>
                <c:pt idx="13">
                  <c:v>61.475999999999999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'9. Sycamore'!$Y$2</c:f>
              <c:strCache>
                <c:ptCount val="1"/>
                <c:pt idx="0">
                  <c:v>.2/18/2019-0.37in.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Sycamore'!$M$3:$M$16</c:f>
              <c:numCache>
                <c:formatCode>General</c:formatCode>
                <c:ptCount val="14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Sycamore'!$Y$3:$Y$16</c:f>
              <c:numCache>
                <c:formatCode>0.00</c:formatCode>
                <c:ptCount val="14"/>
                <c:pt idx="0">
                  <c:v>7.8360000000000003</c:v>
                </c:pt>
                <c:pt idx="1">
                  <c:v>7.8360000000000003</c:v>
                </c:pt>
                <c:pt idx="2">
                  <c:v>7.8360000000000003</c:v>
                </c:pt>
                <c:pt idx="3">
                  <c:v>7.8360000000000003</c:v>
                </c:pt>
                <c:pt idx="4">
                  <c:v>7.8360000000000003</c:v>
                </c:pt>
                <c:pt idx="5">
                  <c:v>7.8360000000000003</c:v>
                </c:pt>
                <c:pt idx="6">
                  <c:v>7.8360000000000003</c:v>
                </c:pt>
                <c:pt idx="7">
                  <c:v>7.8360000000000003</c:v>
                </c:pt>
                <c:pt idx="8">
                  <c:v>7.8360000000000003</c:v>
                </c:pt>
                <c:pt idx="9">
                  <c:v>7.8360000000000003</c:v>
                </c:pt>
                <c:pt idx="10">
                  <c:v>7.8360000000000003</c:v>
                </c:pt>
                <c:pt idx="11">
                  <c:v>7.8360000000000003</c:v>
                </c:pt>
                <c:pt idx="12">
                  <c:v>7.8360000000000003</c:v>
                </c:pt>
                <c:pt idx="13">
                  <c:v>7.8360000000000003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'9. Sycamore'!$Z$2</c:f>
              <c:strCache>
                <c:ptCount val="1"/>
                <c:pt idx="0">
                  <c:v>2/20-21/2019-0.78in.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'9. Sycamore'!$M$3:$M$16</c:f>
              <c:numCache>
                <c:formatCode>General</c:formatCode>
                <c:ptCount val="14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Sycamore'!$Z$3:$Z$16</c:f>
              <c:numCache>
                <c:formatCode>0.00</c:formatCode>
                <c:ptCount val="14"/>
                <c:pt idx="0">
                  <c:v>21.443999999999999</c:v>
                </c:pt>
                <c:pt idx="1">
                  <c:v>21.443999999999999</c:v>
                </c:pt>
                <c:pt idx="2">
                  <c:v>21.443999999999999</c:v>
                </c:pt>
                <c:pt idx="3">
                  <c:v>21.443999999999999</c:v>
                </c:pt>
                <c:pt idx="4">
                  <c:v>21.443999999999999</c:v>
                </c:pt>
                <c:pt idx="5">
                  <c:v>21.443999999999999</c:v>
                </c:pt>
                <c:pt idx="6">
                  <c:v>21.443999999999999</c:v>
                </c:pt>
                <c:pt idx="7">
                  <c:v>21.443999999999999</c:v>
                </c:pt>
                <c:pt idx="8">
                  <c:v>21.443999999999999</c:v>
                </c:pt>
                <c:pt idx="9">
                  <c:v>21.443999999999999</c:v>
                </c:pt>
                <c:pt idx="10">
                  <c:v>21.443999999999999</c:v>
                </c:pt>
                <c:pt idx="11">
                  <c:v>21.443999999999999</c:v>
                </c:pt>
                <c:pt idx="12">
                  <c:v>21.443999999999999</c:v>
                </c:pt>
                <c:pt idx="13">
                  <c:v>21.443999999999999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54128"/>
        <c:axId val="834396160"/>
      </c:scatterChart>
      <c:valAx>
        <c:axId val="82645412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96160"/>
        <c:crossesAt val="-18"/>
        <c:crossBetween val="midCat"/>
      </c:valAx>
      <c:valAx>
        <c:axId val="834396160"/>
        <c:scaling>
          <c:orientation val="minMax"/>
          <c:max val="149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5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480524276503729"/>
          <c:y val="8.5313294986784874E-2"/>
          <c:w val="0.1639781736856708"/>
          <c:h val="0.4583961835450802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Sycamore - Rainfall Runoff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'9. Sycamore'!$H$1</c:f>
              <c:strCache>
                <c:ptCount val="1"/>
                <c:pt idx="0">
                  <c:v>Historical Storms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128726446507618"/>
                  <c:y val="2.86203234129631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('9. Sycamore'!$I$3,'9. Sycamore'!$I$6:$I$7)</c:f>
              <c:numCache>
                <c:formatCode>0.00</c:formatCode>
                <c:ptCount val="3"/>
                <c:pt idx="0">
                  <c:v>3.25</c:v>
                </c:pt>
                <c:pt idx="1">
                  <c:v>0.46</c:v>
                </c:pt>
                <c:pt idx="2">
                  <c:v>0.3</c:v>
                </c:pt>
              </c:numCache>
            </c:numRef>
          </c:xVal>
          <c:yVal>
            <c:numRef>
              <c:f>('9. Sycamore'!$K$3,'9. Sycamore'!$K$6:$K$7)</c:f>
              <c:numCache>
                <c:formatCode>0.00</c:formatCode>
                <c:ptCount val="3"/>
                <c:pt idx="0">
                  <c:v>350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'9. Sycamore'!$H$8</c:f>
              <c:strCache>
                <c:ptCount val="1"/>
                <c:pt idx="0">
                  <c:v>Projected Storm Totals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'9. Sycamore'!$I$8:$I$10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'9. Sycamore'!$K$8:$K$10</c:f>
              <c:numCache>
                <c:formatCode>0.00</c:formatCode>
                <c:ptCount val="3"/>
                <c:pt idx="0">
                  <c:v>75.707999999999998</c:v>
                </c:pt>
                <c:pt idx="1">
                  <c:v>197.37799999999999</c:v>
                </c:pt>
                <c:pt idx="2">
                  <c:v>319.048</c:v>
                </c:pt>
              </c:numCache>
            </c:numRef>
          </c:yVal>
          <c:smooth val="0"/>
        </c:ser>
        <c:ser>
          <c:idx val="1"/>
          <c:order val="2"/>
          <c:tx>
            <c:v>Historical Storm Feb 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'9. Sycamore'!$I$4:$I$5</c:f>
              <c:numCache>
                <c:formatCode>0.00</c:formatCode>
                <c:ptCount val="2"/>
                <c:pt idx="0">
                  <c:v>0.37</c:v>
                </c:pt>
                <c:pt idx="1">
                  <c:v>0.78</c:v>
                </c:pt>
              </c:numCache>
            </c:numRef>
          </c:xVal>
          <c:yVal>
            <c:numRef>
              <c:f>'9. Sycamore'!$K$4:$K$5</c:f>
              <c:numCache>
                <c:formatCode>0.00</c:formatCode>
                <c:ptCount val="2"/>
                <c:pt idx="0">
                  <c:v>1.75</c:v>
                </c:pt>
                <c:pt idx="1">
                  <c:v>19.75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96944"/>
        <c:axId val="834397336"/>
      </c:scatterChart>
      <c:valAx>
        <c:axId val="83439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(in.)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97336"/>
        <c:crossesAt val="0"/>
        <c:crossBetween val="midCat"/>
      </c:valAx>
      <c:valAx>
        <c:axId val="834397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Peak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9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rainfall-runoff Del Dios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('[1]1. Del Dios'!$K$3,'[1]1. Del Dios'!$K$6:$K$7)</c:f>
              <c:numCache>
                <c:formatCode>General</c:formatCode>
                <c:ptCount val="3"/>
                <c:pt idx="0">
                  <c:v>3.46</c:v>
                </c:pt>
                <c:pt idx="1">
                  <c:v>0.46</c:v>
                </c:pt>
                <c:pt idx="2">
                  <c:v>0.3</c:v>
                </c:pt>
              </c:numCache>
            </c:numRef>
          </c:xVal>
          <c:yVal>
            <c:numRef>
              <c:f>('[1]1. Del Dios'!$M$3,'[1]1. Del Dios'!$M$6:$M$7)</c:f>
              <c:numCache>
                <c:formatCode>General</c:formatCode>
                <c:ptCount val="3"/>
                <c:pt idx="0">
                  <c:v>126</c:v>
                </c:pt>
                <c:pt idx="1">
                  <c:v>0.25</c:v>
                </c:pt>
                <c:pt idx="2">
                  <c:v>9.25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85136"/>
        <c:axId val="833085528"/>
      </c:scatterChart>
      <c:valAx>
        <c:axId val="83308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85528"/>
        <c:crosses val="autoZero"/>
        <c:crossBetween val="midCat"/>
      </c:valAx>
      <c:valAx>
        <c:axId val="83308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8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Felicita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'[1]2. Felicita'!$B$3:$B$133</c:f>
              <c:numCache>
                <c:formatCode>General</c:formatCode>
                <c:ptCount val="131"/>
                <c:pt idx="0">
                  <c:v>0</c:v>
                </c:pt>
                <c:pt idx="1">
                  <c:v>0.10000000149011599</c:v>
                </c:pt>
                <c:pt idx="2">
                  <c:v>0.20000000298023199</c:v>
                </c:pt>
                <c:pt idx="3">
                  <c:v>0.25</c:v>
                </c:pt>
                <c:pt idx="4">
                  <c:v>0.40000000596046398</c:v>
                </c:pt>
                <c:pt idx="5">
                  <c:v>0.5</c:v>
                </c:pt>
                <c:pt idx="6">
                  <c:v>0.60000002384185802</c:v>
                </c:pt>
                <c:pt idx="7">
                  <c:v>0.75</c:v>
                </c:pt>
                <c:pt idx="8">
                  <c:v>0.80000001192092896</c:v>
                </c:pt>
                <c:pt idx="9">
                  <c:v>1</c:v>
                </c:pt>
                <c:pt idx="10">
                  <c:v>1.25</c:v>
                </c:pt>
                <c:pt idx="11">
                  <c:v>1.5</c:v>
                </c:pt>
                <c:pt idx="12">
                  <c:v>1.75</c:v>
                </c:pt>
                <c:pt idx="13">
                  <c:v>2</c:v>
                </c:pt>
                <c:pt idx="14">
                  <c:v>2.25</c:v>
                </c:pt>
                <c:pt idx="15">
                  <c:v>2.5</c:v>
                </c:pt>
                <c:pt idx="16">
                  <c:v>2.75</c:v>
                </c:pt>
                <c:pt idx="17">
                  <c:v>3</c:v>
                </c:pt>
                <c:pt idx="18">
                  <c:v>3.25</c:v>
                </c:pt>
                <c:pt idx="19">
                  <c:v>3.5</c:v>
                </c:pt>
                <c:pt idx="20">
                  <c:v>3.75</c:v>
                </c:pt>
                <c:pt idx="21">
                  <c:v>4</c:v>
                </c:pt>
                <c:pt idx="22">
                  <c:v>4.25</c:v>
                </c:pt>
                <c:pt idx="23">
                  <c:v>4.5</c:v>
                </c:pt>
                <c:pt idx="24">
                  <c:v>4.75</c:v>
                </c:pt>
                <c:pt idx="25">
                  <c:v>5</c:v>
                </c:pt>
                <c:pt idx="26">
                  <c:v>5.25</c:v>
                </c:pt>
                <c:pt idx="27">
                  <c:v>5.5</c:v>
                </c:pt>
                <c:pt idx="28">
                  <c:v>5.75</c:v>
                </c:pt>
                <c:pt idx="29">
                  <c:v>6</c:v>
                </c:pt>
                <c:pt idx="30">
                  <c:v>6.25</c:v>
                </c:pt>
                <c:pt idx="31">
                  <c:v>6.5</c:v>
                </c:pt>
                <c:pt idx="32">
                  <c:v>6.75</c:v>
                </c:pt>
                <c:pt idx="33">
                  <c:v>7</c:v>
                </c:pt>
                <c:pt idx="34">
                  <c:v>7.25</c:v>
                </c:pt>
                <c:pt idx="35">
                  <c:v>7.5</c:v>
                </c:pt>
                <c:pt idx="36">
                  <c:v>7.75</c:v>
                </c:pt>
                <c:pt idx="37">
                  <c:v>8</c:v>
                </c:pt>
                <c:pt idx="38">
                  <c:v>8.25</c:v>
                </c:pt>
                <c:pt idx="39">
                  <c:v>8.5</c:v>
                </c:pt>
                <c:pt idx="40">
                  <c:v>8.75</c:v>
                </c:pt>
                <c:pt idx="41">
                  <c:v>9</c:v>
                </c:pt>
                <c:pt idx="42">
                  <c:v>9.25</c:v>
                </c:pt>
                <c:pt idx="43">
                  <c:v>9.5</c:v>
                </c:pt>
                <c:pt idx="44">
                  <c:v>9.75</c:v>
                </c:pt>
                <c:pt idx="45">
                  <c:v>10</c:v>
                </c:pt>
                <c:pt idx="46">
                  <c:v>10.25</c:v>
                </c:pt>
                <c:pt idx="47">
                  <c:v>10.5</c:v>
                </c:pt>
                <c:pt idx="48">
                  <c:v>10.75</c:v>
                </c:pt>
                <c:pt idx="49">
                  <c:v>11</c:v>
                </c:pt>
                <c:pt idx="50">
                  <c:v>11.25</c:v>
                </c:pt>
                <c:pt idx="51">
                  <c:v>11.5</c:v>
                </c:pt>
                <c:pt idx="52">
                  <c:v>11.75</c:v>
                </c:pt>
                <c:pt idx="53">
                  <c:v>12</c:v>
                </c:pt>
                <c:pt idx="54">
                  <c:v>12.25</c:v>
                </c:pt>
                <c:pt idx="55">
                  <c:v>12.5</c:v>
                </c:pt>
                <c:pt idx="56">
                  <c:v>12.75</c:v>
                </c:pt>
                <c:pt idx="57">
                  <c:v>13</c:v>
                </c:pt>
                <c:pt idx="58">
                  <c:v>13.25</c:v>
                </c:pt>
                <c:pt idx="59">
                  <c:v>13.5</c:v>
                </c:pt>
                <c:pt idx="60">
                  <c:v>13.75</c:v>
                </c:pt>
                <c:pt idx="61">
                  <c:v>14</c:v>
                </c:pt>
                <c:pt idx="62">
                  <c:v>14.25</c:v>
                </c:pt>
                <c:pt idx="63">
                  <c:v>14.5</c:v>
                </c:pt>
                <c:pt idx="64">
                  <c:v>14.75</c:v>
                </c:pt>
                <c:pt idx="65">
                  <c:v>15</c:v>
                </c:pt>
                <c:pt idx="66">
                  <c:v>15.25</c:v>
                </c:pt>
                <c:pt idx="67">
                  <c:v>15.5</c:v>
                </c:pt>
                <c:pt idx="68">
                  <c:v>15.75</c:v>
                </c:pt>
                <c:pt idx="69">
                  <c:v>16</c:v>
                </c:pt>
                <c:pt idx="70">
                  <c:v>16.25</c:v>
                </c:pt>
                <c:pt idx="71">
                  <c:v>16.5</c:v>
                </c:pt>
                <c:pt idx="72">
                  <c:v>16.75</c:v>
                </c:pt>
                <c:pt idx="73">
                  <c:v>17</c:v>
                </c:pt>
                <c:pt idx="74">
                  <c:v>17.25</c:v>
                </c:pt>
                <c:pt idx="75">
                  <c:v>17.5</c:v>
                </c:pt>
                <c:pt idx="76">
                  <c:v>17.75</c:v>
                </c:pt>
                <c:pt idx="77">
                  <c:v>18</c:v>
                </c:pt>
                <c:pt idx="78">
                  <c:v>18.25</c:v>
                </c:pt>
                <c:pt idx="79">
                  <c:v>18.5</c:v>
                </c:pt>
                <c:pt idx="80">
                  <c:v>18.75</c:v>
                </c:pt>
                <c:pt idx="81">
                  <c:v>19</c:v>
                </c:pt>
                <c:pt idx="82">
                  <c:v>19.25</c:v>
                </c:pt>
                <c:pt idx="83">
                  <c:v>19.5</c:v>
                </c:pt>
                <c:pt idx="84">
                  <c:v>19.75</c:v>
                </c:pt>
                <c:pt idx="85">
                  <c:v>20</c:v>
                </c:pt>
                <c:pt idx="86">
                  <c:v>20.25</c:v>
                </c:pt>
                <c:pt idx="87">
                  <c:v>20.5</c:v>
                </c:pt>
                <c:pt idx="88">
                  <c:v>20.75</c:v>
                </c:pt>
                <c:pt idx="89">
                  <c:v>21</c:v>
                </c:pt>
                <c:pt idx="90">
                  <c:v>21.25</c:v>
                </c:pt>
                <c:pt idx="91">
                  <c:v>21.5</c:v>
                </c:pt>
                <c:pt idx="92">
                  <c:v>21.75</c:v>
                </c:pt>
                <c:pt idx="93">
                  <c:v>22</c:v>
                </c:pt>
                <c:pt idx="94">
                  <c:v>22.25</c:v>
                </c:pt>
                <c:pt idx="95">
                  <c:v>22.5</c:v>
                </c:pt>
                <c:pt idx="96">
                  <c:v>22.75</c:v>
                </c:pt>
                <c:pt idx="97">
                  <c:v>40</c:v>
                </c:pt>
                <c:pt idx="98">
                  <c:v>56.599998474121101</c:v>
                </c:pt>
                <c:pt idx="99">
                  <c:v>60</c:v>
                </c:pt>
                <c:pt idx="100">
                  <c:v>80</c:v>
                </c:pt>
                <c:pt idx="101">
                  <c:v>100</c:v>
                </c:pt>
                <c:pt idx="102">
                  <c:v>120</c:v>
                </c:pt>
                <c:pt idx="103">
                  <c:v>140</c:v>
                </c:pt>
                <c:pt idx="104">
                  <c:v>160</c:v>
                </c:pt>
                <c:pt idx="105">
                  <c:v>174</c:v>
                </c:pt>
                <c:pt idx="106">
                  <c:v>180</c:v>
                </c:pt>
                <c:pt idx="107">
                  <c:v>200</c:v>
                </c:pt>
                <c:pt idx="108">
                  <c:v>220</c:v>
                </c:pt>
                <c:pt idx="109">
                  <c:v>240</c:v>
                </c:pt>
                <c:pt idx="110">
                  <c:v>260</c:v>
                </c:pt>
                <c:pt idx="111">
                  <c:v>276</c:v>
                </c:pt>
                <c:pt idx="112">
                  <c:v>280</c:v>
                </c:pt>
                <c:pt idx="113">
                  <c:v>300</c:v>
                </c:pt>
                <c:pt idx="114">
                  <c:v>350</c:v>
                </c:pt>
                <c:pt idx="115">
                  <c:v>400</c:v>
                </c:pt>
                <c:pt idx="116">
                  <c:v>413</c:v>
                </c:pt>
                <c:pt idx="117">
                  <c:v>450</c:v>
                </c:pt>
                <c:pt idx="118">
                  <c:v>500</c:v>
                </c:pt>
                <c:pt idx="119">
                  <c:v>525</c:v>
                </c:pt>
                <c:pt idx="120">
                  <c:v>550</c:v>
                </c:pt>
                <c:pt idx="121">
                  <c:v>600</c:v>
                </c:pt>
                <c:pt idx="122">
                  <c:v>641</c:v>
                </c:pt>
                <c:pt idx="123">
                  <c:v>650</c:v>
                </c:pt>
                <c:pt idx="124">
                  <c:v>700</c:v>
                </c:pt>
                <c:pt idx="125">
                  <c:v>750</c:v>
                </c:pt>
                <c:pt idx="126">
                  <c:v>769</c:v>
                </c:pt>
                <c:pt idx="127">
                  <c:v>800</c:v>
                </c:pt>
                <c:pt idx="128">
                  <c:v>850</c:v>
                </c:pt>
                <c:pt idx="129">
                  <c:v>900</c:v>
                </c:pt>
                <c:pt idx="130">
                  <c:v>920</c:v>
                </c:pt>
              </c:numCache>
            </c:numRef>
          </c:xVal>
          <c:yVal>
            <c:numRef>
              <c:f>'[1]2. Felicita'!$A$3:$A$133</c:f>
              <c:numCache>
                <c:formatCode>General</c:formatCode>
                <c:ptCount val="131"/>
                <c:pt idx="0">
                  <c:v>0</c:v>
                </c:pt>
                <c:pt idx="1">
                  <c:v>1.9793701171915927</c:v>
                </c:pt>
                <c:pt idx="2">
                  <c:v>2.5012207031277285</c:v>
                </c:pt>
                <c:pt idx="3">
                  <c:v>2.7355957031277285</c:v>
                </c:pt>
                <c:pt idx="4">
                  <c:v>3.2266845703200033</c:v>
                </c:pt>
                <c:pt idx="5">
                  <c:v>3.4489746093715894</c:v>
                </c:pt>
                <c:pt idx="6">
                  <c:v>3.7346191406277285</c:v>
                </c:pt>
                <c:pt idx="7">
                  <c:v>4.0330810546915927</c:v>
                </c:pt>
                <c:pt idx="8">
                  <c:v>4.1323242187561391</c:v>
                </c:pt>
                <c:pt idx="9">
                  <c:v>4.4641113281277285</c:v>
                </c:pt>
                <c:pt idx="10">
                  <c:v>4.8347167968715894</c:v>
                </c:pt>
                <c:pt idx="11">
                  <c:v>5.1492919921915927</c:v>
                </c:pt>
                <c:pt idx="12">
                  <c:v>5.4019775390638642</c:v>
                </c:pt>
                <c:pt idx="13">
                  <c:v>5.6802978515638642</c:v>
                </c:pt>
                <c:pt idx="14">
                  <c:v>5.8927001953200033</c:v>
                </c:pt>
                <c:pt idx="15">
                  <c:v>6.1256103515638642</c:v>
                </c:pt>
                <c:pt idx="16">
                  <c:v>6.3317871093715894</c:v>
                </c:pt>
                <c:pt idx="17">
                  <c:v>6.5328369140638642</c:v>
                </c:pt>
                <c:pt idx="18">
                  <c:v>6.7133789062561391</c:v>
                </c:pt>
                <c:pt idx="19">
                  <c:v>6.9276123046915927</c:v>
                </c:pt>
                <c:pt idx="20">
                  <c:v>7.0894775390638642</c:v>
                </c:pt>
                <c:pt idx="21">
                  <c:v>7.2528076171915927</c:v>
                </c:pt>
                <c:pt idx="22">
                  <c:v>7.3883056640638642</c:v>
                </c:pt>
                <c:pt idx="23">
                  <c:v>7.5329589843715894</c:v>
                </c:pt>
                <c:pt idx="24">
                  <c:v>7.6439208984361358</c:v>
                </c:pt>
                <c:pt idx="25">
                  <c:v>7.8002929687561391</c:v>
                </c:pt>
                <c:pt idx="26">
                  <c:v>7.9174804687561391</c:v>
                </c:pt>
                <c:pt idx="27">
                  <c:v>8.0665283203200033</c:v>
                </c:pt>
                <c:pt idx="28">
                  <c:v>8.2232666015638642</c:v>
                </c:pt>
                <c:pt idx="29">
                  <c:v>8.3499755859361358</c:v>
                </c:pt>
                <c:pt idx="30">
                  <c:v>8.4770507812561391</c:v>
                </c:pt>
                <c:pt idx="31">
                  <c:v>8.5872802734361358</c:v>
                </c:pt>
                <c:pt idx="32">
                  <c:v>8.6931152343715894</c:v>
                </c:pt>
                <c:pt idx="33">
                  <c:v>8.8051757812561391</c:v>
                </c:pt>
                <c:pt idx="34">
                  <c:v>8.9117431640638642</c:v>
                </c:pt>
                <c:pt idx="35">
                  <c:v>9.0179443359361358</c:v>
                </c:pt>
                <c:pt idx="36">
                  <c:v>9.1204833984361358</c:v>
                </c:pt>
                <c:pt idx="37">
                  <c:v>9.2303466796915927</c:v>
                </c:pt>
                <c:pt idx="38">
                  <c:v>9.3314208984361358</c:v>
                </c:pt>
                <c:pt idx="39">
                  <c:v>9.4273681640638642</c:v>
                </c:pt>
                <c:pt idx="40">
                  <c:v>9.5354003906277285</c:v>
                </c:pt>
                <c:pt idx="41">
                  <c:v>9.6452636718715894</c:v>
                </c:pt>
                <c:pt idx="42">
                  <c:v>9.7371826171915927</c:v>
                </c:pt>
                <c:pt idx="43">
                  <c:v>9.8375244140638642</c:v>
                </c:pt>
                <c:pt idx="44">
                  <c:v>9.9301757812561391</c:v>
                </c:pt>
                <c:pt idx="45">
                  <c:v>10.044067382820003</c:v>
                </c:pt>
                <c:pt idx="46">
                  <c:v>10.126098632820003</c:v>
                </c:pt>
                <c:pt idx="47">
                  <c:v>10.208862304691593</c:v>
                </c:pt>
                <c:pt idx="48">
                  <c:v>10.308105468756139</c:v>
                </c:pt>
                <c:pt idx="49">
                  <c:v>10.387573242191593</c:v>
                </c:pt>
                <c:pt idx="50">
                  <c:v>10.465209960936136</c:v>
                </c:pt>
                <c:pt idx="51">
                  <c:v>10.526000976563864</c:v>
                </c:pt>
                <c:pt idx="52">
                  <c:v>10.595581054691593</c:v>
                </c:pt>
                <c:pt idx="53">
                  <c:v>10.672485351563864</c:v>
                </c:pt>
                <c:pt idx="54">
                  <c:v>10.745361328127728</c:v>
                </c:pt>
                <c:pt idx="55">
                  <c:v>10.820434570320003</c:v>
                </c:pt>
                <c:pt idx="56">
                  <c:v>10.901000976563864</c:v>
                </c:pt>
                <c:pt idx="57">
                  <c:v>10.978271484371589</c:v>
                </c:pt>
                <c:pt idx="58">
                  <c:v>11.059204101563864</c:v>
                </c:pt>
                <c:pt idx="59">
                  <c:v>11.135375976563864</c:v>
                </c:pt>
                <c:pt idx="60">
                  <c:v>11.2119140625</c:v>
                </c:pt>
                <c:pt idx="61">
                  <c:v>11.284790039063864</c:v>
                </c:pt>
                <c:pt idx="62">
                  <c:v>11.382202148436136</c:v>
                </c:pt>
                <c:pt idx="63">
                  <c:v>11.459106445320003</c:v>
                </c:pt>
                <c:pt idx="64">
                  <c:v>11.529785156256139</c:v>
                </c:pt>
                <c:pt idx="65">
                  <c:v>11.588012695320003</c:v>
                </c:pt>
                <c:pt idx="66">
                  <c:v>11.660888671871589</c:v>
                </c:pt>
                <c:pt idx="67">
                  <c:v>11.745849609371589</c:v>
                </c:pt>
                <c:pt idx="68">
                  <c:v>11.819824218756139</c:v>
                </c:pt>
                <c:pt idx="69">
                  <c:v>11.878417968756139</c:v>
                </c:pt>
                <c:pt idx="70">
                  <c:v>11.943237304691593</c:v>
                </c:pt>
                <c:pt idx="71">
                  <c:v>11.994506835936136</c:v>
                </c:pt>
                <c:pt idx="72">
                  <c:v>12.084594726563864</c:v>
                </c:pt>
                <c:pt idx="73">
                  <c:v>12.144287109371589</c:v>
                </c:pt>
                <c:pt idx="74">
                  <c:v>12.204345703127728</c:v>
                </c:pt>
                <c:pt idx="75">
                  <c:v>12.26953125</c:v>
                </c:pt>
                <c:pt idx="76">
                  <c:v>12.318603515627728</c:v>
                </c:pt>
                <c:pt idx="77">
                  <c:v>12.374633789063864</c:v>
                </c:pt>
                <c:pt idx="78">
                  <c:v>12.4306640625</c:v>
                </c:pt>
                <c:pt idx="79">
                  <c:v>12.487792968756139</c:v>
                </c:pt>
                <c:pt idx="80">
                  <c:v>12.540527343756139</c:v>
                </c:pt>
                <c:pt idx="81">
                  <c:v>12.592529296871589</c:v>
                </c:pt>
                <c:pt idx="82">
                  <c:v>12.642333984371589</c:v>
                </c:pt>
                <c:pt idx="83">
                  <c:v>12.710083007820003</c:v>
                </c:pt>
                <c:pt idx="84">
                  <c:v>12.792846679691593</c:v>
                </c:pt>
                <c:pt idx="85">
                  <c:v>12.846313476563864</c:v>
                </c:pt>
                <c:pt idx="86">
                  <c:v>12.917358398436136</c:v>
                </c:pt>
                <c:pt idx="87">
                  <c:v>12.964965820320003</c:v>
                </c:pt>
                <c:pt idx="88">
                  <c:v>13.011840820320003</c:v>
                </c:pt>
                <c:pt idx="89">
                  <c:v>13.061645507820003</c:v>
                </c:pt>
                <c:pt idx="90">
                  <c:v>13.137084960936136</c:v>
                </c:pt>
                <c:pt idx="91">
                  <c:v>13.192749023436136</c:v>
                </c:pt>
                <c:pt idx="92">
                  <c:v>13.263427734371589</c:v>
                </c:pt>
                <c:pt idx="93">
                  <c:v>13.3154296875</c:v>
                </c:pt>
                <c:pt idx="94">
                  <c:v>13.357177734371589</c:v>
                </c:pt>
                <c:pt idx="95">
                  <c:v>13.409545898436136</c:v>
                </c:pt>
                <c:pt idx="96">
                  <c:v>13.459350585936136</c:v>
                </c:pt>
                <c:pt idx="97">
                  <c:v>16.326416015627728</c:v>
                </c:pt>
                <c:pt idx="98">
                  <c:v>18.325927734371589</c:v>
                </c:pt>
                <c:pt idx="99">
                  <c:v>18.651489257820003</c:v>
                </c:pt>
                <c:pt idx="100">
                  <c:v>20.137939453127728</c:v>
                </c:pt>
                <c:pt idx="101">
                  <c:v>21.884399414063864</c:v>
                </c:pt>
                <c:pt idx="102">
                  <c:v>23.811767578127728</c:v>
                </c:pt>
                <c:pt idx="103">
                  <c:v>25.668457031256139</c:v>
                </c:pt>
                <c:pt idx="104">
                  <c:v>27.4482421875</c:v>
                </c:pt>
                <c:pt idx="105">
                  <c:v>28.597412109371589</c:v>
                </c:pt>
                <c:pt idx="106">
                  <c:v>29.095458984371589</c:v>
                </c:pt>
                <c:pt idx="107">
                  <c:v>30.666503906256139</c:v>
                </c:pt>
                <c:pt idx="108">
                  <c:v>32.1650390625</c:v>
                </c:pt>
                <c:pt idx="109">
                  <c:v>33.634277343756139</c:v>
                </c:pt>
                <c:pt idx="110">
                  <c:v>35.080810546871589</c:v>
                </c:pt>
                <c:pt idx="111">
                  <c:v>36.221191406256139</c:v>
                </c:pt>
                <c:pt idx="112">
                  <c:v>36.446411132820003</c:v>
                </c:pt>
                <c:pt idx="113">
                  <c:v>37.765502929691593</c:v>
                </c:pt>
                <c:pt idx="114">
                  <c:v>41.1240234375</c:v>
                </c:pt>
                <c:pt idx="115">
                  <c:v>43.992553710936136</c:v>
                </c:pt>
                <c:pt idx="116">
                  <c:v>44.770385742191593</c:v>
                </c:pt>
                <c:pt idx="117">
                  <c:v>46.951171875</c:v>
                </c:pt>
                <c:pt idx="118">
                  <c:v>49.672119140627728</c:v>
                </c:pt>
                <c:pt idx="119">
                  <c:v>51.0439453125</c:v>
                </c:pt>
                <c:pt idx="120">
                  <c:v>52.3623046875</c:v>
                </c:pt>
                <c:pt idx="121">
                  <c:v>55.036743164063864</c:v>
                </c:pt>
                <c:pt idx="122">
                  <c:v>57.088623046871589</c:v>
                </c:pt>
                <c:pt idx="123">
                  <c:v>57.531005859371589</c:v>
                </c:pt>
                <c:pt idx="124">
                  <c:v>59.837036132820003</c:v>
                </c:pt>
                <c:pt idx="125">
                  <c:v>62.315551757820003</c:v>
                </c:pt>
                <c:pt idx="126">
                  <c:v>63.158935546871589</c:v>
                </c:pt>
                <c:pt idx="127">
                  <c:v>64.587524414063864</c:v>
                </c:pt>
                <c:pt idx="128">
                  <c:v>67.046630859371589</c:v>
                </c:pt>
                <c:pt idx="129">
                  <c:v>69.490722656256139</c:v>
                </c:pt>
                <c:pt idx="130">
                  <c:v>70.125366210936136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'[1]2. Felicita'!$E$3:$E$11</c:f>
              <c:numCache>
                <c:formatCode>General</c:formatCode>
                <c:ptCount val="9"/>
                <c:pt idx="0">
                  <c:v>0.25979999999999998</c:v>
                </c:pt>
                <c:pt idx="1">
                  <c:v>0.26950000000000002</c:v>
                </c:pt>
              </c:numCache>
            </c:numRef>
          </c:xVal>
          <c:yVal>
            <c:numRef>
              <c:f>'[1]2. Felicita'!$F$3:$F$11</c:f>
              <c:numCache>
                <c:formatCode>General</c:formatCode>
                <c:ptCount val="9"/>
                <c:pt idx="0">
                  <c:v>3.43</c:v>
                </c:pt>
                <c:pt idx="1">
                  <c:v>3.43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C88-43E6-989B-6B4EAC2E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86312"/>
        <c:axId val="833086704"/>
      </c:scatterChart>
      <c:valAx>
        <c:axId val="83308631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86704"/>
        <c:crosses val="autoZero"/>
        <c:crossBetween val="midCat"/>
      </c:valAx>
      <c:valAx>
        <c:axId val="83308670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8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Felicita - Monitoring point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'[1]2. Felicita'!$M$1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'[1]2. Felicita'!$M$3:$M$23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'[1]2. Felicita'!$O$3:$O$23</c:f>
              <c:numCache>
                <c:formatCode>General</c:formatCode>
                <c:ptCount val="21"/>
                <c:pt idx="0">
                  <c:v>268.79999999999995</c:v>
                </c:pt>
                <c:pt idx="1">
                  <c:v>147.83999999999997</c:v>
                </c:pt>
                <c:pt idx="2">
                  <c:v>114.23999999999998</c:v>
                </c:pt>
                <c:pt idx="3">
                  <c:v>91.199999999999974</c:v>
                </c:pt>
                <c:pt idx="4">
                  <c:v>50.639999999999986</c:v>
                </c:pt>
                <c:pt idx="5">
                  <c:v>57.95999999999998</c:v>
                </c:pt>
                <c:pt idx="6">
                  <c:v>26.159999999999997</c:v>
                </c:pt>
                <c:pt idx="7">
                  <c:v>14.159999999999997</c:v>
                </c:pt>
                <c:pt idx="8">
                  <c:v>9.8400000000000034</c:v>
                </c:pt>
                <c:pt idx="9">
                  <c:v>6.4799999999999898</c:v>
                </c:pt>
                <c:pt idx="10">
                  <c:v>2.2799999999999727</c:v>
                </c:pt>
                <c:pt idx="11">
                  <c:v>0.71999999999998465</c:v>
                </c:pt>
                <c:pt idx="12">
                  <c:v>0</c:v>
                </c:pt>
                <c:pt idx="13">
                  <c:v>0.95999999999997954</c:v>
                </c:pt>
                <c:pt idx="14">
                  <c:v>5.5199999999999676</c:v>
                </c:pt>
                <c:pt idx="15">
                  <c:v>10.799999999999983</c:v>
                </c:pt>
                <c:pt idx="16">
                  <c:v>22.319999999999993</c:v>
                </c:pt>
                <c:pt idx="17">
                  <c:v>90.239999999999981</c:v>
                </c:pt>
                <c:pt idx="18">
                  <c:v>91.199999999999974</c:v>
                </c:pt>
                <c:pt idx="19">
                  <c:v>110.15999999999997</c:v>
                </c:pt>
                <c:pt idx="20">
                  <c:v>118.07999999999998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AD-4767-ACC2-38071281EF4A}"/>
            </c:ext>
          </c:extLst>
        </c:ser>
        <c:ser>
          <c:idx val="1"/>
          <c:order val="1"/>
          <c:tx>
            <c:strRef>
              <c:f>'[1]2. Felicita'!$P$2</c:f>
              <c:strCache>
                <c:ptCount val="1"/>
                <c:pt idx="0">
                  <c:v>1.979370117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'[1]2. Felicita'!$M$3:$M$23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'[1]2. Felicita'!$P$3:$P$23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AD-4767-ACC2-38071281EF4A}"/>
            </c:ext>
          </c:extLst>
        </c:ser>
        <c:ser>
          <c:idx val="2"/>
          <c:order val="2"/>
          <c:tx>
            <c:strRef>
              <c:f>'[1]2. Felicita'!$Q$2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'[1]2. Felicita'!$M$3:$M$23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'[1]2. Felicita'!$Q$3:$Q$23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AD-4767-ACC2-38071281EF4A}"/>
            </c:ext>
          </c:extLst>
        </c:ser>
        <c:ser>
          <c:idx val="3"/>
          <c:order val="3"/>
          <c:tx>
            <c:strRef>
              <c:f>'[1]2. Felicita'!$X$2</c:f>
              <c:strCache>
                <c:ptCount val="1"/>
                <c:pt idx="0">
                  <c:v>2/13-17/2019-3.32in.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'[1]2. Felicita'!$M$3:$M$23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'[1]2. Felicita'!$X$3:$X$23</c:f>
              <c:numCache>
                <c:formatCode>General</c:formatCode>
                <c:ptCount val="21"/>
                <c:pt idx="0">
                  <c:v>39.839999999999996</c:v>
                </c:pt>
                <c:pt idx="1">
                  <c:v>39.839999999999996</c:v>
                </c:pt>
                <c:pt idx="2">
                  <c:v>39.839999999999996</c:v>
                </c:pt>
                <c:pt idx="3">
                  <c:v>39.839999999999996</c:v>
                </c:pt>
                <c:pt idx="4">
                  <c:v>39.839999999999996</c:v>
                </c:pt>
                <c:pt idx="5">
                  <c:v>39.839999999999996</c:v>
                </c:pt>
                <c:pt idx="6">
                  <c:v>39.839999999999996</c:v>
                </c:pt>
                <c:pt idx="7">
                  <c:v>39.839999999999996</c:v>
                </c:pt>
                <c:pt idx="8">
                  <c:v>39.839999999999996</c:v>
                </c:pt>
                <c:pt idx="9">
                  <c:v>39.839999999999996</c:v>
                </c:pt>
                <c:pt idx="10">
                  <c:v>39.839999999999996</c:v>
                </c:pt>
                <c:pt idx="11">
                  <c:v>39.839999999999996</c:v>
                </c:pt>
                <c:pt idx="12">
                  <c:v>39.839999999999996</c:v>
                </c:pt>
                <c:pt idx="13">
                  <c:v>39.839999999999996</c:v>
                </c:pt>
                <c:pt idx="14">
                  <c:v>39.839999999999996</c:v>
                </c:pt>
                <c:pt idx="15">
                  <c:v>39.839999999999996</c:v>
                </c:pt>
                <c:pt idx="16">
                  <c:v>39.839999999999996</c:v>
                </c:pt>
                <c:pt idx="17">
                  <c:v>39.839999999999996</c:v>
                </c:pt>
                <c:pt idx="18">
                  <c:v>39.839999999999996</c:v>
                </c:pt>
                <c:pt idx="19">
                  <c:v>39.839999999999996</c:v>
                </c:pt>
                <c:pt idx="20">
                  <c:v>39.839999999999996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'[1]2. Felicita'!$Y$2</c:f>
              <c:strCache>
                <c:ptCount val="1"/>
                <c:pt idx="0">
                  <c:v>.2/18/2019-0.32in.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'[1]2. Felicita'!$M$3:$M$23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'[1]2. Felicita'!$Y$3:$Y$23</c:f>
              <c:numCache>
                <c:formatCode>General</c:formatCode>
                <c:ptCount val="21"/>
                <c:pt idx="0">
                  <c:v>11.088000000000001</c:v>
                </c:pt>
                <c:pt idx="1">
                  <c:v>11.088000000000001</c:v>
                </c:pt>
                <c:pt idx="2">
                  <c:v>11.088000000000001</c:v>
                </c:pt>
                <c:pt idx="3">
                  <c:v>11.088000000000001</c:v>
                </c:pt>
                <c:pt idx="4">
                  <c:v>11.088000000000001</c:v>
                </c:pt>
                <c:pt idx="5">
                  <c:v>11.088000000000001</c:v>
                </c:pt>
                <c:pt idx="6">
                  <c:v>11.088000000000001</c:v>
                </c:pt>
                <c:pt idx="7">
                  <c:v>11.088000000000001</c:v>
                </c:pt>
                <c:pt idx="8">
                  <c:v>11.088000000000001</c:v>
                </c:pt>
                <c:pt idx="9">
                  <c:v>11.088000000000001</c:v>
                </c:pt>
                <c:pt idx="10">
                  <c:v>11.088000000000001</c:v>
                </c:pt>
                <c:pt idx="11">
                  <c:v>11.088000000000001</c:v>
                </c:pt>
                <c:pt idx="12">
                  <c:v>11.088000000000001</c:v>
                </c:pt>
                <c:pt idx="13">
                  <c:v>11.088000000000001</c:v>
                </c:pt>
                <c:pt idx="14">
                  <c:v>11.088000000000001</c:v>
                </c:pt>
                <c:pt idx="15">
                  <c:v>11.088000000000001</c:v>
                </c:pt>
                <c:pt idx="16">
                  <c:v>11.088000000000001</c:v>
                </c:pt>
                <c:pt idx="17">
                  <c:v>11.088000000000001</c:v>
                </c:pt>
                <c:pt idx="18">
                  <c:v>11.088000000000001</c:v>
                </c:pt>
                <c:pt idx="19">
                  <c:v>11.088000000000001</c:v>
                </c:pt>
                <c:pt idx="20">
                  <c:v>11.088000000000001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'[1]2. Felicita'!$Z$2</c:f>
              <c:strCache>
                <c:ptCount val="1"/>
                <c:pt idx="0">
                  <c:v>2/20-21/2019-0.59in.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'[1]2. Felicita'!$M$3:$M$23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'[1]2. Felicita'!$Z$3:$Z$23</c:f>
              <c:numCache>
                <c:formatCode>General</c:formatCode>
                <c:ptCount val="21"/>
                <c:pt idx="0">
                  <c:v>13.727999999999998</c:v>
                </c:pt>
                <c:pt idx="1">
                  <c:v>13.727999999999998</c:v>
                </c:pt>
                <c:pt idx="2">
                  <c:v>13.727999999999998</c:v>
                </c:pt>
                <c:pt idx="3">
                  <c:v>13.727999999999998</c:v>
                </c:pt>
                <c:pt idx="4">
                  <c:v>13.727999999999998</c:v>
                </c:pt>
                <c:pt idx="5">
                  <c:v>13.727999999999998</c:v>
                </c:pt>
                <c:pt idx="6">
                  <c:v>13.727999999999998</c:v>
                </c:pt>
                <c:pt idx="7">
                  <c:v>13.727999999999998</c:v>
                </c:pt>
                <c:pt idx="8">
                  <c:v>13.727999999999998</c:v>
                </c:pt>
                <c:pt idx="9">
                  <c:v>13.727999999999998</c:v>
                </c:pt>
                <c:pt idx="10">
                  <c:v>13.727999999999998</c:v>
                </c:pt>
                <c:pt idx="11">
                  <c:v>13.727999999999998</c:v>
                </c:pt>
                <c:pt idx="12">
                  <c:v>13.727999999999998</c:v>
                </c:pt>
                <c:pt idx="13">
                  <c:v>13.727999999999998</c:v>
                </c:pt>
                <c:pt idx="14">
                  <c:v>13.727999999999998</c:v>
                </c:pt>
                <c:pt idx="15">
                  <c:v>13.727999999999998</c:v>
                </c:pt>
                <c:pt idx="16">
                  <c:v>13.727999999999998</c:v>
                </c:pt>
                <c:pt idx="17">
                  <c:v>13.727999999999998</c:v>
                </c:pt>
                <c:pt idx="18">
                  <c:v>13.727999999999998</c:v>
                </c:pt>
                <c:pt idx="19">
                  <c:v>13.727999999999998</c:v>
                </c:pt>
                <c:pt idx="20">
                  <c:v>13.727999999999998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'[1]2. Felicita'!$AA$2</c:f>
              <c:strCache>
                <c:ptCount val="1"/>
                <c:pt idx="0">
                  <c:v>.2/9/2020-0.46in.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'[1]2. Felicita'!$M$3:$M$23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'[1]2. Felicita'!$AA$3:$AA$23</c:f>
              <c:numCache>
                <c:formatCode>General</c:formatCode>
                <c:ptCount val="21"/>
                <c:pt idx="0">
                  <c:v>8.73</c:v>
                </c:pt>
                <c:pt idx="1">
                  <c:v>8.73</c:v>
                </c:pt>
                <c:pt idx="2">
                  <c:v>8.73</c:v>
                </c:pt>
                <c:pt idx="3">
                  <c:v>8.73</c:v>
                </c:pt>
                <c:pt idx="4">
                  <c:v>8.73</c:v>
                </c:pt>
                <c:pt idx="5">
                  <c:v>8.73</c:v>
                </c:pt>
                <c:pt idx="6">
                  <c:v>8.73</c:v>
                </c:pt>
                <c:pt idx="7">
                  <c:v>8.73</c:v>
                </c:pt>
                <c:pt idx="8">
                  <c:v>8.73</c:v>
                </c:pt>
                <c:pt idx="9">
                  <c:v>8.73</c:v>
                </c:pt>
                <c:pt idx="10">
                  <c:v>8.73</c:v>
                </c:pt>
                <c:pt idx="11">
                  <c:v>8.73</c:v>
                </c:pt>
                <c:pt idx="12">
                  <c:v>8.73</c:v>
                </c:pt>
                <c:pt idx="13">
                  <c:v>8.73</c:v>
                </c:pt>
                <c:pt idx="14">
                  <c:v>8.73</c:v>
                </c:pt>
                <c:pt idx="15">
                  <c:v>8.73</c:v>
                </c:pt>
                <c:pt idx="16">
                  <c:v>8.73</c:v>
                </c:pt>
                <c:pt idx="17">
                  <c:v>8.73</c:v>
                </c:pt>
                <c:pt idx="18">
                  <c:v>8.73</c:v>
                </c:pt>
                <c:pt idx="19">
                  <c:v>8.73</c:v>
                </c:pt>
                <c:pt idx="20">
                  <c:v>8.73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87880"/>
        <c:axId val="833088272"/>
      </c:scatterChart>
      <c:valAx>
        <c:axId val="833087880"/>
        <c:scaling>
          <c:orientation val="minMax"/>
          <c:max val="148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88272"/>
        <c:crossesAt val="-18"/>
        <c:crossBetween val="midCat"/>
      </c:valAx>
      <c:valAx>
        <c:axId val="833088272"/>
        <c:scaling>
          <c:orientation val="minMax"/>
          <c:max val="149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87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853955058591655"/>
          <c:y val="0.19841280256634591"/>
          <c:w val="0.13235289204601214"/>
          <c:h val="0.31033180487413609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rainfall runoff Felicita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658467909851886E-2"/>
                  <c:y val="5.530106479831744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('[1]2. Felicita'!$I$3,'[1]2. Felicita'!$I$6:$I$7)</c:f>
              <c:numCache>
                <c:formatCode>General</c:formatCode>
                <c:ptCount val="3"/>
                <c:pt idx="0">
                  <c:v>3.32</c:v>
                </c:pt>
                <c:pt idx="1">
                  <c:v>0.46</c:v>
                </c:pt>
                <c:pt idx="2">
                  <c:v>0.3</c:v>
                </c:pt>
              </c:numCache>
            </c:numRef>
          </c:xVal>
          <c:yVal>
            <c:numRef>
              <c:f>('[1]2. Felicita'!$K$3,'[1]2. Felicita'!$K$6:$K$7)</c:f>
              <c:numCache>
                <c:formatCode>General</c:formatCode>
                <c:ptCount val="3"/>
                <c:pt idx="0">
                  <c:v>300</c:v>
                </c:pt>
                <c:pt idx="1">
                  <c:v>6.75</c:v>
                </c:pt>
                <c:pt idx="2">
                  <c:v>22.75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89056"/>
        <c:axId val="833089448"/>
      </c:scatterChart>
      <c:valAx>
        <c:axId val="83308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89448"/>
        <c:crosses val="autoZero"/>
        <c:crossBetween val="midCat"/>
      </c:valAx>
      <c:valAx>
        <c:axId val="83308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 Carson - Rating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8239844851157"/>
          <c:y val="0.13096751412429378"/>
          <c:w val="0.80675473271090103"/>
          <c:h val="0.72636544107833978"/>
        </c:manualLayout>
      </c:layout>
      <c:scatterChart>
        <c:scatterStyle val="lineMarker"/>
        <c:varyColors val="0"/>
        <c:ser>
          <c:idx val="1"/>
          <c:order val="1"/>
          <c:tx>
            <c:v>Manual Flow Measurements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'3. KitCarson'!$E$3:$E$11</c:f>
              <c:strCache>
                <c:ptCount val="5"/>
                <c:pt idx="0">
                  <c:v>0.699</c:v>
                </c:pt>
                <c:pt idx="1">
                  <c:v>0.691</c:v>
                </c:pt>
                <c:pt idx="4">
                  <c:v>offset</c:v>
                </c:pt>
              </c:strCache>
            </c:strRef>
          </c:xVal>
          <c:yVal>
            <c:numRef>
              <c:f>'3. KitCarson'!$F$3:$F$11</c:f>
              <c:numCache>
                <c:formatCode>General</c:formatCode>
                <c:ptCount val="9"/>
                <c:pt idx="0">
                  <c:v>3.95</c:v>
                </c:pt>
                <c:pt idx="1">
                  <c:v>3.95</c:v>
                </c:pt>
                <c:pt idx="4">
                  <c:v>3.7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4-45EC-A1C9-21B9187EBEA6}"/>
            </c:ext>
          </c:extLst>
        </c:ser>
        <c:ser>
          <c:idx val="2"/>
          <c:order val="2"/>
          <c:tx>
            <c:v>Storm Peak rates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('3. KitCarson'!$K$3,'3. KitCarson'!$K$6:$K$7)</c:f>
              <c:numCache>
                <c:formatCode>0.00</c:formatCode>
                <c:ptCount val="3"/>
                <c:pt idx="0">
                  <c:v>400</c:v>
                </c:pt>
                <c:pt idx="1">
                  <c:v>30</c:v>
                </c:pt>
                <c:pt idx="2">
                  <c:v>69</c:v>
                </c:pt>
              </c:numCache>
            </c:numRef>
          </c:xVal>
          <c:yVal>
            <c:numRef>
              <c:f>('3. KitCarson'!$J$3,'3. KitCarson'!$J$6:$J$7)</c:f>
              <c:numCache>
                <c:formatCode>0.00</c:formatCode>
                <c:ptCount val="3"/>
                <c:pt idx="0">
                  <c:v>46.188000000000002</c:v>
                </c:pt>
                <c:pt idx="1">
                  <c:v>8.14</c:v>
                </c:pt>
                <c:pt idx="2">
                  <c:v>15.6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90232"/>
        <c:axId val="833090624"/>
      </c:scatterChart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 KitCarson'!$B$3:$B$197</c:f>
              <c:numCache>
                <c:formatCode>0.00</c:formatCode>
                <c:ptCount val="1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10.25</c:v>
                </c:pt>
                <c:pt idx="40">
                  <c:v>10.5</c:v>
                </c:pt>
                <c:pt idx="41">
                  <c:v>10.75</c:v>
                </c:pt>
                <c:pt idx="42">
                  <c:v>11</c:v>
                </c:pt>
                <c:pt idx="43">
                  <c:v>11.25</c:v>
                </c:pt>
                <c:pt idx="44">
                  <c:v>11.5</c:v>
                </c:pt>
                <c:pt idx="45">
                  <c:v>11.75</c:v>
                </c:pt>
                <c:pt idx="46">
                  <c:v>12</c:v>
                </c:pt>
                <c:pt idx="47">
                  <c:v>12.25</c:v>
                </c:pt>
                <c:pt idx="48">
                  <c:v>12.5</c:v>
                </c:pt>
                <c:pt idx="49">
                  <c:v>12.75</c:v>
                </c:pt>
                <c:pt idx="50">
                  <c:v>13</c:v>
                </c:pt>
                <c:pt idx="51">
                  <c:v>13.25</c:v>
                </c:pt>
                <c:pt idx="52">
                  <c:v>13.5</c:v>
                </c:pt>
                <c:pt idx="53">
                  <c:v>13.75</c:v>
                </c:pt>
                <c:pt idx="54">
                  <c:v>14</c:v>
                </c:pt>
                <c:pt idx="55">
                  <c:v>14.25</c:v>
                </c:pt>
                <c:pt idx="56">
                  <c:v>14.5</c:v>
                </c:pt>
                <c:pt idx="57">
                  <c:v>14.75</c:v>
                </c:pt>
                <c:pt idx="58">
                  <c:v>15</c:v>
                </c:pt>
                <c:pt idx="59">
                  <c:v>15.25</c:v>
                </c:pt>
                <c:pt idx="60">
                  <c:v>15.5</c:v>
                </c:pt>
                <c:pt idx="61">
                  <c:v>15.75</c:v>
                </c:pt>
                <c:pt idx="62">
                  <c:v>16</c:v>
                </c:pt>
                <c:pt idx="63">
                  <c:v>16.25</c:v>
                </c:pt>
                <c:pt idx="64">
                  <c:v>16.5</c:v>
                </c:pt>
                <c:pt idx="65">
                  <c:v>16.75</c:v>
                </c:pt>
                <c:pt idx="66">
                  <c:v>17</c:v>
                </c:pt>
                <c:pt idx="67">
                  <c:v>17.25</c:v>
                </c:pt>
                <c:pt idx="68">
                  <c:v>17.5</c:v>
                </c:pt>
                <c:pt idx="69">
                  <c:v>17.75</c:v>
                </c:pt>
                <c:pt idx="70">
                  <c:v>18</c:v>
                </c:pt>
                <c:pt idx="71">
                  <c:v>18.25</c:v>
                </c:pt>
                <c:pt idx="72">
                  <c:v>18.5</c:v>
                </c:pt>
                <c:pt idx="73">
                  <c:v>18.75</c:v>
                </c:pt>
                <c:pt idx="74">
                  <c:v>19</c:v>
                </c:pt>
                <c:pt idx="75">
                  <c:v>19.25</c:v>
                </c:pt>
                <c:pt idx="76">
                  <c:v>19.5</c:v>
                </c:pt>
                <c:pt idx="77">
                  <c:v>19.75</c:v>
                </c:pt>
                <c:pt idx="78">
                  <c:v>20</c:v>
                </c:pt>
                <c:pt idx="79">
                  <c:v>20.5</c:v>
                </c:pt>
                <c:pt idx="80">
                  <c:v>21</c:v>
                </c:pt>
                <c:pt idx="81">
                  <c:v>21.5</c:v>
                </c:pt>
                <c:pt idx="82">
                  <c:v>22</c:v>
                </c:pt>
                <c:pt idx="83">
                  <c:v>22.5</c:v>
                </c:pt>
                <c:pt idx="84">
                  <c:v>23</c:v>
                </c:pt>
                <c:pt idx="85">
                  <c:v>23.5</c:v>
                </c:pt>
                <c:pt idx="86">
                  <c:v>24</c:v>
                </c:pt>
                <c:pt idx="87">
                  <c:v>24.5</c:v>
                </c:pt>
                <c:pt idx="88">
                  <c:v>25</c:v>
                </c:pt>
                <c:pt idx="89">
                  <c:v>25.5</c:v>
                </c:pt>
                <c:pt idx="90">
                  <c:v>26</c:v>
                </c:pt>
                <c:pt idx="91">
                  <c:v>26.5</c:v>
                </c:pt>
                <c:pt idx="92">
                  <c:v>27</c:v>
                </c:pt>
                <c:pt idx="93">
                  <c:v>27.5</c:v>
                </c:pt>
                <c:pt idx="94">
                  <c:v>28</c:v>
                </c:pt>
                <c:pt idx="95">
                  <c:v>28.5</c:v>
                </c:pt>
                <c:pt idx="96">
                  <c:v>29</c:v>
                </c:pt>
                <c:pt idx="97">
                  <c:v>29.5</c:v>
                </c:pt>
                <c:pt idx="98">
                  <c:v>30</c:v>
                </c:pt>
                <c:pt idx="99">
                  <c:v>30.5</c:v>
                </c:pt>
                <c:pt idx="100">
                  <c:v>31</c:v>
                </c:pt>
                <c:pt idx="101">
                  <c:v>31.5</c:v>
                </c:pt>
                <c:pt idx="102">
                  <c:v>32</c:v>
                </c:pt>
                <c:pt idx="103">
                  <c:v>32.5</c:v>
                </c:pt>
                <c:pt idx="104">
                  <c:v>33</c:v>
                </c:pt>
                <c:pt idx="105">
                  <c:v>33.5</c:v>
                </c:pt>
                <c:pt idx="106">
                  <c:v>34</c:v>
                </c:pt>
                <c:pt idx="107">
                  <c:v>34.5</c:v>
                </c:pt>
                <c:pt idx="108">
                  <c:v>35</c:v>
                </c:pt>
                <c:pt idx="109">
                  <c:v>35.5</c:v>
                </c:pt>
                <c:pt idx="110">
                  <c:v>36</c:v>
                </c:pt>
                <c:pt idx="111">
                  <c:v>36.5</c:v>
                </c:pt>
                <c:pt idx="112">
                  <c:v>37</c:v>
                </c:pt>
                <c:pt idx="113">
                  <c:v>37.5</c:v>
                </c:pt>
                <c:pt idx="114">
                  <c:v>38</c:v>
                </c:pt>
                <c:pt idx="115">
                  <c:v>38.5</c:v>
                </c:pt>
                <c:pt idx="116">
                  <c:v>39</c:v>
                </c:pt>
                <c:pt idx="117">
                  <c:v>39.5</c:v>
                </c:pt>
                <c:pt idx="118">
                  <c:v>40</c:v>
                </c:pt>
                <c:pt idx="119">
                  <c:v>41</c:v>
                </c:pt>
                <c:pt idx="120">
                  <c:v>42</c:v>
                </c:pt>
                <c:pt idx="121">
                  <c:v>43</c:v>
                </c:pt>
                <c:pt idx="122">
                  <c:v>44</c:v>
                </c:pt>
                <c:pt idx="123">
                  <c:v>45</c:v>
                </c:pt>
                <c:pt idx="124">
                  <c:v>46</c:v>
                </c:pt>
                <c:pt idx="125">
                  <c:v>47</c:v>
                </c:pt>
                <c:pt idx="126">
                  <c:v>48</c:v>
                </c:pt>
                <c:pt idx="127">
                  <c:v>49</c:v>
                </c:pt>
                <c:pt idx="128">
                  <c:v>50</c:v>
                </c:pt>
                <c:pt idx="129">
                  <c:v>51</c:v>
                </c:pt>
                <c:pt idx="130">
                  <c:v>52</c:v>
                </c:pt>
                <c:pt idx="131">
                  <c:v>53</c:v>
                </c:pt>
                <c:pt idx="132">
                  <c:v>54</c:v>
                </c:pt>
                <c:pt idx="133">
                  <c:v>55</c:v>
                </c:pt>
                <c:pt idx="134">
                  <c:v>56</c:v>
                </c:pt>
                <c:pt idx="135">
                  <c:v>57</c:v>
                </c:pt>
                <c:pt idx="136">
                  <c:v>58</c:v>
                </c:pt>
                <c:pt idx="137">
                  <c:v>59</c:v>
                </c:pt>
                <c:pt idx="138">
                  <c:v>60</c:v>
                </c:pt>
                <c:pt idx="139">
                  <c:v>61</c:v>
                </c:pt>
                <c:pt idx="140">
                  <c:v>62</c:v>
                </c:pt>
                <c:pt idx="141">
                  <c:v>63</c:v>
                </c:pt>
                <c:pt idx="142">
                  <c:v>64</c:v>
                </c:pt>
                <c:pt idx="143">
                  <c:v>65</c:v>
                </c:pt>
                <c:pt idx="144">
                  <c:v>66</c:v>
                </c:pt>
                <c:pt idx="145">
                  <c:v>67</c:v>
                </c:pt>
                <c:pt idx="146">
                  <c:v>68</c:v>
                </c:pt>
                <c:pt idx="147">
                  <c:v>69</c:v>
                </c:pt>
                <c:pt idx="148">
                  <c:v>70</c:v>
                </c:pt>
                <c:pt idx="149">
                  <c:v>71</c:v>
                </c:pt>
                <c:pt idx="150">
                  <c:v>72</c:v>
                </c:pt>
                <c:pt idx="151">
                  <c:v>73</c:v>
                </c:pt>
                <c:pt idx="152">
                  <c:v>74</c:v>
                </c:pt>
                <c:pt idx="153">
                  <c:v>75</c:v>
                </c:pt>
                <c:pt idx="154">
                  <c:v>76</c:v>
                </c:pt>
                <c:pt idx="155">
                  <c:v>77</c:v>
                </c:pt>
                <c:pt idx="156">
                  <c:v>78</c:v>
                </c:pt>
                <c:pt idx="157">
                  <c:v>79</c:v>
                </c:pt>
                <c:pt idx="158">
                  <c:v>80</c:v>
                </c:pt>
                <c:pt idx="159">
                  <c:v>81</c:v>
                </c:pt>
                <c:pt idx="160">
                  <c:v>82</c:v>
                </c:pt>
                <c:pt idx="161">
                  <c:v>83</c:v>
                </c:pt>
                <c:pt idx="162">
                  <c:v>84</c:v>
                </c:pt>
                <c:pt idx="163">
                  <c:v>85</c:v>
                </c:pt>
                <c:pt idx="164">
                  <c:v>86</c:v>
                </c:pt>
                <c:pt idx="165">
                  <c:v>87</c:v>
                </c:pt>
                <c:pt idx="166">
                  <c:v>88</c:v>
                </c:pt>
                <c:pt idx="167">
                  <c:v>89</c:v>
                </c:pt>
                <c:pt idx="168">
                  <c:v>90</c:v>
                </c:pt>
                <c:pt idx="169">
                  <c:v>91</c:v>
                </c:pt>
                <c:pt idx="170">
                  <c:v>92</c:v>
                </c:pt>
                <c:pt idx="171">
                  <c:v>93</c:v>
                </c:pt>
                <c:pt idx="172">
                  <c:v>94</c:v>
                </c:pt>
                <c:pt idx="173">
                  <c:v>95</c:v>
                </c:pt>
                <c:pt idx="174">
                  <c:v>96</c:v>
                </c:pt>
                <c:pt idx="175">
                  <c:v>97</c:v>
                </c:pt>
                <c:pt idx="176">
                  <c:v>98</c:v>
                </c:pt>
                <c:pt idx="177">
                  <c:v>99</c:v>
                </c:pt>
                <c:pt idx="178">
                  <c:v>100</c:v>
                </c:pt>
                <c:pt idx="179">
                  <c:v>101</c:v>
                </c:pt>
                <c:pt idx="180">
                  <c:v>150</c:v>
                </c:pt>
                <c:pt idx="181">
                  <c:v>200</c:v>
                </c:pt>
                <c:pt idx="182">
                  <c:v>250</c:v>
                </c:pt>
                <c:pt idx="183">
                  <c:v>300</c:v>
                </c:pt>
                <c:pt idx="184">
                  <c:v>327</c:v>
                </c:pt>
                <c:pt idx="185">
                  <c:v>350</c:v>
                </c:pt>
                <c:pt idx="186">
                  <c:v>400</c:v>
                </c:pt>
                <c:pt idx="187">
                  <c:v>450</c:v>
                </c:pt>
                <c:pt idx="188">
                  <c:v>500</c:v>
                </c:pt>
                <c:pt idx="189">
                  <c:v>537</c:v>
                </c:pt>
                <c:pt idx="190">
                  <c:v>550</c:v>
                </c:pt>
                <c:pt idx="191">
                  <c:v>600</c:v>
                </c:pt>
                <c:pt idx="192">
                  <c:v>650</c:v>
                </c:pt>
                <c:pt idx="193">
                  <c:v>700</c:v>
                </c:pt>
                <c:pt idx="194">
                  <c:v>750</c:v>
                </c:pt>
              </c:numCache>
            </c:numRef>
          </c:xVal>
          <c:yVal>
            <c:numRef>
              <c:f>'3. KitCarson'!$A$3:$A$197</c:f>
              <c:numCache>
                <c:formatCode>0.00</c:formatCode>
                <c:ptCount val="195"/>
                <c:pt idx="0">
                  <c:v>0</c:v>
                </c:pt>
                <c:pt idx="1">
                  <c:v>0.12817382812772848</c:v>
                </c:pt>
                <c:pt idx="2">
                  <c:v>0.20324707030772515</c:v>
                </c:pt>
                <c:pt idx="3">
                  <c:v>0.26623535156386424</c:v>
                </c:pt>
                <c:pt idx="4">
                  <c:v>0.32263183593613576</c:v>
                </c:pt>
                <c:pt idx="5">
                  <c:v>0.37426757812772848</c:v>
                </c:pt>
                <c:pt idx="6">
                  <c:v>0.42260742187227152</c:v>
                </c:pt>
                <c:pt idx="7">
                  <c:v>0.46838378906386424</c:v>
                </c:pt>
                <c:pt idx="8">
                  <c:v>0.51196289062772848</c:v>
                </c:pt>
                <c:pt idx="9">
                  <c:v>0.55407714843613576</c:v>
                </c:pt>
                <c:pt idx="10">
                  <c:v>0.59436035156386424</c:v>
                </c:pt>
                <c:pt idx="11">
                  <c:v>0.63317871093613576</c:v>
                </c:pt>
                <c:pt idx="12">
                  <c:v>0.6708984375</c:v>
                </c:pt>
                <c:pt idx="13">
                  <c:v>0.70788574219227485</c:v>
                </c:pt>
                <c:pt idx="14">
                  <c:v>0.74377441406386424</c:v>
                </c:pt>
                <c:pt idx="15">
                  <c:v>0.77856445312772848</c:v>
                </c:pt>
                <c:pt idx="16">
                  <c:v>0.81298828125613909</c:v>
                </c:pt>
                <c:pt idx="17">
                  <c:v>0.84631347656386424</c:v>
                </c:pt>
                <c:pt idx="18">
                  <c:v>0.87927246093613576</c:v>
                </c:pt>
                <c:pt idx="19">
                  <c:v>0.91149902343613576</c:v>
                </c:pt>
                <c:pt idx="20">
                  <c:v>0.943359375</c:v>
                </c:pt>
                <c:pt idx="21">
                  <c:v>0.97448730469227485</c:v>
                </c:pt>
                <c:pt idx="22">
                  <c:v>1.0052490234361358</c:v>
                </c:pt>
                <c:pt idx="23">
                  <c:v>1.0352783203077252</c:v>
                </c:pt>
                <c:pt idx="24">
                  <c:v>1.0653076171922748</c:v>
                </c:pt>
                <c:pt idx="25">
                  <c:v>1.1520996093722715</c:v>
                </c:pt>
                <c:pt idx="26">
                  <c:v>1.1802978515638642</c:v>
                </c:pt>
                <c:pt idx="27">
                  <c:v>1.2084960937561391</c:v>
                </c:pt>
                <c:pt idx="28">
                  <c:v>1.2359619140638642</c:v>
                </c:pt>
                <c:pt idx="29">
                  <c:v>1.2634277343722715</c:v>
                </c:pt>
                <c:pt idx="30">
                  <c:v>1.2901611328077252</c:v>
                </c:pt>
                <c:pt idx="31">
                  <c:v>1.3168945312561391</c:v>
                </c:pt>
                <c:pt idx="32">
                  <c:v>1.3436279296922748</c:v>
                </c:pt>
                <c:pt idx="33">
                  <c:v>1.3696289062561391</c:v>
                </c:pt>
                <c:pt idx="34">
                  <c:v>1.3956298828077252</c:v>
                </c:pt>
                <c:pt idx="35">
                  <c:v>1.4216308593722715</c:v>
                </c:pt>
                <c:pt idx="36">
                  <c:v>1.4468994140638642</c:v>
                </c:pt>
                <c:pt idx="37">
                  <c:v>1.4721679687561391</c:v>
                </c:pt>
                <c:pt idx="38">
                  <c:v>1.4974365234361358</c:v>
                </c:pt>
                <c:pt idx="39">
                  <c:v>1.5219726562561391</c:v>
                </c:pt>
                <c:pt idx="40">
                  <c:v>1.546875</c:v>
                </c:pt>
                <c:pt idx="41">
                  <c:v>1.5714111328077252</c:v>
                </c:pt>
                <c:pt idx="42">
                  <c:v>1.5955810546922748</c:v>
                </c:pt>
                <c:pt idx="43">
                  <c:v>1.6710205078077252</c:v>
                </c:pt>
                <c:pt idx="44">
                  <c:v>1.7922363281277285</c:v>
                </c:pt>
                <c:pt idx="45">
                  <c:v>1.9105224609361358</c:v>
                </c:pt>
                <c:pt idx="46">
                  <c:v>2.0251464843722715</c:v>
                </c:pt>
                <c:pt idx="47">
                  <c:v>2.1408691406277285</c:v>
                </c:pt>
                <c:pt idx="48">
                  <c:v>2.2503662109361358</c:v>
                </c:pt>
                <c:pt idx="49">
                  <c:v>2.3631591796922748</c:v>
                </c:pt>
                <c:pt idx="50">
                  <c:v>2.4733886718722715</c:v>
                </c:pt>
                <c:pt idx="51">
                  <c:v>2.5817871093722715</c:v>
                </c:pt>
                <c:pt idx="52">
                  <c:v>2.6883544921922748</c:v>
                </c:pt>
                <c:pt idx="53">
                  <c:v>2.794921875</c:v>
                </c:pt>
                <c:pt idx="54">
                  <c:v>2.8992919921922748</c:v>
                </c:pt>
                <c:pt idx="55">
                  <c:v>3.0029296875</c:v>
                </c:pt>
                <c:pt idx="56">
                  <c:v>3.1058349609361358</c:v>
                </c:pt>
                <c:pt idx="57">
                  <c:v>3.2069091796922748</c:v>
                </c:pt>
                <c:pt idx="58">
                  <c:v>3.3068847656277285</c:v>
                </c:pt>
                <c:pt idx="59">
                  <c:v>3.4061279296922748</c:v>
                </c:pt>
                <c:pt idx="60">
                  <c:v>3.5042724609361358</c:v>
                </c:pt>
                <c:pt idx="61">
                  <c:v>3.6020507812561391</c:v>
                </c:pt>
                <c:pt idx="62">
                  <c:v>3.697265625</c:v>
                </c:pt>
                <c:pt idx="63">
                  <c:v>3.7924804687561391</c:v>
                </c:pt>
                <c:pt idx="64">
                  <c:v>3.8876953125</c:v>
                </c:pt>
                <c:pt idx="65">
                  <c:v>3.9869384765638642</c:v>
                </c:pt>
                <c:pt idx="66">
                  <c:v>4.0795898437561391</c:v>
                </c:pt>
                <c:pt idx="67">
                  <c:v>4.171875</c:v>
                </c:pt>
                <c:pt idx="68">
                  <c:v>4.2626953125</c:v>
                </c:pt>
                <c:pt idx="69">
                  <c:v>4.3520507812561391</c:v>
                </c:pt>
                <c:pt idx="70">
                  <c:v>4.4410400390638642</c:v>
                </c:pt>
                <c:pt idx="71">
                  <c:v>4.5285644531277285</c:v>
                </c:pt>
                <c:pt idx="72">
                  <c:v>4.6160888671922748</c:v>
                </c:pt>
                <c:pt idx="73">
                  <c:v>4.7025146484361358</c:v>
                </c:pt>
                <c:pt idx="74">
                  <c:v>4.7885742187561391</c:v>
                </c:pt>
                <c:pt idx="75">
                  <c:v>4.8746337890638642</c:v>
                </c:pt>
                <c:pt idx="76">
                  <c:v>4.9588623046922748</c:v>
                </c:pt>
                <c:pt idx="77">
                  <c:v>5.0416259765638642</c:v>
                </c:pt>
                <c:pt idx="78">
                  <c:v>5.1247558593722715</c:v>
                </c:pt>
                <c:pt idx="79">
                  <c:v>5.2877197265638642</c:v>
                </c:pt>
                <c:pt idx="80">
                  <c:v>5.4484863281277285</c:v>
                </c:pt>
                <c:pt idx="81">
                  <c:v>5.607421875</c:v>
                </c:pt>
                <c:pt idx="82">
                  <c:v>5.7641601562561391</c:v>
                </c:pt>
                <c:pt idx="83">
                  <c:v>5.9187011718722715</c:v>
                </c:pt>
                <c:pt idx="84">
                  <c:v>6.0706787109361358</c:v>
                </c:pt>
                <c:pt idx="85">
                  <c:v>6.2175292968722715</c:v>
                </c:pt>
                <c:pt idx="86">
                  <c:v>6.3665771484361358</c:v>
                </c:pt>
                <c:pt idx="87">
                  <c:v>6.5551757812561391</c:v>
                </c:pt>
                <c:pt idx="88">
                  <c:v>6.6961669921922748</c:v>
                </c:pt>
                <c:pt idx="89">
                  <c:v>6.8353271484361358</c:v>
                </c:pt>
                <c:pt idx="90">
                  <c:v>6.9730224609361358</c:v>
                </c:pt>
                <c:pt idx="91">
                  <c:v>7.1099853515638642</c:v>
                </c:pt>
                <c:pt idx="92">
                  <c:v>7.2432861328077252</c:v>
                </c:pt>
                <c:pt idx="93">
                  <c:v>7.3765869140638642</c:v>
                </c:pt>
                <c:pt idx="94">
                  <c:v>7.5084228515638642</c:v>
                </c:pt>
                <c:pt idx="95">
                  <c:v>7.6391601562561391</c:v>
                </c:pt>
                <c:pt idx="96">
                  <c:v>7.7764892578077252</c:v>
                </c:pt>
                <c:pt idx="97">
                  <c:v>7.904296875</c:v>
                </c:pt>
                <c:pt idx="98">
                  <c:v>8.0306396484361358</c:v>
                </c:pt>
                <c:pt idx="99">
                  <c:v>8.1577148437561391</c:v>
                </c:pt>
                <c:pt idx="100">
                  <c:v>8.2818603515638642</c:v>
                </c:pt>
                <c:pt idx="101">
                  <c:v>8.4030761718722715</c:v>
                </c:pt>
                <c:pt idx="102">
                  <c:v>8.5583496093722715</c:v>
                </c:pt>
                <c:pt idx="103">
                  <c:v>8.6400146484361358</c:v>
                </c:pt>
                <c:pt idx="104">
                  <c:v>8.7583007812561391</c:v>
                </c:pt>
                <c:pt idx="105">
                  <c:v>8.8754882812561391</c:v>
                </c:pt>
                <c:pt idx="106">
                  <c:v>8.9919433593722715</c:v>
                </c:pt>
                <c:pt idx="107">
                  <c:v>9.1072998046922748</c:v>
                </c:pt>
                <c:pt idx="108">
                  <c:v>9.2222900390638642</c:v>
                </c:pt>
                <c:pt idx="109">
                  <c:v>9.3369140625</c:v>
                </c:pt>
                <c:pt idx="110">
                  <c:v>9.4533691406277285</c:v>
                </c:pt>
                <c:pt idx="111">
                  <c:v>9.5679931640638642</c:v>
                </c:pt>
                <c:pt idx="112">
                  <c:v>9.6818847656277285</c:v>
                </c:pt>
                <c:pt idx="113">
                  <c:v>9.7954101562561391</c:v>
                </c:pt>
                <c:pt idx="114">
                  <c:v>9.9078369140638642</c:v>
                </c:pt>
                <c:pt idx="115">
                  <c:v>10.018798828127728</c:v>
                </c:pt>
                <c:pt idx="116">
                  <c:v>10.129028320307725</c:v>
                </c:pt>
                <c:pt idx="117">
                  <c:v>10.2392578125</c:v>
                </c:pt>
                <c:pt idx="118">
                  <c:v>10.347290039063864</c:v>
                </c:pt>
                <c:pt idx="119">
                  <c:v>10.562988281256139</c:v>
                </c:pt>
                <c:pt idx="120">
                  <c:v>10.774658203127728</c:v>
                </c:pt>
                <c:pt idx="121">
                  <c:v>10.9833984375</c:v>
                </c:pt>
                <c:pt idx="122">
                  <c:v>11.188842773436136</c:v>
                </c:pt>
                <c:pt idx="123">
                  <c:v>11.391357421872272</c:v>
                </c:pt>
                <c:pt idx="124">
                  <c:v>11.590209960936136</c:v>
                </c:pt>
                <c:pt idx="125">
                  <c:v>11.786865234372272</c:v>
                </c:pt>
                <c:pt idx="126">
                  <c:v>11.980590820307725</c:v>
                </c:pt>
                <c:pt idx="127">
                  <c:v>12.164794921872272</c:v>
                </c:pt>
                <c:pt idx="128">
                  <c:v>12.353759765627728</c:v>
                </c:pt>
                <c:pt idx="129">
                  <c:v>12.541625976563864</c:v>
                </c:pt>
                <c:pt idx="130">
                  <c:v>12.725830078127728</c:v>
                </c:pt>
                <c:pt idx="131">
                  <c:v>12.908203125</c:v>
                </c:pt>
                <c:pt idx="132">
                  <c:v>13.117309570307725</c:v>
                </c:pt>
                <c:pt idx="133">
                  <c:v>13.287963867192275</c:v>
                </c:pt>
                <c:pt idx="134">
                  <c:v>13.457519531256139</c:v>
                </c:pt>
                <c:pt idx="135">
                  <c:v>13.624877929692275</c:v>
                </c:pt>
                <c:pt idx="136">
                  <c:v>13.780883789063864</c:v>
                </c:pt>
                <c:pt idx="137">
                  <c:v>13.981567382807725</c:v>
                </c:pt>
                <c:pt idx="138">
                  <c:v>14.117065429692275</c:v>
                </c:pt>
                <c:pt idx="139">
                  <c:v>14.273803710936136</c:v>
                </c:pt>
                <c:pt idx="140">
                  <c:v>14.433471679692275</c:v>
                </c:pt>
                <c:pt idx="141">
                  <c:v>14.592041015627728</c:v>
                </c:pt>
                <c:pt idx="142">
                  <c:v>14.789794921872272</c:v>
                </c:pt>
                <c:pt idx="143">
                  <c:v>14.946166992192275</c:v>
                </c:pt>
                <c:pt idx="144">
                  <c:v>15.104370117192275</c:v>
                </c:pt>
                <c:pt idx="145">
                  <c:v>15.2578125</c:v>
                </c:pt>
                <c:pt idx="146">
                  <c:v>15.41015625</c:v>
                </c:pt>
                <c:pt idx="147">
                  <c:v>15.560668945307725</c:v>
                </c:pt>
                <c:pt idx="148">
                  <c:v>15.710815429692275</c:v>
                </c:pt>
                <c:pt idx="149">
                  <c:v>15.867919921872272</c:v>
                </c:pt>
                <c:pt idx="150">
                  <c:v>16.017333984372272</c:v>
                </c:pt>
                <c:pt idx="151">
                  <c:v>16.164916992192275</c:v>
                </c:pt>
                <c:pt idx="152">
                  <c:v>16.311035156256139</c:v>
                </c:pt>
                <c:pt idx="153">
                  <c:v>16.4560546875</c:v>
                </c:pt>
                <c:pt idx="154">
                  <c:v>16.599975585936136</c:v>
                </c:pt>
                <c:pt idx="155">
                  <c:v>16.742065429692275</c:v>
                </c:pt>
                <c:pt idx="156">
                  <c:v>16.884155273436136</c:v>
                </c:pt>
                <c:pt idx="157">
                  <c:v>17.024047851563864</c:v>
                </c:pt>
                <c:pt idx="158">
                  <c:v>17.157714843756139</c:v>
                </c:pt>
                <c:pt idx="159">
                  <c:v>17.296508789063864</c:v>
                </c:pt>
                <c:pt idx="160">
                  <c:v>17.434204101563864</c:v>
                </c:pt>
                <c:pt idx="161">
                  <c:v>17.570800781256139</c:v>
                </c:pt>
                <c:pt idx="162">
                  <c:v>17.706298828127728</c:v>
                </c:pt>
                <c:pt idx="163">
                  <c:v>17.841064453127728</c:v>
                </c:pt>
                <c:pt idx="164">
                  <c:v>17.974365234372272</c:v>
                </c:pt>
                <c:pt idx="165">
                  <c:v>18.106933593756139</c:v>
                </c:pt>
                <c:pt idx="166">
                  <c:v>18.238769531256139</c:v>
                </c:pt>
                <c:pt idx="167">
                  <c:v>18.368774414063864</c:v>
                </c:pt>
                <c:pt idx="168">
                  <c:v>18.498779296872272</c:v>
                </c:pt>
                <c:pt idx="169">
                  <c:v>18.628051757807725</c:v>
                </c:pt>
                <c:pt idx="170">
                  <c:v>18.757324218756139</c:v>
                </c:pt>
                <c:pt idx="171">
                  <c:v>18.886596679692275</c:v>
                </c:pt>
                <c:pt idx="172">
                  <c:v>19.014404296872272</c:v>
                </c:pt>
                <c:pt idx="173">
                  <c:v>19.136352539063864</c:v>
                </c:pt>
                <c:pt idx="174">
                  <c:v>19.257202148436136</c:v>
                </c:pt>
                <c:pt idx="175">
                  <c:v>19.3740234375</c:v>
                </c:pt>
                <c:pt idx="176">
                  <c:v>19.490844726563864</c:v>
                </c:pt>
                <c:pt idx="177">
                  <c:v>19.606933593756139</c:v>
                </c:pt>
                <c:pt idx="178">
                  <c:v>19.722290039063864</c:v>
                </c:pt>
                <c:pt idx="179">
                  <c:v>19.834350585936136</c:v>
                </c:pt>
                <c:pt idx="180">
                  <c:v>24.831665039063864</c:v>
                </c:pt>
                <c:pt idx="181">
                  <c:v>29.248168945307725</c:v>
                </c:pt>
                <c:pt idx="182">
                  <c:v>33.255981445307725</c:v>
                </c:pt>
                <c:pt idx="183">
                  <c:v>36.921020507807725</c:v>
                </c:pt>
                <c:pt idx="184">
                  <c:v>38.781005859372272</c:v>
                </c:pt>
                <c:pt idx="185">
                  <c:v>40.307006835936136</c:v>
                </c:pt>
                <c:pt idx="186">
                  <c:v>43.452758789063864</c:v>
                </c:pt>
                <c:pt idx="187">
                  <c:v>46.4091796875</c:v>
                </c:pt>
                <c:pt idx="188">
                  <c:v>49.201904296872272</c:v>
                </c:pt>
                <c:pt idx="189">
                  <c:v>51.122680664063864</c:v>
                </c:pt>
                <c:pt idx="190">
                  <c:v>51.777832031256139</c:v>
                </c:pt>
                <c:pt idx="191">
                  <c:v>54.227416992192275</c:v>
                </c:pt>
                <c:pt idx="192">
                  <c:v>56.551391601563864</c:v>
                </c:pt>
                <c:pt idx="193">
                  <c:v>58.763305664063864</c:v>
                </c:pt>
                <c:pt idx="194">
                  <c:v>60.844482421872272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90232"/>
        <c:axId val="833090624"/>
      </c:scatterChart>
      <c:valAx>
        <c:axId val="83309023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Peak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0624"/>
        <c:crosses val="autoZero"/>
        <c:crossBetween val="midCat"/>
      </c:valAx>
      <c:valAx>
        <c:axId val="833090624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576852018665902"/>
          <c:y val="0.56813108901641529"/>
          <c:w val="0.30393042841189566"/>
          <c:h val="0.17876184438809556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 Carson - Downstream Transect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 KitCarson'!$M$1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[2]Downstream!$D$3:$D$27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KitCarson'!$O$3:$O$27</c:f>
              <c:numCache>
                <c:formatCode>General</c:formatCode>
                <c:ptCount val="25"/>
                <c:pt idx="0">
                  <c:v>187.56</c:v>
                </c:pt>
                <c:pt idx="1">
                  <c:v>14.279999999999994</c:v>
                </c:pt>
                <c:pt idx="2">
                  <c:v>16.319999999999993</c:v>
                </c:pt>
                <c:pt idx="3">
                  <c:v>19.799999999999983</c:v>
                </c:pt>
                <c:pt idx="4">
                  <c:v>23.399999999999991</c:v>
                </c:pt>
                <c:pt idx="5">
                  <c:v>34.439999999999991</c:v>
                </c:pt>
                <c:pt idx="6">
                  <c:v>32.639999999999986</c:v>
                </c:pt>
                <c:pt idx="7">
                  <c:v>27.359999999999992</c:v>
                </c:pt>
                <c:pt idx="8">
                  <c:v>24.359999999999992</c:v>
                </c:pt>
                <c:pt idx="9">
                  <c:v>3.6000000000000085</c:v>
                </c:pt>
                <c:pt idx="10">
                  <c:v>1.6800000000000068</c:v>
                </c:pt>
                <c:pt idx="11">
                  <c:v>3.8400000000000034</c:v>
                </c:pt>
                <c:pt idx="12">
                  <c:v>0</c:v>
                </c:pt>
                <c:pt idx="13">
                  <c:v>1.6800000000000068</c:v>
                </c:pt>
                <c:pt idx="14">
                  <c:v>0.47999999999998977</c:v>
                </c:pt>
                <c:pt idx="15">
                  <c:v>0.60000000000000853</c:v>
                </c:pt>
                <c:pt idx="16">
                  <c:v>0.11999999999999744</c:v>
                </c:pt>
                <c:pt idx="17">
                  <c:v>7.3199999999999932</c:v>
                </c:pt>
                <c:pt idx="18">
                  <c:v>15.719999999999985</c:v>
                </c:pt>
                <c:pt idx="19">
                  <c:v>24.239999999999995</c:v>
                </c:pt>
                <c:pt idx="20">
                  <c:v>26.159999999999997</c:v>
                </c:pt>
                <c:pt idx="21">
                  <c:v>26.159999999999997</c:v>
                </c:pt>
                <c:pt idx="22">
                  <c:v>27.359999999999992</c:v>
                </c:pt>
                <c:pt idx="23">
                  <c:v>35.879999999999981</c:v>
                </c:pt>
                <c:pt idx="24">
                  <c:v>187.56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28-4D75-95A2-4602517B5B74}"/>
            </c:ext>
          </c:extLst>
        </c:ser>
        <c:ser>
          <c:idx val="1"/>
          <c:order val="1"/>
          <c:tx>
            <c:strRef>
              <c:f>'3. KitCarson'!$P$2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'3. KitCarson'!$M$3:$M$27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KitCarson'!$P$3:$P$27</c:f>
              <c:numCache>
                <c:formatCode>0.00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28-4D75-95A2-4602517B5B74}"/>
            </c:ext>
          </c:extLst>
        </c:ser>
        <c:ser>
          <c:idx val="2"/>
          <c:order val="2"/>
          <c:tx>
            <c:strRef>
              <c:f>'3. KitCarson'!$Q$2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'3. KitCarson'!$M$3:$M$27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KitCarson'!$Q$3:$Q$27</c:f>
              <c:numCache>
                <c:formatCode>0.00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28-4D75-95A2-4602517B5B74}"/>
            </c:ext>
          </c:extLst>
        </c:ser>
        <c:ser>
          <c:idx val="3"/>
          <c:order val="3"/>
          <c:tx>
            <c:strRef>
              <c:f>'3. KitCarson'!$R$2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'3. KitCarson'!$M$3:$M$27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KitCarson'!$R$3:$R$27</c:f>
              <c:numCache>
                <c:formatCode>0.00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228-4D75-95A2-4602517B5B74}"/>
            </c:ext>
          </c:extLst>
        </c:ser>
        <c:ser>
          <c:idx val="4"/>
          <c:order val="4"/>
          <c:tx>
            <c:strRef>
              <c:f>'3. KitCarson'!$S$2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'3. KitCarson'!$M$3:$M$27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KitCarson'!$S$3:$S$27</c:f>
              <c:numCache>
                <c:formatCode>0.00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228-4D75-95A2-4602517B5B74}"/>
            </c:ext>
          </c:extLst>
        </c:ser>
        <c:ser>
          <c:idx val="5"/>
          <c:order val="5"/>
          <c:tx>
            <c:strRef>
              <c:f>'3. KitCarson'!$X$2</c:f>
              <c:strCache>
                <c:ptCount val="1"/>
                <c:pt idx="0">
                  <c:v>2/13-17/2019-3.32in.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'3. KitCarson'!$M$3:$M$27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KitCarson'!$X$3:$X$27</c:f>
              <c:numCache>
                <c:formatCode>0.00</c:formatCode>
                <c:ptCount val="25"/>
                <c:pt idx="0" formatCode="General">
                  <c:v>46.188000000000002</c:v>
                </c:pt>
                <c:pt idx="1">
                  <c:v>46.188000000000002</c:v>
                </c:pt>
                <c:pt idx="2">
                  <c:v>46.188000000000002</c:v>
                </c:pt>
                <c:pt idx="3">
                  <c:v>46.188000000000002</c:v>
                </c:pt>
                <c:pt idx="4">
                  <c:v>46.188000000000002</c:v>
                </c:pt>
                <c:pt idx="5">
                  <c:v>46.188000000000002</c:v>
                </c:pt>
                <c:pt idx="6">
                  <c:v>46.188000000000002</c:v>
                </c:pt>
                <c:pt idx="7">
                  <c:v>46.188000000000002</c:v>
                </c:pt>
                <c:pt idx="8">
                  <c:v>46.188000000000002</c:v>
                </c:pt>
                <c:pt idx="9">
                  <c:v>46.188000000000002</c:v>
                </c:pt>
                <c:pt idx="10">
                  <c:v>46.188000000000002</c:v>
                </c:pt>
                <c:pt idx="11">
                  <c:v>46.188000000000002</c:v>
                </c:pt>
                <c:pt idx="12">
                  <c:v>46.188000000000002</c:v>
                </c:pt>
                <c:pt idx="13">
                  <c:v>46.188000000000002</c:v>
                </c:pt>
                <c:pt idx="14">
                  <c:v>46.188000000000002</c:v>
                </c:pt>
                <c:pt idx="15">
                  <c:v>46.188000000000002</c:v>
                </c:pt>
                <c:pt idx="16">
                  <c:v>46.188000000000002</c:v>
                </c:pt>
                <c:pt idx="17">
                  <c:v>46.188000000000002</c:v>
                </c:pt>
                <c:pt idx="18">
                  <c:v>46.188000000000002</c:v>
                </c:pt>
                <c:pt idx="19">
                  <c:v>46.188000000000002</c:v>
                </c:pt>
                <c:pt idx="20">
                  <c:v>46.188000000000002</c:v>
                </c:pt>
                <c:pt idx="21">
                  <c:v>46.188000000000002</c:v>
                </c:pt>
                <c:pt idx="22">
                  <c:v>46.188000000000002</c:v>
                </c:pt>
                <c:pt idx="23">
                  <c:v>46.188000000000002</c:v>
                </c:pt>
                <c:pt idx="24">
                  <c:v>46.188000000000002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'3. KitCarson'!$Y$2</c:f>
              <c:strCache>
                <c:ptCount val="1"/>
                <c:pt idx="0">
                  <c:v>.2/18/2019-0.32in.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'3. KitCarson'!$M$3:$M$27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KitCarson'!$Y$3:$Y$27</c:f>
              <c:numCache>
                <c:formatCode>0.00</c:formatCode>
                <c:ptCount val="25"/>
                <c:pt idx="0">
                  <c:v>11.628</c:v>
                </c:pt>
                <c:pt idx="1">
                  <c:v>11.628</c:v>
                </c:pt>
                <c:pt idx="2">
                  <c:v>11.628</c:v>
                </c:pt>
                <c:pt idx="3">
                  <c:v>11.628</c:v>
                </c:pt>
                <c:pt idx="4">
                  <c:v>11.628</c:v>
                </c:pt>
                <c:pt idx="5">
                  <c:v>11.628</c:v>
                </c:pt>
                <c:pt idx="6">
                  <c:v>11.628</c:v>
                </c:pt>
                <c:pt idx="7">
                  <c:v>11.628</c:v>
                </c:pt>
                <c:pt idx="8">
                  <c:v>11.628</c:v>
                </c:pt>
                <c:pt idx="9">
                  <c:v>11.628</c:v>
                </c:pt>
                <c:pt idx="10">
                  <c:v>11.628</c:v>
                </c:pt>
                <c:pt idx="11">
                  <c:v>11.628</c:v>
                </c:pt>
                <c:pt idx="12">
                  <c:v>11.628</c:v>
                </c:pt>
                <c:pt idx="13">
                  <c:v>11.628</c:v>
                </c:pt>
                <c:pt idx="14">
                  <c:v>11.628</c:v>
                </c:pt>
                <c:pt idx="15">
                  <c:v>11.628</c:v>
                </c:pt>
                <c:pt idx="16">
                  <c:v>11.628</c:v>
                </c:pt>
                <c:pt idx="17">
                  <c:v>11.628</c:v>
                </c:pt>
                <c:pt idx="18">
                  <c:v>11.628</c:v>
                </c:pt>
                <c:pt idx="19">
                  <c:v>11.628</c:v>
                </c:pt>
                <c:pt idx="20">
                  <c:v>11.628</c:v>
                </c:pt>
                <c:pt idx="21">
                  <c:v>11.628</c:v>
                </c:pt>
                <c:pt idx="22">
                  <c:v>11.628</c:v>
                </c:pt>
                <c:pt idx="23">
                  <c:v>11.628</c:v>
                </c:pt>
                <c:pt idx="24">
                  <c:v>11.628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'3. KitCarson'!$Z$2</c:f>
              <c:strCache>
                <c:ptCount val="1"/>
                <c:pt idx="0">
                  <c:v>2/20-21/2019-0.59in.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'3. KitCarson'!$M$3:$M$27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KitCarson'!$Z$3:$Z$27</c:f>
              <c:numCache>
                <c:formatCode>0.00</c:formatCode>
                <c:ptCount val="25"/>
                <c:pt idx="0">
                  <c:v>10.956</c:v>
                </c:pt>
                <c:pt idx="1">
                  <c:v>10.956</c:v>
                </c:pt>
                <c:pt idx="2">
                  <c:v>10.956</c:v>
                </c:pt>
                <c:pt idx="3">
                  <c:v>10.956</c:v>
                </c:pt>
                <c:pt idx="4">
                  <c:v>10.956</c:v>
                </c:pt>
                <c:pt idx="5">
                  <c:v>10.956</c:v>
                </c:pt>
                <c:pt idx="6">
                  <c:v>10.956</c:v>
                </c:pt>
                <c:pt idx="7">
                  <c:v>10.956</c:v>
                </c:pt>
                <c:pt idx="8">
                  <c:v>10.956</c:v>
                </c:pt>
                <c:pt idx="9">
                  <c:v>10.956</c:v>
                </c:pt>
                <c:pt idx="10">
                  <c:v>10.956</c:v>
                </c:pt>
                <c:pt idx="11">
                  <c:v>10.956</c:v>
                </c:pt>
                <c:pt idx="12">
                  <c:v>10.956</c:v>
                </c:pt>
                <c:pt idx="13">
                  <c:v>10.956</c:v>
                </c:pt>
                <c:pt idx="14">
                  <c:v>10.956</c:v>
                </c:pt>
                <c:pt idx="15">
                  <c:v>10.956</c:v>
                </c:pt>
                <c:pt idx="16">
                  <c:v>10.956</c:v>
                </c:pt>
                <c:pt idx="17">
                  <c:v>10.956</c:v>
                </c:pt>
                <c:pt idx="18">
                  <c:v>10.956</c:v>
                </c:pt>
                <c:pt idx="19">
                  <c:v>10.956</c:v>
                </c:pt>
                <c:pt idx="20">
                  <c:v>10.956</c:v>
                </c:pt>
                <c:pt idx="21">
                  <c:v>10.956</c:v>
                </c:pt>
                <c:pt idx="22">
                  <c:v>10.956</c:v>
                </c:pt>
                <c:pt idx="23">
                  <c:v>10.956</c:v>
                </c:pt>
                <c:pt idx="24">
                  <c:v>10.956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91408"/>
        <c:axId val="833091800"/>
      </c:scatterChart>
      <c:valAx>
        <c:axId val="833091408"/>
        <c:scaling>
          <c:orientation val="minMax"/>
          <c:max val="42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1800"/>
        <c:crossesAt val="-18"/>
        <c:crossBetween val="midCat"/>
      </c:valAx>
      <c:valAx>
        <c:axId val="833091800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853955058591655"/>
          <c:y val="0.19841280256634591"/>
          <c:w val="0.18423874341288735"/>
          <c:h val="0.4120268990044883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 Carson- Rainfall Runoff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'3. KitCarson'!$H$1</c:f>
              <c:strCache>
                <c:ptCount val="1"/>
                <c:pt idx="0">
                  <c:v>Historical Storms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920507413020211"/>
                  <c:y val="3.8524011299435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('3. KitCarson'!$I$3,'3. KitCarson'!$I$6:$I$7)</c:f>
              <c:numCache>
                <c:formatCode>0.00</c:formatCode>
                <c:ptCount val="3"/>
                <c:pt idx="0">
                  <c:v>3.32</c:v>
                </c:pt>
                <c:pt idx="1">
                  <c:v>0.46</c:v>
                </c:pt>
                <c:pt idx="2">
                  <c:v>0.3</c:v>
                </c:pt>
              </c:numCache>
            </c:numRef>
          </c:xVal>
          <c:yVal>
            <c:numRef>
              <c:f>('3. KitCarson'!$K$3,'3. KitCarson'!$K$6:$K$7)</c:f>
              <c:numCache>
                <c:formatCode>0.00</c:formatCode>
                <c:ptCount val="3"/>
                <c:pt idx="0">
                  <c:v>400</c:v>
                </c:pt>
                <c:pt idx="1">
                  <c:v>30</c:v>
                </c:pt>
                <c:pt idx="2">
                  <c:v>69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'3. KitCarson'!$H$8</c:f>
              <c:strCache>
                <c:ptCount val="1"/>
                <c:pt idx="0">
                  <c:v>Projected Storm Totals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KitCarson'!$I$8:$I$10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'3. KitCarson'!$K$8:$K$10</c:f>
              <c:numCache>
                <c:formatCode>0.00</c:formatCode>
                <c:ptCount val="3"/>
                <c:pt idx="0">
                  <c:v>123.70139999999999</c:v>
                </c:pt>
                <c:pt idx="1">
                  <c:v>242.1114</c:v>
                </c:pt>
                <c:pt idx="2">
                  <c:v>360.52140000000003</c:v>
                </c:pt>
              </c:numCache>
            </c:numRef>
          </c:yVal>
          <c:smooth val="0"/>
        </c:ser>
        <c:ser>
          <c:idx val="1"/>
          <c:order val="2"/>
          <c:tx>
            <c:v>Hist Storms - Feb 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KitCarson'!$I$4:$I$5</c:f>
              <c:numCache>
                <c:formatCode>0.00</c:formatCode>
                <c:ptCount val="2"/>
                <c:pt idx="0">
                  <c:v>0.32</c:v>
                </c:pt>
                <c:pt idx="1">
                  <c:v>0.59</c:v>
                </c:pt>
              </c:numCache>
            </c:numRef>
          </c:xVal>
          <c:yVal>
            <c:numRef>
              <c:f>'3. KitCarson'!$K$4:$K$5</c:f>
              <c:numCache>
                <c:formatCode>0.00</c:formatCode>
                <c:ptCount val="2"/>
                <c:pt idx="0">
                  <c:v>46</c:v>
                </c:pt>
                <c:pt idx="1">
                  <c:v>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92584"/>
        <c:axId val="833092976"/>
      </c:scatterChart>
      <c:valAx>
        <c:axId val="83309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(in.)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2976"/>
        <c:crosses val="autoZero"/>
        <c:crossBetween val="midCat"/>
      </c:valAx>
      <c:valAx>
        <c:axId val="8330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Peak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11</xdr:row>
      <xdr:rowOff>129540</xdr:rowOff>
    </xdr:from>
    <xdr:to>
      <xdr:col>12</xdr:col>
      <xdr:colOff>655320</xdr:colOff>
      <xdr:row>36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142875</xdr:colOff>
      <xdr:row>4</xdr:row>
      <xdr:rowOff>40005</xdr:rowOff>
    </xdr:from>
    <xdr:to>
      <xdr:col>29</xdr:col>
      <xdr:colOff>287655</xdr:colOff>
      <xdr:row>28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</xdr:colOff>
      <xdr:row>38</xdr:row>
      <xdr:rowOff>4761</xdr:rowOff>
    </xdr:from>
    <xdr:to>
      <xdr:col>12</xdr:col>
      <xdr:colOff>942975</xdr:colOff>
      <xdr:row>60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12</xdr:row>
      <xdr:rowOff>0</xdr:rowOff>
    </xdr:from>
    <xdr:to>
      <xdr:col>9</xdr:col>
      <xdr:colOff>449580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83820</xdr:colOff>
      <xdr:row>2</xdr:row>
      <xdr:rowOff>167640</xdr:rowOff>
    </xdr:from>
    <xdr:to>
      <xdr:col>26</xdr:col>
      <xdr:colOff>243840</xdr:colOff>
      <xdr:row>27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209549</xdr:colOff>
      <xdr:row>32</xdr:row>
      <xdr:rowOff>33336</xdr:rowOff>
    </xdr:from>
    <xdr:to>
      <xdr:col>11</xdr:col>
      <xdr:colOff>47624</xdr:colOff>
      <xdr:row>51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11</xdr:row>
      <xdr:rowOff>106680</xdr:rowOff>
    </xdr:from>
    <xdr:to>
      <xdr:col>9</xdr:col>
      <xdr:colOff>403860</xdr:colOff>
      <xdr:row>31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27</xdr:row>
      <xdr:rowOff>22860</xdr:rowOff>
    </xdr:from>
    <xdr:to>
      <xdr:col>25</xdr:col>
      <xdr:colOff>472440</xdr:colOff>
      <xdr:row>48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662940</xdr:colOff>
      <xdr:row>11</xdr:row>
      <xdr:rowOff>99060</xdr:rowOff>
    </xdr:from>
    <xdr:to>
      <xdr:col>17</xdr:col>
      <xdr:colOff>175260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13</xdr:row>
      <xdr:rowOff>7620</xdr:rowOff>
    </xdr:from>
    <xdr:to>
      <xdr:col>11</xdr:col>
      <xdr:colOff>685800</xdr:colOff>
      <xdr:row>30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563880</xdr:colOff>
      <xdr:row>10</xdr:row>
      <xdr:rowOff>156210</xdr:rowOff>
    </xdr:from>
    <xdr:to>
      <xdr:col>23</xdr:col>
      <xdr:colOff>403860</xdr:colOff>
      <xdr:row>28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121920</xdr:rowOff>
    </xdr:from>
    <xdr:to>
      <xdr:col>7</xdr:col>
      <xdr:colOff>701040</xdr:colOff>
      <xdr:row>32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487680</xdr:colOff>
      <xdr:row>12</xdr:row>
      <xdr:rowOff>68580</xdr:rowOff>
    </xdr:from>
    <xdr:to>
      <xdr:col>26</xdr:col>
      <xdr:colOff>22860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853440</xdr:colOff>
      <xdr:row>13</xdr:row>
      <xdr:rowOff>114300</xdr:rowOff>
    </xdr:from>
    <xdr:to>
      <xdr:col>14</xdr:col>
      <xdr:colOff>518160</xdr:colOff>
      <xdr:row>33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25</xdr:row>
      <xdr:rowOff>106680</xdr:rowOff>
    </xdr:from>
    <xdr:to>
      <xdr:col>9</xdr:col>
      <xdr:colOff>99060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487680</xdr:colOff>
      <xdr:row>12</xdr:row>
      <xdr:rowOff>68580</xdr:rowOff>
    </xdr:from>
    <xdr:to>
      <xdr:col>26</xdr:col>
      <xdr:colOff>251460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220980</xdr:colOff>
      <xdr:row>13</xdr:row>
      <xdr:rowOff>91440</xdr:rowOff>
    </xdr:from>
    <xdr:to>
      <xdr:col>14</xdr:col>
      <xdr:colOff>68580</xdr:colOff>
      <xdr:row>33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537753</xdr:colOff>
      <xdr:row>33</xdr:row>
      <xdr:rowOff>138247</xdr:rowOff>
    </xdr:from>
    <xdr:to>
      <xdr:col>28</xdr:col>
      <xdr:colOff>435429</xdr:colOff>
      <xdr:row>57</xdr:row>
      <xdr:rowOff>21771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794659</xdr:colOff>
      <xdr:row>12</xdr:row>
      <xdr:rowOff>43542</xdr:rowOff>
    </xdr:from>
    <xdr:to>
      <xdr:col>8</xdr:col>
      <xdr:colOff>76201</xdr:colOff>
      <xdr:row>34</xdr:row>
      <xdr:rowOff>130628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141514</xdr:colOff>
      <xdr:row>12</xdr:row>
      <xdr:rowOff>43542</xdr:rowOff>
    </xdr:from>
    <xdr:to>
      <xdr:col>15</xdr:col>
      <xdr:colOff>250370</xdr:colOff>
      <xdr:row>32</xdr:row>
      <xdr:rowOff>54428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32657</xdr:colOff>
      <xdr:row>13</xdr:row>
      <xdr:rowOff>59872</xdr:rowOff>
    </xdr:from>
    <xdr:to>
      <xdr:col>11</xdr:col>
      <xdr:colOff>62594</xdr:colOff>
      <xdr:row>33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678180</xdr:colOff>
      <xdr:row>13</xdr:row>
      <xdr:rowOff>174171</xdr:rowOff>
    </xdr:from>
    <xdr:to>
      <xdr:col>27</xdr:col>
      <xdr:colOff>816428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337457</xdr:colOff>
      <xdr:row>36</xdr:row>
      <xdr:rowOff>108858</xdr:rowOff>
    </xdr:from>
    <xdr:to>
      <xdr:col>11</xdr:col>
      <xdr:colOff>359228</xdr:colOff>
      <xdr:row>56</xdr:row>
      <xdr:rowOff>119744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69670</xdr:colOff>
      <xdr:row>14</xdr:row>
      <xdr:rowOff>5442</xdr:rowOff>
    </xdr:from>
    <xdr:to>
      <xdr:col>9</xdr:col>
      <xdr:colOff>1077687</xdr:colOff>
      <xdr:row>33</xdr:row>
      <xdr:rowOff>141513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10886</xdr:colOff>
      <xdr:row>16</xdr:row>
      <xdr:rowOff>21771</xdr:rowOff>
    </xdr:from>
    <xdr:to>
      <xdr:col>23</xdr:col>
      <xdr:colOff>709750</xdr:colOff>
      <xdr:row>34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21772</xdr:colOff>
      <xdr:row>21</xdr:row>
      <xdr:rowOff>54427</xdr:rowOff>
    </xdr:from>
    <xdr:to>
      <xdr:col>16</xdr:col>
      <xdr:colOff>130628</xdr:colOff>
      <xdr:row>41</xdr:row>
      <xdr:rowOff>65313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on.newtson/Desktop/Copy%20of%20Sutrons_Pacings%20worksheet_StormJ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G1-FS1\SDShare\Users\alex.messina\Desktop\Cross%20Sections%20-%20Lake%20Hodges\Kit%20Carson%20Cross%20Section%20Survey%201_20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0"/>
      <sheetName val="1. Del Dios"/>
      <sheetName val="2. Felicita"/>
      <sheetName val="4. San Dieguito"/>
      <sheetName val="ESRI_MAPINFO_SHEET"/>
    </sheetNames>
    <sheetDataSet>
      <sheetData sheetId="0"/>
      <sheetData sheetId="1">
        <row r="1">
          <cell r="O1" t="str">
            <v>Cross Section Survey</v>
          </cell>
        </row>
        <row r="2">
          <cell r="R2">
            <v>4.5084228515515861</v>
          </cell>
          <cell r="S2" t="str">
            <v>5yr flood</v>
          </cell>
          <cell r="Z2" t="str">
            <v>2/13-17/2019-3.46in.</v>
          </cell>
          <cell r="AA2" t="str">
            <v>.2/18/2019-0.33in.</v>
          </cell>
          <cell r="AB2" t="str">
            <v>2/20-21/2019-0.59in.</v>
          </cell>
          <cell r="AC2" t="str">
            <v>.2/9/2020-0.46in.</v>
          </cell>
          <cell r="AD2" t="str">
            <v>.2/22/2020-0.3in.</v>
          </cell>
        </row>
        <row r="3">
          <cell r="A3">
            <v>0</v>
          </cell>
          <cell r="B3">
            <v>0</v>
          </cell>
          <cell r="G3">
            <v>5.9699999996179198E-2</v>
          </cell>
          <cell r="H3">
            <v>2.54</v>
          </cell>
          <cell r="K3">
            <v>3.46</v>
          </cell>
          <cell r="M3">
            <v>126</v>
          </cell>
          <cell r="O3">
            <v>0</v>
          </cell>
          <cell r="Q3">
            <v>117.96020507811613</v>
          </cell>
          <cell r="R3">
            <v>0</v>
          </cell>
          <cell r="S3">
            <v>0</v>
          </cell>
          <cell r="Z3">
            <v>36.900000000000006</v>
          </cell>
          <cell r="AA3">
            <v>4.3319999999999999</v>
          </cell>
          <cell r="AB3">
            <v>7.2240000000000002</v>
          </cell>
          <cell r="AC3">
            <v>5.29</v>
          </cell>
          <cell r="AD3">
            <v>15.11</v>
          </cell>
        </row>
        <row r="4">
          <cell r="A4">
            <v>4.5084228515515861</v>
          </cell>
          <cell r="B4">
            <v>0.20000000298023199</v>
          </cell>
          <cell r="G4">
            <v>5.6799999996364793E-2</v>
          </cell>
          <cell r="H4">
            <v>2.6</v>
          </cell>
          <cell r="O4">
            <v>3.2000000476837198</v>
          </cell>
          <cell r="Q4">
            <v>116.64001464843614</v>
          </cell>
          <cell r="R4">
            <v>0</v>
          </cell>
          <cell r="S4">
            <v>0</v>
          </cell>
          <cell r="Z4">
            <v>36.900000000000006</v>
          </cell>
          <cell r="AA4">
            <v>4.3319999999999999</v>
          </cell>
          <cell r="AB4">
            <v>7.2240000000000002</v>
          </cell>
          <cell r="AC4">
            <v>5.29</v>
          </cell>
          <cell r="AD4">
            <v>15.11</v>
          </cell>
        </row>
        <row r="5">
          <cell r="A5">
            <v>4.8131103515515861</v>
          </cell>
          <cell r="B5">
            <v>0.25</v>
          </cell>
          <cell r="O5">
            <v>6.9000000953674299</v>
          </cell>
          <cell r="Q5">
            <v>105.48010253905159</v>
          </cell>
          <cell r="R5">
            <v>0</v>
          </cell>
          <cell r="S5">
            <v>0</v>
          </cell>
          <cell r="Z5">
            <v>36.900000000000006</v>
          </cell>
          <cell r="AA5">
            <v>4.3319999999999999</v>
          </cell>
          <cell r="AB5">
            <v>7.2240000000000002</v>
          </cell>
          <cell r="AC5">
            <v>5.29</v>
          </cell>
          <cell r="AD5">
            <v>15.11</v>
          </cell>
        </row>
        <row r="6">
          <cell r="A6">
            <v>5.4909667968715894</v>
          </cell>
          <cell r="B6">
            <v>0.40000000596046398</v>
          </cell>
          <cell r="K6">
            <v>0.46</v>
          </cell>
          <cell r="M6">
            <v>0.25</v>
          </cell>
          <cell r="O6">
            <v>10.5</v>
          </cell>
          <cell r="Q6">
            <v>99.480102539051586</v>
          </cell>
          <cell r="R6">
            <v>0</v>
          </cell>
          <cell r="S6">
            <v>0</v>
          </cell>
          <cell r="Z6">
            <v>36.900000000000006</v>
          </cell>
          <cell r="AA6">
            <v>4.3319999999999999</v>
          </cell>
          <cell r="AB6">
            <v>7.2240000000000002</v>
          </cell>
          <cell r="AC6">
            <v>5.29</v>
          </cell>
          <cell r="AD6">
            <v>15.11</v>
          </cell>
        </row>
        <row r="7">
          <cell r="A7">
            <v>5.8615722656161324</v>
          </cell>
          <cell r="B7">
            <v>0.5</v>
          </cell>
          <cell r="K7">
            <v>0.3</v>
          </cell>
          <cell r="M7">
            <v>9.25</v>
          </cell>
          <cell r="O7">
            <v>14.1000003814697</v>
          </cell>
          <cell r="Q7">
            <v>96.480102539051586</v>
          </cell>
          <cell r="R7">
            <v>0</v>
          </cell>
          <cell r="S7">
            <v>0</v>
          </cell>
          <cell r="Z7">
            <v>36.900000000000006</v>
          </cell>
          <cell r="AA7">
            <v>4.3319999999999999</v>
          </cell>
          <cell r="AB7">
            <v>7.2240000000000002</v>
          </cell>
          <cell r="AC7">
            <v>5.29</v>
          </cell>
          <cell r="AD7">
            <v>15.11</v>
          </cell>
        </row>
        <row r="8">
          <cell r="A8">
            <v>6.2380371093715894</v>
          </cell>
          <cell r="B8">
            <v>0.60000002384185802</v>
          </cell>
          <cell r="O8">
            <v>15.5</v>
          </cell>
          <cell r="Q8">
            <v>94.920043945307725</v>
          </cell>
          <cell r="R8">
            <v>0</v>
          </cell>
          <cell r="S8">
            <v>0</v>
          </cell>
          <cell r="Z8">
            <v>36.900000000000006</v>
          </cell>
          <cell r="AA8">
            <v>4.3319999999999999</v>
          </cell>
          <cell r="AB8">
            <v>7.2240000000000002</v>
          </cell>
          <cell r="AC8">
            <v>5.29</v>
          </cell>
          <cell r="AD8">
            <v>15.11</v>
          </cell>
        </row>
        <row r="9">
          <cell r="A9">
            <v>6.685546875</v>
          </cell>
          <cell r="B9">
            <v>0.75</v>
          </cell>
          <cell r="O9">
            <v>17.700000762939499</v>
          </cell>
          <cell r="Q9">
            <v>91.439941406243861</v>
          </cell>
          <cell r="R9">
            <v>0</v>
          </cell>
          <cell r="S9">
            <v>0</v>
          </cell>
          <cell r="Z9">
            <v>36.900000000000006</v>
          </cell>
          <cell r="AA9">
            <v>4.3319999999999999</v>
          </cell>
          <cell r="AB9">
            <v>7.2240000000000002</v>
          </cell>
          <cell r="AC9">
            <v>5.29</v>
          </cell>
          <cell r="AD9">
            <v>15.11</v>
          </cell>
        </row>
        <row r="10">
          <cell r="A10">
            <v>6.8133544921799967</v>
          </cell>
          <cell r="B10">
            <v>0.80000001192092896</v>
          </cell>
          <cell r="O10">
            <v>20.5</v>
          </cell>
          <cell r="Q10">
            <v>84.600219726551586</v>
          </cell>
          <cell r="R10">
            <v>0</v>
          </cell>
          <cell r="S10">
            <v>0</v>
          </cell>
          <cell r="Z10">
            <v>36.900000000000006</v>
          </cell>
          <cell r="AA10">
            <v>4.3319999999999999</v>
          </cell>
          <cell r="AB10">
            <v>7.2240000000000002</v>
          </cell>
          <cell r="AC10">
            <v>5.29</v>
          </cell>
          <cell r="AD10">
            <v>15.11</v>
          </cell>
        </row>
        <row r="11">
          <cell r="A11">
            <v>7.3388671875</v>
          </cell>
          <cell r="B11">
            <v>1</v>
          </cell>
          <cell r="O11">
            <v>21.399999618530298</v>
          </cell>
          <cell r="Q11">
            <v>82.079956054679997</v>
          </cell>
          <cell r="R11">
            <v>0</v>
          </cell>
          <cell r="S11">
            <v>0</v>
          </cell>
          <cell r="Z11">
            <v>36.900000000000006</v>
          </cell>
          <cell r="AA11">
            <v>4.3319999999999999</v>
          </cell>
          <cell r="AB11">
            <v>7.2240000000000002</v>
          </cell>
          <cell r="AC11">
            <v>5.29</v>
          </cell>
          <cell r="AD11">
            <v>15.11</v>
          </cell>
        </row>
        <row r="12">
          <cell r="A12">
            <v>7.8596191406161324</v>
          </cell>
          <cell r="B12">
            <v>1.25</v>
          </cell>
          <cell r="O12">
            <v>22.899999618530298</v>
          </cell>
          <cell r="Q12">
            <v>74.040161132807725</v>
          </cell>
          <cell r="R12">
            <v>0</v>
          </cell>
          <cell r="S12">
            <v>0</v>
          </cell>
          <cell r="Z12">
            <v>36.900000000000006</v>
          </cell>
          <cell r="AA12">
            <v>4.3319999999999999</v>
          </cell>
          <cell r="AB12">
            <v>7.2240000000000002</v>
          </cell>
          <cell r="AC12">
            <v>5.29</v>
          </cell>
          <cell r="AD12">
            <v>15.11</v>
          </cell>
        </row>
        <row r="13">
          <cell r="A13">
            <v>8.3159179687438609</v>
          </cell>
          <cell r="B13">
            <v>1.5</v>
          </cell>
          <cell r="O13">
            <v>25</v>
          </cell>
          <cell r="Q13">
            <v>61.680175781243861</v>
          </cell>
          <cell r="R13">
            <v>0</v>
          </cell>
          <cell r="S13">
            <v>0</v>
          </cell>
          <cell r="Z13">
            <v>36.900000000000006</v>
          </cell>
          <cell r="AA13">
            <v>4.3319999999999999</v>
          </cell>
          <cell r="AB13">
            <v>7.2240000000000002</v>
          </cell>
          <cell r="AC13">
            <v>5.29</v>
          </cell>
          <cell r="AD13">
            <v>15.11</v>
          </cell>
        </row>
        <row r="14">
          <cell r="A14">
            <v>8.7275390625</v>
          </cell>
          <cell r="B14">
            <v>1.75</v>
          </cell>
          <cell r="O14">
            <v>25.399999618530298</v>
          </cell>
          <cell r="Q14">
            <v>58.439941406243861</v>
          </cell>
          <cell r="R14">
            <v>0</v>
          </cell>
          <cell r="S14">
            <v>0</v>
          </cell>
          <cell r="Z14">
            <v>36.900000000000006</v>
          </cell>
          <cell r="AA14">
            <v>4.3319999999999999</v>
          </cell>
          <cell r="AB14">
            <v>7.2240000000000002</v>
          </cell>
          <cell r="AC14">
            <v>5.29</v>
          </cell>
          <cell r="AD14">
            <v>15.11</v>
          </cell>
        </row>
        <row r="15">
          <cell r="A15">
            <v>9.0926513671799967</v>
          </cell>
          <cell r="B15">
            <v>2</v>
          </cell>
          <cell r="O15">
            <v>26.100000381469702</v>
          </cell>
          <cell r="Q15">
            <v>51.480102539051586</v>
          </cell>
          <cell r="R15">
            <v>0</v>
          </cell>
          <cell r="S15">
            <v>0</v>
          </cell>
          <cell r="Z15">
            <v>36.900000000000006</v>
          </cell>
          <cell r="AA15">
            <v>4.3319999999999999</v>
          </cell>
          <cell r="AB15">
            <v>7.2240000000000002</v>
          </cell>
          <cell r="AC15">
            <v>5.29</v>
          </cell>
          <cell r="AD15">
            <v>15.11</v>
          </cell>
        </row>
        <row r="16">
          <cell r="A16">
            <v>9.4346923828077252</v>
          </cell>
          <cell r="B16">
            <v>2.25</v>
          </cell>
          <cell r="O16">
            <v>27.799999237060501</v>
          </cell>
          <cell r="Q16">
            <v>34.200073242179997</v>
          </cell>
          <cell r="R16">
            <v>0</v>
          </cell>
          <cell r="S16">
            <v>0</v>
          </cell>
          <cell r="Z16">
            <v>36.900000000000006</v>
          </cell>
          <cell r="AA16">
            <v>4.3319999999999999</v>
          </cell>
          <cell r="AB16">
            <v>7.2240000000000002</v>
          </cell>
          <cell r="AC16">
            <v>5.29</v>
          </cell>
          <cell r="AD16">
            <v>15.11</v>
          </cell>
        </row>
        <row r="17">
          <cell r="A17">
            <v>9.7598876953077252</v>
          </cell>
          <cell r="B17">
            <v>2.5</v>
          </cell>
          <cell r="O17">
            <v>28.700000762939499</v>
          </cell>
          <cell r="Q17">
            <v>24.719970703116132</v>
          </cell>
          <cell r="R17">
            <v>0</v>
          </cell>
          <cell r="S17">
            <v>0</v>
          </cell>
          <cell r="Z17">
            <v>36.900000000000006</v>
          </cell>
          <cell r="AA17">
            <v>4.3319999999999999</v>
          </cell>
          <cell r="AB17">
            <v>7.2240000000000002</v>
          </cell>
          <cell r="AC17">
            <v>5.29</v>
          </cell>
          <cell r="AD17">
            <v>15.11</v>
          </cell>
        </row>
        <row r="18">
          <cell r="A18">
            <v>10.039672851551586</v>
          </cell>
          <cell r="B18">
            <v>2.75</v>
          </cell>
          <cell r="O18">
            <v>29.069999694824201</v>
          </cell>
          <cell r="Q18">
            <v>21.480102539051586</v>
          </cell>
          <cell r="R18">
            <v>0</v>
          </cell>
          <cell r="S18">
            <v>0</v>
          </cell>
          <cell r="Z18">
            <v>36.900000000000006</v>
          </cell>
          <cell r="AA18">
            <v>4.3319999999999999</v>
          </cell>
          <cell r="AB18">
            <v>7.2240000000000002</v>
          </cell>
          <cell r="AC18">
            <v>5.29</v>
          </cell>
          <cell r="AD18">
            <v>15.11</v>
          </cell>
        </row>
        <row r="19">
          <cell r="A19">
            <v>10.325317382807725</v>
          </cell>
          <cell r="B19">
            <v>3</v>
          </cell>
          <cell r="O19">
            <v>30.299999237060501</v>
          </cell>
          <cell r="Q19">
            <v>10.920043945307725</v>
          </cell>
          <cell r="R19">
            <v>0</v>
          </cell>
          <cell r="S19">
            <v>0</v>
          </cell>
          <cell r="Z19">
            <v>36.900000000000006</v>
          </cell>
          <cell r="AA19">
            <v>4.3319999999999999</v>
          </cell>
          <cell r="AB19">
            <v>7.2240000000000002</v>
          </cell>
          <cell r="AC19">
            <v>5.29</v>
          </cell>
          <cell r="AD19">
            <v>15.11</v>
          </cell>
        </row>
        <row r="20">
          <cell r="A20">
            <v>10.589721679679997</v>
          </cell>
          <cell r="B20">
            <v>3.25</v>
          </cell>
          <cell r="O20">
            <v>31.299999237060501</v>
          </cell>
          <cell r="Q20">
            <v>6.3599853515515861</v>
          </cell>
          <cell r="R20">
            <v>0</v>
          </cell>
          <cell r="S20">
            <v>0</v>
          </cell>
          <cell r="Z20">
            <v>36.900000000000006</v>
          </cell>
          <cell r="AA20">
            <v>4.3319999999999999</v>
          </cell>
          <cell r="AB20">
            <v>7.2240000000000002</v>
          </cell>
          <cell r="AC20">
            <v>5.29</v>
          </cell>
          <cell r="AD20">
            <v>15.11</v>
          </cell>
        </row>
        <row r="21">
          <cell r="A21">
            <v>10.844238281243861</v>
          </cell>
          <cell r="B21">
            <v>3.5</v>
          </cell>
          <cell r="O21">
            <v>32.299999237060497</v>
          </cell>
          <cell r="Q21">
            <v>0</v>
          </cell>
          <cell r="R21">
            <v>0</v>
          </cell>
          <cell r="S21">
            <v>0</v>
          </cell>
          <cell r="Z21">
            <v>36.900000000000006</v>
          </cell>
          <cell r="AA21">
            <v>4.3319999999999999</v>
          </cell>
          <cell r="AB21">
            <v>7.2240000000000002</v>
          </cell>
          <cell r="AC21">
            <v>5.29</v>
          </cell>
          <cell r="AD21">
            <v>15.11</v>
          </cell>
        </row>
        <row r="22">
          <cell r="A22">
            <v>11.086669921871589</v>
          </cell>
          <cell r="B22">
            <v>3.75</v>
          </cell>
          <cell r="O22">
            <v>32.700000762939503</v>
          </cell>
          <cell r="Q22">
            <v>0.48010253905158606</v>
          </cell>
          <cell r="R22">
            <v>0</v>
          </cell>
          <cell r="S22">
            <v>0</v>
          </cell>
          <cell r="Z22">
            <v>36.900000000000006</v>
          </cell>
          <cell r="AA22">
            <v>4.3319999999999999</v>
          </cell>
          <cell r="AB22">
            <v>7.2240000000000002</v>
          </cell>
          <cell r="AC22">
            <v>5.29</v>
          </cell>
          <cell r="AD22">
            <v>15.11</v>
          </cell>
        </row>
        <row r="23">
          <cell r="A23">
            <v>11.319946289051586</v>
          </cell>
          <cell r="B23">
            <v>4</v>
          </cell>
          <cell r="O23">
            <v>33.400001525878899</v>
          </cell>
          <cell r="Q23">
            <v>3.3599853515515861</v>
          </cell>
          <cell r="R23">
            <v>0</v>
          </cell>
          <cell r="S23">
            <v>0</v>
          </cell>
          <cell r="Z23">
            <v>36.900000000000006</v>
          </cell>
          <cell r="AA23">
            <v>4.3319999999999999</v>
          </cell>
          <cell r="AB23">
            <v>7.2240000000000002</v>
          </cell>
          <cell r="AC23">
            <v>5.29</v>
          </cell>
          <cell r="AD23">
            <v>15.11</v>
          </cell>
        </row>
        <row r="24">
          <cell r="A24">
            <v>11.551025390616132</v>
          </cell>
          <cell r="B24">
            <v>4.25</v>
          </cell>
          <cell r="O24">
            <v>35.099998474121101</v>
          </cell>
          <cell r="Q24">
            <v>12.840087890616132</v>
          </cell>
          <cell r="R24">
            <v>0</v>
          </cell>
          <cell r="S24">
            <v>0</v>
          </cell>
          <cell r="Z24">
            <v>36.900000000000006</v>
          </cell>
          <cell r="AA24">
            <v>4.3319999999999999</v>
          </cell>
          <cell r="AB24">
            <v>7.2240000000000002</v>
          </cell>
          <cell r="AC24">
            <v>5.29</v>
          </cell>
          <cell r="AD24">
            <v>15.11</v>
          </cell>
        </row>
        <row r="25">
          <cell r="A25">
            <v>11.768188476551586</v>
          </cell>
          <cell r="B25">
            <v>4.5</v>
          </cell>
          <cell r="O25">
            <v>36.259998321533203</v>
          </cell>
          <cell r="Q25">
            <v>21.480102539051586</v>
          </cell>
          <cell r="R25">
            <v>0</v>
          </cell>
          <cell r="S25">
            <v>0</v>
          </cell>
          <cell r="Z25">
            <v>36.900000000000006</v>
          </cell>
          <cell r="AA25">
            <v>4.3319999999999999</v>
          </cell>
          <cell r="AB25">
            <v>7.2240000000000002</v>
          </cell>
          <cell r="AC25">
            <v>5.29</v>
          </cell>
          <cell r="AD25">
            <v>15.11</v>
          </cell>
        </row>
        <row r="26">
          <cell r="A26">
            <v>11.9765625</v>
          </cell>
          <cell r="B26">
            <v>4.75</v>
          </cell>
          <cell r="O26">
            <v>37.599998474121101</v>
          </cell>
          <cell r="Q26">
            <v>31.439941406243861</v>
          </cell>
          <cell r="R26">
            <v>0</v>
          </cell>
          <cell r="S26">
            <v>0</v>
          </cell>
          <cell r="Z26">
            <v>36.900000000000006</v>
          </cell>
          <cell r="AA26">
            <v>4.3319999999999999</v>
          </cell>
          <cell r="AB26">
            <v>7.2240000000000002</v>
          </cell>
          <cell r="AC26">
            <v>5.29</v>
          </cell>
          <cell r="AD26">
            <v>15.11</v>
          </cell>
        </row>
        <row r="27">
          <cell r="A27">
            <v>12.1904296875</v>
          </cell>
          <cell r="B27">
            <v>5</v>
          </cell>
          <cell r="O27">
            <v>39.200000762939503</v>
          </cell>
          <cell r="Q27">
            <v>42.480102539051586</v>
          </cell>
          <cell r="R27">
            <v>0</v>
          </cell>
          <cell r="S27">
            <v>0</v>
          </cell>
          <cell r="Z27">
            <v>36.900000000000006</v>
          </cell>
          <cell r="AA27">
            <v>4.3319999999999999</v>
          </cell>
          <cell r="AB27">
            <v>7.2240000000000002</v>
          </cell>
          <cell r="AC27">
            <v>5.29</v>
          </cell>
          <cell r="AD27">
            <v>15.11</v>
          </cell>
        </row>
        <row r="28">
          <cell r="A28">
            <v>12.390014648436136</v>
          </cell>
          <cell r="B28">
            <v>5.25</v>
          </cell>
          <cell r="O28">
            <v>40</v>
          </cell>
          <cell r="Q28">
            <v>48</v>
          </cell>
          <cell r="R28">
            <v>0</v>
          </cell>
          <cell r="S28">
            <v>0</v>
          </cell>
          <cell r="Z28">
            <v>36.900000000000006</v>
          </cell>
          <cell r="AA28">
            <v>4.3319999999999999</v>
          </cell>
          <cell r="AB28">
            <v>7.2240000000000002</v>
          </cell>
          <cell r="AC28">
            <v>5.29</v>
          </cell>
          <cell r="AD28">
            <v>15.11</v>
          </cell>
        </row>
        <row r="29">
          <cell r="A29">
            <v>12.594360351551586</v>
          </cell>
          <cell r="B29">
            <v>5.5</v>
          </cell>
          <cell r="O29">
            <v>40.700000762939503</v>
          </cell>
          <cell r="Q29">
            <v>51.960205078116132</v>
          </cell>
          <cell r="R29">
            <v>0</v>
          </cell>
          <cell r="S29">
            <v>0</v>
          </cell>
          <cell r="Z29">
            <v>36.900000000000006</v>
          </cell>
          <cell r="AA29">
            <v>4.3319999999999999</v>
          </cell>
          <cell r="AB29">
            <v>7.2240000000000002</v>
          </cell>
          <cell r="AC29">
            <v>5.29</v>
          </cell>
          <cell r="AD29">
            <v>15.11</v>
          </cell>
        </row>
        <row r="30">
          <cell r="A30">
            <v>12.778564453116132</v>
          </cell>
          <cell r="B30">
            <v>5.75</v>
          </cell>
          <cell r="O30">
            <v>42.299999237060497</v>
          </cell>
          <cell r="Q30">
            <v>59.280029296871589</v>
          </cell>
          <cell r="R30">
            <v>0</v>
          </cell>
          <cell r="S30">
            <v>0</v>
          </cell>
          <cell r="Z30">
            <v>36.900000000000006</v>
          </cell>
          <cell r="AA30">
            <v>4.3319999999999999</v>
          </cell>
          <cell r="AB30">
            <v>7.2240000000000002</v>
          </cell>
          <cell r="AC30">
            <v>5.29</v>
          </cell>
          <cell r="AD30">
            <v>15.11</v>
          </cell>
        </row>
        <row r="31">
          <cell r="A31">
            <v>12.9609375</v>
          </cell>
          <cell r="B31">
            <v>6</v>
          </cell>
          <cell r="O31">
            <v>43.400001525878899</v>
          </cell>
          <cell r="Q31">
            <v>64.079956054679997</v>
          </cell>
          <cell r="R31">
            <v>0</v>
          </cell>
          <cell r="S31">
            <v>0</v>
          </cell>
          <cell r="Z31">
            <v>36.900000000000006</v>
          </cell>
          <cell r="AA31">
            <v>4.3319999999999999</v>
          </cell>
          <cell r="AB31">
            <v>7.2240000000000002</v>
          </cell>
          <cell r="AC31">
            <v>5.29</v>
          </cell>
          <cell r="AD31">
            <v>15.11</v>
          </cell>
        </row>
        <row r="32">
          <cell r="A32">
            <v>13.135986328116132</v>
          </cell>
          <cell r="B32">
            <v>6.25</v>
          </cell>
          <cell r="O32">
            <v>44.900001525878899</v>
          </cell>
          <cell r="Q32">
            <v>65.640014648436136</v>
          </cell>
          <cell r="R32">
            <v>0</v>
          </cell>
          <cell r="S32">
            <v>0</v>
          </cell>
          <cell r="Z32">
            <v>36.900000000000006</v>
          </cell>
          <cell r="AA32">
            <v>4.3319999999999999</v>
          </cell>
          <cell r="AB32">
            <v>7.2240000000000002</v>
          </cell>
          <cell r="AC32">
            <v>5.29</v>
          </cell>
          <cell r="AD32">
            <v>15.11</v>
          </cell>
        </row>
        <row r="33">
          <cell r="A33">
            <v>13.310302734371589</v>
          </cell>
          <cell r="B33">
            <v>6.5</v>
          </cell>
          <cell r="O33">
            <v>46.099998474121101</v>
          </cell>
          <cell r="Q33">
            <v>66</v>
          </cell>
          <cell r="R33">
            <v>0</v>
          </cell>
          <cell r="S33">
            <v>0</v>
          </cell>
          <cell r="Z33">
            <v>36.900000000000006</v>
          </cell>
          <cell r="AA33">
            <v>4.3319999999999999</v>
          </cell>
          <cell r="AB33">
            <v>7.2240000000000002</v>
          </cell>
          <cell r="AC33">
            <v>5.29</v>
          </cell>
          <cell r="AD33">
            <v>15.11</v>
          </cell>
        </row>
        <row r="34">
          <cell r="A34">
            <v>13.478759765616132</v>
          </cell>
          <cell r="B34">
            <v>6.75</v>
          </cell>
          <cell r="O34">
            <v>47.299999237060497</v>
          </cell>
          <cell r="Q34">
            <v>66.840087890616132</v>
          </cell>
          <cell r="R34">
            <v>0</v>
          </cell>
          <cell r="S34">
            <v>0</v>
          </cell>
          <cell r="Z34">
            <v>36.900000000000006</v>
          </cell>
          <cell r="AA34">
            <v>4.3319999999999999</v>
          </cell>
          <cell r="AB34">
            <v>7.2240000000000002</v>
          </cell>
          <cell r="AC34">
            <v>5.29</v>
          </cell>
          <cell r="AD34">
            <v>15.11</v>
          </cell>
        </row>
        <row r="35">
          <cell r="A35">
            <v>13.648315429679997</v>
          </cell>
          <cell r="B35">
            <v>7</v>
          </cell>
          <cell r="O35">
            <v>48</v>
          </cell>
          <cell r="Q35">
            <v>67.920043945307725</v>
          </cell>
          <cell r="R35">
            <v>0</v>
          </cell>
          <cell r="S35">
            <v>0</v>
          </cell>
          <cell r="Z35">
            <v>36.900000000000006</v>
          </cell>
          <cell r="AA35">
            <v>4.3319999999999999</v>
          </cell>
          <cell r="AB35">
            <v>7.2240000000000002</v>
          </cell>
          <cell r="AC35">
            <v>5.29</v>
          </cell>
          <cell r="AD35">
            <v>15.11</v>
          </cell>
        </row>
        <row r="36">
          <cell r="A36">
            <v>13.813842773436136</v>
          </cell>
          <cell r="B36">
            <v>7.25</v>
          </cell>
          <cell r="O36">
            <v>49.700000762939503</v>
          </cell>
          <cell r="Q36">
            <v>71.092895507807725</v>
          </cell>
          <cell r="R36">
            <v>0</v>
          </cell>
          <cell r="S36">
            <v>0</v>
          </cell>
          <cell r="Z36">
            <v>36.900000000000006</v>
          </cell>
          <cell r="AA36">
            <v>4.3319999999999999</v>
          </cell>
          <cell r="AB36">
            <v>7.2240000000000002</v>
          </cell>
          <cell r="AC36">
            <v>5.29</v>
          </cell>
          <cell r="AD36">
            <v>15.11</v>
          </cell>
        </row>
        <row r="37">
          <cell r="A37">
            <v>13.947875976551586</v>
          </cell>
          <cell r="B37">
            <v>7.5</v>
          </cell>
          <cell r="O37">
            <v>49.799999237060497</v>
          </cell>
          <cell r="Q37">
            <v>71.280029296871589</v>
          </cell>
          <cell r="R37">
            <v>0</v>
          </cell>
          <cell r="S37">
            <v>0</v>
          </cell>
          <cell r="Z37">
            <v>36.900000000000006</v>
          </cell>
          <cell r="AA37">
            <v>4.3319999999999999</v>
          </cell>
          <cell r="AB37">
            <v>7.2240000000000002</v>
          </cell>
          <cell r="AC37">
            <v>5.29</v>
          </cell>
          <cell r="AD37">
            <v>15.11</v>
          </cell>
        </row>
        <row r="38">
          <cell r="A38">
            <v>14.103149414051586</v>
          </cell>
          <cell r="B38">
            <v>7.75</v>
          </cell>
          <cell r="O38">
            <v>54.700000762939503</v>
          </cell>
          <cell r="Q38">
            <v>79.079956054679997</v>
          </cell>
          <cell r="R38">
            <v>0</v>
          </cell>
          <cell r="S38">
            <v>0</v>
          </cell>
          <cell r="Z38">
            <v>36.900000000000006</v>
          </cell>
          <cell r="AA38">
            <v>4.3319999999999999</v>
          </cell>
          <cell r="AB38">
            <v>7.2240000000000002</v>
          </cell>
          <cell r="AC38">
            <v>5.29</v>
          </cell>
          <cell r="AD38">
            <v>15.11</v>
          </cell>
        </row>
        <row r="39">
          <cell r="A39">
            <v>14.251464843743861</v>
          </cell>
          <cell r="B39">
            <v>8</v>
          </cell>
          <cell r="O39">
            <v>55.299999237060497</v>
          </cell>
          <cell r="Q39">
            <v>80.159912109371589</v>
          </cell>
          <cell r="R39">
            <v>0</v>
          </cell>
          <cell r="S39">
            <v>0</v>
          </cell>
          <cell r="Z39">
            <v>36.900000000000006</v>
          </cell>
          <cell r="AA39">
            <v>4.3319999999999999</v>
          </cell>
          <cell r="AB39">
            <v>7.2240000000000002</v>
          </cell>
          <cell r="AC39">
            <v>5.29</v>
          </cell>
          <cell r="AD39">
            <v>15.11</v>
          </cell>
        </row>
        <row r="40">
          <cell r="A40">
            <v>14.400878906243861</v>
          </cell>
          <cell r="B40">
            <v>8.25</v>
          </cell>
          <cell r="O40">
            <v>57.099998474121101</v>
          </cell>
          <cell r="Q40">
            <v>81.960205078116132</v>
          </cell>
          <cell r="R40">
            <v>0</v>
          </cell>
          <cell r="S40">
            <v>0</v>
          </cell>
          <cell r="Z40">
            <v>36.900000000000006</v>
          </cell>
          <cell r="AA40">
            <v>4.3319999999999999</v>
          </cell>
          <cell r="AB40">
            <v>7.2240000000000002</v>
          </cell>
          <cell r="AC40">
            <v>5.29</v>
          </cell>
          <cell r="AD40">
            <v>15.11</v>
          </cell>
        </row>
        <row r="41">
          <cell r="A41">
            <v>14.552856445307725</v>
          </cell>
          <cell r="B41">
            <v>8.5</v>
          </cell>
          <cell r="O41">
            <v>58.099998474121101</v>
          </cell>
          <cell r="Q41">
            <v>82.680175781243861</v>
          </cell>
          <cell r="R41">
            <v>0</v>
          </cell>
          <cell r="S41">
            <v>0</v>
          </cell>
          <cell r="Z41">
            <v>36.900000000000006</v>
          </cell>
          <cell r="AA41">
            <v>4.3319999999999999</v>
          </cell>
          <cell r="AB41">
            <v>7.2240000000000002</v>
          </cell>
          <cell r="AC41">
            <v>5.29</v>
          </cell>
          <cell r="AD41">
            <v>15.11</v>
          </cell>
        </row>
        <row r="42">
          <cell r="A42">
            <v>14.714721679679997</v>
          </cell>
          <cell r="B42">
            <v>8.75</v>
          </cell>
          <cell r="O42">
            <v>59.599998474121101</v>
          </cell>
          <cell r="Q42">
            <v>82.920043945307725</v>
          </cell>
          <cell r="R42">
            <v>0</v>
          </cell>
          <cell r="S42">
            <v>0</v>
          </cell>
          <cell r="Z42">
            <v>36.900000000000006</v>
          </cell>
          <cell r="AA42">
            <v>4.3319999999999999</v>
          </cell>
          <cell r="AB42">
            <v>7.2240000000000002</v>
          </cell>
          <cell r="AC42">
            <v>5.29</v>
          </cell>
          <cell r="AD42">
            <v>15.11</v>
          </cell>
        </row>
        <row r="43">
          <cell r="A43">
            <v>14.850219726551586</v>
          </cell>
          <cell r="B43">
            <v>9</v>
          </cell>
          <cell r="O43">
            <v>60.700000762939503</v>
          </cell>
          <cell r="Q43">
            <v>85.079956054679997</v>
          </cell>
          <cell r="R43">
            <v>0</v>
          </cell>
          <cell r="S43">
            <v>0</v>
          </cell>
          <cell r="Z43">
            <v>36.900000000000006</v>
          </cell>
          <cell r="AA43">
            <v>4.3319999999999999</v>
          </cell>
          <cell r="AB43">
            <v>7.2240000000000002</v>
          </cell>
          <cell r="AC43">
            <v>5.29</v>
          </cell>
          <cell r="AD43">
            <v>15.11</v>
          </cell>
        </row>
        <row r="44">
          <cell r="A44">
            <v>14.986450195307725</v>
          </cell>
          <cell r="B44">
            <v>9.25</v>
          </cell>
          <cell r="O44">
            <v>61.700000762939503</v>
          </cell>
          <cell r="Q44">
            <v>86.400146484371589</v>
          </cell>
          <cell r="R44">
            <v>0</v>
          </cell>
          <cell r="S44">
            <v>0</v>
          </cell>
          <cell r="Z44">
            <v>36.900000000000006</v>
          </cell>
          <cell r="AA44">
            <v>4.3319999999999999</v>
          </cell>
          <cell r="AB44">
            <v>7.2240000000000002</v>
          </cell>
          <cell r="AC44">
            <v>5.29</v>
          </cell>
          <cell r="AD44">
            <v>15.11</v>
          </cell>
        </row>
        <row r="45">
          <cell r="A45">
            <v>15.121948242179997</v>
          </cell>
          <cell r="B45">
            <v>9.5</v>
          </cell>
          <cell r="O45">
            <v>63</v>
          </cell>
          <cell r="Q45">
            <v>85.799926757807725</v>
          </cell>
          <cell r="R45">
            <v>0</v>
          </cell>
          <cell r="S45">
            <v>0</v>
          </cell>
          <cell r="Z45">
            <v>36.900000000000006</v>
          </cell>
          <cell r="AA45">
            <v>4.3319999999999999</v>
          </cell>
          <cell r="AB45">
            <v>7.2240000000000002</v>
          </cell>
          <cell r="AC45">
            <v>5.29</v>
          </cell>
          <cell r="AD45">
            <v>15.11</v>
          </cell>
        </row>
        <row r="46">
          <cell r="A46">
            <v>15.267700195307725</v>
          </cell>
          <cell r="B46">
            <v>9.75</v>
          </cell>
          <cell r="O46">
            <v>64.599998474121094</v>
          </cell>
          <cell r="Q46">
            <v>83.640014648436136</v>
          </cell>
          <cell r="R46">
            <v>0</v>
          </cell>
          <cell r="S46">
            <v>0</v>
          </cell>
          <cell r="Z46">
            <v>36.900000000000006</v>
          </cell>
          <cell r="AA46">
            <v>4.3319999999999999</v>
          </cell>
          <cell r="AB46">
            <v>7.2240000000000002</v>
          </cell>
          <cell r="AC46">
            <v>5.29</v>
          </cell>
          <cell r="AD46">
            <v>15.11</v>
          </cell>
        </row>
        <row r="47">
          <cell r="A47">
            <v>15.402465820307725</v>
          </cell>
          <cell r="B47">
            <v>10</v>
          </cell>
          <cell r="O47">
            <v>67.099998474121094</v>
          </cell>
          <cell r="Q47">
            <v>81.719970703116132</v>
          </cell>
          <cell r="R47">
            <v>0</v>
          </cell>
          <cell r="S47">
            <v>0</v>
          </cell>
          <cell r="Z47">
            <v>36.900000000000006</v>
          </cell>
          <cell r="AA47">
            <v>4.3319999999999999</v>
          </cell>
          <cell r="AB47">
            <v>7.2240000000000002</v>
          </cell>
          <cell r="AC47">
            <v>5.29</v>
          </cell>
          <cell r="AD47">
            <v>15.11</v>
          </cell>
        </row>
        <row r="48">
          <cell r="A48">
            <v>15.534667968743861</v>
          </cell>
          <cell r="B48">
            <v>10.25</v>
          </cell>
          <cell r="O48">
            <v>68.800003051757798</v>
          </cell>
          <cell r="Q48">
            <v>81.359985351551586</v>
          </cell>
          <cell r="R48">
            <v>0</v>
          </cell>
          <cell r="S48">
            <v>0</v>
          </cell>
          <cell r="Z48">
            <v>36.900000000000006</v>
          </cell>
          <cell r="AA48">
            <v>4.3319999999999999</v>
          </cell>
          <cell r="AB48">
            <v>7.2240000000000002</v>
          </cell>
          <cell r="AC48">
            <v>5.29</v>
          </cell>
          <cell r="AD48">
            <v>15.11</v>
          </cell>
        </row>
        <row r="49">
          <cell r="A49">
            <v>15.663208007807725</v>
          </cell>
          <cell r="B49">
            <v>10.5</v>
          </cell>
          <cell r="O49">
            <v>69.599998474121094</v>
          </cell>
          <cell r="Q49">
            <v>81.960205078116132</v>
          </cell>
          <cell r="R49">
            <v>0</v>
          </cell>
          <cell r="S49">
            <v>0</v>
          </cell>
          <cell r="Z49">
            <v>36.900000000000006</v>
          </cell>
          <cell r="AA49">
            <v>4.3319999999999999</v>
          </cell>
          <cell r="AB49">
            <v>7.2240000000000002</v>
          </cell>
          <cell r="AC49">
            <v>5.29</v>
          </cell>
          <cell r="AD49">
            <v>15.11</v>
          </cell>
        </row>
        <row r="50">
          <cell r="A50">
            <v>15.789550781243861</v>
          </cell>
          <cell r="B50">
            <v>10.75</v>
          </cell>
          <cell r="O50">
            <v>71.300003051757798</v>
          </cell>
          <cell r="Q50">
            <v>83.760131835936136</v>
          </cell>
          <cell r="R50">
            <v>0</v>
          </cell>
          <cell r="S50">
            <v>0</v>
          </cell>
          <cell r="Z50">
            <v>36.900000000000006</v>
          </cell>
          <cell r="AA50">
            <v>4.3319999999999999</v>
          </cell>
          <cell r="AB50">
            <v>7.2240000000000002</v>
          </cell>
          <cell r="AC50">
            <v>5.29</v>
          </cell>
          <cell r="AD50">
            <v>15.11</v>
          </cell>
        </row>
        <row r="51">
          <cell r="A51">
            <v>15.929077148436136</v>
          </cell>
          <cell r="B51">
            <v>11</v>
          </cell>
          <cell r="O51">
            <v>72.400001525878906</v>
          </cell>
          <cell r="Q51">
            <v>84.240234375</v>
          </cell>
          <cell r="R51">
            <v>0</v>
          </cell>
          <cell r="S51">
            <v>0</v>
          </cell>
          <cell r="Z51">
            <v>36.900000000000006</v>
          </cell>
          <cell r="AA51">
            <v>4.3319999999999999</v>
          </cell>
          <cell r="AB51">
            <v>7.2240000000000002</v>
          </cell>
          <cell r="AC51">
            <v>5.29</v>
          </cell>
          <cell r="AD51">
            <v>15.11</v>
          </cell>
        </row>
        <row r="52">
          <cell r="A52">
            <v>16.049926757807725</v>
          </cell>
          <cell r="B52">
            <v>11.25</v>
          </cell>
          <cell r="O52">
            <v>75.900001525878906</v>
          </cell>
          <cell r="Q52">
            <v>80.400146484371589</v>
          </cell>
          <cell r="R52">
            <v>0</v>
          </cell>
          <cell r="S52">
            <v>0</v>
          </cell>
          <cell r="Z52">
            <v>36.900000000000006</v>
          </cell>
          <cell r="AA52">
            <v>4.3319999999999999</v>
          </cell>
          <cell r="AB52">
            <v>7.2240000000000002</v>
          </cell>
          <cell r="AC52">
            <v>5.29</v>
          </cell>
          <cell r="AD52">
            <v>15.11</v>
          </cell>
        </row>
        <row r="53">
          <cell r="A53">
            <v>16.169311523436136</v>
          </cell>
          <cell r="B53">
            <v>11.5</v>
          </cell>
          <cell r="O53">
            <v>79.5</v>
          </cell>
          <cell r="Q53">
            <v>75.840087890616132</v>
          </cell>
          <cell r="R53">
            <v>0</v>
          </cell>
          <cell r="S53">
            <v>0</v>
          </cell>
          <cell r="Z53">
            <v>36.900000000000006</v>
          </cell>
          <cell r="AA53">
            <v>4.3319999999999999</v>
          </cell>
          <cell r="AB53">
            <v>7.2240000000000002</v>
          </cell>
          <cell r="AC53">
            <v>5.29</v>
          </cell>
          <cell r="AD53">
            <v>15.11</v>
          </cell>
        </row>
        <row r="54">
          <cell r="A54">
            <v>16.256469726551586</v>
          </cell>
          <cell r="B54">
            <v>11.75</v>
          </cell>
          <cell r="O54">
            <v>83.099998474121094</v>
          </cell>
          <cell r="Q54">
            <v>77.400146484371589</v>
          </cell>
          <cell r="R54">
            <v>0</v>
          </cell>
          <cell r="S54">
            <v>0</v>
          </cell>
          <cell r="Z54">
            <v>36.900000000000006</v>
          </cell>
          <cell r="AA54">
            <v>4.3319999999999999</v>
          </cell>
          <cell r="AB54">
            <v>7.2240000000000002</v>
          </cell>
          <cell r="AC54">
            <v>5.29</v>
          </cell>
          <cell r="AD54">
            <v>15.11</v>
          </cell>
        </row>
        <row r="55">
          <cell r="A55">
            <v>16.378051757807725</v>
          </cell>
          <cell r="B55">
            <v>12</v>
          </cell>
          <cell r="O55">
            <v>84.099998474121094</v>
          </cell>
          <cell r="Q55">
            <v>77.280029296871589</v>
          </cell>
          <cell r="R55">
            <v>0</v>
          </cell>
          <cell r="S55">
            <v>0</v>
          </cell>
          <cell r="Z55">
            <v>36.900000000000006</v>
          </cell>
          <cell r="AA55">
            <v>4.3319999999999999</v>
          </cell>
          <cell r="AB55">
            <v>7.2240000000000002</v>
          </cell>
          <cell r="AC55">
            <v>5.29</v>
          </cell>
          <cell r="AD55">
            <v>15.11</v>
          </cell>
        </row>
        <row r="56">
          <cell r="A56">
            <v>16.498901367179997</v>
          </cell>
          <cell r="B56">
            <v>12.25</v>
          </cell>
        </row>
        <row r="57">
          <cell r="A57">
            <v>16.617919921871589</v>
          </cell>
          <cell r="B57">
            <v>12.5</v>
          </cell>
        </row>
        <row r="58">
          <cell r="A58">
            <v>16.7431640625</v>
          </cell>
          <cell r="B58">
            <v>12.75</v>
          </cell>
        </row>
        <row r="59">
          <cell r="A59">
            <v>16.859985351551586</v>
          </cell>
          <cell r="B59">
            <v>13</v>
          </cell>
        </row>
        <row r="60">
          <cell r="A60">
            <v>16.976074218743861</v>
          </cell>
          <cell r="B60">
            <v>13.25</v>
          </cell>
        </row>
        <row r="61">
          <cell r="A61">
            <v>17.091064453116132</v>
          </cell>
          <cell r="B61">
            <v>13.5</v>
          </cell>
        </row>
        <row r="62">
          <cell r="A62">
            <v>17.204223632807725</v>
          </cell>
          <cell r="B62">
            <v>13.75</v>
          </cell>
        </row>
        <row r="63">
          <cell r="A63">
            <v>17.328002929679997</v>
          </cell>
          <cell r="B63">
            <v>14</v>
          </cell>
        </row>
        <row r="64">
          <cell r="A64">
            <v>17.448486328116132</v>
          </cell>
          <cell r="B64">
            <v>14.25</v>
          </cell>
        </row>
        <row r="65">
          <cell r="A65">
            <v>17.549194335936136</v>
          </cell>
          <cell r="B65">
            <v>14.5</v>
          </cell>
        </row>
        <row r="66">
          <cell r="A66">
            <v>17.629760742179997</v>
          </cell>
          <cell r="B66">
            <v>14.75</v>
          </cell>
        </row>
        <row r="67">
          <cell r="A67">
            <v>17.731933593743861</v>
          </cell>
          <cell r="B67">
            <v>15</v>
          </cell>
        </row>
        <row r="68">
          <cell r="A68">
            <v>17.831176757807725</v>
          </cell>
          <cell r="B68">
            <v>15.25</v>
          </cell>
        </row>
        <row r="69">
          <cell r="A69">
            <v>17.930419921871589</v>
          </cell>
          <cell r="B69">
            <v>15.5</v>
          </cell>
        </row>
        <row r="70">
          <cell r="A70">
            <v>18.031494140616132</v>
          </cell>
          <cell r="B70">
            <v>15.75</v>
          </cell>
        </row>
        <row r="71">
          <cell r="A71">
            <v>18.12890625</v>
          </cell>
          <cell r="B71">
            <v>16</v>
          </cell>
        </row>
        <row r="72">
          <cell r="A72">
            <v>18.231079101551586</v>
          </cell>
          <cell r="B72">
            <v>16.25</v>
          </cell>
        </row>
        <row r="73">
          <cell r="A73">
            <v>18.328125</v>
          </cell>
          <cell r="B73">
            <v>16.5</v>
          </cell>
        </row>
        <row r="74">
          <cell r="A74">
            <v>18.4248046875</v>
          </cell>
          <cell r="B74">
            <v>16.75</v>
          </cell>
        </row>
        <row r="75">
          <cell r="A75">
            <v>18.521850585936136</v>
          </cell>
          <cell r="B75">
            <v>17</v>
          </cell>
        </row>
        <row r="76">
          <cell r="A76">
            <v>18.6181640625</v>
          </cell>
          <cell r="B76">
            <v>17.25</v>
          </cell>
        </row>
        <row r="77">
          <cell r="A77">
            <v>18.715209960936136</v>
          </cell>
          <cell r="B77">
            <v>17.5</v>
          </cell>
        </row>
        <row r="78">
          <cell r="A78">
            <v>18.808959960936136</v>
          </cell>
          <cell r="B78">
            <v>17.75</v>
          </cell>
        </row>
        <row r="79">
          <cell r="A79">
            <v>18.904907226551586</v>
          </cell>
          <cell r="B79">
            <v>18</v>
          </cell>
        </row>
        <row r="80">
          <cell r="A80">
            <v>18.996826171871589</v>
          </cell>
          <cell r="B80">
            <v>18.25</v>
          </cell>
        </row>
        <row r="81">
          <cell r="A81">
            <v>19.090576171871589</v>
          </cell>
          <cell r="B81">
            <v>18.5</v>
          </cell>
        </row>
        <row r="82">
          <cell r="A82">
            <v>19.181762695307725</v>
          </cell>
          <cell r="B82">
            <v>18.75</v>
          </cell>
        </row>
        <row r="83">
          <cell r="A83">
            <v>19.274047851551586</v>
          </cell>
          <cell r="B83">
            <v>19</v>
          </cell>
        </row>
        <row r="84">
          <cell r="A84">
            <v>19.364135742179997</v>
          </cell>
          <cell r="B84">
            <v>19.25</v>
          </cell>
        </row>
        <row r="85">
          <cell r="A85">
            <v>19.453857421871589</v>
          </cell>
          <cell r="B85">
            <v>19.5</v>
          </cell>
        </row>
        <row r="86">
          <cell r="A86">
            <v>19.534790039051586</v>
          </cell>
          <cell r="B86">
            <v>19.75</v>
          </cell>
        </row>
        <row r="87">
          <cell r="A87">
            <v>19.625244140616132</v>
          </cell>
          <cell r="B87">
            <v>20</v>
          </cell>
        </row>
        <row r="88">
          <cell r="A88">
            <v>19.714233398436136</v>
          </cell>
          <cell r="B88">
            <v>20.25</v>
          </cell>
        </row>
        <row r="89">
          <cell r="A89">
            <v>19.801025390616132</v>
          </cell>
          <cell r="B89">
            <v>20.5</v>
          </cell>
        </row>
        <row r="90">
          <cell r="A90">
            <v>19.888916015616132</v>
          </cell>
          <cell r="B90">
            <v>20.75</v>
          </cell>
        </row>
        <row r="91">
          <cell r="A91">
            <v>19.973144531243861</v>
          </cell>
          <cell r="B91">
            <v>21</v>
          </cell>
        </row>
        <row r="92">
          <cell r="A92">
            <v>20.056640625</v>
          </cell>
          <cell r="B92">
            <v>21.25</v>
          </cell>
        </row>
        <row r="93">
          <cell r="A93">
            <v>20.140136718743861</v>
          </cell>
          <cell r="B93">
            <v>21.5</v>
          </cell>
        </row>
        <row r="94">
          <cell r="A94">
            <v>20.224365234371589</v>
          </cell>
          <cell r="B94">
            <v>21.75</v>
          </cell>
        </row>
        <row r="95">
          <cell r="A95">
            <v>20.307128906243861</v>
          </cell>
          <cell r="B95">
            <v>22</v>
          </cell>
        </row>
        <row r="96">
          <cell r="A96">
            <v>20.389160156243861</v>
          </cell>
          <cell r="B96">
            <v>22.25</v>
          </cell>
        </row>
        <row r="97">
          <cell r="A97">
            <v>20.470092773436136</v>
          </cell>
          <cell r="B97">
            <v>22.5</v>
          </cell>
        </row>
        <row r="98">
          <cell r="A98">
            <v>20.552124023436136</v>
          </cell>
          <cell r="B98">
            <v>22.75</v>
          </cell>
        </row>
        <row r="99">
          <cell r="A99">
            <v>20.632690429679997</v>
          </cell>
          <cell r="B99">
            <v>23</v>
          </cell>
        </row>
        <row r="100">
          <cell r="A100">
            <v>20.712890625</v>
          </cell>
          <cell r="B100">
            <v>23.25</v>
          </cell>
        </row>
        <row r="101">
          <cell r="A101">
            <v>20.794555664051586</v>
          </cell>
          <cell r="B101">
            <v>23.5</v>
          </cell>
        </row>
        <row r="102">
          <cell r="A102">
            <v>20.872558593743861</v>
          </cell>
          <cell r="B102">
            <v>23.75</v>
          </cell>
        </row>
        <row r="103">
          <cell r="A103">
            <v>20.953125</v>
          </cell>
          <cell r="B103">
            <v>24</v>
          </cell>
        </row>
        <row r="104">
          <cell r="A104">
            <v>21.031127929679997</v>
          </cell>
          <cell r="B104">
            <v>24.25</v>
          </cell>
        </row>
        <row r="105">
          <cell r="A105">
            <v>21.109497070307725</v>
          </cell>
          <cell r="B105">
            <v>24.5</v>
          </cell>
        </row>
        <row r="106">
          <cell r="A106">
            <v>21.185302734371589</v>
          </cell>
          <cell r="B106">
            <v>24.75</v>
          </cell>
        </row>
        <row r="107">
          <cell r="A107">
            <v>21.2607421875</v>
          </cell>
          <cell r="B107">
            <v>25</v>
          </cell>
        </row>
        <row r="108">
          <cell r="A108">
            <v>21.3310546875</v>
          </cell>
          <cell r="B108">
            <v>25.25</v>
          </cell>
        </row>
        <row r="109">
          <cell r="A109">
            <v>21.399169921871589</v>
          </cell>
          <cell r="B109">
            <v>25.5</v>
          </cell>
        </row>
        <row r="110">
          <cell r="A110">
            <v>21.470214843743861</v>
          </cell>
          <cell r="B110">
            <v>25.75</v>
          </cell>
        </row>
        <row r="111">
          <cell r="A111">
            <v>21.538330078116132</v>
          </cell>
          <cell r="B111">
            <v>26</v>
          </cell>
        </row>
        <row r="112">
          <cell r="A112">
            <v>21.604980468743861</v>
          </cell>
          <cell r="B112">
            <v>26.25</v>
          </cell>
        </row>
        <row r="113">
          <cell r="A113">
            <v>21.673095703116132</v>
          </cell>
          <cell r="B113">
            <v>26.5</v>
          </cell>
        </row>
        <row r="114">
          <cell r="A114">
            <v>21.732788085936136</v>
          </cell>
          <cell r="B114">
            <v>26.75</v>
          </cell>
        </row>
        <row r="115">
          <cell r="A115">
            <v>21.801269531243861</v>
          </cell>
          <cell r="B115">
            <v>27</v>
          </cell>
        </row>
        <row r="116">
          <cell r="A116">
            <v>21.868652343743861</v>
          </cell>
          <cell r="B116">
            <v>27.25</v>
          </cell>
        </row>
        <row r="117">
          <cell r="A117">
            <v>21.937133789051586</v>
          </cell>
          <cell r="B117">
            <v>27.5</v>
          </cell>
        </row>
        <row r="118">
          <cell r="A118">
            <v>21.998657226551586</v>
          </cell>
          <cell r="B118">
            <v>27.75</v>
          </cell>
        </row>
        <row r="119">
          <cell r="A119">
            <v>22.056152343743861</v>
          </cell>
          <cell r="B119">
            <v>28</v>
          </cell>
        </row>
        <row r="120">
          <cell r="A120">
            <v>22.115112304679997</v>
          </cell>
          <cell r="B120">
            <v>28.25</v>
          </cell>
        </row>
        <row r="121">
          <cell r="A121">
            <v>22.174072265616132</v>
          </cell>
          <cell r="B121">
            <v>28.5</v>
          </cell>
        </row>
        <row r="122">
          <cell r="A122">
            <v>22.231201171871589</v>
          </cell>
          <cell r="B122">
            <v>28.75</v>
          </cell>
        </row>
        <row r="123">
          <cell r="A123">
            <v>22.244018554679997</v>
          </cell>
          <cell r="B123">
            <v>28.799999237060501</v>
          </cell>
        </row>
        <row r="124">
          <cell r="A124">
            <v>22.290527343743861</v>
          </cell>
          <cell r="B124">
            <v>29</v>
          </cell>
        </row>
        <row r="125">
          <cell r="A125">
            <v>22.348388671871589</v>
          </cell>
          <cell r="B125">
            <v>29.25</v>
          </cell>
        </row>
        <row r="126">
          <cell r="A126">
            <v>22.406616210936136</v>
          </cell>
          <cell r="B126">
            <v>29.5</v>
          </cell>
        </row>
        <row r="127">
          <cell r="A127">
            <v>22.465576171871589</v>
          </cell>
          <cell r="B127">
            <v>29.75</v>
          </cell>
        </row>
        <row r="128">
          <cell r="A128">
            <v>22.5234375</v>
          </cell>
          <cell r="B128">
            <v>30</v>
          </cell>
        </row>
        <row r="129">
          <cell r="A129">
            <v>23.622436523436136</v>
          </cell>
          <cell r="B129">
            <v>35</v>
          </cell>
        </row>
        <row r="130">
          <cell r="A130">
            <v>24.684448242179997</v>
          </cell>
          <cell r="B130">
            <v>40</v>
          </cell>
        </row>
        <row r="131">
          <cell r="A131">
            <v>25.679077148436136</v>
          </cell>
          <cell r="B131">
            <v>45</v>
          </cell>
        </row>
        <row r="132">
          <cell r="A132">
            <v>26.598266601551586</v>
          </cell>
          <cell r="B132">
            <v>50</v>
          </cell>
        </row>
        <row r="133">
          <cell r="A133">
            <v>27.445678710936136</v>
          </cell>
          <cell r="B133">
            <v>55</v>
          </cell>
        </row>
        <row r="134">
          <cell r="A134">
            <v>28.276977539051586</v>
          </cell>
          <cell r="B134">
            <v>60</v>
          </cell>
        </row>
        <row r="135">
          <cell r="A135">
            <v>29.068359375</v>
          </cell>
          <cell r="B135">
            <v>65</v>
          </cell>
        </row>
        <row r="136">
          <cell r="A136">
            <v>29.806640625</v>
          </cell>
          <cell r="B136">
            <v>70</v>
          </cell>
        </row>
        <row r="137">
          <cell r="A137">
            <v>30.555541992179997</v>
          </cell>
          <cell r="B137">
            <v>75</v>
          </cell>
        </row>
        <row r="138">
          <cell r="A138">
            <v>31.609863281243861</v>
          </cell>
          <cell r="B138">
            <v>82.5</v>
          </cell>
        </row>
        <row r="139">
          <cell r="A139">
            <v>31.946777343743861</v>
          </cell>
          <cell r="B139">
            <v>85</v>
          </cell>
        </row>
        <row r="140">
          <cell r="A140">
            <v>32.605590820307725</v>
          </cell>
          <cell r="B140">
            <v>90</v>
          </cell>
        </row>
        <row r="141">
          <cell r="A141">
            <v>33.241699218743861</v>
          </cell>
          <cell r="B141">
            <v>95</v>
          </cell>
        </row>
        <row r="142">
          <cell r="A142">
            <v>33.885864257807725</v>
          </cell>
          <cell r="B142">
            <v>100</v>
          </cell>
        </row>
        <row r="143">
          <cell r="A143">
            <v>35.078979492179997</v>
          </cell>
          <cell r="B143">
            <v>110</v>
          </cell>
        </row>
        <row r="144">
          <cell r="A144">
            <v>36.213134765616132</v>
          </cell>
          <cell r="B144">
            <v>120</v>
          </cell>
        </row>
        <row r="145">
          <cell r="A145">
            <v>36.862792968743861</v>
          </cell>
          <cell r="B145">
            <v>126</v>
          </cell>
        </row>
        <row r="146">
          <cell r="A146">
            <v>37.285034179679997</v>
          </cell>
          <cell r="B146">
            <v>130</v>
          </cell>
        </row>
        <row r="147">
          <cell r="A147">
            <v>38.307861328116132</v>
          </cell>
          <cell r="B147">
            <v>140</v>
          </cell>
        </row>
        <row r="148">
          <cell r="A148">
            <v>39.1669921875</v>
          </cell>
          <cell r="B148">
            <v>150</v>
          </cell>
        </row>
        <row r="149">
          <cell r="A149">
            <v>40.124633789051586</v>
          </cell>
          <cell r="B149">
            <v>160</v>
          </cell>
        </row>
        <row r="150">
          <cell r="A150">
            <v>41.014892578116132</v>
          </cell>
          <cell r="B150">
            <v>170</v>
          </cell>
        </row>
        <row r="151">
          <cell r="A151">
            <v>41.8681640625</v>
          </cell>
          <cell r="B151">
            <v>180</v>
          </cell>
        </row>
        <row r="152">
          <cell r="A152">
            <v>43.917480468743861</v>
          </cell>
          <cell r="B152">
            <v>200</v>
          </cell>
        </row>
        <row r="153">
          <cell r="A153">
            <v>46.494506835936136</v>
          </cell>
          <cell r="B153">
            <v>222</v>
          </cell>
        </row>
        <row r="154">
          <cell r="A154">
            <v>48.393310546871589</v>
          </cell>
          <cell r="B154">
            <v>240</v>
          </cell>
        </row>
        <row r="155">
          <cell r="A155">
            <v>50.781005859371589</v>
          </cell>
          <cell r="B155">
            <v>264</v>
          </cell>
        </row>
        <row r="156">
          <cell r="A156">
            <v>52.159423828116132</v>
          </cell>
          <cell r="B156">
            <v>280</v>
          </cell>
        </row>
        <row r="157">
          <cell r="A157">
            <v>54.184936523436136</v>
          </cell>
          <cell r="B157">
            <v>300</v>
          </cell>
        </row>
        <row r="158">
          <cell r="A158">
            <v>55.157958984371589</v>
          </cell>
          <cell r="B158">
            <v>310</v>
          </cell>
        </row>
        <row r="159">
          <cell r="A159">
            <v>56.093261718743861</v>
          </cell>
          <cell r="B159">
            <v>320</v>
          </cell>
        </row>
        <row r="160">
          <cell r="A160">
            <v>58.077392578116132</v>
          </cell>
          <cell r="B160">
            <v>340</v>
          </cell>
        </row>
        <row r="161">
          <cell r="A161">
            <v>60.206909179679997</v>
          </cell>
          <cell r="B161">
            <v>361</v>
          </cell>
        </row>
      </sheetData>
      <sheetData sheetId="2">
        <row r="1">
          <cell r="M1" t="str">
            <v>Cross Section Survey</v>
          </cell>
        </row>
        <row r="2">
          <cell r="P2">
            <v>1.9793701171915927</v>
          </cell>
          <cell r="Q2" t="str">
            <v>5yr flood</v>
          </cell>
          <cell r="X2" t="str">
            <v>2/13-17/2019-3.32in.</v>
          </cell>
          <cell r="Y2" t="str">
            <v>.2/18/2019-0.32in.</v>
          </cell>
          <cell r="Z2" t="str">
            <v>2/20-21/2019-0.59in.</v>
          </cell>
          <cell r="AA2" t="str">
            <v>.2/9/2020-0.46in.</v>
          </cell>
        </row>
        <row r="3">
          <cell r="A3">
            <v>0</v>
          </cell>
          <cell r="B3">
            <v>0</v>
          </cell>
          <cell r="E3">
            <v>0.25979999999999998</v>
          </cell>
          <cell r="F3">
            <v>3.43</v>
          </cell>
          <cell r="I3">
            <v>3.32</v>
          </cell>
          <cell r="K3">
            <v>300</v>
          </cell>
          <cell r="M3">
            <v>0</v>
          </cell>
          <cell r="O3">
            <v>268.79999999999995</v>
          </cell>
          <cell r="P3" t="e">
            <v>#REF!</v>
          </cell>
          <cell r="Q3" t="e">
            <v>#REF!</v>
          </cell>
          <cell r="X3">
            <v>39.839999999999996</v>
          </cell>
          <cell r="Y3">
            <v>11.088000000000001</v>
          </cell>
          <cell r="Z3">
            <v>13.727999999999998</v>
          </cell>
          <cell r="AA3">
            <v>8.73</v>
          </cell>
        </row>
        <row r="4">
          <cell r="A4">
            <v>1.9793701171915927</v>
          </cell>
          <cell r="B4">
            <v>0.10000000149011599</v>
          </cell>
          <cell r="E4">
            <v>0.26950000000000002</v>
          </cell>
          <cell r="F4">
            <v>3.43</v>
          </cell>
          <cell r="M4">
            <v>69</v>
          </cell>
          <cell r="O4">
            <v>147.83999999999997</v>
          </cell>
          <cell r="P4" t="e">
            <v>#REF!</v>
          </cell>
          <cell r="Q4" t="e">
            <v>#REF!</v>
          </cell>
          <cell r="X4">
            <v>39.839999999999996</v>
          </cell>
          <cell r="Y4">
            <v>11.088000000000001</v>
          </cell>
          <cell r="Z4">
            <v>13.727999999999998</v>
          </cell>
          <cell r="AA4">
            <v>8.73</v>
          </cell>
        </row>
        <row r="5">
          <cell r="A5">
            <v>2.5012207031277285</v>
          </cell>
          <cell r="B5">
            <v>0.20000000298023199</v>
          </cell>
          <cell r="M5">
            <v>113</v>
          </cell>
          <cell r="O5">
            <v>114.23999999999998</v>
          </cell>
          <cell r="P5" t="e">
            <v>#REF!</v>
          </cell>
          <cell r="Q5" t="e">
            <v>#REF!</v>
          </cell>
          <cell r="X5">
            <v>39.839999999999996</v>
          </cell>
          <cell r="Y5">
            <v>11.088000000000001</v>
          </cell>
          <cell r="Z5">
            <v>13.727999999999998</v>
          </cell>
          <cell r="AA5">
            <v>8.73</v>
          </cell>
        </row>
        <row r="6">
          <cell r="A6">
            <v>2.7355957031277285</v>
          </cell>
          <cell r="B6">
            <v>0.25</v>
          </cell>
          <cell r="I6">
            <v>0.46</v>
          </cell>
          <cell r="K6">
            <v>6.75</v>
          </cell>
          <cell r="M6">
            <v>117</v>
          </cell>
          <cell r="O6">
            <v>91.199999999999974</v>
          </cell>
          <cell r="P6" t="e">
            <v>#REF!</v>
          </cell>
          <cell r="Q6" t="e">
            <v>#REF!</v>
          </cell>
          <cell r="X6">
            <v>39.839999999999996</v>
          </cell>
          <cell r="Y6">
            <v>11.088000000000001</v>
          </cell>
          <cell r="Z6">
            <v>13.727999999999998</v>
          </cell>
          <cell r="AA6">
            <v>8.73</v>
          </cell>
        </row>
        <row r="7">
          <cell r="A7">
            <v>3.2266845703200033</v>
          </cell>
          <cell r="B7">
            <v>0.40000000596046398</v>
          </cell>
          <cell r="I7">
            <v>0.3</v>
          </cell>
          <cell r="K7">
            <v>22.75</v>
          </cell>
          <cell r="M7">
            <v>125</v>
          </cell>
          <cell r="O7">
            <v>50.639999999999986</v>
          </cell>
          <cell r="P7" t="e">
            <v>#REF!</v>
          </cell>
          <cell r="Q7" t="e">
            <v>#REF!</v>
          </cell>
          <cell r="X7">
            <v>39.839999999999996</v>
          </cell>
          <cell r="Y7">
            <v>11.088000000000001</v>
          </cell>
          <cell r="Z7">
            <v>13.727999999999998</v>
          </cell>
          <cell r="AA7">
            <v>8.73</v>
          </cell>
        </row>
        <row r="8">
          <cell r="A8">
            <v>3.4489746093715894</v>
          </cell>
          <cell r="B8">
            <v>0.5</v>
          </cell>
          <cell r="M8">
            <v>126</v>
          </cell>
          <cell r="O8">
            <v>57.95999999999998</v>
          </cell>
          <cell r="P8" t="e">
            <v>#REF!</v>
          </cell>
          <cell r="Q8" t="e">
            <v>#REF!</v>
          </cell>
          <cell r="X8">
            <v>39.839999999999996</v>
          </cell>
          <cell r="Y8">
            <v>11.088000000000001</v>
          </cell>
          <cell r="Z8">
            <v>13.727999999999998</v>
          </cell>
          <cell r="AA8">
            <v>8.73</v>
          </cell>
        </row>
        <row r="9">
          <cell r="A9">
            <v>3.7346191406277285</v>
          </cell>
          <cell r="B9">
            <v>0.60000002384185802</v>
          </cell>
          <cell r="M9">
            <v>127</v>
          </cell>
          <cell r="O9">
            <v>26.159999999999997</v>
          </cell>
          <cell r="P9" t="e">
            <v>#REF!</v>
          </cell>
          <cell r="Q9" t="e">
            <v>#REF!</v>
          </cell>
          <cell r="X9">
            <v>39.839999999999996</v>
          </cell>
          <cell r="Y9">
            <v>11.088000000000001</v>
          </cell>
          <cell r="Z9">
            <v>13.727999999999998</v>
          </cell>
          <cell r="AA9">
            <v>8.73</v>
          </cell>
        </row>
        <row r="10">
          <cell r="A10">
            <v>4.0330810546915927</v>
          </cell>
          <cell r="B10">
            <v>0.75</v>
          </cell>
          <cell r="M10">
            <v>130</v>
          </cell>
          <cell r="O10">
            <v>14.159999999999997</v>
          </cell>
          <cell r="P10" t="e">
            <v>#REF!</v>
          </cell>
          <cell r="Q10" t="e">
            <v>#REF!</v>
          </cell>
          <cell r="X10">
            <v>39.839999999999996</v>
          </cell>
          <cell r="Y10">
            <v>11.088000000000001</v>
          </cell>
          <cell r="Z10">
            <v>13.727999999999998</v>
          </cell>
          <cell r="AA10">
            <v>8.73</v>
          </cell>
        </row>
        <row r="11">
          <cell r="A11">
            <v>4.1323242187561391</v>
          </cell>
          <cell r="B11">
            <v>0.80000001192092896</v>
          </cell>
          <cell r="M11">
            <v>134</v>
          </cell>
          <cell r="O11">
            <v>9.8400000000000034</v>
          </cell>
          <cell r="P11" t="e">
            <v>#REF!</v>
          </cell>
          <cell r="Q11" t="e">
            <v>#REF!</v>
          </cell>
          <cell r="X11">
            <v>39.839999999999996</v>
          </cell>
          <cell r="Y11">
            <v>11.088000000000001</v>
          </cell>
          <cell r="Z11">
            <v>13.727999999999998</v>
          </cell>
          <cell r="AA11">
            <v>8.73</v>
          </cell>
        </row>
        <row r="12">
          <cell r="A12">
            <v>4.4641113281277285</v>
          </cell>
          <cell r="B12">
            <v>1</v>
          </cell>
          <cell r="M12">
            <v>135</v>
          </cell>
          <cell r="O12">
            <v>6.4799999999999898</v>
          </cell>
          <cell r="P12" t="e">
            <v>#REF!</v>
          </cell>
          <cell r="Q12" t="e">
            <v>#REF!</v>
          </cell>
          <cell r="X12">
            <v>39.839999999999996</v>
          </cell>
          <cell r="Y12">
            <v>11.088000000000001</v>
          </cell>
          <cell r="Z12">
            <v>13.727999999999998</v>
          </cell>
          <cell r="AA12">
            <v>8.73</v>
          </cell>
        </row>
        <row r="13">
          <cell r="A13">
            <v>4.8347167968715894</v>
          </cell>
          <cell r="B13">
            <v>1.25</v>
          </cell>
          <cell r="M13">
            <v>136</v>
          </cell>
          <cell r="O13">
            <v>2.2799999999999727</v>
          </cell>
          <cell r="P13" t="e">
            <v>#REF!</v>
          </cell>
          <cell r="Q13" t="e">
            <v>#REF!</v>
          </cell>
          <cell r="X13">
            <v>39.839999999999996</v>
          </cell>
          <cell r="Y13">
            <v>11.088000000000001</v>
          </cell>
          <cell r="Z13">
            <v>13.727999999999998</v>
          </cell>
          <cell r="AA13">
            <v>8.73</v>
          </cell>
        </row>
        <row r="14">
          <cell r="A14">
            <v>5.1492919921915927</v>
          </cell>
          <cell r="B14">
            <v>1.5</v>
          </cell>
          <cell r="M14">
            <v>137</v>
          </cell>
          <cell r="O14">
            <v>0.71999999999998465</v>
          </cell>
          <cell r="P14" t="e">
            <v>#REF!</v>
          </cell>
          <cell r="Q14" t="e">
            <v>#REF!</v>
          </cell>
          <cell r="X14">
            <v>39.839999999999996</v>
          </cell>
          <cell r="Y14">
            <v>11.088000000000001</v>
          </cell>
          <cell r="Z14">
            <v>13.727999999999998</v>
          </cell>
          <cell r="AA14">
            <v>8.73</v>
          </cell>
        </row>
        <row r="15">
          <cell r="A15">
            <v>5.4019775390638642</v>
          </cell>
          <cell r="B15">
            <v>1.75</v>
          </cell>
          <cell r="M15">
            <v>138</v>
          </cell>
          <cell r="O15">
            <v>0</v>
          </cell>
          <cell r="P15" t="e">
            <v>#REF!</v>
          </cell>
          <cell r="Q15" t="e">
            <v>#REF!</v>
          </cell>
          <cell r="X15">
            <v>39.839999999999996</v>
          </cell>
          <cell r="Y15">
            <v>11.088000000000001</v>
          </cell>
          <cell r="Z15">
            <v>13.727999999999998</v>
          </cell>
          <cell r="AA15">
            <v>8.73</v>
          </cell>
        </row>
        <row r="16">
          <cell r="A16">
            <v>5.6802978515638642</v>
          </cell>
          <cell r="B16">
            <v>2</v>
          </cell>
          <cell r="M16">
            <v>139</v>
          </cell>
          <cell r="O16">
            <v>0.95999999999997954</v>
          </cell>
          <cell r="P16" t="e">
            <v>#REF!</v>
          </cell>
          <cell r="Q16" t="e">
            <v>#REF!</v>
          </cell>
          <cell r="X16">
            <v>39.839999999999996</v>
          </cell>
          <cell r="Y16">
            <v>11.088000000000001</v>
          </cell>
          <cell r="Z16">
            <v>13.727999999999998</v>
          </cell>
          <cell r="AA16">
            <v>8.73</v>
          </cell>
        </row>
        <row r="17">
          <cell r="A17">
            <v>5.8927001953200033</v>
          </cell>
          <cell r="B17">
            <v>2.25</v>
          </cell>
          <cell r="M17">
            <v>140</v>
          </cell>
          <cell r="O17">
            <v>5.5199999999999676</v>
          </cell>
          <cell r="P17" t="e">
            <v>#REF!</v>
          </cell>
          <cell r="Q17" t="e">
            <v>#REF!</v>
          </cell>
          <cell r="X17">
            <v>39.839999999999996</v>
          </cell>
          <cell r="Y17">
            <v>11.088000000000001</v>
          </cell>
          <cell r="Z17">
            <v>13.727999999999998</v>
          </cell>
          <cell r="AA17">
            <v>8.73</v>
          </cell>
        </row>
        <row r="18">
          <cell r="A18">
            <v>6.1256103515638642</v>
          </cell>
          <cell r="B18">
            <v>2.5</v>
          </cell>
          <cell r="M18">
            <v>141</v>
          </cell>
          <cell r="O18">
            <v>10.799999999999983</v>
          </cell>
          <cell r="P18" t="e">
            <v>#REF!</v>
          </cell>
          <cell r="Q18" t="e">
            <v>#REF!</v>
          </cell>
          <cell r="X18">
            <v>39.839999999999996</v>
          </cell>
          <cell r="Y18">
            <v>11.088000000000001</v>
          </cell>
          <cell r="Z18">
            <v>13.727999999999998</v>
          </cell>
          <cell r="AA18">
            <v>8.73</v>
          </cell>
        </row>
        <row r="19">
          <cell r="A19">
            <v>6.3317871093715894</v>
          </cell>
          <cell r="B19">
            <v>2.75</v>
          </cell>
          <cell r="M19">
            <v>142</v>
          </cell>
          <cell r="O19">
            <v>22.319999999999993</v>
          </cell>
          <cell r="P19" t="e">
            <v>#REF!</v>
          </cell>
          <cell r="Q19" t="e">
            <v>#REF!</v>
          </cell>
          <cell r="X19">
            <v>39.839999999999996</v>
          </cell>
          <cell r="Y19">
            <v>11.088000000000001</v>
          </cell>
          <cell r="Z19">
            <v>13.727999999999998</v>
          </cell>
          <cell r="AA19">
            <v>8.73</v>
          </cell>
        </row>
        <row r="20">
          <cell r="A20">
            <v>6.5328369140638642</v>
          </cell>
          <cell r="B20">
            <v>3</v>
          </cell>
          <cell r="M20">
            <v>143</v>
          </cell>
          <cell r="O20">
            <v>90.239999999999981</v>
          </cell>
          <cell r="P20" t="e">
            <v>#REF!</v>
          </cell>
          <cell r="Q20" t="e">
            <v>#REF!</v>
          </cell>
          <cell r="X20">
            <v>39.839999999999996</v>
          </cell>
          <cell r="Y20">
            <v>11.088000000000001</v>
          </cell>
          <cell r="Z20">
            <v>13.727999999999998</v>
          </cell>
          <cell r="AA20">
            <v>8.73</v>
          </cell>
        </row>
        <row r="21">
          <cell r="A21">
            <v>6.7133789062561391</v>
          </cell>
          <cell r="B21">
            <v>3.25</v>
          </cell>
          <cell r="M21">
            <v>144</v>
          </cell>
          <cell r="O21">
            <v>91.199999999999974</v>
          </cell>
          <cell r="P21" t="e">
            <v>#REF!</v>
          </cell>
          <cell r="Q21" t="e">
            <v>#REF!</v>
          </cell>
          <cell r="X21">
            <v>39.839999999999996</v>
          </cell>
          <cell r="Y21">
            <v>11.088000000000001</v>
          </cell>
          <cell r="Z21">
            <v>13.727999999999998</v>
          </cell>
          <cell r="AA21">
            <v>8.73</v>
          </cell>
        </row>
        <row r="22">
          <cell r="A22">
            <v>6.9276123046915927</v>
          </cell>
          <cell r="B22">
            <v>3.5</v>
          </cell>
          <cell r="M22">
            <v>145</v>
          </cell>
          <cell r="O22">
            <v>110.15999999999997</v>
          </cell>
          <cell r="P22" t="e">
            <v>#REF!</v>
          </cell>
          <cell r="Q22" t="e">
            <v>#REF!</v>
          </cell>
          <cell r="X22">
            <v>39.839999999999996</v>
          </cell>
          <cell r="Y22">
            <v>11.088000000000001</v>
          </cell>
          <cell r="Z22">
            <v>13.727999999999998</v>
          </cell>
          <cell r="AA22">
            <v>8.73</v>
          </cell>
        </row>
        <row r="23">
          <cell r="A23">
            <v>7.0894775390638642</v>
          </cell>
          <cell r="B23">
            <v>3.75</v>
          </cell>
          <cell r="M23">
            <v>147</v>
          </cell>
          <cell r="O23">
            <v>118.07999999999998</v>
          </cell>
          <cell r="P23" t="e">
            <v>#REF!</v>
          </cell>
          <cell r="Q23" t="e">
            <v>#REF!</v>
          </cell>
          <cell r="X23">
            <v>39.839999999999996</v>
          </cell>
          <cell r="Y23">
            <v>11.088000000000001</v>
          </cell>
          <cell r="Z23">
            <v>13.727999999999998</v>
          </cell>
          <cell r="AA23">
            <v>8.73</v>
          </cell>
        </row>
        <row r="24">
          <cell r="A24">
            <v>7.2528076171915927</v>
          </cell>
          <cell r="B24">
            <v>4</v>
          </cell>
        </row>
        <row r="25">
          <cell r="A25">
            <v>7.3883056640638642</v>
          </cell>
          <cell r="B25">
            <v>4.25</v>
          </cell>
        </row>
        <row r="26">
          <cell r="A26">
            <v>7.5329589843715894</v>
          </cell>
          <cell r="B26">
            <v>4.5</v>
          </cell>
        </row>
        <row r="27">
          <cell r="A27">
            <v>7.6439208984361358</v>
          </cell>
          <cell r="B27">
            <v>4.75</v>
          </cell>
        </row>
        <row r="28">
          <cell r="A28">
            <v>7.8002929687561391</v>
          </cell>
          <cell r="B28">
            <v>5</v>
          </cell>
        </row>
        <row r="29">
          <cell r="A29">
            <v>7.9174804687561391</v>
          </cell>
          <cell r="B29">
            <v>5.25</v>
          </cell>
        </row>
        <row r="30">
          <cell r="A30">
            <v>8.0665283203200033</v>
          </cell>
          <cell r="B30">
            <v>5.5</v>
          </cell>
        </row>
        <row r="31">
          <cell r="A31">
            <v>8.2232666015638642</v>
          </cell>
          <cell r="B31">
            <v>5.75</v>
          </cell>
        </row>
        <row r="32">
          <cell r="A32">
            <v>8.3499755859361358</v>
          </cell>
          <cell r="B32">
            <v>6</v>
          </cell>
        </row>
        <row r="33">
          <cell r="A33">
            <v>8.4770507812561391</v>
          </cell>
          <cell r="B33">
            <v>6.25</v>
          </cell>
        </row>
        <row r="34">
          <cell r="A34">
            <v>8.5872802734361358</v>
          </cell>
          <cell r="B34">
            <v>6.5</v>
          </cell>
        </row>
        <row r="35">
          <cell r="A35">
            <v>8.6931152343715894</v>
          </cell>
          <cell r="B35">
            <v>6.75</v>
          </cell>
        </row>
        <row r="36">
          <cell r="A36">
            <v>8.8051757812561391</v>
          </cell>
          <cell r="B36">
            <v>7</v>
          </cell>
        </row>
        <row r="37">
          <cell r="A37">
            <v>8.9117431640638642</v>
          </cell>
          <cell r="B37">
            <v>7.25</v>
          </cell>
        </row>
        <row r="38">
          <cell r="A38">
            <v>9.0179443359361358</v>
          </cell>
          <cell r="B38">
            <v>7.5</v>
          </cell>
        </row>
        <row r="39">
          <cell r="A39">
            <v>9.1204833984361358</v>
          </cell>
          <cell r="B39">
            <v>7.75</v>
          </cell>
        </row>
        <row r="40">
          <cell r="A40">
            <v>9.2303466796915927</v>
          </cell>
          <cell r="B40">
            <v>8</v>
          </cell>
        </row>
        <row r="41">
          <cell r="A41">
            <v>9.3314208984361358</v>
          </cell>
          <cell r="B41">
            <v>8.25</v>
          </cell>
        </row>
        <row r="42">
          <cell r="A42">
            <v>9.4273681640638642</v>
          </cell>
          <cell r="B42">
            <v>8.5</v>
          </cell>
        </row>
        <row r="43">
          <cell r="A43">
            <v>9.5354003906277285</v>
          </cell>
          <cell r="B43">
            <v>8.75</v>
          </cell>
        </row>
        <row r="44">
          <cell r="A44">
            <v>9.6452636718715894</v>
          </cell>
          <cell r="B44">
            <v>9</v>
          </cell>
        </row>
        <row r="45">
          <cell r="A45">
            <v>9.7371826171915927</v>
          </cell>
          <cell r="B45">
            <v>9.25</v>
          </cell>
        </row>
        <row r="46">
          <cell r="A46">
            <v>9.8375244140638642</v>
          </cell>
          <cell r="B46">
            <v>9.5</v>
          </cell>
        </row>
        <row r="47">
          <cell r="A47">
            <v>9.9301757812561391</v>
          </cell>
          <cell r="B47">
            <v>9.75</v>
          </cell>
        </row>
        <row r="48">
          <cell r="A48">
            <v>10.044067382820003</v>
          </cell>
          <cell r="B48">
            <v>10</v>
          </cell>
        </row>
        <row r="49">
          <cell r="A49">
            <v>10.126098632820003</v>
          </cell>
          <cell r="B49">
            <v>10.25</v>
          </cell>
        </row>
        <row r="50">
          <cell r="A50">
            <v>10.208862304691593</v>
          </cell>
          <cell r="B50">
            <v>10.5</v>
          </cell>
        </row>
        <row r="51">
          <cell r="A51">
            <v>10.308105468756139</v>
          </cell>
          <cell r="B51">
            <v>10.75</v>
          </cell>
        </row>
        <row r="52">
          <cell r="A52">
            <v>10.387573242191593</v>
          </cell>
          <cell r="B52">
            <v>11</v>
          </cell>
        </row>
        <row r="53">
          <cell r="A53">
            <v>10.465209960936136</v>
          </cell>
          <cell r="B53">
            <v>11.25</v>
          </cell>
        </row>
        <row r="54">
          <cell r="A54">
            <v>10.526000976563864</v>
          </cell>
          <cell r="B54">
            <v>11.5</v>
          </cell>
        </row>
        <row r="55">
          <cell r="A55">
            <v>10.595581054691593</v>
          </cell>
          <cell r="B55">
            <v>11.75</v>
          </cell>
        </row>
        <row r="56">
          <cell r="A56">
            <v>10.672485351563864</v>
          </cell>
          <cell r="B56">
            <v>12</v>
          </cell>
        </row>
        <row r="57">
          <cell r="A57">
            <v>10.745361328127728</v>
          </cell>
          <cell r="B57">
            <v>12.25</v>
          </cell>
        </row>
        <row r="58">
          <cell r="A58">
            <v>10.820434570320003</v>
          </cell>
          <cell r="B58">
            <v>12.5</v>
          </cell>
        </row>
        <row r="59">
          <cell r="A59">
            <v>10.901000976563864</v>
          </cell>
          <cell r="B59">
            <v>12.75</v>
          </cell>
        </row>
        <row r="60">
          <cell r="A60">
            <v>10.978271484371589</v>
          </cell>
          <cell r="B60">
            <v>13</v>
          </cell>
        </row>
        <row r="61">
          <cell r="A61">
            <v>11.059204101563864</v>
          </cell>
          <cell r="B61">
            <v>13.25</v>
          </cell>
        </row>
        <row r="62">
          <cell r="A62">
            <v>11.135375976563864</v>
          </cell>
          <cell r="B62">
            <v>13.5</v>
          </cell>
        </row>
        <row r="63">
          <cell r="A63">
            <v>11.2119140625</v>
          </cell>
          <cell r="B63">
            <v>13.75</v>
          </cell>
        </row>
        <row r="64">
          <cell r="A64">
            <v>11.284790039063864</v>
          </cell>
          <cell r="B64">
            <v>14</v>
          </cell>
        </row>
        <row r="65">
          <cell r="A65">
            <v>11.382202148436136</v>
          </cell>
          <cell r="B65">
            <v>14.25</v>
          </cell>
        </row>
        <row r="66">
          <cell r="A66">
            <v>11.459106445320003</v>
          </cell>
          <cell r="B66">
            <v>14.5</v>
          </cell>
        </row>
        <row r="67">
          <cell r="A67">
            <v>11.529785156256139</v>
          </cell>
          <cell r="B67">
            <v>14.75</v>
          </cell>
        </row>
        <row r="68">
          <cell r="A68">
            <v>11.588012695320003</v>
          </cell>
          <cell r="B68">
            <v>15</v>
          </cell>
        </row>
        <row r="69">
          <cell r="A69">
            <v>11.660888671871589</v>
          </cell>
          <cell r="B69">
            <v>15.25</v>
          </cell>
        </row>
        <row r="70">
          <cell r="A70">
            <v>11.745849609371589</v>
          </cell>
          <cell r="B70">
            <v>15.5</v>
          </cell>
        </row>
        <row r="71">
          <cell r="A71">
            <v>11.819824218756139</v>
          </cell>
          <cell r="B71">
            <v>15.75</v>
          </cell>
        </row>
        <row r="72">
          <cell r="A72">
            <v>11.878417968756139</v>
          </cell>
          <cell r="B72">
            <v>16</v>
          </cell>
        </row>
        <row r="73">
          <cell r="A73">
            <v>11.943237304691593</v>
          </cell>
          <cell r="B73">
            <v>16.25</v>
          </cell>
        </row>
        <row r="74">
          <cell r="A74">
            <v>11.994506835936136</v>
          </cell>
          <cell r="B74">
            <v>16.5</v>
          </cell>
        </row>
        <row r="75">
          <cell r="A75">
            <v>12.084594726563864</v>
          </cell>
          <cell r="B75">
            <v>16.75</v>
          </cell>
        </row>
        <row r="76">
          <cell r="A76">
            <v>12.144287109371589</v>
          </cell>
          <cell r="B76">
            <v>17</v>
          </cell>
        </row>
        <row r="77">
          <cell r="A77">
            <v>12.204345703127728</v>
          </cell>
          <cell r="B77">
            <v>17.25</v>
          </cell>
        </row>
        <row r="78">
          <cell r="A78">
            <v>12.26953125</v>
          </cell>
          <cell r="B78">
            <v>17.5</v>
          </cell>
        </row>
        <row r="79">
          <cell r="A79">
            <v>12.318603515627728</v>
          </cell>
          <cell r="B79">
            <v>17.75</v>
          </cell>
        </row>
        <row r="80">
          <cell r="A80">
            <v>12.374633789063864</v>
          </cell>
          <cell r="B80">
            <v>18</v>
          </cell>
        </row>
        <row r="81">
          <cell r="A81">
            <v>12.4306640625</v>
          </cell>
          <cell r="B81">
            <v>18.25</v>
          </cell>
        </row>
        <row r="82">
          <cell r="A82">
            <v>12.487792968756139</v>
          </cell>
          <cell r="B82">
            <v>18.5</v>
          </cell>
        </row>
        <row r="83">
          <cell r="A83">
            <v>12.540527343756139</v>
          </cell>
          <cell r="B83">
            <v>18.75</v>
          </cell>
        </row>
        <row r="84">
          <cell r="A84">
            <v>12.592529296871589</v>
          </cell>
          <cell r="B84">
            <v>19</v>
          </cell>
        </row>
        <row r="85">
          <cell r="A85">
            <v>12.642333984371589</v>
          </cell>
          <cell r="B85">
            <v>19.25</v>
          </cell>
        </row>
        <row r="86">
          <cell r="A86">
            <v>12.710083007820003</v>
          </cell>
          <cell r="B86">
            <v>19.5</v>
          </cell>
        </row>
        <row r="87">
          <cell r="A87">
            <v>12.792846679691593</v>
          </cell>
          <cell r="B87">
            <v>19.75</v>
          </cell>
        </row>
        <row r="88">
          <cell r="A88">
            <v>12.846313476563864</v>
          </cell>
          <cell r="B88">
            <v>20</v>
          </cell>
        </row>
        <row r="89">
          <cell r="A89">
            <v>12.917358398436136</v>
          </cell>
          <cell r="B89">
            <v>20.25</v>
          </cell>
        </row>
        <row r="90">
          <cell r="A90">
            <v>12.964965820320003</v>
          </cell>
          <cell r="B90">
            <v>20.5</v>
          </cell>
        </row>
        <row r="91">
          <cell r="A91">
            <v>13.011840820320003</v>
          </cell>
          <cell r="B91">
            <v>20.75</v>
          </cell>
        </row>
        <row r="92">
          <cell r="A92">
            <v>13.061645507820003</v>
          </cell>
          <cell r="B92">
            <v>21</v>
          </cell>
        </row>
        <row r="93">
          <cell r="A93">
            <v>13.137084960936136</v>
          </cell>
          <cell r="B93">
            <v>21.25</v>
          </cell>
        </row>
        <row r="94">
          <cell r="A94">
            <v>13.192749023436136</v>
          </cell>
          <cell r="B94">
            <v>21.5</v>
          </cell>
        </row>
        <row r="95">
          <cell r="A95">
            <v>13.263427734371589</v>
          </cell>
          <cell r="B95">
            <v>21.75</v>
          </cell>
        </row>
        <row r="96">
          <cell r="A96">
            <v>13.3154296875</v>
          </cell>
          <cell r="B96">
            <v>22</v>
          </cell>
        </row>
        <row r="97">
          <cell r="A97">
            <v>13.357177734371589</v>
          </cell>
          <cell r="B97">
            <v>22.25</v>
          </cell>
        </row>
        <row r="98">
          <cell r="A98">
            <v>13.409545898436136</v>
          </cell>
          <cell r="B98">
            <v>22.5</v>
          </cell>
        </row>
        <row r="99">
          <cell r="A99">
            <v>13.459350585936136</v>
          </cell>
          <cell r="B99">
            <v>22.75</v>
          </cell>
        </row>
        <row r="100">
          <cell r="A100">
            <v>16.326416015627728</v>
          </cell>
          <cell r="B100">
            <v>40</v>
          </cell>
        </row>
        <row r="101">
          <cell r="A101">
            <v>18.325927734371589</v>
          </cell>
          <cell r="B101">
            <v>56.599998474121101</v>
          </cell>
        </row>
        <row r="102">
          <cell r="A102">
            <v>18.651489257820003</v>
          </cell>
          <cell r="B102">
            <v>60</v>
          </cell>
        </row>
        <row r="103">
          <cell r="A103">
            <v>20.137939453127728</v>
          </cell>
          <cell r="B103">
            <v>80</v>
          </cell>
        </row>
        <row r="104">
          <cell r="A104">
            <v>21.884399414063864</v>
          </cell>
          <cell r="B104">
            <v>100</v>
          </cell>
        </row>
        <row r="105">
          <cell r="A105">
            <v>23.811767578127728</v>
          </cell>
          <cell r="B105">
            <v>120</v>
          </cell>
        </row>
        <row r="106">
          <cell r="A106">
            <v>25.668457031256139</v>
          </cell>
          <cell r="B106">
            <v>140</v>
          </cell>
        </row>
        <row r="107">
          <cell r="A107">
            <v>27.4482421875</v>
          </cell>
          <cell r="B107">
            <v>160</v>
          </cell>
        </row>
        <row r="108">
          <cell r="A108">
            <v>28.597412109371589</v>
          </cell>
          <cell r="B108">
            <v>174</v>
          </cell>
        </row>
        <row r="109">
          <cell r="A109">
            <v>29.095458984371589</v>
          </cell>
          <cell r="B109">
            <v>180</v>
          </cell>
        </row>
        <row r="110">
          <cell r="A110">
            <v>30.666503906256139</v>
          </cell>
          <cell r="B110">
            <v>200</v>
          </cell>
        </row>
        <row r="111">
          <cell r="A111">
            <v>32.1650390625</v>
          </cell>
          <cell r="B111">
            <v>220</v>
          </cell>
        </row>
        <row r="112">
          <cell r="A112">
            <v>33.634277343756139</v>
          </cell>
          <cell r="B112">
            <v>240</v>
          </cell>
        </row>
        <row r="113">
          <cell r="A113">
            <v>35.080810546871589</v>
          </cell>
          <cell r="B113">
            <v>260</v>
          </cell>
        </row>
        <row r="114">
          <cell r="A114">
            <v>36.221191406256139</v>
          </cell>
          <cell r="B114">
            <v>276</v>
          </cell>
        </row>
        <row r="115">
          <cell r="A115">
            <v>36.446411132820003</v>
          </cell>
          <cell r="B115">
            <v>280</v>
          </cell>
        </row>
        <row r="116">
          <cell r="A116">
            <v>37.765502929691593</v>
          </cell>
          <cell r="B116">
            <v>300</v>
          </cell>
        </row>
        <row r="117">
          <cell r="A117">
            <v>41.1240234375</v>
          </cell>
          <cell r="B117">
            <v>350</v>
          </cell>
        </row>
        <row r="118">
          <cell r="A118">
            <v>43.992553710936136</v>
          </cell>
          <cell r="B118">
            <v>400</v>
          </cell>
        </row>
        <row r="119">
          <cell r="A119">
            <v>44.770385742191593</v>
          </cell>
          <cell r="B119">
            <v>413</v>
          </cell>
        </row>
        <row r="120">
          <cell r="A120">
            <v>46.951171875</v>
          </cell>
          <cell r="B120">
            <v>450</v>
          </cell>
        </row>
        <row r="121">
          <cell r="A121">
            <v>49.672119140627728</v>
          </cell>
          <cell r="B121">
            <v>500</v>
          </cell>
        </row>
        <row r="122">
          <cell r="A122">
            <v>51.0439453125</v>
          </cell>
          <cell r="B122">
            <v>525</v>
          </cell>
        </row>
        <row r="123">
          <cell r="A123">
            <v>52.3623046875</v>
          </cell>
          <cell r="B123">
            <v>550</v>
          </cell>
        </row>
        <row r="124">
          <cell r="A124">
            <v>55.036743164063864</v>
          </cell>
          <cell r="B124">
            <v>600</v>
          </cell>
        </row>
        <row r="125">
          <cell r="A125">
            <v>57.088623046871589</v>
          </cell>
          <cell r="B125">
            <v>641</v>
          </cell>
        </row>
        <row r="126">
          <cell r="A126">
            <v>57.531005859371589</v>
          </cell>
          <cell r="B126">
            <v>650</v>
          </cell>
        </row>
        <row r="127">
          <cell r="A127">
            <v>59.837036132820003</v>
          </cell>
          <cell r="B127">
            <v>700</v>
          </cell>
        </row>
        <row r="128">
          <cell r="A128">
            <v>62.315551757820003</v>
          </cell>
          <cell r="B128">
            <v>750</v>
          </cell>
        </row>
        <row r="129">
          <cell r="A129">
            <v>63.158935546871589</v>
          </cell>
          <cell r="B129">
            <v>769</v>
          </cell>
        </row>
        <row r="130">
          <cell r="A130">
            <v>64.587524414063864</v>
          </cell>
          <cell r="B130">
            <v>800</v>
          </cell>
        </row>
        <row r="131">
          <cell r="A131">
            <v>67.046630859371589</v>
          </cell>
          <cell r="B131">
            <v>850</v>
          </cell>
        </row>
        <row r="132">
          <cell r="A132">
            <v>69.490722656256139</v>
          </cell>
          <cell r="B132">
            <v>900</v>
          </cell>
        </row>
        <row r="133">
          <cell r="A133">
            <v>70.125366210936136</v>
          </cell>
          <cell r="B133">
            <v>920</v>
          </cell>
        </row>
      </sheetData>
      <sheetData sheetId="3">
        <row r="1">
          <cell r="O1" t="str">
            <v>Cross Section Survey</v>
          </cell>
        </row>
        <row r="2">
          <cell r="R2">
            <v>0</v>
          </cell>
          <cell r="S2" t="str">
            <v>5yr flood</v>
          </cell>
          <cell r="T2" t="str">
            <v>10yr flood</v>
          </cell>
          <cell r="U2" t="str">
            <v>25yr flood</v>
          </cell>
        </row>
        <row r="3">
          <cell r="A3">
            <v>0</v>
          </cell>
          <cell r="B3">
            <v>0</v>
          </cell>
          <cell r="O3">
            <v>0</v>
          </cell>
          <cell r="Q3">
            <v>64.199999999999989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>
            <v>1.4509277343722715</v>
          </cell>
          <cell r="B4">
            <v>0.5</v>
          </cell>
          <cell r="O4">
            <v>8</v>
          </cell>
          <cell r="Q4">
            <v>63.839999999999982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>
            <v>2.0529785156284106</v>
          </cell>
          <cell r="B5">
            <v>1</v>
          </cell>
          <cell r="O5">
            <v>16</v>
          </cell>
          <cell r="Q5">
            <v>62.639999999999986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>
            <v>2.5187988281284106</v>
          </cell>
          <cell r="B6">
            <v>1.5</v>
          </cell>
          <cell r="O6">
            <v>24</v>
          </cell>
          <cell r="Q6">
            <v>60.719999999999985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>
            <v>2.9128417968722715</v>
          </cell>
          <cell r="B7">
            <v>2</v>
          </cell>
          <cell r="O7">
            <v>32</v>
          </cell>
          <cell r="Q7">
            <v>55.679999999999986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>
            <v>3.2607421875</v>
          </cell>
          <cell r="B8">
            <v>2.5</v>
          </cell>
          <cell r="O8">
            <v>40</v>
          </cell>
          <cell r="Q8">
            <v>51.239999999999995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>
            <v>3.5760498046799967</v>
          </cell>
          <cell r="B9">
            <v>3</v>
          </cell>
          <cell r="O9">
            <v>49</v>
          </cell>
          <cell r="Q9">
            <v>44.879999999999988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>
            <v>3.8671875</v>
          </cell>
          <cell r="B10">
            <v>3.5</v>
          </cell>
          <cell r="O10">
            <v>73</v>
          </cell>
          <cell r="Q10">
            <v>45.599999999999994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>
            <v>4.138183593744543</v>
          </cell>
          <cell r="B11">
            <v>4</v>
          </cell>
          <cell r="O11">
            <v>84</v>
          </cell>
          <cell r="Q11">
            <v>44.639999999999993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>
            <v>4.3937988281284106</v>
          </cell>
          <cell r="B12">
            <v>4.5</v>
          </cell>
          <cell r="O12">
            <v>103</v>
          </cell>
          <cell r="Q12">
            <v>43.199999999999989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>
            <v>4.6354980468722715</v>
          </cell>
          <cell r="B13">
            <v>5</v>
          </cell>
          <cell r="O13">
            <v>106</v>
          </cell>
          <cell r="Q13">
            <v>42.779999999999987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>
            <v>4.8662109375</v>
          </cell>
          <cell r="B14">
            <v>5.5</v>
          </cell>
          <cell r="O14">
            <v>110</v>
          </cell>
          <cell r="Q14">
            <v>42.359999999999985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>
            <v>5.0870361328084073</v>
          </cell>
          <cell r="B15">
            <v>6</v>
          </cell>
          <cell r="O15">
            <v>118.5</v>
          </cell>
          <cell r="Q15">
            <v>41.879999999999988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>
            <v>5.2990722656284106</v>
          </cell>
          <cell r="B16">
            <v>6.5</v>
          </cell>
          <cell r="O16">
            <v>126.5</v>
          </cell>
          <cell r="Q16">
            <v>42.359999999999985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>
            <v>5.5037841796799967</v>
          </cell>
          <cell r="B17">
            <v>7</v>
          </cell>
          <cell r="O17">
            <v>135</v>
          </cell>
          <cell r="Q17">
            <v>42.599999999999994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>
            <v>5.701171875</v>
          </cell>
          <cell r="B18">
            <v>7.5</v>
          </cell>
          <cell r="O18">
            <v>144</v>
          </cell>
          <cell r="Q18">
            <v>43.199999999999989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>
            <v>9.845214843744543</v>
          </cell>
          <cell r="B19">
            <v>8</v>
          </cell>
          <cell r="O19">
            <v>156</v>
          </cell>
          <cell r="Q19">
            <v>43.679999999999993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>
            <v>10.159790039064546</v>
          </cell>
          <cell r="B20">
            <v>8.5</v>
          </cell>
          <cell r="O20">
            <v>167</v>
          </cell>
          <cell r="Q20">
            <v>44.519999999999996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>
            <v>10.449829101564546</v>
          </cell>
          <cell r="B21">
            <v>9</v>
          </cell>
          <cell r="O21">
            <v>179</v>
          </cell>
          <cell r="Q21">
            <v>45.599999999999994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>
            <v>10.715332031244543</v>
          </cell>
          <cell r="B22">
            <v>9.5</v>
          </cell>
          <cell r="O22">
            <v>196</v>
          </cell>
          <cell r="Q22">
            <v>47.639999999999993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>
            <v>10.962890625</v>
          </cell>
          <cell r="B23">
            <v>10</v>
          </cell>
          <cell r="O23">
            <v>212</v>
          </cell>
          <cell r="Q23">
            <v>48.359999999999992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>
            <v>11.210083007808407</v>
          </cell>
          <cell r="B24">
            <v>10.5</v>
          </cell>
          <cell r="O24">
            <v>228</v>
          </cell>
          <cell r="Q24">
            <v>52.679999999999986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>
            <v>11.438232421872272</v>
          </cell>
          <cell r="B25">
            <v>11</v>
          </cell>
          <cell r="O25">
            <v>244</v>
          </cell>
          <cell r="Q25">
            <v>57.12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>
            <v>11.650268554679997</v>
          </cell>
          <cell r="B26">
            <v>11.5</v>
          </cell>
          <cell r="O26">
            <v>257</v>
          </cell>
          <cell r="Q26">
            <v>60.12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>
            <v>11.859008789064546</v>
          </cell>
          <cell r="B27">
            <v>12</v>
          </cell>
          <cell r="O27">
            <v>272</v>
          </cell>
          <cell r="Q27">
            <v>63.719999999999985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>
            <v>12.058227539064546</v>
          </cell>
          <cell r="B28">
            <v>12.5</v>
          </cell>
          <cell r="O28">
            <v>110</v>
          </cell>
          <cell r="Q28">
            <v>0.23999999999999488</v>
          </cell>
        </row>
        <row r="29">
          <cell r="A29">
            <v>12.250854492179997</v>
          </cell>
          <cell r="B29">
            <v>13</v>
          </cell>
          <cell r="O29">
            <v>118.5</v>
          </cell>
          <cell r="Q29">
            <v>0.23999999999999488</v>
          </cell>
        </row>
        <row r="30">
          <cell r="A30">
            <v>12.4365234375</v>
          </cell>
          <cell r="B30">
            <v>13.5</v>
          </cell>
          <cell r="O30">
            <v>126.5</v>
          </cell>
          <cell r="Q30">
            <v>0</v>
          </cell>
        </row>
        <row r="31">
          <cell r="A31">
            <v>12.616699218744543</v>
          </cell>
          <cell r="B31">
            <v>14</v>
          </cell>
          <cell r="O31">
            <v>135</v>
          </cell>
          <cell r="Q31">
            <v>0.23999999999999488</v>
          </cell>
        </row>
        <row r="32">
          <cell r="A32">
            <v>12.807128906244543</v>
          </cell>
          <cell r="B32">
            <v>14.5</v>
          </cell>
        </row>
        <row r="33">
          <cell r="A33">
            <v>12.956176757808407</v>
          </cell>
          <cell r="B33">
            <v>15</v>
          </cell>
        </row>
        <row r="34">
          <cell r="A34">
            <v>13.119140625</v>
          </cell>
          <cell r="B34">
            <v>15.5</v>
          </cell>
        </row>
        <row r="35">
          <cell r="A35">
            <v>13.276977539064546</v>
          </cell>
          <cell r="B35">
            <v>16</v>
          </cell>
        </row>
        <row r="36">
          <cell r="A36">
            <v>13.463378906244543</v>
          </cell>
          <cell r="B36">
            <v>16.5</v>
          </cell>
        </row>
        <row r="37">
          <cell r="A37">
            <v>13.6083984375</v>
          </cell>
          <cell r="B37">
            <v>17</v>
          </cell>
        </row>
        <row r="38">
          <cell r="A38">
            <v>13.768798828128411</v>
          </cell>
          <cell r="B38">
            <v>17.5</v>
          </cell>
        </row>
        <row r="39">
          <cell r="A39">
            <v>13.857788085936136</v>
          </cell>
          <cell r="B39">
            <v>18</v>
          </cell>
        </row>
        <row r="40">
          <cell r="A40">
            <v>14.037231445308407</v>
          </cell>
          <cell r="B40">
            <v>18.5</v>
          </cell>
        </row>
        <row r="41">
          <cell r="A41">
            <v>14.149291992179997</v>
          </cell>
          <cell r="B41">
            <v>19</v>
          </cell>
        </row>
        <row r="42">
          <cell r="A42">
            <v>14.299438476564546</v>
          </cell>
          <cell r="B42">
            <v>19.5</v>
          </cell>
        </row>
        <row r="43">
          <cell r="A43">
            <v>14.44921875</v>
          </cell>
          <cell r="B43">
            <v>20</v>
          </cell>
        </row>
        <row r="44">
          <cell r="A44">
            <v>14.723510742179997</v>
          </cell>
          <cell r="B44">
            <v>21</v>
          </cell>
        </row>
        <row r="45">
          <cell r="A45">
            <v>14.923461914064546</v>
          </cell>
          <cell r="B45">
            <v>22</v>
          </cell>
        </row>
        <row r="46">
          <cell r="A46">
            <v>15.158935546872272</v>
          </cell>
          <cell r="B46">
            <v>23</v>
          </cell>
        </row>
        <row r="47">
          <cell r="A47">
            <v>15.390747070308407</v>
          </cell>
          <cell r="B47">
            <v>24</v>
          </cell>
        </row>
        <row r="48">
          <cell r="A48">
            <v>15.565063476564546</v>
          </cell>
          <cell r="B48">
            <v>25</v>
          </cell>
        </row>
        <row r="49">
          <cell r="A49">
            <v>15.879272460936136</v>
          </cell>
          <cell r="B49">
            <v>26</v>
          </cell>
        </row>
        <row r="50">
          <cell r="A50">
            <v>16.086547851564546</v>
          </cell>
          <cell r="B50">
            <v>27</v>
          </cell>
        </row>
        <row r="51">
          <cell r="A51">
            <v>16.289428710936136</v>
          </cell>
          <cell r="B51">
            <v>28</v>
          </cell>
        </row>
        <row r="52">
          <cell r="A52">
            <v>16.487915039064546</v>
          </cell>
          <cell r="B52">
            <v>29</v>
          </cell>
        </row>
        <row r="53">
          <cell r="A53">
            <v>16.681640625</v>
          </cell>
          <cell r="B53">
            <v>30</v>
          </cell>
        </row>
        <row r="54">
          <cell r="A54">
            <v>16.8720703125</v>
          </cell>
          <cell r="B54">
            <v>31</v>
          </cell>
        </row>
        <row r="55">
          <cell r="A55">
            <v>17.059204101564546</v>
          </cell>
          <cell r="B55">
            <v>32</v>
          </cell>
        </row>
        <row r="56">
          <cell r="A56">
            <v>17.243774414064546</v>
          </cell>
          <cell r="B56">
            <v>33</v>
          </cell>
        </row>
        <row r="57">
          <cell r="A57">
            <v>17.424316406244543</v>
          </cell>
          <cell r="B57">
            <v>34</v>
          </cell>
        </row>
        <row r="58">
          <cell r="A58">
            <v>17.593872070308407</v>
          </cell>
          <cell r="B58">
            <v>35</v>
          </cell>
        </row>
        <row r="59">
          <cell r="A59">
            <v>17.785034179679997</v>
          </cell>
          <cell r="B59">
            <v>36</v>
          </cell>
        </row>
        <row r="60">
          <cell r="A60">
            <v>17.952026367179997</v>
          </cell>
          <cell r="B60">
            <v>37</v>
          </cell>
        </row>
        <row r="61">
          <cell r="A61">
            <v>18.121215820308407</v>
          </cell>
          <cell r="B61">
            <v>38</v>
          </cell>
        </row>
        <row r="62">
          <cell r="A62">
            <v>18.286743164064546</v>
          </cell>
          <cell r="B62">
            <v>39</v>
          </cell>
        </row>
        <row r="63">
          <cell r="A63">
            <v>18.452636718744543</v>
          </cell>
          <cell r="B63">
            <v>40</v>
          </cell>
        </row>
        <row r="64">
          <cell r="A64">
            <v>18.620727539064546</v>
          </cell>
          <cell r="B64">
            <v>41</v>
          </cell>
        </row>
        <row r="65">
          <cell r="A65">
            <v>18.784790039064546</v>
          </cell>
          <cell r="B65">
            <v>42</v>
          </cell>
        </row>
        <row r="66">
          <cell r="A66">
            <v>18.94921875</v>
          </cell>
          <cell r="B66">
            <v>43</v>
          </cell>
        </row>
        <row r="67">
          <cell r="A67">
            <v>19.092041015628411</v>
          </cell>
          <cell r="B67">
            <v>44</v>
          </cell>
        </row>
        <row r="68">
          <cell r="A68">
            <v>19.249511718744543</v>
          </cell>
          <cell r="B68">
            <v>45</v>
          </cell>
        </row>
        <row r="69">
          <cell r="A69">
            <v>19.412475585936136</v>
          </cell>
          <cell r="B69">
            <v>46</v>
          </cell>
        </row>
        <row r="70">
          <cell r="A70">
            <v>19.562255859372272</v>
          </cell>
          <cell r="B70">
            <v>47</v>
          </cell>
        </row>
        <row r="71">
          <cell r="A71">
            <v>19.710571289064546</v>
          </cell>
          <cell r="B71">
            <v>48</v>
          </cell>
        </row>
        <row r="72">
          <cell r="A72">
            <v>19.861083984372272</v>
          </cell>
          <cell r="B72">
            <v>49</v>
          </cell>
        </row>
        <row r="73">
          <cell r="A73">
            <v>20.013427734372272</v>
          </cell>
          <cell r="B73">
            <v>50</v>
          </cell>
        </row>
        <row r="74">
          <cell r="A74">
            <v>20.151489257808407</v>
          </cell>
          <cell r="B74">
            <v>51</v>
          </cell>
        </row>
        <row r="75">
          <cell r="A75">
            <v>20.303466796872272</v>
          </cell>
          <cell r="B75">
            <v>52</v>
          </cell>
        </row>
        <row r="76">
          <cell r="A76">
            <v>20.442993164064546</v>
          </cell>
          <cell r="B76">
            <v>53</v>
          </cell>
        </row>
        <row r="77">
          <cell r="A77">
            <v>20.565673828128411</v>
          </cell>
          <cell r="B77">
            <v>54</v>
          </cell>
        </row>
        <row r="78">
          <cell r="A78">
            <v>20.737792968744543</v>
          </cell>
          <cell r="B78">
            <v>55</v>
          </cell>
        </row>
        <row r="79">
          <cell r="A79">
            <v>20.851318359372272</v>
          </cell>
          <cell r="B79">
            <v>56</v>
          </cell>
        </row>
        <row r="80">
          <cell r="A80">
            <v>20.995971679679997</v>
          </cell>
          <cell r="B80">
            <v>57</v>
          </cell>
        </row>
        <row r="81">
          <cell r="A81">
            <v>21.104736328128411</v>
          </cell>
          <cell r="B81">
            <v>58</v>
          </cell>
        </row>
        <row r="82">
          <cell r="A82">
            <v>21.285644531244543</v>
          </cell>
          <cell r="B82">
            <v>59</v>
          </cell>
        </row>
        <row r="83">
          <cell r="A83">
            <v>21.381958007808407</v>
          </cell>
          <cell r="B83">
            <v>60</v>
          </cell>
        </row>
        <row r="84">
          <cell r="A84">
            <v>21.480102539064546</v>
          </cell>
          <cell r="B84">
            <v>61</v>
          </cell>
        </row>
        <row r="85">
          <cell r="A85">
            <v>21.666137695308407</v>
          </cell>
          <cell r="B85">
            <v>62</v>
          </cell>
        </row>
        <row r="86">
          <cell r="A86">
            <v>21.770141601564546</v>
          </cell>
          <cell r="B86">
            <v>63</v>
          </cell>
        </row>
        <row r="87">
          <cell r="A87">
            <v>21.834228515628411</v>
          </cell>
          <cell r="B87">
            <v>64</v>
          </cell>
        </row>
        <row r="88">
          <cell r="A88">
            <v>22.0546875</v>
          </cell>
          <cell r="B88">
            <v>65</v>
          </cell>
        </row>
        <row r="89">
          <cell r="A89">
            <v>22.166748046872272</v>
          </cell>
          <cell r="B89">
            <v>66</v>
          </cell>
        </row>
        <row r="90">
          <cell r="A90">
            <v>22.2626953125</v>
          </cell>
          <cell r="B90">
            <v>67</v>
          </cell>
        </row>
        <row r="91">
          <cell r="A91">
            <v>22.331176757808407</v>
          </cell>
          <cell r="B91">
            <v>68</v>
          </cell>
        </row>
        <row r="92">
          <cell r="A92">
            <v>22.434814453128411</v>
          </cell>
          <cell r="B92">
            <v>69</v>
          </cell>
        </row>
        <row r="93">
          <cell r="A93">
            <v>22.541381835936136</v>
          </cell>
          <cell r="B93">
            <v>70</v>
          </cell>
        </row>
        <row r="94">
          <cell r="A94">
            <v>22.623779296872272</v>
          </cell>
          <cell r="B94">
            <v>71</v>
          </cell>
        </row>
        <row r="95">
          <cell r="A95">
            <v>22.859252929679997</v>
          </cell>
          <cell r="B95">
            <v>72</v>
          </cell>
        </row>
        <row r="96">
          <cell r="A96">
            <v>22.874267578128411</v>
          </cell>
          <cell r="B96">
            <v>73</v>
          </cell>
        </row>
        <row r="97">
          <cell r="A97">
            <v>22.859619140628411</v>
          </cell>
          <cell r="B97">
            <v>74</v>
          </cell>
        </row>
        <row r="98">
          <cell r="A98">
            <v>22.965454101564546</v>
          </cell>
          <cell r="B98">
            <v>75</v>
          </cell>
        </row>
        <row r="99">
          <cell r="A99">
            <v>23.232421875</v>
          </cell>
          <cell r="B99">
            <v>76</v>
          </cell>
        </row>
        <row r="100">
          <cell r="A100">
            <v>23.233886718744543</v>
          </cell>
          <cell r="B100">
            <v>77</v>
          </cell>
        </row>
        <row r="101">
          <cell r="A101">
            <v>23.380004882808407</v>
          </cell>
          <cell r="B101">
            <v>78</v>
          </cell>
        </row>
        <row r="102">
          <cell r="A102">
            <v>23.328369140628411</v>
          </cell>
          <cell r="B102">
            <v>79</v>
          </cell>
        </row>
        <row r="103">
          <cell r="A103">
            <v>23.441894531244543</v>
          </cell>
          <cell r="B103">
            <v>80</v>
          </cell>
        </row>
        <row r="104">
          <cell r="A104">
            <v>23.644042968744543</v>
          </cell>
          <cell r="B104">
            <v>81</v>
          </cell>
        </row>
        <row r="105">
          <cell r="A105">
            <v>23.6689453125</v>
          </cell>
          <cell r="B105">
            <v>82</v>
          </cell>
        </row>
        <row r="106">
          <cell r="A106">
            <v>23.740722656244543</v>
          </cell>
          <cell r="B106">
            <v>83</v>
          </cell>
        </row>
        <row r="107">
          <cell r="A107">
            <v>23.730102539064546</v>
          </cell>
          <cell r="B107">
            <v>84</v>
          </cell>
        </row>
        <row r="108">
          <cell r="A108">
            <v>23.995239257808407</v>
          </cell>
          <cell r="B108">
            <v>85</v>
          </cell>
        </row>
        <row r="109">
          <cell r="A109">
            <v>23.828247070308407</v>
          </cell>
          <cell r="B109">
            <v>86</v>
          </cell>
        </row>
        <row r="110">
          <cell r="A110">
            <v>24.140258789064546</v>
          </cell>
          <cell r="B110">
            <v>87</v>
          </cell>
        </row>
        <row r="111">
          <cell r="A111">
            <v>24.2255859375</v>
          </cell>
          <cell r="B111">
            <v>88</v>
          </cell>
        </row>
        <row r="112">
          <cell r="A112">
            <v>24.2958984375</v>
          </cell>
          <cell r="B112">
            <v>89</v>
          </cell>
        </row>
        <row r="113">
          <cell r="A113">
            <v>24.266235351564546</v>
          </cell>
          <cell r="B113">
            <v>90</v>
          </cell>
        </row>
        <row r="114">
          <cell r="A114">
            <v>24.380126953128411</v>
          </cell>
          <cell r="B114">
            <v>91</v>
          </cell>
        </row>
        <row r="115">
          <cell r="A115">
            <v>24.525878906244543</v>
          </cell>
          <cell r="B115">
            <v>92</v>
          </cell>
        </row>
        <row r="116">
          <cell r="A116">
            <v>24.495849609372272</v>
          </cell>
          <cell r="B116">
            <v>93</v>
          </cell>
        </row>
        <row r="117">
          <cell r="A117">
            <v>24.364746093744543</v>
          </cell>
          <cell r="B117">
            <v>94</v>
          </cell>
        </row>
        <row r="118">
          <cell r="A118">
            <v>24.540527343744543</v>
          </cell>
          <cell r="B118">
            <v>95</v>
          </cell>
        </row>
        <row r="119">
          <cell r="A119">
            <v>24.895385742179997</v>
          </cell>
          <cell r="B119">
            <v>96</v>
          </cell>
        </row>
        <row r="120">
          <cell r="A120">
            <v>24.869384765628411</v>
          </cell>
          <cell r="B120">
            <v>97</v>
          </cell>
        </row>
        <row r="121">
          <cell r="A121">
            <v>24.688842773436136</v>
          </cell>
          <cell r="B121">
            <v>98</v>
          </cell>
        </row>
        <row r="122">
          <cell r="A122">
            <v>24.844482421872272</v>
          </cell>
          <cell r="B122">
            <v>99</v>
          </cell>
        </row>
        <row r="123">
          <cell r="A123">
            <v>25.0869140625</v>
          </cell>
          <cell r="B123">
            <v>100</v>
          </cell>
        </row>
        <row r="124">
          <cell r="A124">
            <v>25.293090820308407</v>
          </cell>
          <cell r="B124">
            <v>105</v>
          </cell>
        </row>
        <row r="125">
          <cell r="A125">
            <v>25.695190429679997</v>
          </cell>
          <cell r="B125">
            <v>110</v>
          </cell>
        </row>
        <row r="126">
          <cell r="A126">
            <v>25.781982421872272</v>
          </cell>
          <cell r="B126">
            <v>115</v>
          </cell>
        </row>
        <row r="127">
          <cell r="A127">
            <v>26.057739257808407</v>
          </cell>
          <cell r="B127">
            <v>120</v>
          </cell>
        </row>
        <row r="128">
          <cell r="A128">
            <v>26.484008789064546</v>
          </cell>
          <cell r="B128">
            <v>125</v>
          </cell>
        </row>
        <row r="129">
          <cell r="A129">
            <v>26.687988281244543</v>
          </cell>
          <cell r="B129">
            <v>130</v>
          </cell>
        </row>
        <row r="130">
          <cell r="A130">
            <v>26.812866210936136</v>
          </cell>
          <cell r="B130">
            <v>135</v>
          </cell>
        </row>
        <row r="131">
          <cell r="A131">
            <v>26.999633789064546</v>
          </cell>
          <cell r="B131">
            <v>140</v>
          </cell>
        </row>
        <row r="132">
          <cell r="A132">
            <v>27.406127929679997</v>
          </cell>
          <cell r="B132">
            <v>145</v>
          </cell>
        </row>
        <row r="133">
          <cell r="A133">
            <v>27.472045898436136</v>
          </cell>
          <cell r="B133">
            <v>150</v>
          </cell>
        </row>
        <row r="134">
          <cell r="A134">
            <v>28.4677734375</v>
          </cell>
          <cell r="B134">
            <v>155</v>
          </cell>
        </row>
        <row r="135">
          <cell r="A135">
            <v>27.451904296872272</v>
          </cell>
          <cell r="B135">
            <v>160</v>
          </cell>
        </row>
        <row r="136">
          <cell r="A136">
            <v>27.562866210936136</v>
          </cell>
          <cell r="B136">
            <v>165</v>
          </cell>
        </row>
        <row r="137">
          <cell r="A137">
            <v>28.230834960936136</v>
          </cell>
          <cell r="B137">
            <v>170</v>
          </cell>
        </row>
        <row r="138">
          <cell r="A138">
            <v>28.029785156244543</v>
          </cell>
          <cell r="B138">
            <v>175</v>
          </cell>
        </row>
        <row r="139">
          <cell r="A139">
            <v>28.213989257808407</v>
          </cell>
          <cell r="B139">
            <v>180</v>
          </cell>
        </row>
        <row r="140">
          <cell r="A140">
            <v>28.015136718744543</v>
          </cell>
          <cell r="B140">
            <v>185</v>
          </cell>
        </row>
        <row r="141">
          <cell r="A141">
            <v>28.489746093744543</v>
          </cell>
          <cell r="B141">
            <v>190</v>
          </cell>
        </row>
        <row r="142">
          <cell r="A142">
            <v>28.834716796872272</v>
          </cell>
          <cell r="B142">
            <v>195</v>
          </cell>
        </row>
        <row r="143">
          <cell r="A143">
            <v>28.556762695308407</v>
          </cell>
          <cell r="B143">
            <v>200</v>
          </cell>
        </row>
        <row r="144">
          <cell r="A144">
            <v>29.080444335936136</v>
          </cell>
          <cell r="B144">
            <v>205</v>
          </cell>
        </row>
        <row r="145">
          <cell r="A145">
            <v>29.1884765625</v>
          </cell>
          <cell r="B145">
            <v>210</v>
          </cell>
        </row>
        <row r="146">
          <cell r="A146">
            <v>29.656860351564546</v>
          </cell>
          <cell r="B146">
            <v>215</v>
          </cell>
        </row>
        <row r="147">
          <cell r="A147">
            <v>29.382202148436136</v>
          </cell>
          <cell r="B147">
            <v>220</v>
          </cell>
        </row>
        <row r="148">
          <cell r="A148">
            <v>29.6953125</v>
          </cell>
          <cell r="B148">
            <v>225</v>
          </cell>
        </row>
        <row r="149">
          <cell r="A149">
            <v>29.694946289064546</v>
          </cell>
          <cell r="B149">
            <v>230</v>
          </cell>
        </row>
        <row r="150">
          <cell r="A150">
            <v>29.945068359372272</v>
          </cell>
          <cell r="B150">
            <v>235</v>
          </cell>
        </row>
        <row r="151">
          <cell r="A151">
            <v>29.955688476564546</v>
          </cell>
          <cell r="B151">
            <v>240</v>
          </cell>
        </row>
        <row r="152">
          <cell r="A152">
            <v>29.776611328128411</v>
          </cell>
          <cell r="B152">
            <v>245</v>
          </cell>
        </row>
        <row r="153">
          <cell r="A153">
            <v>29.902221679679997</v>
          </cell>
          <cell r="B153">
            <v>250</v>
          </cell>
        </row>
        <row r="154">
          <cell r="A154">
            <v>29.691284179679997</v>
          </cell>
          <cell r="B154">
            <v>255</v>
          </cell>
        </row>
        <row r="155">
          <cell r="A155">
            <v>30.405029296872272</v>
          </cell>
          <cell r="B155">
            <v>260</v>
          </cell>
        </row>
        <row r="156">
          <cell r="A156">
            <v>30.825073242179997</v>
          </cell>
          <cell r="B156">
            <v>265</v>
          </cell>
        </row>
        <row r="157">
          <cell r="A157">
            <v>30.658081054679997</v>
          </cell>
          <cell r="B157">
            <v>270</v>
          </cell>
        </row>
        <row r="158">
          <cell r="A158">
            <v>30.632080078128411</v>
          </cell>
          <cell r="B158">
            <v>275</v>
          </cell>
        </row>
        <row r="159">
          <cell r="A159">
            <v>30.631713867179997</v>
          </cell>
          <cell r="B159">
            <v>280</v>
          </cell>
        </row>
        <row r="160">
          <cell r="A160">
            <v>30.814453125</v>
          </cell>
          <cell r="B160">
            <v>285</v>
          </cell>
        </row>
        <row r="161">
          <cell r="A161">
            <v>31.073364257808407</v>
          </cell>
          <cell r="B161">
            <v>290</v>
          </cell>
        </row>
        <row r="162">
          <cell r="A162">
            <v>31.102661132808407</v>
          </cell>
          <cell r="B162">
            <v>295</v>
          </cell>
        </row>
        <row r="163">
          <cell r="A163">
            <v>31.173339843744543</v>
          </cell>
          <cell r="B163">
            <v>300</v>
          </cell>
        </row>
        <row r="164">
          <cell r="A164">
            <v>31.486450195308407</v>
          </cell>
          <cell r="B164">
            <v>310</v>
          </cell>
        </row>
        <row r="165">
          <cell r="A165">
            <v>31.771362304679997</v>
          </cell>
          <cell r="B165">
            <v>320</v>
          </cell>
        </row>
        <row r="166">
          <cell r="A166">
            <v>31.892578125</v>
          </cell>
          <cell r="B166">
            <v>330</v>
          </cell>
        </row>
        <row r="167">
          <cell r="A167">
            <v>32.61328125</v>
          </cell>
          <cell r="B167">
            <v>340</v>
          </cell>
        </row>
        <row r="168">
          <cell r="A168">
            <v>32.310791015628411</v>
          </cell>
          <cell r="B168">
            <v>350</v>
          </cell>
        </row>
        <row r="169">
          <cell r="A169">
            <v>33.078369140628411</v>
          </cell>
          <cell r="B169">
            <v>360</v>
          </cell>
        </row>
        <row r="170">
          <cell r="A170">
            <v>32.7509765625</v>
          </cell>
          <cell r="B170">
            <v>370</v>
          </cell>
        </row>
        <row r="171">
          <cell r="A171">
            <v>33.0234375</v>
          </cell>
          <cell r="B171">
            <v>380</v>
          </cell>
        </row>
        <row r="172">
          <cell r="A172">
            <v>33.151611328128411</v>
          </cell>
          <cell r="B172">
            <v>390</v>
          </cell>
        </row>
        <row r="173">
          <cell r="A173">
            <v>33.386352539064546</v>
          </cell>
          <cell r="B173">
            <v>400</v>
          </cell>
        </row>
        <row r="174">
          <cell r="A174">
            <v>33.6240234375</v>
          </cell>
          <cell r="B174">
            <v>410</v>
          </cell>
        </row>
        <row r="175">
          <cell r="A175">
            <v>33.663940429679997</v>
          </cell>
          <cell r="B175">
            <v>420</v>
          </cell>
        </row>
        <row r="176">
          <cell r="A176">
            <v>33.912963867179997</v>
          </cell>
          <cell r="B176">
            <v>430</v>
          </cell>
        </row>
        <row r="177">
          <cell r="A177">
            <v>33.981811523436136</v>
          </cell>
          <cell r="B177">
            <v>440</v>
          </cell>
        </row>
        <row r="178">
          <cell r="A178">
            <v>34.177734375</v>
          </cell>
          <cell r="B178">
            <v>450</v>
          </cell>
        </row>
        <row r="179">
          <cell r="A179">
            <v>34.425292968744543</v>
          </cell>
          <cell r="B179">
            <v>460</v>
          </cell>
        </row>
        <row r="180">
          <cell r="A180">
            <v>34.537353515628411</v>
          </cell>
          <cell r="B180">
            <v>470</v>
          </cell>
        </row>
        <row r="181">
          <cell r="A181">
            <v>34.705444335936136</v>
          </cell>
          <cell r="B181">
            <v>480</v>
          </cell>
        </row>
        <row r="182">
          <cell r="A182">
            <v>34.838012695308407</v>
          </cell>
          <cell r="B182">
            <v>490</v>
          </cell>
        </row>
        <row r="183">
          <cell r="A183">
            <v>35.281494140628411</v>
          </cell>
          <cell r="B183">
            <v>500</v>
          </cell>
        </row>
        <row r="184">
          <cell r="A184">
            <v>35.133178710936136</v>
          </cell>
          <cell r="B184">
            <v>520</v>
          </cell>
        </row>
        <row r="185">
          <cell r="A185">
            <v>35.531982421872272</v>
          </cell>
          <cell r="B185">
            <v>540</v>
          </cell>
        </row>
        <row r="186">
          <cell r="A186">
            <v>36.070678710936136</v>
          </cell>
          <cell r="B186">
            <v>560</v>
          </cell>
        </row>
        <row r="187">
          <cell r="A187">
            <v>36.144287109372272</v>
          </cell>
          <cell r="B187">
            <v>580</v>
          </cell>
        </row>
        <row r="188">
          <cell r="A188">
            <v>36.422607421872272</v>
          </cell>
          <cell r="B188">
            <v>600</v>
          </cell>
        </row>
        <row r="189">
          <cell r="A189">
            <v>36.689208984372272</v>
          </cell>
          <cell r="B189">
            <v>620</v>
          </cell>
        </row>
        <row r="190">
          <cell r="A190">
            <v>36.947021484372272</v>
          </cell>
          <cell r="B190">
            <v>640</v>
          </cell>
        </row>
        <row r="191">
          <cell r="A191">
            <v>37.279907226564546</v>
          </cell>
          <cell r="B191">
            <v>660</v>
          </cell>
        </row>
        <row r="192">
          <cell r="A192">
            <v>37.578735351564546</v>
          </cell>
          <cell r="B192">
            <v>680</v>
          </cell>
        </row>
        <row r="193">
          <cell r="A193">
            <v>37.820434570308407</v>
          </cell>
          <cell r="B193">
            <v>700</v>
          </cell>
        </row>
        <row r="194">
          <cell r="A194">
            <v>38.481811523436136</v>
          </cell>
          <cell r="B194">
            <v>720</v>
          </cell>
        </row>
        <row r="195">
          <cell r="A195">
            <v>38.580322265628411</v>
          </cell>
          <cell r="B195">
            <v>740</v>
          </cell>
        </row>
        <row r="196">
          <cell r="A196">
            <v>38.327636718744543</v>
          </cell>
          <cell r="B196">
            <v>760</v>
          </cell>
        </row>
        <row r="197">
          <cell r="A197">
            <v>39.592895507808407</v>
          </cell>
          <cell r="B197">
            <v>780</v>
          </cell>
        </row>
        <row r="198">
          <cell r="A198">
            <v>39.656982421872272</v>
          </cell>
          <cell r="B198">
            <v>800</v>
          </cell>
        </row>
        <row r="199">
          <cell r="A199">
            <v>40.016235351564546</v>
          </cell>
          <cell r="B199">
            <v>820</v>
          </cell>
        </row>
        <row r="200">
          <cell r="A200">
            <v>39.790649414064546</v>
          </cell>
          <cell r="B200">
            <v>840</v>
          </cell>
        </row>
        <row r="201">
          <cell r="A201">
            <v>40.623779296872272</v>
          </cell>
          <cell r="B201">
            <v>860</v>
          </cell>
        </row>
        <row r="202">
          <cell r="A202">
            <v>41.007934570308407</v>
          </cell>
          <cell r="B202">
            <v>880</v>
          </cell>
        </row>
        <row r="203">
          <cell r="A203">
            <v>41.411865234372272</v>
          </cell>
          <cell r="B203">
            <v>900</v>
          </cell>
        </row>
        <row r="204">
          <cell r="A204">
            <v>41.8798828125</v>
          </cell>
          <cell r="B204">
            <v>920</v>
          </cell>
        </row>
        <row r="205">
          <cell r="A205">
            <v>42.183471679679997</v>
          </cell>
          <cell r="B205">
            <v>940</v>
          </cell>
        </row>
        <row r="206">
          <cell r="A206">
            <v>41.941040039064546</v>
          </cell>
          <cell r="B206">
            <v>960</v>
          </cell>
        </row>
        <row r="207">
          <cell r="A207">
            <v>42.760253906244543</v>
          </cell>
          <cell r="B207">
            <v>980</v>
          </cell>
        </row>
        <row r="208">
          <cell r="A208">
            <v>43.025024414064546</v>
          </cell>
          <cell r="B208">
            <v>1000</v>
          </cell>
        </row>
        <row r="209">
          <cell r="A209">
            <v>43.784912109372272</v>
          </cell>
          <cell r="B209">
            <v>1050</v>
          </cell>
        </row>
        <row r="210">
          <cell r="A210">
            <v>44.239013671872272</v>
          </cell>
          <cell r="B210">
            <v>1100</v>
          </cell>
        </row>
        <row r="211">
          <cell r="A211">
            <v>45.396240234372272</v>
          </cell>
          <cell r="B211">
            <v>1150</v>
          </cell>
        </row>
        <row r="212">
          <cell r="A212">
            <v>45.840454101564546</v>
          </cell>
          <cell r="B212">
            <v>1200</v>
          </cell>
        </row>
        <row r="213">
          <cell r="A213">
            <v>46.396728515628411</v>
          </cell>
          <cell r="B213">
            <v>1250</v>
          </cell>
        </row>
        <row r="214">
          <cell r="A214">
            <v>47.23828125</v>
          </cell>
          <cell r="B214">
            <v>1300</v>
          </cell>
        </row>
        <row r="215">
          <cell r="A215">
            <v>47.860473632808407</v>
          </cell>
          <cell r="B215">
            <v>1350</v>
          </cell>
        </row>
        <row r="216">
          <cell r="A216">
            <v>48.432861328128411</v>
          </cell>
          <cell r="B216">
            <v>1400</v>
          </cell>
        </row>
        <row r="217">
          <cell r="A217">
            <v>49.040771484372272</v>
          </cell>
          <cell r="B217">
            <v>1450</v>
          </cell>
        </row>
        <row r="218">
          <cell r="A218">
            <v>49.546875</v>
          </cell>
          <cell r="B218">
            <v>1500</v>
          </cell>
        </row>
        <row r="219">
          <cell r="A219">
            <v>53.956787109372272</v>
          </cell>
          <cell r="B219">
            <v>2000</v>
          </cell>
        </row>
        <row r="220">
          <cell r="A220">
            <v>59.999633789064546</v>
          </cell>
          <cell r="B220">
            <v>3000</v>
          </cell>
        </row>
        <row r="221">
          <cell r="A221">
            <v>64.975708007808407</v>
          </cell>
          <cell r="B221">
            <v>4000</v>
          </cell>
        </row>
        <row r="222">
          <cell r="A222">
            <v>68.808471679679997</v>
          </cell>
          <cell r="B222">
            <v>5000</v>
          </cell>
        </row>
        <row r="223">
          <cell r="A223">
            <v>72.179077148436136</v>
          </cell>
          <cell r="B223">
            <v>6000</v>
          </cell>
        </row>
        <row r="224">
          <cell r="A224">
            <v>72.688842773436136</v>
          </cell>
          <cell r="B224">
            <v>6210</v>
          </cell>
        </row>
        <row r="225">
          <cell r="A225">
            <v>77.954223632808407</v>
          </cell>
          <cell r="B225">
            <v>8000</v>
          </cell>
        </row>
        <row r="226">
          <cell r="A226">
            <v>82.861083984372272</v>
          </cell>
          <cell r="B226">
            <v>10000</v>
          </cell>
        </row>
        <row r="227">
          <cell r="A227">
            <v>87.594360351564546</v>
          </cell>
          <cell r="B227">
            <v>12000</v>
          </cell>
        </row>
        <row r="228">
          <cell r="A228">
            <v>89.346313476564546</v>
          </cell>
          <cell r="B228">
            <v>12800</v>
          </cell>
        </row>
        <row r="229">
          <cell r="A229">
            <v>91.872436523436136</v>
          </cell>
          <cell r="B229">
            <v>14000</v>
          </cell>
        </row>
        <row r="230">
          <cell r="A230">
            <v>95.745849609372272</v>
          </cell>
          <cell r="B230">
            <v>16000</v>
          </cell>
        </row>
        <row r="231">
          <cell r="A231">
            <v>99.371337890628411</v>
          </cell>
          <cell r="B231">
            <v>18000</v>
          </cell>
        </row>
        <row r="232">
          <cell r="A232">
            <v>102.82763671874454</v>
          </cell>
          <cell r="B232">
            <v>20000</v>
          </cell>
        </row>
        <row r="233">
          <cell r="A233">
            <v>106.11108398437227</v>
          </cell>
          <cell r="B233">
            <v>22000</v>
          </cell>
        </row>
        <row r="234">
          <cell r="A234">
            <v>109.23889160156455</v>
          </cell>
          <cell r="B234">
            <v>24000</v>
          </cell>
        </row>
        <row r="235">
          <cell r="A235">
            <v>111.93347167968</v>
          </cell>
          <cell r="B235">
            <v>25700</v>
          </cell>
        </row>
        <row r="236">
          <cell r="A236">
            <v>118.06127929687227</v>
          </cell>
          <cell r="B236">
            <v>30000</v>
          </cell>
        </row>
        <row r="237">
          <cell r="A237">
            <v>124.60107421874454</v>
          </cell>
          <cell r="B237">
            <v>35000</v>
          </cell>
        </row>
        <row r="238">
          <cell r="A238">
            <v>130.15173339843614</v>
          </cell>
          <cell r="B238">
            <v>39400</v>
          </cell>
        </row>
        <row r="239">
          <cell r="A239">
            <v>136.84497070312841</v>
          </cell>
          <cell r="B239">
            <v>45000</v>
          </cell>
        </row>
        <row r="240">
          <cell r="A240">
            <v>142.36743164062841</v>
          </cell>
          <cell r="B240">
            <v>50000</v>
          </cell>
        </row>
        <row r="241">
          <cell r="A241">
            <v>148.91491699218</v>
          </cell>
          <cell r="B241">
            <v>56300</v>
          </cell>
        </row>
        <row r="242">
          <cell r="A242">
            <v>152.59020996093614</v>
          </cell>
          <cell r="B242">
            <v>60000</v>
          </cell>
        </row>
        <row r="243">
          <cell r="A243">
            <v>157.37731933593614</v>
          </cell>
          <cell r="B243">
            <v>65000</v>
          </cell>
        </row>
        <row r="244">
          <cell r="A244">
            <v>162.029296875</v>
          </cell>
          <cell r="B244">
            <v>70000</v>
          </cell>
        </row>
        <row r="245">
          <cell r="A245">
            <v>168.85034179687227</v>
          </cell>
          <cell r="B245">
            <v>77700</v>
          </cell>
        </row>
        <row r="246">
          <cell r="A246">
            <v>179.42614746093614</v>
          </cell>
          <cell r="B246">
            <v>90000</v>
          </cell>
        </row>
        <row r="247">
          <cell r="A247">
            <v>187.29675292968</v>
          </cell>
          <cell r="B247">
            <v>100000</v>
          </cell>
        </row>
        <row r="248">
          <cell r="A248">
            <v>194.89233398437227</v>
          </cell>
          <cell r="B248">
            <v>110000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stream"/>
      <sheetName val="Downstream"/>
      <sheetName val="ESRI_MAPINFO_SHEET"/>
    </sheetNames>
    <sheetDataSet>
      <sheetData sheetId="0"/>
      <sheetData sheetId="1">
        <row r="3">
          <cell r="D3">
            <v>0</v>
          </cell>
        </row>
        <row r="4">
          <cell r="D4">
            <v>0</v>
          </cell>
        </row>
        <row r="5">
          <cell r="D5">
            <v>2</v>
          </cell>
        </row>
        <row r="6">
          <cell r="D6">
            <v>5</v>
          </cell>
        </row>
        <row r="7">
          <cell r="D7">
            <v>6</v>
          </cell>
        </row>
        <row r="8">
          <cell r="D8">
            <v>7</v>
          </cell>
        </row>
        <row r="9">
          <cell r="D9">
            <v>9</v>
          </cell>
        </row>
        <row r="10">
          <cell r="D10">
            <v>10</v>
          </cell>
        </row>
        <row r="11">
          <cell r="D11">
            <v>11</v>
          </cell>
        </row>
        <row r="12">
          <cell r="D12">
            <v>14</v>
          </cell>
        </row>
        <row r="13">
          <cell r="D13">
            <v>15</v>
          </cell>
        </row>
        <row r="14">
          <cell r="D14">
            <v>17</v>
          </cell>
        </row>
        <row r="15">
          <cell r="D15">
            <v>21</v>
          </cell>
        </row>
        <row r="16">
          <cell r="D16">
            <v>23</v>
          </cell>
        </row>
        <row r="17">
          <cell r="D17">
            <v>25</v>
          </cell>
        </row>
        <row r="18">
          <cell r="D18">
            <v>26</v>
          </cell>
        </row>
        <row r="19">
          <cell r="D19">
            <v>28</v>
          </cell>
        </row>
        <row r="20">
          <cell r="D20">
            <v>30</v>
          </cell>
        </row>
        <row r="21">
          <cell r="D21">
            <v>32</v>
          </cell>
        </row>
        <row r="22">
          <cell r="D22">
            <v>33</v>
          </cell>
        </row>
        <row r="23">
          <cell r="D23">
            <v>34</v>
          </cell>
        </row>
        <row r="24">
          <cell r="D24">
            <v>36</v>
          </cell>
        </row>
        <row r="25">
          <cell r="D25">
            <v>37</v>
          </cell>
        </row>
        <row r="26">
          <cell r="D26">
            <v>40.5</v>
          </cell>
        </row>
        <row r="27">
          <cell r="D27">
            <v>40.5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P1"/>
  <sheetViews>
    <sheetView topLeftCell="CU1" workbookViewId="0">
      <selection activeCell="DG1" sqref="DG1:DI1"/>
    </sheetView>
  </sheetViews>
  <sheetFormatPr defaultRowHeight="14.4" x14ac:dyDescent="0.3"/>
  <sheetData>
    <row r="1" spans="1:120" x14ac:dyDescent="0.3">
      <c r="A1">
        <v>0.25</v>
      </c>
      <c r="B1">
        <f>A1+0.25</f>
        <v>0.5</v>
      </c>
      <c r="C1">
        <f t="shared" ref="C1:BN1" si="0">B1+0.25</f>
        <v>0.75</v>
      </c>
      <c r="D1">
        <f t="shared" si="0"/>
        <v>1</v>
      </c>
      <c r="E1">
        <f t="shared" si="0"/>
        <v>1.25</v>
      </c>
      <c r="F1">
        <f t="shared" si="0"/>
        <v>1.5</v>
      </c>
      <c r="G1">
        <f t="shared" si="0"/>
        <v>1.75</v>
      </c>
      <c r="H1">
        <f t="shared" si="0"/>
        <v>2</v>
      </c>
      <c r="I1">
        <f t="shared" si="0"/>
        <v>2.25</v>
      </c>
      <c r="J1">
        <f t="shared" si="0"/>
        <v>2.5</v>
      </c>
      <c r="K1">
        <f t="shared" si="0"/>
        <v>2.75</v>
      </c>
      <c r="L1">
        <f t="shared" si="0"/>
        <v>3</v>
      </c>
      <c r="M1">
        <f t="shared" si="0"/>
        <v>3.25</v>
      </c>
      <c r="N1">
        <f t="shared" si="0"/>
        <v>3.5</v>
      </c>
      <c r="O1">
        <f t="shared" si="0"/>
        <v>3.75</v>
      </c>
      <c r="P1">
        <f t="shared" si="0"/>
        <v>4</v>
      </c>
      <c r="Q1">
        <f t="shared" si="0"/>
        <v>4.25</v>
      </c>
      <c r="R1">
        <f t="shared" si="0"/>
        <v>4.5</v>
      </c>
      <c r="S1">
        <f t="shared" si="0"/>
        <v>4.75</v>
      </c>
      <c r="T1">
        <f t="shared" si="0"/>
        <v>5</v>
      </c>
      <c r="U1">
        <f t="shared" si="0"/>
        <v>5.25</v>
      </c>
      <c r="V1">
        <f t="shared" si="0"/>
        <v>5.5</v>
      </c>
      <c r="W1">
        <f t="shared" si="0"/>
        <v>5.75</v>
      </c>
      <c r="X1">
        <f t="shared" si="0"/>
        <v>6</v>
      </c>
      <c r="Y1">
        <f t="shared" si="0"/>
        <v>6.25</v>
      </c>
      <c r="Z1">
        <f t="shared" si="0"/>
        <v>6.5</v>
      </c>
      <c r="AA1">
        <f t="shared" si="0"/>
        <v>6.75</v>
      </c>
      <c r="AB1">
        <f t="shared" si="0"/>
        <v>7</v>
      </c>
      <c r="AC1">
        <f t="shared" si="0"/>
        <v>7.25</v>
      </c>
      <c r="AD1">
        <f t="shared" si="0"/>
        <v>7.5</v>
      </c>
      <c r="AE1">
        <f t="shared" si="0"/>
        <v>7.75</v>
      </c>
      <c r="AF1">
        <f t="shared" si="0"/>
        <v>8</v>
      </c>
      <c r="AG1">
        <f t="shared" si="0"/>
        <v>8.25</v>
      </c>
      <c r="AH1">
        <f t="shared" si="0"/>
        <v>8.5</v>
      </c>
      <c r="AI1">
        <f t="shared" si="0"/>
        <v>8.75</v>
      </c>
      <c r="AJ1">
        <f t="shared" si="0"/>
        <v>9</v>
      </c>
      <c r="AK1">
        <f t="shared" si="0"/>
        <v>9.25</v>
      </c>
      <c r="AL1">
        <f t="shared" si="0"/>
        <v>9.5</v>
      </c>
      <c r="AM1">
        <f t="shared" si="0"/>
        <v>9.75</v>
      </c>
      <c r="AN1">
        <f t="shared" si="0"/>
        <v>10</v>
      </c>
      <c r="AO1">
        <f t="shared" si="0"/>
        <v>10.25</v>
      </c>
      <c r="AP1">
        <f t="shared" si="0"/>
        <v>10.5</v>
      </c>
      <c r="AQ1">
        <f t="shared" si="0"/>
        <v>10.75</v>
      </c>
      <c r="AR1">
        <f t="shared" si="0"/>
        <v>11</v>
      </c>
      <c r="AS1">
        <f t="shared" si="0"/>
        <v>11.25</v>
      </c>
      <c r="AT1">
        <f t="shared" si="0"/>
        <v>11.5</v>
      </c>
      <c r="AU1">
        <f t="shared" si="0"/>
        <v>11.75</v>
      </c>
      <c r="AV1">
        <f t="shared" si="0"/>
        <v>12</v>
      </c>
      <c r="AW1">
        <f t="shared" si="0"/>
        <v>12.25</v>
      </c>
      <c r="AX1">
        <f t="shared" si="0"/>
        <v>12.5</v>
      </c>
      <c r="AY1">
        <f t="shared" si="0"/>
        <v>12.75</v>
      </c>
      <c r="AZ1">
        <f t="shared" si="0"/>
        <v>13</v>
      </c>
      <c r="BA1">
        <f t="shared" si="0"/>
        <v>13.25</v>
      </c>
      <c r="BB1">
        <f t="shared" si="0"/>
        <v>13.5</v>
      </c>
      <c r="BC1">
        <f t="shared" si="0"/>
        <v>13.75</v>
      </c>
      <c r="BD1">
        <f t="shared" si="0"/>
        <v>14</v>
      </c>
      <c r="BE1">
        <f t="shared" si="0"/>
        <v>14.25</v>
      </c>
      <c r="BF1">
        <f t="shared" si="0"/>
        <v>14.5</v>
      </c>
      <c r="BG1">
        <f t="shared" si="0"/>
        <v>14.75</v>
      </c>
      <c r="BH1">
        <f t="shared" si="0"/>
        <v>15</v>
      </c>
      <c r="BI1">
        <f t="shared" si="0"/>
        <v>15.25</v>
      </c>
      <c r="BJ1">
        <f t="shared" si="0"/>
        <v>15.5</v>
      </c>
      <c r="BK1">
        <f t="shared" si="0"/>
        <v>15.75</v>
      </c>
      <c r="BL1">
        <f>BK1+0.25</f>
        <v>16</v>
      </c>
      <c r="BM1">
        <f t="shared" si="0"/>
        <v>16.25</v>
      </c>
      <c r="BN1">
        <f t="shared" si="0"/>
        <v>16.5</v>
      </c>
      <c r="BO1">
        <f t="shared" ref="BO1:DN1" si="1">BN1+0.25</f>
        <v>16.75</v>
      </c>
      <c r="BP1">
        <f t="shared" si="1"/>
        <v>17</v>
      </c>
      <c r="BQ1">
        <f t="shared" si="1"/>
        <v>17.25</v>
      </c>
      <c r="BR1">
        <f t="shared" si="1"/>
        <v>17.5</v>
      </c>
      <c r="BS1">
        <f t="shared" si="1"/>
        <v>17.75</v>
      </c>
      <c r="BT1">
        <f t="shared" si="1"/>
        <v>18</v>
      </c>
      <c r="BU1">
        <f t="shared" si="1"/>
        <v>18.25</v>
      </c>
      <c r="BV1">
        <f t="shared" si="1"/>
        <v>18.5</v>
      </c>
      <c r="BW1">
        <f t="shared" si="1"/>
        <v>18.75</v>
      </c>
      <c r="BX1">
        <f t="shared" si="1"/>
        <v>19</v>
      </c>
      <c r="BY1">
        <f t="shared" si="1"/>
        <v>19.25</v>
      </c>
      <c r="BZ1">
        <f t="shared" si="1"/>
        <v>19.5</v>
      </c>
      <c r="CA1">
        <f t="shared" si="1"/>
        <v>19.75</v>
      </c>
      <c r="CB1">
        <f t="shared" si="1"/>
        <v>20</v>
      </c>
      <c r="CC1">
        <f t="shared" si="1"/>
        <v>20.25</v>
      </c>
      <c r="CD1">
        <f t="shared" si="1"/>
        <v>20.5</v>
      </c>
      <c r="CE1">
        <f t="shared" si="1"/>
        <v>20.75</v>
      </c>
      <c r="CF1">
        <f t="shared" si="1"/>
        <v>21</v>
      </c>
      <c r="CG1">
        <f t="shared" si="1"/>
        <v>21.25</v>
      </c>
      <c r="CH1">
        <f t="shared" si="1"/>
        <v>21.5</v>
      </c>
      <c r="CI1">
        <f t="shared" si="1"/>
        <v>21.75</v>
      </c>
      <c r="CJ1">
        <f t="shared" si="1"/>
        <v>22</v>
      </c>
      <c r="CK1">
        <f t="shared" si="1"/>
        <v>22.25</v>
      </c>
      <c r="CL1">
        <f t="shared" si="1"/>
        <v>22.5</v>
      </c>
      <c r="CM1">
        <f t="shared" si="1"/>
        <v>22.75</v>
      </c>
      <c r="CN1">
        <f t="shared" si="1"/>
        <v>23</v>
      </c>
      <c r="CO1">
        <f t="shared" si="1"/>
        <v>23.25</v>
      </c>
      <c r="CP1">
        <f t="shared" si="1"/>
        <v>23.5</v>
      </c>
      <c r="CQ1">
        <f t="shared" si="1"/>
        <v>23.75</v>
      </c>
      <c r="CR1">
        <f t="shared" si="1"/>
        <v>24</v>
      </c>
      <c r="CS1">
        <f t="shared" si="1"/>
        <v>24.25</v>
      </c>
      <c r="CT1">
        <f t="shared" si="1"/>
        <v>24.5</v>
      </c>
      <c r="CU1">
        <f t="shared" si="1"/>
        <v>24.75</v>
      </c>
      <c r="CV1">
        <f t="shared" si="1"/>
        <v>25</v>
      </c>
      <c r="CW1">
        <f t="shared" si="1"/>
        <v>25.25</v>
      </c>
      <c r="CX1">
        <f t="shared" si="1"/>
        <v>25.5</v>
      </c>
      <c r="CY1">
        <f t="shared" si="1"/>
        <v>25.75</v>
      </c>
      <c r="CZ1">
        <f t="shared" si="1"/>
        <v>26</v>
      </c>
      <c r="DA1">
        <f t="shared" si="1"/>
        <v>26.25</v>
      </c>
      <c r="DB1">
        <f t="shared" si="1"/>
        <v>26.5</v>
      </c>
      <c r="DC1">
        <f t="shared" si="1"/>
        <v>26.75</v>
      </c>
      <c r="DD1">
        <f t="shared" si="1"/>
        <v>27</v>
      </c>
      <c r="DE1">
        <f t="shared" si="1"/>
        <v>27.25</v>
      </c>
      <c r="DF1">
        <f t="shared" si="1"/>
        <v>27.5</v>
      </c>
      <c r="DG1">
        <f t="shared" si="1"/>
        <v>27.75</v>
      </c>
      <c r="DH1">
        <f t="shared" si="1"/>
        <v>28</v>
      </c>
      <c r="DI1">
        <f t="shared" si="1"/>
        <v>28.25</v>
      </c>
      <c r="DJ1">
        <f t="shared" si="1"/>
        <v>28.5</v>
      </c>
      <c r="DK1">
        <f t="shared" si="1"/>
        <v>28.75</v>
      </c>
      <c r="DL1">
        <f t="shared" si="1"/>
        <v>29</v>
      </c>
      <c r="DM1">
        <f t="shared" si="1"/>
        <v>29.25</v>
      </c>
      <c r="DN1">
        <f t="shared" si="1"/>
        <v>29.5</v>
      </c>
      <c r="DO1">
        <f>DN1+0.25</f>
        <v>29.75</v>
      </c>
      <c r="DP1">
        <f t="shared" ref="DP1" si="2">DO1+0.25</f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B387"/>
  <sheetViews>
    <sheetView zoomScale="70" zoomScaleNormal="70" workbookViewId="0">
      <selection activeCell="L9" sqref="L9"/>
    </sheetView>
  </sheetViews>
  <sheetFormatPr defaultRowHeight="14.4" x14ac:dyDescent="0.3"/>
  <cols>
    <col min="1" max="2" width="13.109375" style="1" customWidth="1"/>
    <col min="4" max="4" width="17.5546875" bestFit="1" customWidth="1"/>
    <col min="6" max="6" width="10.44140625" customWidth="1"/>
    <col min="8" max="8" width="14.88671875" bestFit="1" customWidth="1"/>
    <col min="10" max="10" width="17" bestFit="1" customWidth="1"/>
    <col min="11" max="11" width="14.5546875" bestFit="1" customWidth="1"/>
    <col min="12" max="12" width="20" customWidth="1"/>
    <col min="13" max="13" width="11.109375" customWidth="1"/>
    <col min="14" max="14" width="11.44140625" bestFit="1" customWidth="1"/>
    <col min="24" max="24" width="15.6640625" customWidth="1"/>
    <col min="25" max="28" width="13.109375" customWidth="1"/>
  </cols>
  <sheetData>
    <row r="1" spans="1:28" ht="15" thickBot="1" x14ac:dyDescent="0.35">
      <c r="A1" s="72"/>
      <c r="B1" s="63" t="s">
        <v>11</v>
      </c>
      <c r="D1" s="2" t="s">
        <v>10</v>
      </c>
      <c r="E1" s="3"/>
      <c r="F1" s="4"/>
      <c r="H1" s="29" t="s">
        <v>18</v>
      </c>
      <c r="I1" s="32"/>
      <c r="J1" s="32"/>
      <c r="K1" s="30"/>
      <c r="M1" t="s">
        <v>14</v>
      </c>
    </row>
    <row r="2" spans="1:28" ht="15" thickBot="1" x14ac:dyDescent="0.35">
      <c r="A2" s="73" t="s">
        <v>9</v>
      </c>
      <c r="B2" s="19" t="s">
        <v>0</v>
      </c>
      <c r="C2" s="73" t="s">
        <v>9</v>
      </c>
      <c r="D2" s="12" t="s">
        <v>17</v>
      </c>
      <c r="E2" s="10" t="s">
        <v>13</v>
      </c>
      <c r="F2" s="11" t="s">
        <v>12</v>
      </c>
      <c r="H2" s="12" t="s">
        <v>17</v>
      </c>
      <c r="I2" s="10" t="s">
        <v>21</v>
      </c>
      <c r="J2" s="10" t="s">
        <v>22</v>
      </c>
      <c r="K2" s="11" t="s">
        <v>19</v>
      </c>
      <c r="M2" t="s">
        <v>16</v>
      </c>
      <c r="N2" t="s">
        <v>15</v>
      </c>
      <c r="O2" t="s">
        <v>9</v>
      </c>
      <c r="P2" s="5" t="e">
        <f>#REF!</f>
        <v>#REF!</v>
      </c>
      <c r="Q2" s="5" t="s">
        <v>2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8</v>
      </c>
      <c r="X2" t="str">
        <f>$H3 &amp; "-" &amp;$I3&amp;"in."</f>
        <v>2/13-17/2019-3.25in.</v>
      </c>
      <c r="Y2" s="25" t="str">
        <f>H4&amp; "-" &amp;$I4&amp;"in."</f>
        <v>.2/18/2019-0.37in.</v>
      </c>
      <c r="Z2" t="str">
        <f>H5&amp; "-" &amp;$I5&amp;"in."</f>
        <v>2/20-21/2019-0.78in.</v>
      </c>
      <c r="AA2" s="28" t="str">
        <f>H6&amp; "-" &amp;$I6&amp;"in."</f>
        <v>.2/9/2020-0.46in.</v>
      </c>
      <c r="AB2" s="28" t="str">
        <f>H7&amp; "-" &amp;$I7&amp;"in."</f>
        <v>.2/22/2020-0.3in.</v>
      </c>
    </row>
    <row r="3" spans="1:28" x14ac:dyDescent="0.3">
      <c r="A3" s="20">
        <v>0</v>
      </c>
      <c r="B3" s="20">
        <v>0</v>
      </c>
      <c r="C3" s="20">
        <v>0</v>
      </c>
      <c r="D3" s="13"/>
      <c r="E3" s="5"/>
      <c r="F3" s="6"/>
      <c r="H3" s="2" t="s">
        <v>20</v>
      </c>
      <c r="I3" s="26">
        <v>3.25</v>
      </c>
      <c r="J3" s="18">
        <f>5.123*12</f>
        <v>61.475999999999999</v>
      </c>
      <c r="K3" s="21">
        <f>VLOOKUP(J3,$A$3:$B$346,2,TRUE)</f>
        <v>350</v>
      </c>
      <c r="M3">
        <v>17.45</v>
      </c>
      <c r="N3">
        <v>-0.27999999999999936</v>
      </c>
      <c r="O3">
        <f t="shared" ref="O3:O14" si="0">(N3-MIN($N$3:$N$39)) * 12</f>
        <v>47.04</v>
      </c>
      <c r="P3" s="1" t="e">
        <f>#REF!</f>
        <v>#REF!</v>
      </c>
      <c r="Q3" s="1" t="e">
        <f>#REF!</f>
        <v>#REF!</v>
      </c>
      <c r="R3" s="1" t="e">
        <f>#REF!</f>
        <v>#REF!</v>
      </c>
      <c r="S3" s="1" t="e">
        <f>#REF!</f>
        <v>#REF!</v>
      </c>
      <c r="T3" s="1" t="e">
        <f>#REF!</f>
        <v>#REF!</v>
      </c>
      <c r="U3" s="1" t="e">
        <f>#REF!</f>
        <v>#REF!</v>
      </c>
      <c r="V3" s="1" t="e">
        <f>#REF!</f>
        <v>#REF!</v>
      </c>
      <c r="W3" s="1" t="e">
        <f>#REF!</f>
        <v>#REF!</v>
      </c>
      <c r="X3" s="1">
        <f>J3</f>
        <v>61.475999999999999</v>
      </c>
      <c r="Y3" s="1">
        <f>J4</f>
        <v>7.8360000000000003</v>
      </c>
      <c r="Z3" s="1">
        <f>J5</f>
        <v>21.443999999999999</v>
      </c>
      <c r="AA3" s="1">
        <f>J6</f>
        <v>0</v>
      </c>
      <c r="AB3" s="1">
        <f>J7</f>
        <v>0</v>
      </c>
    </row>
    <row r="4" spans="1:28" x14ac:dyDescent="0.3">
      <c r="A4" s="1">
        <v>4.3084716796922748</v>
      </c>
      <c r="B4" s="1">
        <v>0.25</v>
      </c>
      <c r="C4" s="1">
        <v>4.3084716796922748</v>
      </c>
      <c r="D4" s="13"/>
      <c r="E4" s="5"/>
      <c r="F4" s="6"/>
      <c r="H4" s="15" t="s">
        <v>25</v>
      </c>
      <c r="I4" s="20">
        <v>0.37</v>
      </c>
      <c r="J4" s="20">
        <f>0.653*12</f>
        <v>7.8360000000000003</v>
      </c>
      <c r="K4" s="7">
        <f t="shared" ref="K4:K7" si="1">VLOOKUP(J4,$A$3:$B$346,2,TRUE)</f>
        <v>1.75</v>
      </c>
      <c r="M4">
        <v>18.45</v>
      </c>
      <c r="N4">
        <v>-0.33000000000000007</v>
      </c>
      <c r="O4">
        <f t="shared" si="0"/>
        <v>46.439999999999991</v>
      </c>
      <c r="P4" s="1" t="e">
        <f>P3</f>
        <v>#REF!</v>
      </c>
      <c r="Q4" s="1" t="e">
        <f t="shared" ref="Q4:Y16" si="2">Q3</f>
        <v>#REF!</v>
      </c>
      <c r="R4" s="1" t="e">
        <f t="shared" si="2"/>
        <v>#REF!</v>
      </c>
      <c r="S4" s="1" t="e">
        <f t="shared" si="2"/>
        <v>#REF!</v>
      </c>
      <c r="T4" s="1" t="e">
        <f t="shared" si="2"/>
        <v>#REF!</v>
      </c>
      <c r="U4" s="1" t="e">
        <f t="shared" si="2"/>
        <v>#REF!</v>
      </c>
      <c r="V4" s="1" t="e">
        <f t="shared" si="2"/>
        <v>#REF!</v>
      </c>
      <c r="W4" s="1" t="e">
        <f t="shared" si="2"/>
        <v>#REF!</v>
      </c>
      <c r="X4" s="1">
        <f>X3</f>
        <v>61.475999999999999</v>
      </c>
      <c r="Y4" s="1">
        <f>Y3</f>
        <v>7.8360000000000003</v>
      </c>
      <c r="Z4" s="1">
        <f t="shared" ref="Z4:AB16" si="3">Z3</f>
        <v>21.443999999999999</v>
      </c>
      <c r="AA4" s="1">
        <f t="shared" si="3"/>
        <v>0</v>
      </c>
      <c r="AB4" s="1">
        <f t="shared" si="3"/>
        <v>0</v>
      </c>
    </row>
    <row r="5" spans="1:28" x14ac:dyDescent="0.3">
      <c r="A5" s="1">
        <v>4.9962158203077252</v>
      </c>
      <c r="B5" s="1">
        <v>0.5</v>
      </c>
      <c r="C5" s="1">
        <v>4.9962158203077252</v>
      </c>
      <c r="D5" s="13"/>
      <c r="E5" s="5"/>
      <c r="F5" s="6"/>
      <c r="H5" s="13" t="s">
        <v>24</v>
      </c>
      <c r="I5" s="20">
        <v>0.78</v>
      </c>
      <c r="J5" s="20">
        <f>1.787*12</f>
        <v>21.443999999999999</v>
      </c>
      <c r="K5" s="7">
        <f t="shared" si="1"/>
        <v>19.75</v>
      </c>
      <c r="M5">
        <v>23.45</v>
      </c>
      <c r="N5">
        <v>-1.6799999999999997</v>
      </c>
      <c r="O5">
        <f t="shared" si="0"/>
        <v>30.239999999999995</v>
      </c>
      <c r="P5" s="1" t="e">
        <f t="shared" ref="P5:P14" si="4">P4</f>
        <v>#REF!</v>
      </c>
      <c r="Q5" s="1" t="e">
        <f t="shared" si="2"/>
        <v>#REF!</v>
      </c>
      <c r="R5" s="1" t="e">
        <f t="shared" si="2"/>
        <v>#REF!</v>
      </c>
      <c r="S5" s="1" t="e">
        <f t="shared" si="2"/>
        <v>#REF!</v>
      </c>
      <c r="T5" s="1" t="e">
        <f t="shared" si="2"/>
        <v>#REF!</v>
      </c>
      <c r="U5" s="1" t="e">
        <f t="shared" si="2"/>
        <v>#REF!</v>
      </c>
      <c r="V5" s="1" t="e">
        <f t="shared" si="2"/>
        <v>#REF!</v>
      </c>
      <c r="W5" s="1" t="e">
        <f t="shared" si="2"/>
        <v>#REF!</v>
      </c>
      <c r="X5" s="1">
        <f t="shared" si="2"/>
        <v>61.475999999999999</v>
      </c>
      <c r="Y5" s="1">
        <f t="shared" si="2"/>
        <v>7.8360000000000003</v>
      </c>
      <c r="Z5" s="1">
        <f t="shared" si="3"/>
        <v>21.443999999999999</v>
      </c>
      <c r="AA5" s="1">
        <f t="shared" si="3"/>
        <v>0</v>
      </c>
      <c r="AB5" s="1">
        <f t="shared" si="3"/>
        <v>0</v>
      </c>
    </row>
    <row r="6" spans="1:28" x14ac:dyDescent="0.3">
      <c r="A6" s="1">
        <v>5.5997314453077252</v>
      </c>
      <c r="B6" s="1">
        <v>0.75</v>
      </c>
      <c r="C6" s="1">
        <v>5.5997314453077252</v>
      </c>
      <c r="D6" s="13"/>
      <c r="E6" s="5"/>
      <c r="F6" s="6"/>
      <c r="H6" s="27" t="s">
        <v>26</v>
      </c>
      <c r="I6" s="34">
        <v>0.46</v>
      </c>
      <c r="J6" s="20">
        <v>0</v>
      </c>
      <c r="K6" s="7">
        <f t="shared" si="1"/>
        <v>0</v>
      </c>
      <c r="M6">
        <v>25.45</v>
      </c>
      <c r="N6">
        <v>-2.38</v>
      </c>
      <c r="O6">
        <f t="shared" si="0"/>
        <v>21.839999999999993</v>
      </c>
      <c r="P6" s="1" t="e">
        <f t="shared" si="4"/>
        <v>#REF!</v>
      </c>
      <c r="Q6" s="1" t="e">
        <f t="shared" si="2"/>
        <v>#REF!</v>
      </c>
      <c r="R6" s="1" t="e">
        <f t="shared" si="2"/>
        <v>#REF!</v>
      </c>
      <c r="S6" s="1" t="e">
        <f t="shared" si="2"/>
        <v>#REF!</v>
      </c>
      <c r="T6" s="1" t="e">
        <f t="shared" si="2"/>
        <v>#REF!</v>
      </c>
      <c r="U6" s="1" t="e">
        <f t="shared" si="2"/>
        <v>#REF!</v>
      </c>
      <c r="V6" s="1" t="e">
        <f t="shared" si="2"/>
        <v>#REF!</v>
      </c>
      <c r="W6" s="1" t="e">
        <f t="shared" si="2"/>
        <v>#REF!</v>
      </c>
      <c r="X6" s="1">
        <f t="shared" si="2"/>
        <v>61.475999999999999</v>
      </c>
      <c r="Y6" s="1">
        <f t="shared" si="2"/>
        <v>7.8360000000000003</v>
      </c>
      <c r="Z6" s="1">
        <f t="shared" si="3"/>
        <v>21.443999999999999</v>
      </c>
      <c r="AA6" s="1">
        <f t="shared" si="3"/>
        <v>0</v>
      </c>
      <c r="AB6" s="1">
        <f t="shared" si="3"/>
        <v>0</v>
      </c>
    </row>
    <row r="7" spans="1:28" x14ac:dyDescent="0.3">
      <c r="A7" s="20">
        <v>6.169921875</v>
      </c>
      <c r="B7" s="20">
        <v>1</v>
      </c>
      <c r="C7" s="20">
        <v>6.169921875</v>
      </c>
      <c r="D7" s="13"/>
      <c r="E7" s="5"/>
      <c r="F7" s="6"/>
      <c r="H7" s="27" t="s">
        <v>27</v>
      </c>
      <c r="I7" s="34">
        <v>0.3</v>
      </c>
      <c r="J7" s="20">
        <v>0</v>
      </c>
      <c r="K7" s="7">
        <f t="shared" si="1"/>
        <v>0</v>
      </c>
      <c r="M7">
        <v>28.95</v>
      </c>
      <c r="N7">
        <v>-3.83</v>
      </c>
      <c r="O7">
        <f t="shared" si="0"/>
        <v>4.4399999999999906</v>
      </c>
      <c r="P7" s="1" t="e">
        <f t="shared" si="4"/>
        <v>#REF!</v>
      </c>
      <c r="Q7" s="1" t="e">
        <f t="shared" si="2"/>
        <v>#REF!</v>
      </c>
      <c r="R7" s="1" t="e">
        <f t="shared" si="2"/>
        <v>#REF!</v>
      </c>
      <c r="S7" s="1" t="e">
        <f t="shared" si="2"/>
        <v>#REF!</v>
      </c>
      <c r="T7" s="1" t="e">
        <f t="shared" si="2"/>
        <v>#REF!</v>
      </c>
      <c r="U7" s="1" t="e">
        <f t="shared" si="2"/>
        <v>#REF!</v>
      </c>
      <c r="V7" s="1" t="e">
        <f t="shared" si="2"/>
        <v>#REF!</v>
      </c>
      <c r="W7" s="1" t="e">
        <f t="shared" si="2"/>
        <v>#REF!</v>
      </c>
      <c r="X7" s="1">
        <f t="shared" si="2"/>
        <v>61.475999999999999</v>
      </c>
      <c r="Y7" s="1">
        <f t="shared" si="2"/>
        <v>7.8360000000000003</v>
      </c>
      <c r="Z7" s="1">
        <f t="shared" si="3"/>
        <v>21.443999999999999</v>
      </c>
      <c r="AA7" s="1">
        <f t="shared" si="3"/>
        <v>0</v>
      </c>
      <c r="AB7" s="1">
        <f t="shared" si="3"/>
        <v>0</v>
      </c>
    </row>
    <row r="8" spans="1:28" x14ac:dyDescent="0.3">
      <c r="A8" s="1">
        <v>6.6408691406277285</v>
      </c>
      <c r="B8" s="1">
        <v>1.25</v>
      </c>
      <c r="C8" s="1">
        <v>6.6408691406277285</v>
      </c>
      <c r="D8" s="13"/>
      <c r="E8" s="5"/>
      <c r="F8" s="6"/>
      <c r="H8" s="55" t="s">
        <v>33</v>
      </c>
      <c r="I8" s="56">
        <v>1</v>
      </c>
      <c r="J8" s="56">
        <f>VLOOKUP(K8,$B$3:$C$346,2)</f>
        <v>34.545410156256139</v>
      </c>
      <c r="K8" s="56">
        <f>($I$11*I8)+$K$11</f>
        <v>75.707999999999998</v>
      </c>
      <c r="L8" s="95">
        <f>K8*60*5</f>
        <v>22712.399999999998</v>
      </c>
      <c r="M8">
        <v>35</v>
      </c>
      <c r="N8">
        <v>-3.1999999999999993</v>
      </c>
      <c r="O8">
        <f t="shared" si="0"/>
        <v>12</v>
      </c>
      <c r="P8" s="1" t="e">
        <f t="shared" si="4"/>
        <v>#REF!</v>
      </c>
      <c r="Q8" s="1" t="e">
        <f t="shared" si="2"/>
        <v>#REF!</v>
      </c>
      <c r="R8" s="1" t="e">
        <f t="shared" si="2"/>
        <v>#REF!</v>
      </c>
      <c r="S8" s="1" t="e">
        <f t="shared" si="2"/>
        <v>#REF!</v>
      </c>
      <c r="T8" s="1" t="e">
        <f t="shared" si="2"/>
        <v>#REF!</v>
      </c>
      <c r="U8" s="1" t="e">
        <f t="shared" si="2"/>
        <v>#REF!</v>
      </c>
      <c r="V8" s="1" t="e">
        <f t="shared" si="2"/>
        <v>#REF!</v>
      </c>
      <c r="W8" s="1" t="e">
        <f t="shared" si="2"/>
        <v>#REF!</v>
      </c>
      <c r="X8" s="1">
        <f t="shared" si="2"/>
        <v>61.475999999999999</v>
      </c>
      <c r="Y8" s="1">
        <f t="shared" si="2"/>
        <v>7.8360000000000003</v>
      </c>
      <c r="Z8" s="1">
        <f t="shared" si="3"/>
        <v>21.443999999999999</v>
      </c>
      <c r="AA8" s="1">
        <f t="shared" si="3"/>
        <v>0</v>
      </c>
      <c r="AB8" s="1">
        <f t="shared" si="3"/>
        <v>0</v>
      </c>
    </row>
    <row r="9" spans="1:28" x14ac:dyDescent="0.3">
      <c r="A9" s="1">
        <v>7.1154785156277285</v>
      </c>
      <c r="B9" s="1">
        <v>1.5</v>
      </c>
      <c r="C9" s="1">
        <v>7.1154785156277285</v>
      </c>
      <c r="D9" s="13"/>
      <c r="E9" s="5"/>
      <c r="F9" s="6"/>
      <c r="H9" s="57"/>
      <c r="I9" s="56">
        <v>2</v>
      </c>
      <c r="J9" s="56">
        <f t="shared" ref="J9:J10" si="5">VLOOKUP(K9,$B$3:$C$346,2)</f>
        <v>50.502685546872272</v>
      </c>
      <c r="K9" s="56">
        <f t="shared" ref="K9:K10" si="6">($I$11*I9)+$K$11</f>
        <v>197.37799999999999</v>
      </c>
      <c r="L9" s="95">
        <f t="shared" ref="L9:L10" si="7">K9*60*5</f>
        <v>59213.399999999994</v>
      </c>
      <c r="M9">
        <v>38.450000000000003</v>
      </c>
      <c r="N9">
        <v>-3.6899999999999995</v>
      </c>
      <c r="O9">
        <f t="shared" si="0"/>
        <v>6.1199999999999974</v>
      </c>
      <c r="P9" s="1" t="e">
        <f t="shared" si="4"/>
        <v>#REF!</v>
      </c>
      <c r="Q9" s="1" t="e">
        <f t="shared" si="2"/>
        <v>#REF!</v>
      </c>
      <c r="R9" s="1" t="e">
        <f t="shared" si="2"/>
        <v>#REF!</v>
      </c>
      <c r="S9" s="1" t="e">
        <f t="shared" si="2"/>
        <v>#REF!</v>
      </c>
      <c r="T9" s="1" t="e">
        <f t="shared" si="2"/>
        <v>#REF!</v>
      </c>
      <c r="U9" s="1" t="e">
        <f t="shared" si="2"/>
        <v>#REF!</v>
      </c>
      <c r="V9" s="1" t="e">
        <f t="shared" si="2"/>
        <v>#REF!</v>
      </c>
      <c r="W9" s="1" t="e">
        <f t="shared" si="2"/>
        <v>#REF!</v>
      </c>
      <c r="X9" s="1">
        <f t="shared" si="2"/>
        <v>61.475999999999999</v>
      </c>
      <c r="Y9" s="1">
        <f t="shared" si="2"/>
        <v>7.8360000000000003</v>
      </c>
      <c r="Z9" s="1">
        <f t="shared" si="3"/>
        <v>21.443999999999999</v>
      </c>
      <c r="AA9" s="1">
        <f t="shared" si="3"/>
        <v>0</v>
      </c>
      <c r="AB9" s="1">
        <f t="shared" si="3"/>
        <v>0</v>
      </c>
    </row>
    <row r="10" spans="1:28" x14ac:dyDescent="0.3">
      <c r="A10" s="1">
        <v>7.5578613281277285</v>
      </c>
      <c r="B10" s="1">
        <v>1.75</v>
      </c>
      <c r="C10" s="1">
        <v>7.5578613281277285</v>
      </c>
      <c r="D10" s="13"/>
      <c r="E10" s="5"/>
      <c r="F10" s="6"/>
      <c r="H10" s="57"/>
      <c r="I10" s="56">
        <v>3</v>
      </c>
      <c r="J10" s="56">
        <f t="shared" si="5"/>
        <v>59.042724609372272</v>
      </c>
      <c r="K10" s="56">
        <f t="shared" si="6"/>
        <v>319.048</v>
      </c>
      <c r="L10" s="95">
        <f t="shared" si="7"/>
        <v>95714.400000000009</v>
      </c>
      <c r="M10">
        <v>41.45</v>
      </c>
      <c r="N10">
        <v>-4.1999999999999993</v>
      </c>
      <c r="O10">
        <f t="shared" si="0"/>
        <v>0</v>
      </c>
      <c r="P10" s="1" t="e">
        <f t="shared" si="4"/>
        <v>#REF!</v>
      </c>
      <c r="Q10" s="1" t="e">
        <f t="shared" si="2"/>
        <v>#REF!</v>
      </c>
      <c r="R10" s="1" t="e">
        <f t="shared" si="2"/>
        <v>#REF!</v>
      </c>
      <c r="S10" s="1" t="e">
        <f t="shared" si="2"/>
        <v>#REF!</v>
      </c>
      <c r="T10" s="1" t="e">
        <f t="shared" si="2"/>
        <v>#REF!</v>
      </c>
      <c r="U10" s="1" t="e">
        <f t="shared" si="2"/>
        <v>#REF!</v>
      </c>
      <c r="V10" s="1" t="e">
        <f t="shared" si="2"/>
        <v>#REF!</v>
      </c>
      <c r="W10" s="1" t="e">
        <f t="shared" si="2"/>
        <v>#REF!</v>
      </c>
      <c r="X10" s="1">
        <f t="shared" si="2"/>
        <v>61.475999999999999</v>
      </c>
      <c r="Y10" s="1">
        <f t="shared" si="2"/>
        <v>7.8360000000000003</v>
      </c>
      <c r="Z10" s="1">
        <f t="shared" si="3"/>
        <v>21.443999999999999</v>
      </c>
      <c r="AA10" s="1">
        <f t="shared" si="3"/>
        <v>0</v>
      </c>
      <c r="AB10" s="1">
        <f t="shared" si="3"/>
        <v>0</v>
      </c>
    </row>
    <row r="11" spans="1:28" ht="15" thickBot="1" x14ac:dyDescent="0.35">
      <c r="A11" s="20">
        <v>8.0299072265638642</v>
      </c>
      <c r="B11" s="20">
        <v>2</v>
      </c>
      <c r="C11" s="20">
        <v>8.0299072265638642</v>
      </c>
      <c r="D11" s="14"/>
      <c r="E11" s="8"/>
      <c r="F11" s="16"/>
      <c r="H11" s="14" t="s">
        <v>36</v>
      </c>
      <c r="I11" s="24">
        <v>121.67</v>
      </c>
      <c r="J11" s="24" t="s">
        <v>37</v>
      </c>
      <c r="K11" s="9">
        <v>-45.962000000000003</v>
      </c>
      <c r="M11">
        <v>44.45</v>
      </c>
      <c r="N11">
        <v>-3.7200000000000006</v>
      </c>
      <c r="O11">
        <f t="shared" si="0"/>
        <v>5.7599999999999838</v>
      </c>
      <c r="P11" s="1" t="e">
        <f t="shared" si="4"/>
        <v>#REF!</v>
      </c>
      <c r="Q11" s="1" t="e">
        <f t="shared" si="2"/>
        <v>#REF!</v>
      </c>
      <c r="R11" s="1" t="e">
        <f t="shared" si="2"/>
        <v>#REF!</v>
      </c>
      <c r="S11" s="1" t="e">
        <f t="shared" si="2"/>
        <v>#REF!</v>
      </c>
      <c r="T11" s="1" t="e">
        <f t="shared" si="2"/>
        <v>#REF!</v>
      </c>
      <c r="U11" s="1" t="e">
        <f t="shared" si="2"/>
        <v>#REF!</v>
      </c>
      <c r="V11" s="1" t="e">
        <f t="shared" si="2"/>
        <v>#REF!</v>
      </c>
      <c r="W11" s="1" t="e">
        <f t="shared" si="2"/>
        <v>#REF!</v>
      </c>
      <c r="X11" s="1">
        <f t="shared" si="2"/>
        <v>61.475999999999999</v>
      </c>
      <c r="Y11" s="1">
        <f t="shared" si="2"/>
        <v>7.8360000000000003</v>
      </c>
      <c r="Z11" s="1">
        <f t="shared" si="3"/>
        <v>21.443999999999999</v>
      </c>
      <c r="AA11" s="1">
        <f t="shared" si="3"/>
        <v>0</v>
      </c>
      <c r="AB11" s="1">
        <f t="shared" si="3"/>
        <v>0</v>
      </c>
    </row>
    <row r="12" spans="1:28" x14ac:dyDescent="0.3">
      <c r="A12" s="1">
        <v>8.4195556640638642</v>
      </c>
      <c r="B12" s="1">
        <v>2.25</v>
      </c>
      <c r="C12" s="1">
        <v>8.4195556640638642</v>
      </c>
      <c r="M12">
        <v>47.45</v>
      </c>
      <c r="N12">
        <v>-3.3200000000000003</v>
      </c>
      <c r="O12">
        <f t="shared" si="0"/>
        <v>10.559999999999988</v>
      </c>
      <c r="P12" s="1" t="e">
        <f t="shared" si="4"/>
        <v>#REF!</v>
      </c>
      <c r="Q12" s="1" t="e">
        <f t="shared" si="2"/>
        <v>#REF!</v>
      </c>
      <c r="R12" s="1" t="e">
        <f t="shared" si="2"/>
        <v>#REF!</v>
      </c>
      <c r="S12" s="1" t="e">
        <f t="shared" si="2"/>
        <v>#REF!</v>
      </c>
      <c r="T12" s="1" t="e">
        <f t="shared" si="2"/>
        <v>#REF!</v>
      </c>
      <c r="U12" s="1" t="e">
        <f t="shared" si="2"/>
        <v>#REF!</v>
      </c>
      <c r="V12" s="1" t="e">
        <f t="shared" si="2"/>
        <v>#REF!</v>
      </c>
      <c r="W12" s="1" t="e">
        <f t="shared" si="2"/>
        <v>#REF!</v>
      </c>
      <c r="X12" s="1">
        <f t="shared" si="2"/>
        <v>61.475999999999999</v>
      </c>
      <c r="Y12" s="1">
        <f t="shared" si="2"/>
        <v>7.8360000000000003</v>
      </c>
      <c r="Z12" s="1">
        <f t="shared" si="3"/>
        <v>21.443999999999999</v>
      </c>
      <c r="AA12" s="1">
        <f t="shared" si="3"/>
        <v>0</v>
      </c>
      <c r="AB12" s="1">
        <f t="shared" si="3"/>
        <v>0</v>
      </c>
    </row>
    <row r="13" spans="1:28" x14ac:dyDescent="0.3">
      <c r="A13" s="1">
        <v>8.8363037109361358</v>
      </c>
      <c r="B13" s="1">
        <v>2.5</v>
      </c>
      <c r="C13" s="1">
        <v>8.8363037109361358</v>
      </c>
      <c r="M13">
        <v>49.45</v>
      </c>
      <c r="N13">
        <v>-2.5499999999999998</v>
      </c>
      <c r="O13">
        <f t="shared" si="0"/>
        <v>19.799999999999994</v>
      </c>
      <c r="P13" s="1" t="e">
        <f t="shared" si="4"/>
        <v>#REF!</v>
      </c>
      <c r="Q13" s="1" t="e">
        <f t="shared" si="2"/>
        <v>#REF!</v>
      </c>
      <c r="R13" s="1" t="e">
        <f t="shared" si="2"/>
        <v>#REF!</v>
      </c>
      <c r="S13" s="1" t="e">
        <f t="shared" si="2"/>
        <v>#REF!</v>
      </c>
      <c r="T13" s="1" t="e">
        <f t="shared" si="2"/>
        <v>#REF!</v>
      </c>
      <c r="U13" s="1" t="e">
        <f t="shared" si="2"/>
        <v>#REF!</v>
      </c>
      <c r="V13" s="1" t="e">
        <f t="shared" si="2"/>
        <v>#REF!</v>
      </c>
      <c r="W13" s="1" t="e">
        <f t="shared" si="2"/>
        <v>#REF!</v>
      </c>
      <c r="X13" s="1">
        <f t="shared" si="2"/>
        <v>61.475999999999999</v>
      </c>
      <c r="Y13" s="1">
        <f t="shared" si="2"/>
        <v>7.8360000000000003</v>
      </c>
      <c r="Z13" s="1">
        <f t="shared" si="3"/>
        <v>21.443999999999999</v>
      </c>
      <c r="AA13" s="1">
        <f t="shared" si="3"/>
        <v>0</v>
      </c>
      <c r="AB13" s="1">
        <f t="shared" si="3"/>
        <v>0</v>
      </c>
    </row>
    <row r="14" spans="1:28" x14ac:dyDescent="0.3">
      <c r="A14" s="1">
        <v>9.2010498046922748</v>
      </c>
      <c r="B14" s="1">
        <v>2.75</v>
      </c>
      <c r="C14" s="1">
        <v>9.2010498046922748</v>
      </c>
      <c r="M14">
        <v>52.45</v>
      </c>
      <c r="N14">
        <v>-1</v>
      </c>
      <c r="O14">
        <f t="shared" si="0"/>
        <v>38.399999999999991</v>
      </c>
      <c r="P14" s="1" t="e">
        <f t="shared" si="4"/>
        <v>#REF!</v>
      </c>
      <c r="Q14" s="1" t="e">
        <f t="shared" si="2"/>
        <v>#REF!</v>
      </c>
      <c r="R14" s="1" t="e">
        <f t="shared" si="2"/>
        <v>#REF!</v>
      </c>
      <c r="S14" s="1" t="e">
        <f t="shared" si="2"/>
        <v>#REF!</v>
      </c>
      <c r="T14" s="1" t="e">
        <f t="shared" si="2"/>
        <v>#REF!</v>
      </c>
      <c r="U14" s="1" t="e">
        <f t="shared" si="2"/>
        <v>#REF!</v>
      </c>
      <c r="V14" s="1" t="e">
        <f t="shared" si="2"/>
        <v>#REF!</v>
      </c>
      <c r="W14" s="1" t="e">
        <f t="shared" si="2"/>
        <v>#REF!</v>
      </c>
      <c r="X14" s="1">
        <f t="shared" si="2"/>
        <v>61.475999999999999</v>
      </c>
      <c r="Y14" s="1">
        <f t="shared" si="2"/>
        <v>7.8360000000000003</v>
      </c>
      <c r="Z14" s="1">
        <f t="shared" si="3"/>
        <v>21.443999999999999</v>
      </c>
      <c r="AA14" s="1">
        <f t="shared" si="3"/>
        <v>0</v>
      </c>
      <c r="AB14" s="1">
        <f t="shared" si="3"/>
        <v>0</v>
      </c>
    </row>
    <row r="15" spans="1:28" x14ac:dyDescent="0.3">
      <c r="A15" s="20">
        <v>9.5723876953077252</v>
      </c>
      <c r="B15" s="20">
        <v>3</v>
      </c>
      <c r="C15" s="20">
        <v>9.5723876953077252</v>
      </c>
      <c r="M15">
        <v>57.45</v>
      </c>
      <c r="N15">
        <v>-0.13999999999999968</v>
      </c>
      <c r="O15">
        <f t="shared" ref="O15:O16" si="8">(N15-MIN($N$3:$N$39)) * 12</f>
        <v>48.72</v>
      </c>
      <c r="P15" s="1" t="e">
        <f t="shared" ref="P15:P16" si="9">P14</f>
        <v>#REF!</v>
      </c>
      <c r="Q15" s="1" t="e">
        <f t="shared" ref="Q15:Q16" si="10">Q14</f>
        <v>#REF!</v>
      </c>
      <c r="R15" s="1" t="e">
        <f t="shared" ref="R15:R16" si="11">R14</f>
        <v>#REF!</v>
      </c>
      <c r="S15" s="1" t="e">
        <f t="shared" ref="S15:S16" si="12">S14</f>
        <v>#REF!</v>
      </c>
      <c r="T15" s="1" t="e">
        <f t="shared" ref="T15:T16" si="13">T14</f>
        <v>#REF!</v>
      </c>
      <c r="U15" s="1" t="e">
        <f t="shared" ref="U15:U16" si="14">U14</f>
        <v>#REF!</v>
      </c>
      <c r="V15" s="1" t="e">
        <f t="shared" ref="V15:V16" si="15">V14</f>
        <v>#REF!</v>
      </c>
      <c r="W15" s="1" t="e">
        <f t="shared" ref="W15:W16" si="16">W14</f>
        <v>#REF!</v>
      </c>
      <c r="X15" s="1">
        <f t="shared" si="2"/>
        <v>61.475999999999999</v>
      </c>
      <c r="Y15" s="1">
        <f t="shared" si="2"/>
        <v>7.8360000000000003</v>
      </c>
      <c r="Z15" s="1">
        <f t="shared" si="3"/>
        <v>21.443999999999999</v>
      </c>
      <c r="AA15" s="1">
        <f t="shared" si="3"/>
        <v>0</v>
      </c>
      <c r="AB15" s="1">
        <f t="shared" si="3"/>
        <v>0</v>
      </c>
    </row>
    <row r="16" spans="1:28" x14ac:dyDescent="0.3">
      <c r="A16" s="1">
        <v>9.9268798828077252</v>
      </c>
      <c r="B16" s="1">
        <v>3.25</v>
      </c>
      <c r="C16" s="1">
        <v>9.9268798828077252</v>
      </c>
      <c r="M16">
        <v>67.45</v>
      </c>
      <c r="N16">
        <v>0.23000000000000043</v>
      </c>
      <c r="O16">
        <f t="shared" si="8"/>
        <v>53.16</v>
      </c>
      <c r="P16" s="1" t="e">
        <f t="shared" si="9"/>
        <v>#REF!</v>
      </c>
      <c r="Q16" s="1" t="e">
        <f t="shared" si="10"/>
        <v>#REF!</v>
      </c>
      <c r="R16" s="1" t="e">
        <f t="shared" si="11"/>
        <v>#REF!</v>
      </c>
      <c r="S16" s="1" t="e">
        <f t="shared" si="12"/>
        <v>#REF!</v>
      </c>
      <c r="T16" s="1" t="e">
        <f t="shared" si="13"/>
        <v>#REF!</v>
      </c>
      <c r="U16" s="1" t="e">
        <f t="shared" si="14"/>
        <v>#REF!</v>
      </c>
      <c r="V16" s="1" t="e">
        <f t="shared" si="15"/>
        <v>#REF!</v>
      </c>
      <c r="W16" s="1" t="e">
        <f t="shared" si="16"/>
        <v>#REF!</v>
      </c>
      <c r="X16" s="1">
        <f>X15</f>
        <v>61.475999999999999</v>
      </c>
      <c r="Y16" s="1">
        <f t="shared" si="2"/>
        <v>7.8360000000000003</v>
      </c>
      <c r="Z16" s="1">
        <f t="shared" si="3"/>
        <v>21.443999999999999</v>
      </c>
      <c r="AA16" s="1">
        <f t="shared" si="3"/>
        <v>0</v>
      </c>
      <c r="AB16" s="1">
        <f t="shared" si="3"/>
        <v>0</v>
      </c>
    </row>
    <row r="17" spans="1:28" x14ac:dyDescent="0.3">
      <c r="A17" s="1">
        <v>10.7314453125</v>
      </c>
      <c r="B17" s="1">
        <v>4.25</v>
      </c>
      <c r="C17" s="1">
        <v>10.7314453125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3">
      <c r="A18" s="1">
        <v>10.972778320307725</v>
      </c>
      <c r="B18" s="1">
        <v>4.5</v>
      </c>
      <c r="C18" s="1">
        <v>10.972778320307725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3">
      <c r="A19" s="1">
        <v>11.209350585936136</v>
      </c>
      <c r="B19" s="1">
        <v>4.75</v>
      </c>
      <c r="C19" s="1">
        <v>11.209350585936136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3">
      <c r="A20" s="20">
        <v>11.441894531256139</v>
      </c>
      <c r="B20" s="20">
        <v>5</v>
      </c>
      <c r="C20" s="20">
        <v>11.441894531256139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3">
      <c r="A21" s="1">
        <v>11.667846679692275</v>
      </c>
      <c r="B21" s="1">
        <v>5.25</v>
      </c>
      <c r="C21" s="1">
        <v>11.667846679692275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3">
      <c r="A22" s="1">
        <v>11.895629882807725</v>
      </c>
      <c r="B22" s="1">
        <v>5.5</v>
      </c>
      <c r="C22" s="1">
        <v>11.895629882807725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3">
      <c r="A23" s="1">
        <v>12.1171875</v>
      </c>
      <c r="B23" s="1">
        <v>5.75</v>
      </c>
      <c r="C23" s="1">
        <v>12.1171875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3">
      <c r="A24" s="20">
        <v>12.335815429692275</v>
      </c>
      <c r="B24" s="20">
        <v>6</v>
      </c>
      <c r="C24" s="20">
        <v>12.335815429692275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3">
      <c r="A25" s="1">
        <v>12.551879882807725</v>
      </c>
      <c r="B25" s="1">
        <v>6.25</v>
      </c>
      <c r="C25" s="1">
        <v>12.551879882807725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3">
      <c r="A26" s="1">
        <v>12.7646484375</v>
      </c>
      <c r="B26" s="1">
        <v>6.5</v>
      </c>
      <c r="C26" s="1">
        <v>12.7646484375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3">
      <c r="A27" s="1">
        <v>12.974487304692275</v>
      </c>
      <c r="B27" s="1">
        <v>6.75</v>
      </c>
      <c r="C27" s="1">
        <v>12.974487304692275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3">
      <c r="A28" s="20">
        <v>13.181762695307725</v>
      </c>
      <c r="B28" s="20">
        <v>7</v>
      </c>
      <c r="C28" s="20">
        <v>13.181762695307725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3">
      <c r="A29" s="1">
        <v>13.386840820307725</v>
      </c>
      <c r="B29" s="1">
        <v>7.25</v>
      </c>
      <c r="C29" s="1">
        <v>13.386840820307725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3">
      <c r="A30" s="1">
        <v>13.589355468756139</v>
      </c>
      <c r="B30" s="1">
        <v>7.5</v>
      </c>
      <c r="C30" s="1">
        <v>13.589355468756139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3">
      <c r="A31" s="1">
        <v>13.789672851563864</v>
      </c>
      <c r="B31" s="1">
        <v>7.75</v>
      </c>
      <c r="C31" s="1">
        <v>13.789672851563864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3">
      <c r="A32" s="20">
        <v>13.987792968756139</v>
      </c>
      <c r="B32" s="20">
        <v>8</v>
      </c>
      <c r="C32" s="20">
        <v>13.987792968756139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3">
      <c r="A33" s="1">
        <v>14.184082031256139</v>
      </c>
      <c r="B33" s="1">
        <v>8.25</v>
      </c>
      <c r="C33" s="1">
        <v>14.184082031256139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3">
      <c r="A34" s="1">
        <v>14.377807617192275</v>
      </c>
      <c r="B34" s="1">
        <v>8.5</v>
      </c>
      <c r="C34" s="1">
        <v>14.377807617192275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3">
      <c r="A35" s="1">
        <v>14.646240234372272</v>
      </c>
      <c r="B35" s="1">
        <v>8.75</v>
      </c>
      <c r="C35" s="1">
        <v>14.646240234372272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3">
      <c r="A36" s="20">
        <v>14.760131835936136</v>
      </c>
      <c r="B36" s="20">
        <v>9</v>
      </c>
      <c r="C36" s="20">
        <v>14.760131835936136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3">
      <c r="A37" s="1">
        <v>14.949462890627728</v>
      </c>
      <c r="B37" s="1">
        <v>9.25</v>
      </c>
      <c r="C37" s="1">
        <v>14.949462890627728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3">
      <c r="A38" s="1">
        <v>15.136230468756139</v>
      </c>
      <c r="B38" s="1">
        <v>9.5</v>
      </c>
      <c r="C38" s="1">
        <v>15.136230468756139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3">
      <c r="A39" s="1">
        <v>15.321533203127728</v>
      </c>
      <c r="B39" s="1">
        <v>9.75</v>
      </c>
      <c r="C39" s="1">
        <v>15.321533203127728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3">
      <c r="A40" s="20">
        <v>15.505371093756139</v>
      </c>
      <c r="B40" s="20">
        <v>10</v>
      </c>
      <c r="C40" s="20">
        <v>15.505371093756139</v>
      </c>
      <c r="X40" s="1"/>
      <c r="Y40" s="1"/>
      <c r="Z40" s="1"/>
      <c r="AA40" s="1"/>
      <c r="AB40" s="1"/>
    </row>
    <row r="41" spans="1:28" x14ac:dyDescent="0.3">
      <c r="A41" s="1">
        <v>15.687744140627728</v>
      </c>
      <c r="B41" s="1">
        <v>10.25</v>
      </c>
      <c r="C41" s="1">
        <v>15.687744140627728</v>
      </c>
      <c r="X41" s="1"/>
      <c r="Y41" s="1"/>
      <c r="Z41" s="1"/>
      <c r="AA41" s="1"/>
      <c r="AB41" s="1"/>
    </row>
    <row r="42" spans="1:28" x14ac:dyDescent="0.3">
      <c r="A42" s="1">
        <v>15.868652343756139</v>
      </c>
      <c r="B42" s="1">
        <v>10.5</v>
      </c>
      <c r="C42" s="1">
        <v>15.868652343756139</v>
      </c>
      <c r="X42" s="1"/>
      <c r="Y42" s="1"/>
      <c r="Z42" s="1"/>
      <c r="AA42" s="1"/>
      <c r="AB42" s="1"/>
    </row>
    <row r="43" spans="1:28" x14ac:dyDescent="0.3">
      <c r="A43" s="1">
        <v>16.048095703127728</v>
      </c>
      <c r="B43" s="1">
        <v>10.75</v>
      </c>
      <c r="C43" s="1">
        <v>16.048095703127728</v>
      </c>
      <c r="X43" s="1"/>
      <c r="Y43" s="1"/>
      <c r="Z43" s="1"/>
      <c r="AA43" s="1"/>
      <c r="AB43" s="1"/>
    </row>
    <row r="44" spans="1:28" x14ac:dyDescent="0.3">
      <c r="A44" s="1">
        <v>16.225708007807725</v>
      </c>
      <c r="B44" s="1">
        <v>11</v>
      </c>
      <c r="C44" s="1">
        <v>16.225708007807725</v>
      </c>
      <c r="X44" s="1"/>
      <c r="Y44" s="1"/>
      <c r="Z44" s="1"/>
      <c r="AA44" s="1"/>
      <c r="AB44" s="1"/>
    </row>
    <row r="45" spans="1:28" x14ac:dyDescent="0.3">
      <c r="A45" s="1">
        <v>16.402587890627728</v>
      </c>
      <c r="B45" s="1">
        <v>11.25</v>
      </c>
      <c r="C45" s="1">
        <v>16.402587890627728</v>
      </c>
      <c r="X45" s="1"/>
      <c r="Y45" s="1"/>
      <c r="Z45" s="1"/>
      <c r="AA45" s="1"/>
      <c r="AB45" s="1"/>
    </row>
    <row r="46" spans="1:28" x14ac:dyDescent="0.3">
      <c r="A46" s="1">
        <v>16.577636718756139</v>
      </c>
      <c r="B46" s="1">
        <v>11.5</v>
      </c>
      <c r="C46" s="1">
        <v>16.577636718756139</v>
      </c>
      <c r="X46" s="1"/>
      <c r="Y46" s="1"/>
      <c r="Z46" s="1"/>
      <c r="AA46" s="1"/>
      <c r="AB46" s="1"/>
    </row>
    <row r="47" spans="1:28" x14ac:dyDescent="0.3">
      <c r="A47" s="1">
        <v>16.752319335936136</v>
      </c>
      <c r="B47" s="1">
        <v>11.75</v>
      </c>
      <c r="C47" s="1">
        <v>16.752319335936136</v>
      </c>
      <c r="X47" s="1"/>
      <c r="Y47" s="1"/>
      <c r="Z47" s="1"/>
      <c r="AA47" s="1"/>
      <c r="AB47" s="1"/>
    </row>
    <row r="48" spans="1:28" x14ac:dyDescent="0.3">
      <c r="A48" s="20">
        <v>16.9248046875</v>
      </c>
      <c r="B48" s="20">
        <v>12</v>
      </c>
      <c r="C48" s="20">
        <v>16.9248046875</v>
      </c>
      <c r="X48" s="1"/>
      <c r="Y48" s="1"/>
      <c r="Z48" s="1"/>
      <c r="AA48" s="1"/>
      <c r="AB48" s="1"/>
    </row>
    <row r="49" spans="1:28" x14ac:dyDescent="0.3">
      <c r="A49" s="1">
        <v>17.096557617192275</v>
      </c>
      <c r="B49" s="1">
        <v>12.25</v>
      </c>
      <c r="C49" s="1">
        <v>17.096557617192275</v>
      </c>
      <c r="X49" s="1"/>
      <c r="Y49" s="1"/>
      <c r="Z49" s="1"/>
      <c r="AA49" s="1"/>
      <c r="AB49" s="1"/>
    </row>
    <row r="50" spans="1:28" x14ac:dyDescent="0.3">
      <c r="A50" s="1">
        <v>17.267211914063864</v>
      </c>
      <c r="B50" s="1">
        <v>12.5</v>
      </c>
      <c r="C50" s="1">
        <v>17.267211914063864</v>
      </c>
      <c r="X50" s="1"/>
      <c r="Y50" s="1"/>
      <c r="Z50" s="1"/>
      <c r="AA50" s="1"/>
      <c r="AB50" s="1"/>
    </row>
    <row r="51" spans="1:28" x14ac:dyDescent="0.3">
      <c r="A51" s="1">
        <v>17.436767578127728</v>
      </c>
      <c r="B51" s="1">
        <v>12.75</v>
      </c>
      <c r="C51" s="1">
        <v>17.436767578127728</v>
      </c>
      <c r="X51" s="1"/>
      <c r="Y51" s="1"/>
      <c r="Z51" s="1"/>
      <c r="AA51" s="1"/>
      <c r="AB51" s="1"/>
    </row>
    <row r="52" spans="1:28" x14ac:dyDescent="0.3">
      <c r="A52" s="1">
        <v>17.604858398436136</v>
      </c>
      <c r="B52" s="1">
        <v>13</v>
      </c>
      <c r="C52" s="1">
        <v>17.604858398436136</v>
      </c>
      <c r="X52" s="1"/>
      <c r="Y52" s="1"/>
      <c r="Z52" s="1"/>
      <c r="AA52" s="1"/>
      <c r="AB52" s="1"/>
    </row>
    <row r="53" spans="1:28" x14ac:dyDescent="0.3">
      <c r="A53" s="1">
        <v>14.478149414063864</v>
      </c>
      <c r="B53" s="1">
        <v>13.25</v>
      </c>
      <c r="C53" s="1">
        <v>14.478149414063864</v>
      </c>
      <c r="X53" s="1"/>
      <c r="Y53" s="1"/>
      <c r="Z53" s="1"/>
      <c r="AA53" s="1"/>
      <c r="AB53" s="1"/>
    </row>
    <row r="54" spans="1:28" x14ac:dyDescent="0.3">
      <c r="A54" s="1">
        <v>14.598999023436136</v>
      </c>
      <c r="B54" s="1">
        <v>13.5</v>
      </c>
      <c r="C54" s="1">
        <v>14.598999023436136</v>
      </c>
      <c r="X54" s="1"/>
      <c r="Y54" s="1"/>
      <c r="Z54" s="1"/>
      <c r="AA54" s="1"/>
      <c r="AB54" s="1"/>
    </row>
    <row r="55" spans="1:28" x14ac:dyDescent="0.3">
      <c r="A55" s="1">
        <v>17.934448242192275</v>
      </c>
      <c r="B55" s="1">
        <v>13.75</v>
      </c>
      <c r="C55" s="1">
        <v>17.934448242192275</v>
      </c>
      <c r="X55" s="1"/>
      <c r="Y55" s="1"/>
      <c r="Z55" s="1"/>
      <c r="AA55" s="1"/>
      <c r="AB55" s="1"/>
    </row>
    <row r="56" spans="1:28" x14ac:dyDescent="0.3">
      <c r="A56" s="20">
        <v>18.090087890627728</v>
      </c>
      <c r="B56" s="20">
        <v>14</v>
      </c>
      <c r="C56" s="20">
        <v>18.090087890627728</v>
      </c>
    </row>
    <row r="57" spans="1:28" x14ac:dyDescent="0.3">
      <c r="A57" s="1">
        <v>18.244628906256139</v>
      </c>
      <c r="B57" s="1">
        <v>14.25</v>
      </c>
      <c r="C57" s="1">
        <v>18.244628906256139</v>
      </c>
    </row>
    <row r="58" spans="1:28" x14ac:dyDescent="0.3">
      <c r="A58" s="1">
        <v>18.3984375</v>
      </c>
      <c r="B58" s="1">
        <v>14.5</v>
      </c>
      <c r="C58" s="1">
        <v>18.3984375</v>
      </c>
    </row>
    <row r="59" spans="1:28" x14ac:dyDescent="0.3">
      <c r="A59" s="1">
        <v>18.551147460936136</v>
      </c>
      <c r="B59" s="1">
        <v>14.75</v>
      </c>
      <c r="C59" s="1">
        <v>18.551147460936136</v>
      </c>
    </row>
    <row r="60" spans="1:28" x14ac:dyDescent="0.3">
      <c r="A60" s="1">
        <v>18.703125</v>
      </c>
      <c r="B60" s="1">
        <v>15</v>
      </c>
      <c r="C60" s="1">
        <v>18.703125</v>
      </c>
    </row>
    <row r="61" spans="1:28" x14ac:dyDescent="0.3">
      <c r="A61" s="1">
        <v>18.853637695307725</v>
      </c>
      <c r="B61" s="1">
        <v>15.25</v>
      </c>
      <c r="C61" s="1">
        <v>18.853637695307725</v>
      </c>
    </row>
    <row r="62" spans="1:28" x14ac:dyDescent="0.3">
      <c r="A62" s="1">
        <v>19.004516601563864</v>
      </c>
      <c r="B62" s="1">
        <v>15.5</v>
      </c>
      <c r="C62" s="1">
        <v>19.004516601563864</v>
      </c>
    </row>
    <row r="63" spans="1:28" x14ac:dyDescent="0.3">
      <c r="A63" s="1">
        <v>19.153930664063864</v>
      </c>
      <c r="B63" s="1">
        <v>15.75</v>
      </c>
      <c r="C63" s="1">
        <v>19.153930664063864</v>
      </c>
    </row>
    <row r="64" spans="1:28" x14ac:dyDescent="0.3">
      <c r="A64" s="20">
        <v>19.302612304692275</v>
      </c>
      <c r="B64" s="20">
        <v>16</v>
      </c>
      <c r="C64" s="20">
        <v>19.302612304692275</v>
      </c>
    </row>
    <row r="65" spans="1:3" x14ac:dyDescent="0.3">
      <c r="A65" s="1">
        <v>19.450927734372272</v>
      </c>
      <c r="B65" s="1">
        <v>16.25</v>
      </c>
      <c r="C65" s="1">
        <v>19.450927734372272</v>
      </c>
    </row>
    <row r="66" spans="1:3" x14ac:dyDescent="0.3">
      <c r="A66" s="1">
        <v>19.598144531256139</v>
      </c>
      <c r="B66" s="1">
        <v>16.5</v>
      </c>
      <c r="C66" s="1">
        <v>19.598144531256139</v>
      </c>
    </row>
    <row r="67" spans="1:3" x14ac:dyDescent="0.3">
      <c r="A67" s="1">
        <v>19.744262695307725</v>
      </c>
      <c r="B67" s="1">
        <v>16.75</v>
      </c>
      <c r="C67" s="1">
        <v>19.744262695307725</v>
      </c>
    </row>
    <row r="68" spans="1:3" x14ac:dyDescent="0.3">
      <c r="A68" s="1">
        <v>19.890014648436136</v>
      </c>
      <c r="B68" s="1">
        <v>17</v>
      </c>
      <c r="C68" s="1">
        <v>19.890014648436136</v>
      </c>
    </row>
    <row r="69" spans="1:3" x14ac:dyDescent="0.3">
      <c r="A69" s="1">
        <v>20.035400390627728</v>
      </c>
      <c r="B69" s="1">
        <v>17.25</v>
      </c>
      <c r="C69" s="1">
        <v>20.035400390627728</v>
      </c>
    </row>
    <row r="70" spans="1:3" x14ac:dyDescent="0.3">
      <c r="A70" s="1">
        <v>20.179321289063864</v>
      </c>
      <c r="B70" s="1">
        <v>17.5</v>
      </c>
      <c r="C70" s="1">
        <v>20.179321289063864</v>
      </c>
    </row>
    <row r="71" spans="1:3" x14ac:dyDescent="0.3">
      <c r="A71" s="1">
        <v>20.322875976563864</v>
      </c>
      <c r="B71" s="1">
        <v>17.75</v>
      </c>
      <c r="C71" s="1">
        <v>20.322875976563864</v>
      </c>
    </row>
    <row r="72" spans="1:3" x14ac:dyDescent="0.3">
      <c r="A72" s="20">
        <v>20.465698242192275</v>
      </c>
      <c r="B72" s="20">
        <v>18</v>
      </c>
      <c r="C72" s="20">
        <v>20.465698242192275</v>
      </c>
    </row>
    <row r="73" spans="1:3" x14ac:dyDescent="0.3">
      <c r="A73" s="1">
        <v>20.608154296872272</v>
      </c>
      <c r="B73" s="1">
        <v>18.25</v>
      </c>
      <c r="C73" s="1">
        <v>20.608154296872272</v>
      </c>
    </row>
    <row r="74" spans="1:3" x14ac:dyDescent="0.3">
      <c r="A74" s="1">
        <v>20.749877929692275</v>
      </c>
      <c r="B74" s="1">
        <v>18.5</v>
      </c>
      <c r="C74" s="1">
        <v>20.749877929692275</v>
      </c>
    </row>
    <row r="75" spans="1:3" x14ac:dyDescent="0.3">
      <c r="A75" s="1">
        <v>20.890869140627728</v>
      </c>
      <c r="B75" s="1">
        <v>18.75</v>
      </c>
      <c r="C75" s="1">
        <v>20.890869140627728</v>
      </c>
    </row>
    <row r="76" spans="1:3" x14ac:dyDescent="0.3">
      <c r="A76" s="1">
        <v>21.030395507807725</v>
      </c>
      <c r="B76" s="1">
        <v>19</v>
      </c>
      <c r="C76" s="1">
        <v>21.030395507807725</v>
      </c>
    </row>
    <row r="77" spans="1:3" x14ac:dyDescent="0.3">
      <c r="A77" s="1">
        <v>21.170288085936136</v>
      </c>
      <c r="B77" s="1">
        <v>19.25</v>
      </c>
      <c r="C77" s="1">
        <v>21.170288085936136</v>
      </c>
    </row>
    <row r="78" spans="1:3" x14ac:dyDescent="0.3">
      <c r="A78" s="1">
        <v>21.306884765627728</v>
      </c>
      <c r="B78" s="1">
        <v>19.5</v>
      </c>
      <c r="C78" s="1">
        <v>21.306884765627728</v>
      </c>
    </row>
    <row r="79" spans="1:3" x14ac:dyDescent="0.3">
      <c r="A79" s="1">
        <v>21.442016601563864</v>
      </c>
      <c r="B79" s="1">
        <v>19.75</v>
      </c>
      <c r="C79" s="1">
        <v>21.442016601563864</v>
      </c>
    </row>
    <row r="80" spans="1:3" x14ac:dyDescent="0.3">
      <c r="A80" s="20">
        <v>21.575683593756139</v>
      </c>
      <c r="B80" s="20">
        <v>20</v>
      </c>
      <c r="C80" s="20">
        <v>21.575683593756139</v>
      </c>
    </row>
    <row r="81" spans="1:3" x14ac:dyDescent="0.3">
      <c r="A81" s="1">
        <v>21.837158203127728</v>
      </c>
      <c r="B81" s="1">
        <v>20.5</v>
      </c>
      <c r="C81" s="1">
        <v>21.837158203127728</v>
      </c>
    </row>
    <row r="82" spans="1:3" x14ac:dyDescent="0.3">
      <c r="A82" s="1">
        <v>22.034912109372272</v>
      </c>
      <c r="B82" s="1">
        <v>21</v>
      </c>
      <c r="C82" s="1">
        <v>22.034912109372272</v>
      </c>
    </row>
    <row r="83" spans="1:3" x14ac:dyDescent="0.3">
      <c r="A83" s="1">
        <v>22.3095703125</v>
      </c>
      <c r="B83" s="1">
        <v>21.5</v>
      </c>
      <c r="C83" s="1">
        <v>22.3095703125</v>
      </c>
    </row>
    <row r="84" spans="1:3" x14ac:dyDescent="0.3">
      <c r="A84" s="1">
        <v>22.536254882807725</v>
      </c>
      <c r="B84" s="1">
        <v>22</v>
      </c>
      <c r="C84" s="1">
        <v>22.536254882807725</v>
      </c>
    </row>
    <row r="85" spans="1:3" x14ac:dyDescent="0.3">
      <c r="A85" s="1">
        <v>22.760375976563864</v>
      </c>
      <c r="B85" s="1">
        <v>22.5</v>
      </c>
      <c r="C85" s="1">
        <v>22.760375976563864</v>
      </c>
    </row>
    <row r="86" spans="1:3" x14ac:dyDescent="0.3">
      <c r="A86" s="1">
        <v>22.973144531256139</v>
      </c>
      <c r="B86" s="1">
        <v>23</v>
      </c>
      <c r="C86" s="1">
        <v>22.973144531256139</v>
      </c>
    </row>
    <row r="87" spans="1:3" x14ac:dyDescent="0.3">
      <c r="A87" s="1">
        <v>23.182983398436136</v>
      </c>
      <c r="B87" s="1">
        <v>23.5</v>
      </c>
      <c r="C87" s="1">
        <v>23.182983398436136</v>
      </c>
    </row>
    <row r="88" spans="1:3" x14ac:dyDescent="0.3">
      <c r="A88" s="1">
        <v>23.384765625</v>
      </c>
      <c r="B88" s="1">
        <v>24</v>
      </c>
      <c r="C88" s="1">
        <v>23.384765625</v>
      </c>
    </row>
    <row r="89" spans="1:3" x14ac:dyDescent="0.3">
      <c r="A89" s="1">
        <v>23.47265625</v>
      </c>
      <c r="B89" s="1">
        <v>24.5</v>
      </c>
      <c r="C89" s="1">
        <v>23.47265625</v>
      </c>
    </row>
    <row r="90" spans="1:3" x14ac:dyDescent="0.3">
      <c r="A90" s="1">
        <v>23.6572265625</v>
      </c>
      <c r="B90" s="1">
        <v>25</v>
      </c>
      <c r="C90" s="1">
        <v>23.6572265625</v>
      </c>
    </row>
    <row r="91" spans="1:3" x14ac:dyDescent="0.3">
      <c r="A91" s="1">
        <v>23.837036132807725</v>
      </c>
      <c r="B91" s="1">
        <v>25.5</v>
      </c>
      <c r="C91" s="1">
        <v>23.837036132807725</v>
      </c>
    </row>
    <row r="92" spans="1:3" x14ac:dyDescent="0.3">
      <c r="A92" s="1">
        <v>24.013549804692275</v>
      </c>
      <c r="B92" s="1">
        <v>26</v>
      </c>
      <c r="C92" s="1">
        <v>24.013549804692275</v>
      </c>
    </row>
    <row r="93" spans="1:3" x14ac:dyDescent="0.3">
      <c r="A93" s="1">
        <v>24.185668945307725</v>
      </c>
      <c r="B93" s="1">
        <v>26.5</v>
      </c>
      <c r="C93" s="1">
        <v>24.185668945307725</v>
      </c>
    </row>
    <row r="94" spans="1:3" x14ac:dyDescent="0.3">
      <c r="A94" s="1">
        <v>24.349365234372272</v>
      </c>
      <c r="B94" s="1">
        <v>27</v>
      </c>
      <c r="C94" s="1">
        <v>24.349365234372272</v>
      </c>
    </row>
    <row r="95" spans="1:3" x14ac:dyDescent="0.3">
      <c r="A95" s="1">
        <v>24.535400390627728</v>
      </c>
      <c r="B95" s="1">
        <v>27.5</v>
      </c>
      <c r="C95" s="1">
        <v>24.535400390627728</v>
      </c>
    </row>
    <row r="96" spans="1:3" x14ac:dyDescent="0.3">
      <c r="A96" s="1">
        <v>24.580810546872272</v>
      </c>
      <c r="B96" s="1">
        <v>28</v>
      </c>
      <c r="C96" s="1">
        <v>24.580810546872272</v>
      </c>
    </row>
    <row r="97" spans="1:3" x14ac:dyDescent="0.3">
      <c r="A97" s="1">
        <v>24.795043945307725</v>
      </c>
      <c r="B97" s="1">
        <v>28.5</v>
      </c>
      <c r="C97" s="1">
        <v>24.795043945307725</v>
      </c>
    </row>
    <row r="98" spans="1:3" x14ac:dyDescent="0.3">
      <c r="A98" s="1">
        <v>25.008178710936136</v>
      </c>
      <c r="B98" s="1">
        <v>29</v>
      </c>
      <c r="C98" s="1">
        <v>25.008178710936136</v>
      </c>
    </row>
    <row r="99" spans="1:3" x14ac:dyDescent="0.3">
      <c r="A99" s="1">
        <v>25.220214843756139</v>
      </c>
      <c r="B99" s="1">
        <v>29.5</v>
      </c>
      <c r="C99" s="1">
        <v>25.220214843756139</v>
      </c>
    </row>
    <row r="100" spans="1:3" x14ac:dyDescent="0.3">
      <c r="A100" s="1">
        <v>25.276977539063864</v>
      </c>
      <c r="B100" s="1">
        <v>30</v>
      </c>
      <c r="C100" s="1">
        <v>25.276977539063864</v>
      </c>
    </row>
    <row r="101" spans="1:3" x14ac:dyDescent="0.3">
      <c r="A101" s="1">
        <v>25.502563476563864</v>
      </c>
      <c r="B101" s="1">
        <v>30.5</v>
      </c>
      <c r="C101" s="1">
        <v>25.502563476563864</v>
      </c>
    </row>
    <row r="102" spans="1:3" x14ac:dyDescent="0.3">
      <c r="A102" s="1">
        <v>25.547241210936136</v>
      </c>
      <c r="B102" s="1">
        <v>31</v>
      </c>
      <c r="C102" s="1">
        <v>25.547241210936136</v>
      </c>
    </row>
    <row r="103" spans="1:3" x14ac:dyDescent="0.3">
      <c r="A103" s="1">
        <v>25.672119140627728</v>
      </c>
      <c r="B103" s="1">
        <v>31.5</v>
      </c>
      <c r="C103" s="1">
        <v>25.672119140627728</v>
      </c>
    </row>
    <row r="104" spans="1:3" x14ac:dyDescent="0.3">
      <c r="A104" s="1">
        <v>25.805419921872272</v>
      </c>
      <c r="B104" s="1">
        <v>32</v>
      </c>
      <c r="C104" s="1">
        <v>25.805419921872272</v>
      </c>
    </row>
    <row r="105" spans="1:3" x14ac:dyDescent="0.3">
      <c r="A105" s="1">
        <v>25.981567382807725</v>
      </c>
      <c r="B105" s="1">
        <v>32.5</v>
      </c>
      <c r="C105" s="1">
        <v>25.981567382807725</v>
      </c>
    </row>
    <row r="106" spans="1:3" x14ac:dyDescent="0.3">
      <c r="A106" s="1">
        <v>26.179321289063864</v>
      </c>
      <c r="B106" s="1">
        <v>33</v>
      </c>
      <c r="C106" s="1">
        <v>26.179321289063864</v>
      </c>
    </row>
    <row r="107" spans="1:3" x14ac:dyDescent="0.3">
      <c r="A107" s="1">
        <v>26.344482421872272</v>
      </c>
      <c r="B107" s="1">
        <v>33.5</v>
      </c>
      <c r="C107" s="1">
        <v>26.344482421872272</v>
      </c>
    </row>
    <row r="108" spans="1:3" x14ac:dyDescent="0.3">
      <c r="A108" s="1">
        <v>26.496826171872272</v>
      </c>
      <c r="B108" s="1">
        <v>34</v>
      </c>
      <c r="C108" s="1">
        <v>26.496826171872272</v>
      </c>
    </row>
    <row r="109" spans="1:3" x14ac:dyDescent="0.3">
      <c r="A109" s="1">
        <v>26.609985351563864</v>
      </c>
      <c r="B109" s="1">
        <v>34.5</v>
      </c>
      <c r="C109" s="1">
        <v>26.609985351563864</v>
      </c>
    </row>
    <row r="110" spans="1:3" x14ac:dyDescent="0.3">
      <c r="A110" s="1">
        <v>26.771484375</v>
      </c>
      <c r="B110" s="1">
        <v>35</v>
      </c>
      <c r="C110" s="1">
        <v>26.771484375</v>
      </c>
    </row>
    <row r="111" spans="1:3" x14ac:dyDescent="0.3">
      <c r="A111" s="1">
        <v>26.897827148436136</v>
      </c>
      <c r="B111" s="1">
        <v>35.5</v>
      </c>
      <c r="C111" s="1">
        <v>26.897827148436136</v>
      </c>
    </row>
    <row r="112" spans="1:3" x14ac:dyDescent="0.3">
      <c r="A112" s="1">
        <v>27.022705078127728</v>
      </c>
      <c r="B112" s="1">
        <v>36</v>
      </c>
      <c r="C112" s="1">
        <v>27.022705078127728</v>
      </c>
    </row>
    <row r="113" spans="1:3" x14ac:dyDescent="0.3">
      <c r="A113" s="1">
        <v>27.145385742192275</v>
      </c>
      <c r="B113" s="1">
        <v>36.5</v>
      </c>
      <c r="C113" s="1">
        <v>27.145385742192275</v>
      </c>
    </row>
    <row r="114" spans="1:3" x14ac:dyDescent="0.3">
      <c r="A114" s="1">
        <v>27.265136718756139</v>
      </c>
      <c r="B114" s="1">
        <v>37</v>
      </c>
      <c r="C114" s="1">
        <v>27.265136718756139</v>
      </c>
    </row>
    <row r="115" spans="1:3" x14ac:dyDescent="0.3">
      <c r="A115" s="1">
        <v>27.392944335936136</v>
      </c>
      <c r="B115" s="1">
        <v>37.5</v>
      </c>
      <c r="C115" s="1">
        <v>27.392944335936136</v>
      </c>
    </row>
    <row r="116" spans="1:3" x14ac:dyDescent="0.3">
      <c r="A116" s="1">
        <v>27.519653320307725</v>
      </c>
      <c r="B116" s="1">
        <v>38</v>
      </c>
      <c r="C116" s="1">
        <v>27.519653320307725</v>
      </c>
    </row>
    <row r="117" spans="1:3" x14ac:dyDescent="0.3">
      <c r="A117" s="1">
        <v>27.645629882807725</v>
      </c>
      <c r="B117" s="1">
        <v>38.5</v>
      </c>
      <c r="C117" s="1">
        <v>27.645629882807725</v>
      </c>
    </row>
    <row r="118" spans="1:3" x14ac:dyDescent="0.3">
      <c r="A118" s="1">
        <v>27.7705078125</v>
      </c>
      <c r="B118" s="1">
        <v>39</v>
      </c>
      <c r="C118" s="1">
        <v>27.7705078125</v>
      </c>
    </row>
    <row r="119" spans="1:3" x14ac:dyDescent="0.3">
      <c r="A119" s="1">
        <v>27.894287109372272</v>
      </c>
      <c r="B119" s="1">
        <v>39.5</v>
      </c>
      <c r="C119" s="1">
        <v>27.894287109372272</v>
      </c>
    </row>
    <row r="120" spans="1:3" x14ac:dyDescent="0.3">
      <c r="A120" s="20">
        <v>28.018432617192275</v>
      </c>
      <c r="B120" s="20">
        <v>40</v>
      </c>
      <c r="C120" s="20">
        <v>28.018432617192275</v>
      </c>
    </row>
    <row r="121" spans="1:3" x14ac:dyDescent="0.3">
      <c r="A121" s="1">
        <v>28.141845703127728</v>
      </c>
      <c r="B121" s="1">
        <v>40.5</v>
      </c>
      <c r="C121" s="1">
        <v>28.141845703127728</v>
      </c>
    </row>
    <row r="122" spans="1:3" x14ac:dyDescent="0.3">
      <c r="A122" s="1">
        <v>28.265991210936136</v>
      </c>
      <c r="B122" s="1">
        <v>41</v>
      </c>
      <c r="C122" s="1">
        <v>28.265991210936136</v>
      </c>
    </row>
    <row r="123" spans="1:3" x14ac:dyDescent="0.3">
      <c r="A123" s="1">
        <v>28.386474609372272</v>
      </c>
      <c r="B123" s="1">
        <v>41.5</v>
      </c>
      <c r="C123" s="1">
        <v>28.386474609372272</v>
      </c>
    </row>
    <row r="124" spans="1:3" x14ac:dyDescent="0.3">
      <c r="A124" s="1">
        <v>28.506591796872272</v>
      </c>
      <c r="B124" s="1">
        <v>42</v>
      </c>
      <c r="C124" s="1">
        <v>28.506591796872272</v>
      </c>
    </row>
    <row r="125" spans="1:3" x14ac:dyDescent="0.3">
      <c r="A125" s="1">
        <v>28.758911132807725</v>
      </c>
      <c r="B125" s="1">
        <v>42.5</v>
      </c>
      <c r="C125" s="1">
        <v>28.758911132807725</v>
      </c>
    </row>
    <row r="126" spans="1:3" x14ac:dyDescent="0.3">
      <c r="A126" s="1">
        <v>28.844604492192275</v>
      </c>
      <c r="B126" s="1">
        <v>43</v>
      </c>
      <c r="C126" s="1">
        <v>28.844604492192275</v>
      </c>
    </row>
    <row r="127" spans="1:3" x14ac:dyDescent="0.3">
      <c r="A127" s="1">
        <v>28.929931640627728</v>
      </c>
      <c r="B127" s="1">
        <v>43.5</v>
      </c>
      <c r="C127" s="1">
        <v>28.929931640627728</v>
      </c>
    </row>
    <row r="128" spans="1:3" x14ac:dyDescent="0.3">
      <c r="A128" s="1">
        <v>29.014160156256139</v>
      </c>
      <c r="B128" s="1">
        <v>44</v>
      </c>
      <c r="C128" s="1">
        <v>29.014160156256139</v>
      </c>
    </row>
    <row r="129" spans="1:3" x14ac:dyDescent="0.3">
      <c r="A129" s="1">
        <v>29.09765625</v>
      </c>
      <c r="B129" s="1">
        <v>44.5</v>
      </c>
      <c r="C129" s="1">
        <v>29.09765625</v>
      </c>
    </row>
    <row r="130" spans="1:3" x14ac:dyDescent="0.3">
      <c r="A130" s="1">
        <v>29.1796875</v>
      </c>
      <c r="B130" s="1">
        <v>45</v>
      </c>
      <c r="C130" s="1">
        <v>29.1796875</v>
      </c>
    </row>
    <row r="131" spans="1:3" x14ac:dyDescent="0.3">
      <c r="A131" s="1">
        <v>29.26171875</v>
      </c>
      <c r="B131" s="1">
        <v>45.5</v>
      </c>
      <c r="C131" s="1">
        <v>29.26171875</v>
      </c>
    </row>
    <row r="132" spans="1:3" x14ac:dyDescent="0.3">
      <c r="A132" s="1">
        <v>29.342285156256139</v>
      </c>
      <c r="B132" s="1">
        <v>46</v>
      </c>
      <c r="C132" s="1">
        <v>29.342285156256139</v>
      </c>
    </row>
    <row r="133" spans="1:3" x14ac:dyDescent="0.3">
      <c r="A133" s="1">
        <v>29.4228515625</v>
      </c>
      <c r="B133" s="1">
        <v>46.5</v>
      </c>
      <c r="C133" s="1">
        <v>29.4228515625</v>
      </c>
    </row>
    <row r="134" spans="1:3" x14ac:dyDescent="0.3">
      <c r="A134" s="1">
        <v>29.662353515627728</v>
      </c>
      <c r="B134" s="1">
        <v>47</v>
      </c>
      <c r="C134" s="1">
        <v>29.662353515627728</v>
      </c>
    </row>
    <row r="135" spans="1:3" x14ac:dyDescent="0.3">
      <c r="A135" s="1">
        <v>29.773315429692275</v>
      </c>
      <c r="B135" s="1">
        <v>47.5</v>
      </c>
      <c r="C135" s="1">
        <v>29.773315429692275</v>
      </c>
    </row>
    <row r="136" spans="1:3" x14ac:dyDescent="0.3">
      <c r="A136" s="1">
        <v>29.883911132807725</v>
      </c>
      <c r="B136" s="1">
        <v>48</v>
      </c>
      <c r="C136" s="1">
        <v>29.883911132807725</v>
      </c>
    </row>
    <row r="137" spans="1:3" x14ac:dyDescent="0.3">
      <c r="A137" s="1">
        <v>29.8798828125</v>
      </c>
      <c r="B137" s="1">
        <v>48.5</v>
      </c>
      <c r="C137" s="1">
        <v>29.8798828125</v>
      </c>
    </row>
    <row r="138" spans="1:3" x14ac:dyDescent="0.3">
      <c r="A138" s="1">
        <v>29.995605468756139</v>
      </c>
      <c r="B138" s="1">
        <v>49</v>
      </c>
      <c r="C138" s="1">
        <v>29.995605468756139</v>
      </c>
    </row>
    <row r="139" spans="1:3" x14ac:dyDescent="0.3">
      <c r="A139" s="1">
        <v>30.093017578127728</v>
      </c>
      <c r="B139" s="1">
        <v>49.5</v>
      </c>
      <c r="C139" s="1">
        <v>30.093017578127728</v>
      </c>
    </row>
    <row r="140" spans="1:3" x14ac:dyDescent="0.3">
      <c r="A140" s="1">
        <v>30.191162109372272</v>
      </c>
      <c r="B140" s="1">
        <v>50</v>
      </c>
      <c r="C140" s="1">
        <v>30.191162109372272</v>
      </c>
    </row>
    <row r="141" spans="1:3" x14ac:dyDescent="0.3">
      <c r="A141" s="1">
        <v>30.487060546872272</v>
      </c>
      <c r="B141" s="1">
        <v>51</v>
      </c>
      <c r="C141" s="1">
        <v>30.487060546872272</v>
      </c>
    </row>
    <row r="142" spans="1:3" x14ac:dyDescent="0.3">
      <c r="A142" s="1">
        <v>30.695068359372272</v>
      </c>
      <c r="B142" s="1">
        <v>52</v>
      </c>
      <c r="C142" s="1">
        <v>30.695068359372272</v>
      </c>
    </row>
    <row r="143" spans="1:3" x14ac:dyDescent="0.3">
      <c r="A143" s="1">
        <v>30.899780273436136</v>
      </c>
      <c r="B143" s="1">
        <v>53</v>
      </c>
      <c r="C143" s="1">
        <v>30.899780273436136</v>
      </c>
    </row>
    <row r="144" spans="1:3" x14ac:dyDescent="0.3">
      <c r="A144" s="1">
        <v>31.101196289063864</v>
      </c>
      <c r="B144" s="1">
        <v>54</v>
      </c>
      <c r="C144" s="1">
        <v>31.101196289063864</v>
      </c>
    </row>
    <row r="145" spans="1:3" x14ac:dyDescent="0.3">
      <c r="A145" s="1">
        <v>31.30078125</v>
      </c>
      <c r="B145" s="1">
        <v>55</v>
      </c>
      <c r="C145" s="1">
        <v>31.30078125</v>
      </c>
    </row>
    <row r="146" spans="1:3" x14ac:dyDescent="0.3">
      <c r="A146" s="1">
        <v>31.497436523436136</v>
      </c>
      <c r="B146" s="1">
        <v>56</v>
      </c>
      <c r="C146" s="1">
        <v>31.497436523436136</v>
      </c>
    </row>
    <row r="147" spans="1:3" x14ac:dyDescent="0.3">
      <c r="A147" s="1">
        <v>31.691894531256139</v>
      </c>
      <c r="B147" s="1">
        <v>57</v>
      </c>
      <c r="C147" s="1">
        <v>31.691894531256139</v>
      </c>
    </row>
    <row r="148" spans="1:3" x14ac:dyDescent="0.3">
      <c r="A148" s="1">
        <v>31.883056640627728</v>
      </c>
      <c r="B148" s="1">
        <v>58</v>
      </c>
      <c r="C148" s="1">
        <v>31.883056640627728</v>
      </c>
    </row>
    <row r="149" spans="1:3" x14ac:dyDescent="0.3">
      <c r="A149" s="1">
        <v>32.070922851563864</v>
      </c>
      <c r="B149" s="1">
        <v>59</v>
      </c>
      <c r="C149" s="1">
        <v>32.070922851563864</v>
      </c>
    </row>
    <row r="150" spans="1:3" x14ac:dyDescent="0.3">
      <c r="A150" s="20">
        <v>32.124389648436136</v>
      </c>
      <c r="B150" s="20">
        <v>60</v>
      </c>
      <c r="C150" s="20">
        <v>32.124389648436136</v>
      </c>
    </row>
    <row r="151" spans="1:3" x14ac:dyDescent="0.3">
      <c r="A151" s="1">
        <v>32.302001953127728</v>
      </c>
      <c r="B151" s="1">
        <v>61</v>
      </c>
      <c r="C151" s="1">
        <v>32.302001953127728</v>
      </c>
    </row>
    <row r="152" spans="1:3" x14ac:dyDescent="0.3">
      <c r="A152" s="1">
        <v>32.478515625</v>
      </c>
      <c r="B152" s="1">
        <v>62</v>
      </c>
      <c r="C152" s="1">
        <v>32.478515625</v>
      </c>
    </row>
    <row r="153" spans="1:3" x14ac:dyDescent="0.3">
      <c r="A153" s="1">
        <v>32.653198242192275</v>
      </c>
      <c r="B153" s="1">
        <v>63</v>
      </c>
      <c r="C153" s="1">
        <v>32.653198242192275</v>
      </c>
    </row>
    <row r="154" spans="1:3" x14ac:dyDescent="0.3">
      <c r="A154" s="1">
        <v>32.826782226563864</v>
      </c>
      <c r="B154" s="1">
        <v>64</v>
      </c>
      <c r="C154" s="1">
        <v>32.826782226563864</v>
      </c>
    </row>
    <row r="155" spans="1:3" x14ac:dyDescent="0.3">
      <c r="A155" s="1">
        <v>32.999267578127728</v>
      </c>
      <c r="B155" s="1">
        <v>65</v>
      </c>
      <c r="C155" s="1">
        <v>32.999267578127728</v>
      </c>
    </row>
    <row r="156" spans="1:3" x14ac:dyDescent="0.3">
      <c r="A156" s="1">
        <v>33.168823242192275</v>
      </c>
      <c r="B156" s="1">
        <v>66</v>
      </c>
      <c r="C156" s="1">
        <v>33.168823242192275</v>
      </c>
    </row>
    <row r="157" spans="1:3" x14ac:dyDescent="0.3">
      <c r="A157" s="1">
        <v>33.317504882807725</v>
      </c>
      <c r="B157" s="1">
        <v>67</v>
      </c>
      <c r="C157" s="1">
        <v>33.317504882807725</v>
      </c>
    </row>
    <row r="158" spans="1:3" x14ac:dyDescent="0.3">
      <c r="A158" s="1">
        <v>33.749267578127728</v>
      </c>
      <c r="B158" s="1">
        <v>68</v>
      </c>
      <c r="C158" s="1">
        <v>33.749267578127728</v>
      </c>
    </row>
    <row r="159" spans="1:3" x14ac:dyDescent="0.3">
      <c r="A159" s="1">
        <v>33.833129882807725</v>
      </c>
      <c r="B159" s="1">
        <v>69</v>
      </c>
      <c r="C159" s="1">
        <v>33.833129882807725</v>
      </c>
    </row>
    <row r="160" spans="1:3" x14ac:dyDescent="0.3">
      <c r="A160" s="1">
        <v>33.942993164063864</v>
      </c>
      <c r="B160" s="1">
        <v>70</v>
      </c>
      <c r="C160" s="1">
        <v>33.942993164063864</v>
      </c>
    </row>
    <row r="161" spans="1:3" x14ac:dyDescent="0.3">
      <c r="A161" s="1">
        <v>34.0048828125</v>
      </c>
      <c r="B161" s="1">
        <v>71</v>
      </c>
      <c r="C161" s="1">
        <v>34.0048828125</v>
      </c>
    </row>
    <row r="162" spans="1:3" x14ac:dyDescent="0.3">
      <c r="A162" s="1">
        <v>34.105957031256139</v>
      </c>
      <c r="B162" s="1">
        <v>72</v>
      </c>
      <c r="C162" s="1">
        <v>34.105957031256139</v>
      </c>
    </row>
    <row r="163" spans="1:3" x14ac:dyDescent="0.3">
      <c r="A163" s="1">
        <v>34.240356445307725</v>
      </c>
      <c r="B163" s="1">
        <v>73</v>
      </c>
      <c r="C163" s="1">
        <v>34.240356445307725</v>
      </c>
    </row>
    <row r="164" spans="1:3" x14ac:dyDescent="0.3">
      <c r="A164" s="1">
        <v>34.39453125</v>
      </c>
      <c r="B164" s="1">
        <v>74</v>
      </c>
      <c r="C164" s="1">
        <v>34.39453125</v>
      </c>
    </row>
    <row r="165" spans="1:3" x14ac:dyDescent="0.3">
      <c r="A165" s="1">
        <v>34.545410156256139</v>
      </c>
      <c r="B165" s="1">
        <v>75</v>
      </c>
      <c r="C165" s="1">
        <v>34.545410156256139</v>
      </c>
    </row>
    <row r="166" spans="1:3" x14ac:dyDescent="0.3">
      <c r="A166" s="1">
        <v>34.692993164063864</v>
      </c>
      <c r="B166" s="1">
        <v>76</v>
      </c>
      <c r="C166" s="1">
        <v>34.692993164063864</v>
      </c>
    </row>
    <row r="167" spans="1:3" x14ac:dyDescent="0.3">
      <c r="A167" s="1">
        <v>34.8369140625</v>
      </c>
      <c r="B167" s="1">
        <v>77</v>
      </c>
      <c r="C167" s="1">
        <v>34.8369140625</v>
      </c>
    </row>
    <row r="168" spans="1:3" x14ac:dyDescent="0.3">
      <c r="A168" s="1">
        <v>34.991088867192275</v>
      </c>
      <c r="B168" s="1">
        <v>78</v>
      </c>
      <c r="C168" s="1">
        <v>34.991088867192275</v>
      </c>
    </row>
    <row r="169" spans="1:3" x14ac:dyDescent="0.3">
      <c r="A169" s="1">
        <v>35.139770507807725</v>
      </c>
      <c r="B169" s="1">
        <v>79</v>
      </c>
      <c r="C169" s="1">
        <v>35.139770507807725</v>
      </c>
    </row>
    <row r="170" spans="1:3" x14ac:dyDescent="0.3">
      <c r="A170" s="20">
        <v>35.286254882807725</v>
      </c>
      <c r="B170" s="20">
        <v>80</v>
      </c>
      <c r="C170" s="20">
        <v>35.286254882807725</v>
      </c>
    </row>
    <row r="171" spans="1:3" x14ac:dyDescent="0.3">
      <c r="A171" s="1">
        <v>35.432373046872272</v>
      </c>
      <c r="B171" s="1">
        <v>81</v>
      </c>
      <c r="C171" s="1">
        <v>35.432373046872272</v>
      </c>
    </row>
    <row r="172" spans="1:3" x14ac:dyDescent="0.3">
      <c r="A172" s="1">
        <v>35.576660156256139</v>
      </c>
      <c r="B172" s="1">
        <v>82</v>
      </c>
      <c r="C172" s="1">
        <v>35.576660156256139</v>
      </c>
    </row>
    <row r="173" spans="1:3" x14ac:dyDescent="0.3">
      <c r="A173" s="1">
        <v>35.721313476563864</v>
      </c>
      <c r="B173" s="1">
        <v>83</v>
      </c>
      <c r="C173" s="1">
        <v>35.721313476563864</v>
      </c>
    </row>
    <row r="174" spans="1:3" x14ac:dyDescent="0.3">
      <c r="A174" s="1">
        <v>35.864501953127728</v>
      </c>
      <c r="B174" s="1">
        <v>84</v>
      </c>
      <c r="C174" s="1">
        <v>35.864501953127728</v>
      </c>
    </row>
    <row r="175" spans="1:3" x14ac:dyDescent="0.3">
      <c r="A175" s="1">
        <v>36.006225585936136</v>
      </c>
      <c r="B175" s="1">
        <v>85</v>
      </c>
      <c r="C175" s="1">
        <v>36.006225585936136</v>
      </c>
    </row>
    <row r="176" spans="1:3" x14ac:dyDescent="0.3">
      <c r="A176" s="1">
        <v>36.205810546872272</v>
      </c>
      <c r="B176" s="1">
        <v>86</v>
      </c>
      <c r="C176" s="1">
        <v>36.205810546872272</v>
      </c>
    </row>
    <row r="177" spans="1:3" x14ac:dyDescent="0.3">
      <c r="A177" s="1">
        <v>36.287109375</v>
      </c>
      <c r="B177" s="1">
        <v>87</v>
      </c>
      <c r="C177" s="1">
        <v>36.287109375</v>
      </c>
    </row>
    <row r="178" spans="1:3" x14ac:dyDescent="0.3">
      <c r="A178" s="1">
        <v>36.492919921872272</v>
      </c>
      <c r="B178" s="1">
        <v>88</v>
      </c>
      <c r="C178" s="1">
        <v>36.492919921872272</v>
      </c>
    </row>
    <row r="179" spans="1:3" x14ac:dyDescent="0.3">
      <c r="A179" s="1">
        <v>36.636108398436136</v>
      </c>
      <c r="B179" s="1">
        <v>89</v>
      </c>
      <c r="C179" s="1">
        <v>36.636108398436136</v>
      </c>
    </row>
    <row r="180" spans="1:3" x14ac:dyDescent="0.3">
      <c r="A180" s="1">
        <v>36.7939453125</v>
      </c>
      <c r="B180" s="1">
        <v>90</v>
      </c>
      <c r="C180" s="1">
        <v>36.7939453125</v>
      </c>
    </row>
    <row r="181" spans="1:3" x14ac:dyDescent="0.3">
      <c r="A181" s="1">
        <v>36.932006835936136</v>
      </c>
      <c r="B181" s="1">
        <v>91</v>
      </c>
      <c r="C181" s="1">
        <v>36.932006835936136</v>
      </c>
    </row>
    <row r="182" spans="1:3" x14ac:dyDescent="0.3">
      <c r="A182" s="1">
        <v>37.070434570307725</v>
      </c>
      <c r="B182" s="1">
        <v>92</v>
      </c>
      <c r="C182" s="1">
        <v>37.070434570307725</v>
      </c>
    </row>
    <row r="183" spans="1:3" x14ac:dyDescent="0.3">
      <c r="A183" s="1">
        <v>37.206665039063864</v>
      </c>
      <c r="B183" s="1">
        <v>93</v>
      </c>
      <c r="C183" s="1">
        <v>37.206665039063864</v>
      </c>
    </row>
    <row r="184" spans="1:3" x14ac:dyDescent="0.3">
      <c r="A184" s="1">
        <v>37.342529296872272</v>
      </c>
      <c r="B184" s="1">
        <v>94</v>
      </c>
      <c r="C184" s="1">
        <v>37.342529296872272</v>
      </c>
    </row>
    <row r="185" spans="1:3" x14ac:dyDescent="0.3">
      <c r="A185" s="1">
        <v>37.478027343756139</v>
      </c>
      <c r="B185" s="1">
        <v>95</v>
      </c>
      <c r="C185" s="1">
        <v>37.478027343756139</v>
      </c>
    </row>
    <row r="186" spans="1:3" x14ac:dyDescent="0.3">
      <c r="A186" s="1">
        <v>37.612792968756139</v>
      </c>
      <c r="B186" s="1">
        <v>96</v>
      </c>
      <c r="C186" s="1">
        <v>37.612792968756139</v>
      </c>
    </row>
    <row r="187" spans="1:3" x14ac:dyDescent="0.3">
      <c r="A187" s="1">
        <v>37.747192382807725</v>
      </c>
      <c r="B187" s="1">
        <v>97</v>
      </c>
      <c r="C187" s="1">
        <v>37.747192382807725</v>
      </c>
    </row>
    <row r="188" spans="1:3" x14ac:dyDescent="0.3">
      <c r="A188" s="1">
        <v>37.880493164063864</v>
      </c>
      <c r="B188" s="1">
        <v>98</v>
      </c>
      <c r="C188" s="1">
        <v>37.880493164063864</v>
      </c>
    </row>
    <row r="189" spans="1:3" x14ac:dyDescent="0.3">
      <c r="A189" s="1">
        <v>38.0126953125</v>
      </c>
      <c r="B189" s="1">
        <v>99</v>
      </c>
      <c r="C189" s="1">
        <v>38.0126953125</v>
      </c>
    </row>
    <row r="190" spans="1:3" x14ac:dyDescent="0.3">
      <c r="A190" s="20">
        <v>38.144897460936136</v>
      </c>
      <c r="B190" s="20">
        <v>100</v>
      </c>
      <c r="C190" s="20">
        <v>38.144897460936136</v>
      </c>
    </row>
    <row r="191" spans="1:3" x14ac:dyDescent="0.3">
      <c r="A191" s="1">
        <v>38.276000976563864</v>
      </c>
      <c r="B191" s="1">
        <v>101</v>
      </c>
      <c r="C191" s="1">
        <v>38.276000976563864</v>
      </c>
    </row>
    <row r="192" spans="1:3" x14ac:dyDescent="0.3">
      <c r="A192" s="1">
        <v>38.406738281256139</v>
      </c>
      <c r="B192" s="1">
        <v>102</v>
      </c>
      <c r="C192" s="1">
        <v>38.406738281256139</v>
      </c>
    </row>
    <row r="193" spans="1:3" x14ac:dyDescent="0.3">
      <c r="A193" s="1">
        <v>38.536743164063864</v>
      </c>
      <c r="B193" s="1">
        <v>103</v>
      </c>
      <c r="C193" s="1">
        <v>38.536743164063864</v>
      </c>
    </row>
    <row r="194" spans="1:3" x14ac:dyDescent="0.3">
      <c r="A194" s="1">
        <v>38.665283203127728</v>
      </c>
      <c r="B194" s="1">
        <v>104</v>
      </c>
      <c r="C194" s="1">
        <v>38.665283203127728</v>
      </c>
    </row>
    <row r="195" spans="1:3" x14ac:dyDescent="0.3">
      <c r="A195" s="1">
        <v>38.794189453127728</v>
      </c>
      <c r="B195" s="1">
        <v>105</v>
      </c>
      <c r="C195" s="1">
        <v>38.794189453127728</v>
      </c>
    </row>
    <row r="196" spans="1:3" x14ac:dyDescent="0.3">
      <c r="A196" s="1">
        <v>38.922729492192275</v>
      </c>
      <c r="B196" s="1">
        <v>106</v>
      </c>
      <c r="C196" s="1">
        <v>38.922729492192275</v>
      </c>
    </row>
    <row r="197" spans="1:3" x14ac:dyDescent="0.3">
      <c r="A197" s="1">
        <v>38.990112304692275</v>
      </c>
      <c r="B197" s="1">
        <v>107</v>
      </c>
      <c r="C197" s="1">
        <v>38.990112304692275</v>
      </c>
    </row>
    <row r="198" spans="1:3" x14ac:dyDescent="0.3">
      <c r="A198" s="1">
        <v>39.195922851563864</v>
      </c>
      <c r="B198" s="1">
        <v>108</v>
      </c>
      <c r="C198" s="1">
        <v>39.195922851563864</v>
      </c>
    </row>
    <row r="199" spans="1:3" x14ac:dyDescent="0.3">
      <c r="A199" s="1">
        <v>39.323730468756139</v>
      </c>
      <c r="B199" s="1">
        <v>109</v>
      </c>
      <c r="C199" s="1">
        <v>39.323730468756139</v>
      </c>
    </row>
    <row r="200" spans="1:3" x14ac:dyDescent="0.3">
      <c r="A200" s="1">
        <v>39.451171875</v>
      </c>
      <c r="B200" s="1">
        <v>110</v>
      </c>
      <c r="C200" s="1">
        <v>39.451171875</v>
      </c>
    </row>
    <row r="201" spans="1:3" x14ac:dyDescent="0.3">
      <c r="A201" s="1">
        <v>39.577514648436136</v>
      </c>
      <c r="B201" s="1">
        <v>111</v>
      </c>
      <c r="C201" s="1">
        <v>39.577514648436136</v>
      </c>
    </row>
    <row r="202" spans="1:3" x14ac:dyDescent="0.3">
      <c r="A202" s="1">
        <v>39.703491210936136</v>
      </c>
      <c r="B202" s="1">
        <v>112</v>
      </c>
      <c r="C202" s="1">
        <v>39.703491210936136</v>
      </c>
    </row>
    <row r="203" spans="1:3" x14ac:dyDescent="0.3">
      <c r="A203" s="1">
        <v>39.829833984372272</v>
      </c>
      <c r="B203" s="1">
        <v>113</v>
      </c>
      <c r="C203" s="1">
        <v>39.829833984372272</v>
      </c>
    </row>
    <row r="204" spans="1:3" x14ac:dyDescent="0.3">
      <c r="A204" s="1">
        <v>39.955444335936136</v>
      </c>
      <c r="B204" s="1">
        <v>114</v>
      </c>
      <c r="C204" s="1">
        <v>39.955444335936136</v>
      </c>
    </row>
    <row r="205" spans="1:3" x14ac:dyDescent="0.3">
      <c r="A205" s="1">
        <v>40.112548828127728</v>
      </c>
      <c r="B205" s="1">
        <v>115</v>
      </c>
      <c r="C205" s="1">
        <v>40.112548828127728</v>
      </c>
    </row>
    <row r="206" spans="1:3" x14ac:dyDescent="0.3">
      <c r="A206" s="1">
        <v>40.203735351563864</v>
      </c>
      <c r="B206" s="1">
        <v>116</v>
      </c>
      <c r="C206" s="1">
        <v>40.203735351563864</v>
      </c>
    </row>
    <row r="207" spans="1:3" x14ac:dyDescent="0.3">
      <c r="A207" s="1">
        <v>40.311035156256139</v>
      </c>
      <c r="B207" s="1">
        <v>117</v>
      </c>
      <c r="C207" s="1">
        <v>40.311035156256139</v>
      </c>
    </row>
    <row r="208" spans="1:3" x14ac:dyDescent="0.3">
      <c r="A208" s="1">
        <v>40.4208984375</v>
      </c>
      <c r="B208" s="1">
        <v>118</v>
      </c>
      <c r="C208" s="1">
        <v>40.4208984375</v>
      </c>
    </row>
    <row r="209" spans="1:3" x14ac:dyDescent="0.3">
      <c r="A209" s="1">
        <v>40.541381835936136</v>
      </c>
      <c r="B209" s="1">
        <v>119</v>
      </c>
      <c r="C209" s="1">
        <v>40.541381835936136</v>
      </c>
    </row>
    <row r="210" spans="1:3" x14ac:dyDescent="0.3">
      <c r="A210" s="20">
        <v>40.660766601563864</v>
      </c>
      <c r="B210" s="20">
        <v>120</v>
      </c>
      <c r="C210" s="20">
        <v>40.660766601563864</v>
      </c>
    </row>
    <row r="211" spans="1:3" x14ac:dyDescent="0.3">
      <c r="A211" s="1">
        <v>40.779785156256139</v>
      </c>
      <c r="B211" s="1">
        <v>121</v>
      </c>
      <c r="C211" s="1">
        <v>40.779785156256139</v>
      </c>
    </row>
    <row r="212" spans="1:3" x14ac:dyDescent="0.3">
      <c r="A212" s="1">
        <v>41.084472656256139</v>
      </c>
      <c r="B212" s="1">
        <v>123</v>
      </c>
      <c r="C212" s="1">
        <v>41.084472656256139</v>
      </c>
    </row>
    <row r="213" spans="1:3" x14ac:dyDescent="0.3">
      <c r="A213" s="1">
        <v>41.242675781256139</v>
      </c>
      <c r="B213" s="1">
        <v>124</v>
      </c>
      <c r="C213" s="1">
        <v>41.242675781256139</v>
      </c>
    </row>
    <row r="214" spans="1:3" x14ac:dyDescent="0.3">
      <c r="A214" s="1">
        <v>41.246704101563864</v>
      </c>
      <c r="B214" s="1">
        <v>125</v>
      </c>
      <c r="C214" s="1">
        <v>41.246704101563864</v>
      </c>
    </row>
    <row r="215" spans="1:3" x14ac:dyDescent="0.3">
      <c r="A215" s="1">
        <v>41.366821289063864</v>
      </c>
      <c r="B215" s="1">
        <v>126</v>
      </c>
      <c r="C215" s="1">
        <v>41.366821289063864</v>
      </c>
    </row>
    <row r="216" spans="1:3" x14ac:dyDescent="0.3">
      <c r="A216" s="1">
        <v>41.486206054692275</v>
      </c>
      <c r="B216" s="1">
        <v>127</v>
      </c>
      <c r="C216" s="1">
        <v>41.486206054692275</v>
      </c>
    </row>
    <row r="217" spans="1:3" x14ac:dyDescent="0.3">
      <c r="A217" s="1">
        <v>41.606323242192275</v>
      </c>
      <c r="B217" s="1">
        <v>128</v>
      </c>
      <c r="C217" s="1">
        <v>41.606323242192275</v>
      </c>
    </row>
    <row r="218" spans="1:3" x14ac:dyDescent="0.3">
      <c r="A218" s="1">
        <v>41.720581054692275</v>
      </c>
      <c r="B218" s="1">
        <v>129</v>
      </c>
      <c r="C218" s="1">
        <v>41.720581054692275</v>
      </c>
    </row>
    <row r="219" spans="1:3" x14ac:dyDescent="0.3">
      <c r="A219" s="1">
        <v>41.931518554692275</v>
      </c>
      <c r="B219" s="1">
        <v>130</v>
      </c>
      <c r="C219" s="1">
        <v>41.931518554692275</v>
      </c>
    </row>
    <row r="220" spans="1:3" x14ac:dyDescent="0.3">
      <c r="A220" s="1">
        <v>42.070678710936136</v>
      </c>
      <c r="B220" s="1">
        <v>131</v>
      </c>
      <c r="C220" s="1">
        <v>42.070678710936136</v>
      </c>
    </row>
    <row r="221" spans="1:3" x14ac:dyDescent="0.3">
      <c r="A221" s="1">
        <v>42.202514648436136</v>
      </c>
      <c r="B221" s="1">
        <v>132</v>
      </c>
      <c r="C221" s="1">
        <v>42.202514648436136</v>
      </c>
    </row>
    <row r="222" spans="1:3" x14ac:dyDescent="0.3">
      <c r="A222" s="1">
        <v>42.339111328127728</v>
      </c>
      <c r="B222" s="1">
        <v>133</v>
      </c>
      <c r="C222" s="1">
        <v>42.339111328127728</v>
      </c>
    </row>
    <row r="223" spans="1:3" x14ac:dyDescent="0.3">
      <c r="A223" s="1">
        <v>42.485595703127728</v>
      </c>
      <c r="B223" s="1">
        <v>134</v>
      </c>
      <c r="C223" s="1">
        <v>42.485595703127728</v>
      </c>
    </row>
    <row r="224" spans="1:3" x14ac:dyDescent="0.3">
      <c r="A224" s="1">
        <v>42.624389648436136</v>
      </c>
      <c r="B224" s="1">
        <v>135</v>
      </c>
      <c r="C224" s="1">
        <v>42.624389648436136</v>
      </c>
    </row>
    <row r="225" spans="1:3" x14ac:dyDescent="0.3">
      <c r="A225" s="1">
        <v>42.71484375</v>
      </c>
      <c r="B225" s="1">
        <v>136</v>
      </c>
      <c r="C225" s="1">
        <v>42.71484375</v>
      </c>
    </row>
    <row r="226" spans="1:3" x14ac:dyDescent="0.3">
      <c r="A226" s="1">
        <v>42.888061523436136</v>
      </c>
      <c r="B226" s="1">
        <v>137</v>
      </c>
      <c r="C226" s="1">
        <v>42.888061523436136</v>
      </c>
    </row>
    <row r="227" spans="1:3" x14ac:dyDescent="0.3">
      <c r="A227" s="1">
        <v>43.021362304692275</v>
      </c>
      <c r="B227" s="1">
        <v>138</v>
      </c>
      <c r="C227" s="1">
        <v>43.021362304692275</v>
      </c>
    </row>
    <row r="228" spans="1:3" x14ac:dyDescent="0.3">
      <c r="A228" s="1">
        <v>43.154296875</v>
      </c>
      <c r="B228" s="1">
        <v>139</v>
      </c>
      <c r="C228" s="1">
        <v>43.154296875</v>
      </c>
    </row>
    <row r="229" spans="1:3" x14ac:dyDescent="0.3">
      <c r="A229" s="20">
        <v>43.227905273436136</v>
      </c>
      <c r="B229" s="20">
        <v>140</v>
      </c>
      <c r="C229" s="20">
        <v>43.227905273436136</v>
      </c>
    </row>
    <row r="230" spans="1:3" x14ac:dyDescent="0.3">
      <c r="A230" s="1">
        <v>43.342895507807725</v>
      </c>
      <c r="B230" s="1">
        <v>141</v>
      </c>
      <c r="C230" s="1">
        <v>43.342895507807725</v>
      </c>
    </row>
    <row r="231" spans="1:3" x14ac:dyDescent="0.3">
      <c r="A231" s="1">
        <v>43.473999023436136</v>
      </c>
      <c r="B231" s="1">
        <v>142</v>
      </c>
      <c r="C231" s="1">
        <v>43.473999023436136</v>
      </c>
    </row>
    <row r="232" spans="1:3" x14ac:dyDescent="0.3">
      <c r="A232" s="1">
        <v>43.602905273436136</v>
      </c>
      <c r="B232" s="1">
        <v>143</v>
      </c>
      <c r="C232" s="1">
        <v>43.602905273436136</v>
      </c>
    </row>
    <row r="233" spans="1:3" x14ac:dyDescent="0.3">
      <c r="A233" s="1">
        <v>43.76953125</v>
      </c>
      <c r="B233" s="1">
        <v>144</v>
      </c>
      <c r="C233" s="1">
        <v>43.76953125</v>
      </c>
    </row>
    <row r="234" spans="1:3" x14ac:dyDescent="0.3">
      <c r="A234" s="1">
        <v>43.899902343756139</v>
      </c>
      <c r="B234" s="1">
        <v>145</v>
      </c>
      <c r="C234" s="1">
        <v>43.899902343756139</v>
      </c>
    </row>
    <row r="235" spans="1:3" x14ac:dyDescent="0.3">
      <c r="A235" s="1">
        <v>44.028442382807725</v>
      </c>
      <c r="B235" s="1">
        <v>146</v>
      </c>
      <c r="C235" s="1">
        <v>44.028442382807725</v>
      </c>
    </row>
    <row r="236" spans="1:3" x14ac:dyDescent="0.3">
      <c r="A236" s="1">
        <v>44.157348632807725</v>
      </c>
      <c r="B236" s="1">
        <v>147</v>
      </c>
      <c r="C236" s="1">
        <v>44.157348632807725</v>
      </c>
    </row>
    <row r="237" spans="1:3" x14ac:dyDescent="0.3">
      <c r="A237" s="1">
        <v>44.286621093756139</v>
      </c>
      <c r="B237" s="1">
        <v>148</v>
      </c>
      <c r="C237" s="1">
        <v>44.286621093756139</v>
      </c>
    </row>
    <row r="238" spans="1:3" x14ac:dyDescent="0.3">
      <c r="A238" s="1">
        <v>44.414794921872272</v>
      </c>
      <c r="B238" s="1">
        <v>149</v>
      </c>
      <c r="C238" s="1">
        <v>44.414794921872272</v>
      </c>
    </row>
    <row r="239" spans="1:3" x14ac:dyDescent="0.3">
      <c r="A239" s="1">
        <v>44.561645507807725</v>
      </c>
      <c r="B239" s="1">
        <v>150</v>
      </c>
      <c r="C239" s="1">
        <v>44.561645507807725</v>
      </c>
    </row>
    <row r="240" spans="1:3" x14ac:dyDescent="0.3">
      <c r="A240" s="1">
        <v>44.687988281256139</v>
      </c>
      <c r="B240" s="1">
        <v>151</v>
      </c>
      <c r="C240" s="1">
        <v>44.687988281256139</v>
      </c>
    </row>
    <row r="241" spans="1:3" x14ac:dyDescent="0.3">
      <c r="A241" s="1">
        <v>44.820556640627728</v>
      </c>
      <c r="B241" s="1">
        <v>152</v>
      </c>
      <c r="C241" s="1">
        <v>44.820556640627728</v>
      </c>
    </row>
    <row r="242" spans="1:3" x14ac:dyDescent="0.3">
      <c r="A242" s="1">
        <v>44.942504882807725</v>
      </c>
      <c r="B242" s="1">
        <v>153</v>
      </c>
      <c r="C242" s="1">
        <v>44.942504882807725</v>
      </c>
    </row>
    <row r="243" spans="1:3" x14ac:dyDescent="0.3">
      <c r="A243" s="1">
        <v>45.047973632807725</v>
      </c>
      <c r="B243" s="1">
        <v>154</v>
      </c>
      <c r="C243" s="1">
        <v>45.047973632807725</v>
      </c>
    </row>
    <row r="244" spans="1:3" x14ac:dyDescent="0.3">
      <c r="A244" s="1">
        <v>45.146484375</v>
      </c>
      <c r="B244" s="1">
        <v>155</v>
      </c>
      <c r="C244" s="1">
        <v>45.146484375</v>
      </c>
    </row>
    <row r="245" spans="1:3" x14ac:dyDescent="0.3">
      <c r="A245" s="1">
        <v>45.251220703127728</v>
      </c>
      <c r="B245" s="1">
        <v>156</v>
      </c>
      <c r="C245" s="1">
        <v>45.251220703127728</v>
      </c>
    </row>
    <row r="246" spans="1:3" x14ac:dyDescent="0.3">
      <c r="A246" s="1">
        <v>45.355957031256139</v>
      </c>
      <c r="B246" s="1">
        <v>157</v>
      </c>
      <c r="C246" s="1">
        <v>45.355957031256139</v>
      </c>
    </row>
    <row r="247" spans="1:3" x14ac:dyDescent="0.3">
      <c r="A247" s="1">
        <v>45.468383789063864</v>
      </c>
      <c r="B247" s="1">
        <v>158</v>
      </c>
      <c r="C247" s="1">
        <v>45.468383789063864</v>
      </c>
    </row>
    <row r="248" spans="1:3" x14ac:dyDescent="0.3">
      <c r="A248" s="1">
        <v>45.581542968756139</v>
      </c>
      <c r="B248" s="1">
        <v>159</v>
      </c>
      <c r="C248" s="1">
        <v>45.581542968756139</v>
      </c>
    </row>
    <row r="249" spans="1:3" x14ac:dyDescent="0.3">
      <c r="A249" s="20">
        <v>45.693237304692275</v>
      </c>
      <c r="B249" s="20">
        <v>160</v>
      </c>
      <c r="C249" s="20">
        <v>45.693237304692275</v>
      </c>
    </row>
    <row r="250" spans="1:3" x14ac:dyDescent="0.3">
      <c r="A250" s="1">
        <v>45.805297851563864</v>
      </c>
      <c r="B250" s="1">
        <v>161</v>
      </c>
      <c r="C250" s="1">
        <v>45.805297851563864</v>
      </c>
    </row>
    <row r="251" spans="1:3" x14ac:dyDescent="0.3">
      <c r="A251" s="1">
        <v>45.917358398436136</v>
      </c>
      <c r="B251" s="1">
        <v>162</v>
      </c>
      <c r="C251" s="1">
        <v>45.917358398436136</v>
      </c>
    </row>
    <row r="252" spans="1:3" x14ac:dyDescent="0.3">
      <c r="A252" s="1">
        <v>46.029418945307725</v>
      </c>
      <c r="B252" s="1">
        <v>163</v>
      </c>
      <c r="C252" s="1">
        <v>46.029418945307725</v>
      </c>
    </row>
    <row r="253" spans="1:3" x14ac:dyDescent="0.3">
      <c r="A253" s="1">
        <v>46.103393554692275</v>
      </c>
      <c r="B253" s="1">
        <v>164</v>
      </c>
      <c r="C253" s="1">
        <v>46.103393554692275</v>
      </c>
    </row>
    <row r="254" spans="1:3" x14ac:dyDescent="0.3">
      <c r="A254" s="1">
        <v>46.215087890627728</v>
      </c>
      <c r="B254" s="1">
        <v>165</v>
      </c>
      <c r="C254" s="1">
        <v>46.215087890627728</v>
      </c>
    </row>
    <row r="255" spans="1:3" x14ac:dyDescent="0.3">
      <c r="A255" s="1">
        <v>46.326049804692275</v>
      </c>
      <c r="B255" s="1">
        <v>166</v>
      </c>
      <c r="C255" s="1">
        <v>46.326049804692275</v>
      </c>
    </row>
    <row r="256" spans="1:3" x14ac:dyDescent="0.3">
      <c r="A256" s="1">
        <v>46.437011718756139</v>
      </c>
      <c r="B256" s="1">
        <v>167</v>
      </c>
      <c r="C256" s="1">
        <v>46.437011718756139</v>
      </c>
    </row>
    <row r="257" spans="1:3" x14ac:dyDescent="0.3">
      <c r="A257" s="1">
        <v>46.547241210936136</v>
      </c>
      <c r="B257" s="1">
        <v>168</v>
      </c>
      <c r="C257" s="1">
        <v>46.547241210936136</v>
      </c>
    </row>
    <row r="258" spans="1:3" x14ac:dyDescent="0.3">
      <c r="A258" s="1">
        <v>46.658203125</v>
      </c>
      <c r="B258" s="1">
        <v>169</v>
      </c>
      <c r="C258" s="1">
        <v>46.658203125</v>
      </c>
    </row>
    <row r="259" spans="1:3" x14ac:dyDescent="0.3">
      <c r="A259" s="20">
        <v>46.768066406256139</v>
      </c>
      <c r="B259" s="20">
        <v>170</v>
      </c>
      <c r="C259" s="20">
        <v>46.768066406256139</v>
      </c>
    </row>
    <row r="260" spans="1:3" x14ac:dyDescent="0.3">
      <c r="A260" s="1">
        <v>46.879028320307725</v>
      </c>
      <c r="B260" s="1">
        <v>171</v>
      </c>
      <c r="C260" s="1">
        <v>46.879028320307725</v>
      </c>
    </row>
    <row r="261" spans="1:3" x14ac:dyDescent="0.3">
      <c r="A261" s="1">
        <v>47.078613281256139</v>
      </c>
      <c r="B261" s="1">
        <v>172</v>
      </c>
      <c r="C261" s="1">
        <v>47.078613281256139</v>
      </c>
    </row>
    <row r="262" spans="1:3" x14ac:dyDescent="0.3">
      <c r="A262" s="1">
        <v>47.203857421872272</v>
      </c>
      <c r="B262" s="1">
        <v>173</v>
      </c>
      <c r="C262" s="1">
        <v>47.203857421872272</v>
      </c>
    </row>
    <row r="263" spans="1:3" x14ac:dyDescent="0.3">
      <c r="A263" s="1">
        <v>47.296875</v>
      </c>
      <c r="B263" s="1">
        <v>174</v>
      </c>
      <c r="C263" s="1">
        <v>47.296875</v>
      </c>
    </row>
    <row r="264" spans="1:3" x14ac:dyDescent="0.3">
      <c r="A264" s="1">
        <v>47.404907226563864</v>
      </c>
      <c r="B264" s="1">
        <v>175</v>
      </c>
      <c r="C264" s="1">
        <v>47.404907226563864</v>
      </c>
    </row>
    <row r="265" spans="1:3" x14ac:dyDescent="0.3">
      <c r="A265" s="1">
        <v>47.564208984372272</v>
      </c>
      <c r="B265" s="1">
        <v>176</v>
      </c>
      <c r="C265" s="1">
        <v>47.564208984372272</v>
      </c>
    </row>
    <row r="266" spans="1:3" x14ac:dyDescent="0.3">
      <c r="A266" s="1">
        <v>47.700073242192275</v>
      </c>
      <c r="B266" s="1">
        <v>177</v>
      </c>
      <c r="C266" s="1">
        <v>47.700073242192275</v>
      </c>
    </row>
    <row r="267" spans="1:3" x14ac:dyDescent="0.3">
      <c r="A267" s="1">
        <v>47.845092773436136</v>
      </c>
      <c r="B267" s="1">
        <v>178</v>
      </c>
      <c r="C267" s="1">
        <v>47.845092773436136</v>
      </c>
    </row>
    <row r="268" spans="1:3" x14ac:dyDescent="0.3">
      <c r="A268" s="1">
        <v>47.979858398436136</v>
      </c>
      <c r="B268" s="1">
        <v>179</v>
      </c>
      <c r="C268" s="1">
        <v>47.979858398436136</v>
      </c>
    </row>
    <row r="269" spans="1:3" x14ac:dyDescent="0.3">
      <c r="A269" s="20">
        <v>48.116821289063864</v>
      </c>
      <c r="B269" s="20">
        <v>180</v>
      </c>
      <c r="C269" s="20">
        <v>48.116821289063864</v>
      </c>
    </row>
    <row r="270" spans="1:3" x14ac:dyDescent="0.3">
      <c r="A270" s="1">
        <v>48.250854492192275</v>
      </c>
      <c r="B270" s="1">
        <v>181</v>
      </c>
      <c r="C270" s="1">
        <v>48.250854492192275</v>
      </c>
    </row>
    <row r="271" spans="1:3" x14ac:dyDescent="0.3">
      <c r="A271" s="1">
        <v>48.402832031256139</v>
      </c>
      <c r="B271" s="1">
        <v>182</v>
      </c>
      <c r="C271" s="1">
        <v>48.402832031256139</v>
      </c>
    </row>
    <row r="272" spans="1:3" x14ac:dyDescent="0.3">
      <c r="A272" s="1">
        <v>48.5595703125</v>
      </c>
      <c r="B272" s="1">
        <v>183</v>
      </c>
      <c r="C272" s="1">
        <v>48.5595703125</v>
      </c>
    </row>
    <row r="273" spans="1:3" x14ac:dyDescent="0.3">
      <c r="A273" s="1">
        <v>48.713745117192275</v>
      </c>
      <c r="B273" s="1">
        <v>184</v>
      </c>
      <c r="C273" s="1">
        <v>48.713745117192275</v>
      </c>
    </row>
    <row r="274" spans="1:3" x14ac:dyDescent="0.3">
      <c r="A274" s="1">
        <v>48.851440429692275</v>
      </c>
      <c r="B274" s="1">
        <v>185</v>
      </c>
      <c r="C274" s="1">
        <v>48.851440429692275</v>
      </c>
    </row>
    <row r="275" spans="1:3" x14ac:dyDescent="0.3">
      <c r="A275" s="1">
        <v>48.9873046875</v>
      </c>
      <c r="B275" s="1">
        <v>186</v>
      </c>
      <c r="C275" s="1">
        <v>48.9873046875</v>
      </c>
    </row>
    <row r="276" spans="1:3" x14ac:dyDescent="0.3">
      <c r="A276" s="1">
        <v>49.123168945307725</v>
      </c>
      <c r="B276" s="1">
        <v>187</v>
      </c>
      <c r="C276" s="1">
        <v>49.123168945307725</v>
      </c>
    </row>
    <row r="277" spans="1:3" x14ac:dyDescent="0.3">
      <c r="A277" s="1">
        <v>49.256469726563864</v>
      </c>
      <c r="B277" s="1">
        <v>188</v>
      </c>
      <c r="C277" s="1">
        <v>49.256469726563864</v>
      </c>
    </row>
    <row r="278" spans="1:3" x14ac:dyDescent="0.3">
      <c r="A278" s="1">
        <v>49.411010742192275</v>
      </c>
      <c r="B278" s="1">
        <v>189</v>
      </c>
      <c r="C278" s="1">
        <v>49.411010742192275</v>
      </c>
    </row>
    <row r="279" spans="1:3" x14ac:dyDescent="0.3">
      <c r="A279" s="1">
        <v>49.55859375</v>
      </c>
      <c r="B279" s="1">
        <v>190</v>
      </c>
      <c r="C279" s="1">
        <v>49.55859375</v>
      </c>
    </row>
    <row r="280" spans="1:3" x14ac:dyDescent="0.3">
      <c r="A280" s="1">
        <v>49.720458984372272</v>
      </c>
      <c r="B280" s="1">
        <v>191</v>
      </c>
      <c r="C280" s="1">
        <v>49.720458984372272</v>
      </c>
    </row>
    <row r="281" spans="1:3" x14ac:dyDescent="0.3">
      <c r="A281" s="1">
        <v>49.838378906256139</v>
      </c>
      <c r="B281" s="1">
        <v>192</v>
      </c>
      <c r="C281" s="1">
        <v>49.838378906256139</v>
      </c>
    </row>
    <row r="282" spans="1:3" x14ac:dyDescent="0.3">
      <c r="A282" s="1">
        <v>49.964355468756139</v>
      </c>
      <c r="B282" s="1">
        <v>193</v>
      </c>
      <c r="C282" s="1">
        <v>49.964355468756139</v>
      </c>
    </row>
    <row r="283" spans="1:3" x14ac:dyDescent="0.3">
      <c r="A283" s="1">
        <v>50.102050781256139</v>
      </c>
      <c r="B283" s="1">
        <v>194</v>
      </c>
      <c r="C283" s="1">
        <v>50.102050781256139</v>
      </c>
    </row>
    <row r="284" spans="1:3" x14ac:dyDescent="0.3">
      <c r="A284" s="1">
        <v>50.234252929692275</v>
      </c>
      <c r="B284" s="1">
        <v>195</v>
      </c>
      <c r="C284" s="1">
        <v>50.234252929692275</v>
      </c>
    </row>
    <row r="285" spans="1:3" x14ac:dyDescent="0.3">
      <c r="A285" s="1">
        <v>50.403076171872272</v>
      </c>
      <c r="B285" s="1">
        <v>196</v>
      </c>
      <c r="C285" s="1">
        <v>50.403076171872272</v>
      </c>
    </row>
    <row r="286" spans="1:3" x14ac:dyDescent="0.3">
      <c r="A286" s="1">
        <v>50.502685546872272</v>
      </c>
      <c r="B286" s="1">
        <v>197</v>
      </c>
      <c r="C286" s="1">
        <v>50.502685546872272</v>
      </c>
    </row>
    <row r="287" spans="1:3" x14ac:dyDescent="0.3">
      <c r="A287" s="1">
        <v>50.678100585936136</v>
      </c>
      <c r="B287" s="1">
        <v>230</v>
      </c>
      <c r="C287" s="1">
        <v>50.678100585936136</v>
      </c>
    </row>
    <row r="288" spans="1:3" x14ac:dyDescent="0.3">
      <c r="A288" s="1">
        <v>51.241699218756139</v>
      </c>
      <c r="B288" s="1">
        <v>235</v>
      </c>
      <c r="C288" s="1">
        <v>51.241699218756139</v>
      </c>
    </row>
    <row r="289" spans="1:3" x14ac:dyDescent="0.3">
      <c r="A289" s="1">
        <v>51.806762695307725</v>
      </c>
      <c r="B289" s="1">
        <v>240</v>
      </c>
      <c r="C289" s="1">
        <v>51.806762695307725</v>
      </c>
    </row>
    <row r="290" spans="1:3" x14ac:dyDescent="0.3">
      <c r="A290" s="1">
        <v>52.369995117192275</v>
      </c>
      <c r="B290" s="1">
        <v>245</v>
      </c>
      <c r="C290" s="1">
        <v>52.369995117192275</v>
      </c>
    </row>
    <row r="291" spans="1:3" x14ac:dyDescent="0.3">
      <c r="A291" s="1">
        <v>52.939819335936136</v>
      </c>
      <c r="B291" s="1">
        <v>250</v>
      </c>
      <c r="C291" s="1">
        <v>52.939819335936136</v>
      </c>
    </row>
    <row r="292" spans="1:3" x14ac:dyDescent="0.3">
      <c r="A292" s="1">
        <v>53.4990234375</v>
      </c>
      <c r="B292" s="1">
        <v>255</v>
      </c>
      <c r="C292" s="1">
        <v>53.4990234375</v>
      </c>
    </row>
    <row r="293" spans="1:3" x14ac:dyDescent="0.3">
      <c r="A293" s="1">
        <v>53.8505859375</v>
      </c>
      <c r="B293" s="1">
        <v>260</v>
      </c>
      <c r="C293" s="1">
        <v>53.8505859375</v>
      </c>
    </row>
    <row r="294" spans="1:3" x14ac:dyDescent="0.3">
      <c r="A294" s="1">
        <v>54.248291015627728</v>
      </c>
      <c r="B294" s="1">
        <v>265</v>
      </c>
      <c r="C294" s="1">
        <v>54.248291015627728</v>
      </c>
    </row>
    <row r="295" spans="1:3" x14ac:dyDescent="0.3">
      <c r="A295" s="1">
        <v>54.747802734372272</v>
      </c>
      <c r="B295" s="1">
        <v>270</v>
      </c>
      <c r="C295" s="1">
        <v>54.747802734372272</v>
      </c>
    </row>
    <row r="296" spans="1:3" x14ac:dyDescent="0.3">
      <c r="A296" s="1">
        <v>55.220947265627728</v>
      </c>
      <c r="B296" s="1">
        <v>275</v>
      </c>
      <c r="C296" s="1">
        <v>55.220947265627728</v>
      </c>
    </row>
    <row r="297" spans="1:3" x14ac:dyDescent="0.3">
      <c r="A297" s="1">
        <v>55.678344726563864</v>
      </c>
      <c r="B297" s="1">
        <v>280</v>
      </c>
      <c r="C297" s="1">
        <v>55.678344726563864</v>
      </c>
    </row>
    <row r="298" spans="1:3" x14ac:dyDescent="0.3">
      <c r="A298" s="1">
        <v>56.7861328125</v>
      </c>
      <c r="B298" s="1">
        <v>285</v>
      </c>
      <c r="C298" s="1">
        <v>56.7861328125</v>
      </c>
    </row>
    <row r="299" spans="1:3" x14ac:dyDescent="0.3">
      <c r="A299" s="1">
        <v>57.754394531256139</v>
      </c>
      <c r="B299" s="1">
        <v>290</v>
      </c>
      <c r="C299" s="1">
        <v>57.754394531256139</v>
      </c>
    </row>
    <row r="300" spans="1:3" x14ac:dyDescent="0.3">
      <c r="A300" s="1">
        <v>58.047363281256139</v>
      </c>
      <c r="B300" s="1">
        <v>295</v>
      </c>
      <c r="C300" s="1">
        <v>58.047363281256139</v>
      </c>
    </row>
    <row r="301" spans="1:3" x14ac:dyDescent="0.3">
      <c r="A301" s="1">
        <v>58.390869140627728</v>
      </c>
      <c r="B301" s="1">
        <v>300</v>
      </c>
      <c r="C301" s="1">
        <v>58.390869140627728</v>
      </c>
    </row>
    <row r="302" spans="1:3" x14ac:dyDescent="0.3">
      <c r="A302" s="1">
        <v>59.042724609372272</v>
      </c>
      <c r="B302" s="1">
        <v>310</v>
      </c>
      <c r="C302" s="1">
        <v>59.042724609372272</v>
      </c>
    </row>
    <row r="303" spans="1:3" x14ac:dyDescent="0.3">
      <c r="A303" s="1">
        <v>59.642578125</v>
      </c>
      <c r="B303" s="1">
        <v>320</v>
      </c>
      <c r="C303" s="1">
        <v>59.642578125</v>
      </c>
    </row>
    <row r="304" spans="1:3" x14ac:dyDescent="0.3">
      <c r="A304" s="1">
        <v>60.221557617192275</v>
      </c>
      <c r="B304" s="1">
        <v>330</v>
      </c>
      <c r="C304" s="1">
        <v>60.221557617192275</v>
      </c>
    </row>
    <row r="305" spans="1:3" x14ac:dyDescent="0.3">
      <c r="A305" s="1">
        <v>60.657714843756139</v>
      </c>
      <c r="B305" s="1">
        <v>340</v>
      </c>
      <c r="C305" s="1">
        <v>60.657714843756139</v>
      </c>
    </row>
    <row r="306" spans="1:3" x14ac:dyDescent="0.3">
      <c r="A306" s="1">
        <v>61.189086914063864</v>
      </c>
      <c r="B306" s="1">
        <v>350</v>
      </c>
      <c r="C306" s="1">
        <v>61.189086914063864</v>
      </c>
    </row>
    <row r="307" spans="1:3" x14ac:dyDescent="0.3">
      <c r="A307" s="1">
        <v>61.611328125</v>
      </c>
      <c r="B307" s="1">
        <v>360</v>
      </c>
      <c r="C307" s="1">
        <v>61.611328125</v>
      </c>
    </row>
    <row r="308" spans="1:3" x14ac:dyDescent="0.3">
      <c r="A308" s="1">
        <v>62.043090820307725</v>
      </c>
      <c r="B308" s="1">
        <v>370</v>
      </c>
      <c r="C308" s="1">
        <v>62.043090820307725</v>
      </c>
    </row>
    <row r="309" spans="1:3" x14ac:dyDescent="0.3">
      <c r="A309" s="1">
        <v>62.333862304692275</v>
      </c>
      <c r="B309" s="1">
        <v>380</v>
      </c>
      <c r="C309" s="1">
        <v>62.333862304692275</v>
      </c>
    </row>
    <row r="310" spans="1:3" x14ac:dyDescent="0.3">
      <c r="A310" s="1">
        <v>62.806640625</v>
      </c>
      <c r="B310" s="1">
        <v>390</v>
      </c>
      <c r="C310" s="1">
        <v>62.806640625</v>
      </c>
    </row>
    <row r="311" spans="1:3" x14ac:dyDescent="0.3">
      <c r="A311" s="1">
        <v>63.161499023436136</v>
      </c>
      <c r="B311" s="1">
        <v>400</v>
      </c>
      <c r="C311" s="1">
        <v>63.161499023436136</v>
      </c>
    </row>
    <row r="312" spans="1:3" x14ac:dyDescent="0.3">
      <c r="A312" s="1">
        <v>63.737548828127728</v>
      </c>
      <c r="B312" s="1">
        <v>410</v>
      </c>
      <c r="C312" s="1">
        <v>63.737548828127728</v>
      </c>
    </row>
    <row r="313" spans="1:3" x14ac:dyDescent="0.3">
      <c r="A313" s="1">
        <v>63.993530273436136</v>
      </c>
      <c r="B313" s="1">
        <v>480</v>
      </c>
      <c r="C313" s="1">
        <v>63.993530273436136</v>
      </c>
    </row>
    <row r="314" spans="1:3" x14ac:dyDescent="0.3">
      <c r="A314" s="1">
        <v>64.254638671872272</v>
      </c>
      <c r="B314" s="1">
        <v>490</v>
      </c>
      <c r="C314" s="1">
        <v>64.254638671872272</v>
      </c>
    </row>
    <row r="315" spans="1:3" x14ac:dyDescent="0.3">
      <c r="A315" s="1">
        <v>65.623535156256139</v>
      </c>
      <c r="B315" s="1">
        <v>500</v>
      </c>
      <c r="C315" s="1">
        <v>65.623535156256139</v>
      </c>
    </row>
    <row r="316" spans="1:3" x14ac:dyDescent="0.3">
      <c r="A316" s="1">
        <v>65.747314453127728</v>
      </c>
      <c r="B316" s="1">
        <v>510</v>
      </c>
      <c r="C316" s="1">
        <v>65.747314453127728</v>
      </c>
    </row>
    <row r="317" spans="1:3" x14ac:dyDescent="0.3">
      <c r="A317" s="1">
        <v>65.910278320307725</v>
      </c>
      <c r="B317" s="1">
        <v>520</v>
      </c>
      <c r="C317" s="1">
        <v>65.910278320307725</v>
      </c>
    </row>
    <row r="318" spans="1:3" x14ac:dyDescent="0.3">
      <c r="A318" s="1">
        <v>65.980957031256139</v>
      </c>
      <c r="B318" s="1">
        <v>530</v>
      </c>
      <c r="C318" s="1">
        <v>65.980957031256139</v>
      </c>
    </row>
    <row r="319" spans="1:3" x14ac:dyDescent="0.3">
      <c r="A319" s="1">
        <v>66.145385742192275</v>
      </c>
      <c r="B319" s="1">
        <v>540</v>
      </c>
      <c r="C319" s="1">
        <v>66.145385742192275</v>
      </c>
    </row>
    <row r="320" spans="1:3" x14ac:dyDescent="0.3">
      <c r="A320" s="1">
        <v>66.295166015627728</v>
      </c>
      <c r="B320" s="1">
        <v>550</v>
      </c>
      <c r="C320" s="1">
        <v>66.295166015627728</v>
      </c>
    </row>
    <row r="321" spans="1:3" x14ac:dyDescent="0.3">
      <c r="A321" s="1">
        <v>66.512329101563864</v>
      </c>
      <c r="B321" s="1">
        <v>560</v>
      </c>
      <c r="C321" s="1">
        <v>66.512329101563864</v>
      </c>
    </row>
    <row r="322" spans="1:3" x14ac:dyDescent="0.3">
      <c r="A322" s="1">
        <v>66.822875976563864</v>
      </c>
      <c r="B322" s="1">
        <v>580</v>
      </c>
      <c r="C322" s="1">
        <v>66.822875976563864</v>
      </c>
    </row>
    <row r="323" spans="1:3" x14ac:dyDescent="0.3">
      <c r="A323" s="1">
        <v>66.880371093756139</v>
      </c>
      <c r="B323" s="1">
        <v>582</v>
      </c>
      <c r="C323" s="1">
        <v>66.880371093756139</v>
      </c>
    </row>
    <row r="324" spans="1:3" x14ac:dyDescent="0.3">
      <c r="A324" s="1">
        <v>67.2041015625</v>
      </c>
      <c r="B324" s="1">
        <v>590</v>
      </c>
      <c r="C324" s="1">
        <v>67.2041015625</v>
      </c>
    </row>
    <row r="325" spans="1:3" x14ac:dyDescent="0.3">
      <c r="A325" s="1">
        <v>67.264892578127728</v>
      </c>
      <c r="B325" s="1">
        <v>600</v>
      </c>
      <c r="C325" s="1">
        <v>67.264892578127728</v>
      </c>
    </row>
    <row r="326" spans="1:3" x14ac:dyDescent="0.3">
      <c r="A326" s="1">
        <v>67.736938476563864</v>
      </c>
      <c r="B326" s="1">
        <v>620</v>
      </c>
      <c r="C326" s="1">
        <v>67.736938476563864</v>
      </c>
    </row>
    <row r="327" spans="1:3" x14ac:dyDescent="0.3">
      <c r="A327" s="1">
        <v>67.955200195307725</v>
      </c>
      <c r="B327" s="1">
        <v>640</v>
      </c>
      <c r="C327" s="1">
        <v>67.955200195307725</v>
      </c>
    </row>
    <row r="328" spans="1:3" x14ac:dyDescent="0.3">
      <c r="A328" s="1">
        <v>68.402709960936136</v>
      </c>
      <c r="B328" s="1">
        <v>660</v>
      </c>
      <c r="C328" s="1">
        <v>68.402709960936136</v>
      </c>
    </row>
    <row r="329" spans="1:3" x14ac:dyDescent="0.3">
      <c r="A329" s="1">
        <v>68.928588867192275</v>
      </c>
      <c r="B329" s="1">
        <v>680</v>
      </c>
      <c r="C329" s="1">
        <v>68.928588867192275</v>
      </c>
    </row>
    <row r="330" spans="1:3" x14ac:dyDescent="0.3">
      <c r="A330" s="1">
        <v>69.443481445307725</v>
      </c>
      <c r="B330" s="1">
        <v>700</v>
      </c>
      <c r="C330" s="1">
        <v>69.443481445307725</v>
      </c>
    </row>
    <row r="331" spans="1:3" x14ac:dyDescent="0.3">
      <c r="A331" s="1">
        <v>70.615356445307725</v>
      </c>
      <c r="B331" s="1">
        <v>800</v>
      </c>
      <c r="C331" s="1">
        <v>70.615356445307725</v>
      </c>
    </row>
    <row r="332" spans="1:3" x14ac:dyDescent="0.3">
      <c r="A332" s="1">
        <v>71.540405273436136</v>
      </c>
      <c r="B332" s="1">
        <v>900</v>
      </c>
      <c r="C332" s="1">
        <v>71.540405273436136</v>
      </c>
    </row>
    <row r="333" spans="1:3" x14ac:dyDescent="0.3">
      <c r="A333" s="1">
        <v>72.411254882807725</v>
      </c>
      <c r="B333" s="1">
        <v>1000</v>
      </c>
      <c r="C333" s="1">
        <v>72.411254882807725</v>
      </c>
    </row>
    <row r="334" spans="1:3" x14ac:dyDescent="0.3">
      <c r="A334" s="1">
        <v>73.414672851563864</v>
      </c>
      <c r="B334" s="1">
        <v>1200</v>
      </c>
      <c r="C334" s="1">
        <v>73.414672851563864</v>
      </c>
    </row>
    <row r="335" spans="1:3" x14ac:dyDescent="0.3">
      <c r="A335" s="1">
        <v>78.792114257807725</v>
      </c>
      <c r="B335" s="1">
        <v>2400</v>
      </c>
      <c r="C335" s="1">
        <v>78.792114257807725</v>
      </c>
    </row>
    <row r="336" spans="1:3" x14ac:dyDescent="0.3">
      <c r="A336" s="1">
        <v>80.855712890627728</v>
      </c>
      <c r="B336" s="1">
        <v>2600</v>
      </c>
      <c r="C336" s="1">
        <v>80.855712890627728</v>
      </c>
    </row>
    <row r="337" spans="1:3" x14ac:dyDescent="0.3">
      <c r="A337" s="1">
        <v>83.789794921872272</v>
      </c>
      <c r="B337" s="1">
        <v>2890</v>
      </c>
      <c r="C337" s="1">
        <v>83.789794921872272</v>
      </c>
    </row>
    <row r="338" spans="1:3" x14ac:dyDescent="0.3">
      <c r="A338" s="1">
        <v>84.823608398436136</v>
      </c>
      <c r="B338" s="1">
        <v>3000</v>
      </c>
      <c r="C338" s="1">
        <v>84.823608398436136</v>
      </c>
    </row>
    <row r="339" spans="1:3" x14ac:dyDescent="0.3">
      <c r="A339" s="1">
        <v>86.618774414063864</v>
      </c>
      <c r="B339" s="1">
        <v>3200</v>
      </c>
      <c r="C339" s="1">
        <v>86.618774414063864</v>
      </c>
    </row>
    <row r="340" spans="1:3" x14ac:dyDescent="0.3">
      <c r="A340" s="1">
        <v>88.290161132807725</v>
      </c>
      <c r="B340" s="1">
        <v>3400</v>
      </c>
      <c r="C340" s="1">
        <v>88.290161132807725</v>
      </c>
    </row>
    <row r="341" spans="1:3" x14ac:dyDescent="0.3">
      <c r="A341" s="1">
        <v>90.056762695307725</v>
      </c>
      <c r="B341" s="1">
        <v>3630</v>
      </c>
      <c r="C341" s="1">
        <v>90.056762695307725</v>
      </c>
    </row>
    <row r="342" spans="1:3" x14ac:dyDescent="0.3">
      <c r="A342" s="1">
        <v>91.329711914063864</v>
      </c>
      <c r="B342" s="1">
        <v>3800</v>
      </c>
      <c r="C342" s="1">
        <v>91.329711914063864</v>
      </c>
    </row>
    <row r="343" spans="1:3" x14ac:dyDescent="0.3">
      <c r="A343" s="1">
        <v>92.746948242192275</v>
      </c>
      <c r="B343" s="1">
        <v>4000</v>
      </c>
      <c r="C343" s="1">
        <v>92.746948242192275</v>
      </c>
    </row>
    <row r="344" spans="1:3" x14ac:dyDescent="0.3">
      <c r="A344" s="1">
        <v>94.219116210936136</v>
      </c>
      <c r="B344" s="1">
        <v>4200</v>
      </c>
      <c r="C344" s="1">
        <v>94.219116210936136</v>
      </c>
    </row>
    <row r="345" spans="1:3" x14ac:dyDescent="0.3">
      <c r="A345" s="1">
        <v>95.536376953127728</v>
      </c>
      <c r="B345" s="1">
        <v>4400</v>
      </c>
      <c r="C345" s="1">
        <v>95.536376953127728</v>
      </c>
    </row>
    <row r="346" spans="1:3" x14ac:dyDescent="0.3">
      <c r="A346" s="1">
        <v>96.695800781256139</v>
      </c>
      <c r="B346" s="1">
        <v>4580</v>
      </c>
      <c r="C346" s="1">
        <v>96.695800781256139</v>
      </c>
    </row>
    <row r="347" spans="1:3" x14ac:dyDescent="0.3">
      <c r="A347"/>
      <c r="B347"/>
      <c r="C347" s="1"/>
    </row>
    <row r="348" spans="1:3" x14ac:dyDescent="0.3">
      <c r="A348"/>
      <c r="B348"/>
      <c r="C348" s="1"/>
    </row>
    <row r="349" spans="1:3" x14ac:dyDescent="0.3">
      <c r="A349"/>
      <c r="B349"/>
      <c r="C349" s="1"/>
    </row>
    <row r="350" spans="1:3" x14ac:dyDescent="0.3">
      <c r="A350"/>
      <c r="B350"/>
      <c r="C350" s="1"/>
    </row>
    <row r="351" spans="1:3" x14ac:dyDescent="0.3">
      <c r="A351"/>
      <c r="B351"/>
      <c r="C351" s="1"/>
    </row>
    <row r="352" spans="1:3" x14ac:dyDescent="0.3">
      <c r="A352"/>
      <c r="B352"/>
      <c r="C352" s="1"/>
    </row>
    <row r="353" spans="1:3" x14ac:dyDescent="0.3">
      <c r="A353"/>
      <c r="B353"/>
      <c r="C353" s="1"/>
    </row>
    <row r="354" spans="1:3" x14ac:dyDescent="0.3">
      <c r="A354"/>
      <c r="B354"/>
      <c r="C354" s="1"/>
    </row>
    <row r="355" spans="1:3" x14ac:dyDescent="0.3">
      <c r="A355"/>
      <c r="B355"/>
      <c r="C355" s="1"/>
    </row>
    <row r="356" spans="1:3" x14ac:dyDescent="0.3">
      <c r="A356"/>
      <c r="B356"/>
      <c r="C356" s="1"/>
    </row>
    <row r="357" spans="1:3" x14ac:dyDescent="0.3">
      <c r="A357"/>
      <c r="B357"/>
      <c r="C357" s="1"/>
    </row>
    <row r="358" spans="1:3" x14ac:dyDescent="0.3">
      <c r="A358"/>
      <c r="B358"/>
      <c r="C358" s="1"/>
    </row>
    <row r="359" spans="1:3" x14ac:dyDescent="0.3">
      <c r="A359"/>
      <c r="B359"/>
      <c r="C359" s="1"/>
    </row>
    <row r="360" spans="1:3" x14ac:dyDescent="0.3">
      <c r="A360"/>
      <c r="B360"/>
      <c r="C360" s="1"/>
    </row>
    <row r="361" spans="1:3" x14ac:dyDescent="0.3">
      <c r="A361"/>
      <c r="B361"/>
      <c r="C361" s="1"/>
    </row>
    <row r="362" spans="1:3" x14ac:dyDescent="0.3">
      <c r="A362"/>
      <c r="B362"/>
      <c r="C362" s="1"/>
    </row>
    <row r="363" spans="1:3" x14ac:dyDescent="0.3">
      <c r="A363"/>
      <c r="B363"/>
      <c r="C363" s="1"/>
    </row>
    <row r="364" spans="1:3" x14ac:dyDescent="0.3">
      <c r="A364"/>
      <c r="B364"/>
      <c r="C364" s="1"/>
    </row>
    <row r="365" spans="1:3" x14ac:dyDescent="0.3">
      <c r="A365"/>
      <c r="B365"/>
      <c r="C365" s="1"/>
    </row>
    <row r="366" spans="1:3" x14ac:dyDescent="0.3">
      <c r="A366"/>
      <c r="B366"/>
      <c r="C366" s="1"/>
    </row>
    <row r="367" spans="1:3" x14ac:dyDescent="0.3">
      <c r="A367"/>
      <c r="B367"/>
    </row>
    <row r="368" spans="1:3" x14ac:dyDescent="0.3">
      <c r="A368"/>
      <c r="B368"/>
    </row>
    <row r="369" spans="1:2" x14ac:dyDescent="0.3">
      <c r="A369"/>
      <c r="B369"/>
    </row>
    <row r="370" spans="1:2" x14ac:dyDescent="0.3">
      <c r="A370"/>
      <c r="B370"/>
    </row>
    <row r="371" spans="1:2" x14ac:dyDescent="0.3">
      <c r="A371"/>
      <c r="B371"/>
    </row>
    <row r="372" spans="1:2" x14ac:dyDescent="0.3">
      <c r="A372"/>
      <c r="B372"/>
    </row>
    <row r="373" spans="1:2" x14ac:dyDescent="0.3">
      <c r="A373"/>
      <c r="B373"/>
    </row>
    <row r="374" spans="1:2" x14ac:dyDescent="0.3">
      <c r="A374"/>
      <c r="B374"/>
    </row>
    <row r="375" spans="1:2" x14ac:dyDescent="0.3">
      <c r="A375"/>
      <c r="B375"/>
    </row>
    <row r="376" spans="1:2" x14ac:dyDescent="0.3">
      <c r="A376"/>
      <c r="B376"/>
    </row>
    <row r="377" spans="1:2" x14ac:dyDescent="0.3">
      <c r="A377"/>
      <c r="B377"/>
    </row>
    <row r="378" spans="1:2" x14ac:dyDescent="0.3">
      <c r="A378"/>
      <c r="B378"/>
    </row>
    <row r="379" spans="1:2" x14ac:dyDescent="0.3">
      <c r="A379"/>
      <c r="B379"/>
    </row>
    <row r="380" spans="1:2" x14ac:dyDescent="0.3">
      <c r="A380"/>
      <c r="B380"/>
    </row>
    <row r="381" spans="1:2" x14ac:dyDescent="0.3">
      <c r="A381"/>
      <c r="B381"/>
    </row>
    <row r="382" spans="1:2" x14ac:dyDescent="0.3">
      <c r="A382"/>
      <c r="B382"/>
    </row>
    <row r="383" spans="1:2" x14ac:dyDescent="0.3">
      <c r="A383"/>
      <c r="B383"/>
    </row>
    <row r="384" spans="1:2" x14ac:dyDescent="0.3">
      <c r="A384"/>
      <c r="B384"/>
    </row>
    <row r="385" spans="1:2" x14ac:dyDescent="0.3">
      <c r="A385"/>
      <c r="B385"/>
    </row>
    <row r="386" spans="1:2" x14ac:dyDescent="0.3">
      <c r="A386"/>
      <c r="B386"/>
    </row>
    <row r="387" spans="1:2" x14ac:dyDescent="0.3">
      <c r="A387"/>
      <c r="B38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1"/>
  <sheetViews>
    <sheetView workbookViewId="0">
      <selection sqref="A1:XFD1048576"/>
    </sheetView>
  </sheetViews>
  <sheetFormatPr defaultRowHeight="14.4" x14ac:dyDescent="0.3"/>
  <cols>
    <col min="1" max="1" width="10.88671875" bestFit="1" customWidth="1"/>
    <col min="2" max="2" width="15.5546875" customWidth="1"/>
    <col min="3" max="3" width="10.6640625" bestFit="1" customWidth="1"/>
    <col min="4" max="4" width="14.5546875" customWidth="1"/>
    <col min="5" max="5" width="7.109375" customWidth="1"/>
    <col min="6" max="6" width="17.5546875" bestFit="1" customWidth="1"/>
    <col min="7" max="7" width="10.6640625" bestFit="1" customWidth="1"/>
    <col min="8" max="8" width="11" customWidth="1"/>
    <col min="9" max="9" width="3.88671875" customWidth="1"/>
    <col min="10" max="10" width="14.88671875" bestFit="1" customWidth="1"/>
    <col min="12" max="12" width="17" bestFit="1" customWidth="1"/>
    <col min="13" max="13" width="14.5546875" bestFit="1" customWidth="1"/>
    <col min="14" max="14" width="14.5546875" customWidth="1"/>
    <col min="26" max="26" width="18.6640625" bestFit="1" customWidth="1"/>
    <col min="27" max="27" width="12" customWidth="1"/>
    <col min="29" max="30" width="11.5546875" bestFit="1" customWidth="1"/>
  </cols>
  <sheetData>
    <row r="1" spans="1:30" ht="15" thickBot="1" x14ac:dyDescent="0.35">
      <c r="A1" s="2"/>
      <c r="B1" s="3"/>
      <c r="C1" s="2"/>
      <c r="D1" s="4"/>
      <c r="F1" s="2" t="s">
        <v>10</v>
      </c>
      <c r="G1" s="3"/>
      <c r="H1" s="4"/>
      <c r="J1" s="2" t="s">
        <v>18</v>
      </c>
      <c r="K1" s="3"/>
      <c r="L1" s="3"/>
      <c r="M1" s="4"/>
      <c r="O1" t="s">
        <v>14</v>
      </c>
    </row>
    <row r="2" spans="1:30" ht="15" thickBot="1" x14ac:dyDescent="0.35">
      <c r="A2" s="65" t="s">
        <v>9</v>
      </c>
      <c r="B2" s="19" t="s">
        <v>0</v>
      </c>
      <c r="C2" s="65" t="s">
        <v>9</v>
      </c>
      <c r="D2" s="11"/>
      <c r="F2" s="12" t="s">
        <v>17</v>
      </c>
      <c r="G2" s="10" t="s">
        <v>13</v>
      </c>
      <c r="H2" s="11" t="s">
        <v>12</v>
      </c>
      <c r="J2" s="12" t="s">
        <v>17</v>
      </c>
      <c r="K2" s="10" t="s">
        <v>21</v>
      </c>
      <c r="L2" s="10" t="s">
        <v>22</v>
      </c>
      <c r="M2" s="11" t="s">
        <v>19</v>
      </c>
      <c r="N2" s="74" t="s">
        <v>42</v>
      </c>
      <c r="O2" t="s">
        <v>16</v>
      </c>
      <c r="P2" t="s">
        <v>15</v>
      </c>
      <c r="Q2" t="s">
        <v>9</v>
      </c>
      <c r="R2" s="5">
        <f>C4</f>
        <v>4.5084228515515861</v>
      </c>
      <c r="S2" s="5" t="s">
        <v>2</v>
      </c>
      <c r="T2" s="5" t="s">
        <v>3</v>
      </c>
      <c r="U2" s="5" t="s">
        <v>4</v>
      </c>
      <c r="V2" s="5" t="s">
        <v>5</v>
      </c>
      <c r="W2" s="5" t="s">
        <v>6</v>
      </c>
      <c r="X2" s="5" t="s">
        <v>7</v>
      </c>
      <c r="Y2" s="5" t="s">
        <v>8</v>
      </c>
      <c r="Z2" t="str">
        <f>$J3 &amp; "-" &amp;$K3&amp;"in."</f>
        <v>2/13-17/2019-3.46in.</v>
      </c>
      <c r="AA2" s="25" t="str">
        <f>J4&amp; "-" &amp;$K4&amp;"in."</f>
        <v>.2/18/2019-0.33in.</v>
      </c>
      <c r="AB2" t="str">
        <f>J5&amp; "-" &amp;$K5&amp;"in."</f>
        <v>2/20-21/2019-0.59in.</v>
      </c>
      <c r="AC2" s="28" t="str">
        <f>J6&amp; "-" &amp;$K6&amp;"in."</f>
        <v>.2/9/2020-0.46in.</v>
      </c>
      <c r="AD2" s="28" t="str">
        <f>J7&amp; "-" &amp;$K7&amp;"in."</f>
        <v>.2/22/2020-0.3in.</v>
      </c>
    </row>
    <row r="3" spans="1:30" ht="15" thickBot="1" x14ac:dyDescent="0.35">
      <c r="A3" s="75">
        <v>0</v>
      </c>
      <c r="B3" s="76">
        <v>0</v>
      </c>
      <c r="C3" s="75">
        <v>0</v>
      </c>
      <c r="D3" s="21"/>
      <c r="F3" s="77">
        <v>43893.579861111109</v>
      </c>
      <c r="G3" s="78">
        <v>5.9699999996179198E-2</v>
      </c>
      <c r="H3" s="6">
        <v>2.54</v>
      </c>
      <c r="J3" s="2" t="s">
        <v>20</v>
      </c>
      <c r="K3" s="26">
        <v>3.46</v>
      </c>
      <c r="L3" s="18">
        <f>3.075*12</f>
        <v>36.900000000000006</v>
      </c>
      <c r="M3" s="21">
        <f>VLOOKUP(L3,$A$3:$B$161,2,TRUE)</f>
        <v>126</v>
      </c>
      <c r="O3">
        <v>0</v>
      </c>
      <c r="P3">
        <v>327.95001220703102</v>
      </c>
      <c r="Q3">
        <f>(P3-MIN($P$3:$P$55)) * 12</f>
        <v>117.96020507811613</v>
      </c>
      <c r="R3" s="1">
        <f>D4</f>
        <v>0</v>
      </c>
      <c r="S3" s="1">
        <f>D5</f>
        <v>0</v>
      </c>
      <c r="T3" s="1">
        <f>D6</f>
        <v>0</v>
      </c>
      <c r="U3" s="1">
        <f>D7</f>
        <v>0</v>
      </c>
      <c r="V3" s="1">
        <f>D8</f>
        <v>0</v>
      </c>
      <c r="W3" s="1">
        <f>D9</f>
        <v>0</v>
      </c>
      <c r="X3" s="1">
        <f>D10</f>
        <v>0</v>
      </c>
      <c r="Y3" s="1">
        <f>D11</f>
        <v>0</v>
      </c>
      <c r="Z3">
        <f>L3</f>
        <v>36.900000000000006</v>
      </c>
      <c r="AA3" s="1">
        <f>L4</f>
        <v>4.3319999999999999</v>
      </c>
      <c r="AB3" s="1">
        <f>L5</f>
        <v>7.2240000000000002</v>
      </c>
      <c r="AC3" s="1">
        <f>L6</f>
        <v>5.29</v>
      </c>
      <c r="AD3" s="1">
        <f>L7</f>
        <v>15.11</v>
      </c>
    </row>
    <row r="4" spans="1:30" ht="15" thickBot="1" x14ac:dyDescent="0.35">
      <c r="A4" s="75">
        <v>4.5084228515515861</v>
      </c>
      <c r="B4" s="76">
        <v>0.20000000298023199</v>
      </c>
      <c r="C4" s="75">
        <v>4.5084228515515861</v>
      </c>
      <c r="D4" s="7"/>
      <c r="F4" s="79">
        <v>43893.583333333336</v>
      </c>
      <c r="G4" s="80">
        <v>5.6799999996364793E-2</v>
      </c>
      <c r="H4" s="6">
        <v>2.6</v>
      </c>
      <c r="J4" s="15" t="s">
        <v>25</v>
      </c>
      <c r="K4" s="20">
        <v>0.33</v>
      </c>
      <c r="L4" s="20">
        <f>0.361*12</f>
        <v>4.3319999999999999</v>
      </c>
      <c r="M4" s="21">
        <f t="shared" ref="M4:M7" si="0">VLOOKUP(L4,$A$3:$B$161,2,TRUE)</f>
        <v>0</v>
      </c>
      <c r="O4">
        <v>3.2000000476837198</v>
      </c>
      <c r="P4">
        <v>327.83999633789102</v>
      </c>
      <c r="Q4">
        <f t="shared" ref="Q4:Q55" si="1">(P4-MIN($P$3:$P$23)) * 12</f>
        <v>116.64001464843614</v>
      </c>
      <c r="R4" s="1">
        <f>R3</f>
        <v>0</v>
      </c>
      <c r="S4" s="1">
        <f t="shared" ref="S4:Z19" si="2">S3</f>
        <v>0</v>
      </c>
      <c r="T4" s="1">
        <f t="shared" si="2"/>
        <v>0</v>
      </c>
      <c r="U4" s="1">
        <f t="shared" si="2"/>
        <v>0</v>
      </c>
      <c r="V4" s="1">
        <f t="shared" si="2"/>
        <v>0</v>
      </c>
      <c r="W4" s="1">
        <f t="shared" si="2"/>
        <v>0</v>
      </c>
      <c r="X4" s="1">
        <f t="shared" si="2"/>
        <v>0</v>
      </c>
      <c r="Y4" s="1">
        <f t="shared" si="2"/>
        <v>0</v>
      </c>
      <c r="Z4" s="1">
        <f>Z3</f>
        <v>36.900000000000006</v>
      </c>
      <c r="AA4" s="1">
        <f t="shared" ref="AA4:AD19" si="3">AA3</f>
        <v>4.3319999999999999</v>
      </c>
      <c r="AB4" s="1">
        <f t="shared" si="3"/>
        <v>7.2240000000000002</v>
      </c>
      <c r="AC4" s="1">
        <f t="shared" si="3"/>
        <v>5.29</v>
      </c>
      <c r="AD4" s="1">
        <f t="shared" si="3"/>
        <v>15.11</v>
      </c>
    </row>
    <row r="5" spans="1:30" ht="15" thickBot="1" x14ac:dyDescent="0.35">
      <c r="A5" s="76">
        <v>4.8131103515515861</v>
      </c>
      <c r="B5" s="76">
        <v>0.25</v>
      </c>
      <c r="C5" s="76">
        <v>4.8131103515515861</v>
      </c>
      <c r="D5" s="7"/>
      <c r="F5" s="13"/>
      <c r="G5" s="5"/>
      <c r="H5" s="6"/>
      <c r="J5" s="13" t="s">
        <v>24</v>
      </c>
      <c r="K5" s="20">
        <v>0.59</v>
      </c>
      <c r="L5" s="20">
        <f>0.602*12</f>
        <v>7.2240000000000002</v>
      </c>
      <c r="M5" s="21">
        <f t="shared" si="0"/>
        <v>0.80000001192092896</v>
      </c>
      <c r="O5">
        <v>6.9000000953674299</v>
      </c>
      <c r="P5">
        <v>326.91000366210898</v>
      </c>
      <c r="Q5">
        <f t="shared" si="1"/>
        <v>105.48010253905159</v>
      </c>
      <c r="R5" s="1">
        <f t="shared" ref="R5:AD20" si="4">R4</f>
        <v>0</v>
      </c>
      <c r="S5" s="1">
        <f t="shared" si="2"/>
        <v>0</v>
      </c>
      <c r="T5" s="1">
        <f t="shared" si="2"/>
        <v>0</v>
      </c>
      <c r="U5" s="1">
        <f t="shared" si="2"/>
        <v>0</v>
      </c>
      <c r="V5" s="1">
        <f t="shared" si="2"/>
        <v>0</v>
      </c>
      <c r="W5" s="1">
        <f t="shared" si="2"/>
        <v>0</v>
      </c>
      <c r="X5" s="1">
        <f t="shared" si="2"/>
        <v>0</v>
      </c>
      <c r="Y5" s="1">
        <f t="shared" si="2"/>
        <v>0</v>
      </c>
      <c r="Z5" s="1">
        <f t="shared" si="2"/>
        <v>36.900000000000006</v>
      </c>
      <c r="AA5" s="1">
        <f t="shared" si="3"/>
        <v>4.3319999999999999</v>
      </c>
      <c r="AB5" s="1">
        <f t="shared" si="3"/>
        <v>7.2240000000000002</v>
      </c>
      <c r="AC5" s="1">
        <f t="shared" si="3"/>
        <v>5.29</v>
      </c>
      <c r="AD5" s="1">
        <f t="shared" si="3"/>
        <v>15.11</v>
      </c>
    </row>
    <row r="6" spans="1:30" ht="15" thickBot="1" x14ac:dyDescent="0.35">
      <c r="A6" s="75">
        <v>5.4909667968715894</v>
      </c>
      <c r="B6" s="76">
        <v>0.40000000596046398</v>
      </c>
      <c r="C6" s="75">
        <v>5.4909667968715894</v>
      </c>
      <c r="D6" s="7"/>
      <c r="F6" s="13"/>
      <c r="G6" s="5"/>
      <c r="H6" s="6"/>
      <c r="J6" s="27" t="s">
        <v>26</v>
      </c>
      <c r="K6" s="34">
        <v>0.46</v>
      </c>
      <c r="L6" s="20">
        <v>5.29</v>
      </c>
      <c r="M6" s="21">
        <f t="shared" si="0"/>
        <v>0.25</v>
      </c>
      <c r="O6">
        <v>10.5</v>
      </c>
      <c r="P6">
        <v>326.41000366210898</v>
      </c>
      <c r="Q6">
        <f t="shared" si="1"/>
        <v>99.480102539051586</v>
      </c>
      <c r="R6" s="1">
        <f t="shared" si="4"/>
        <v>0</v>
      </c>
      <c r="S6" s="1">
        <f t="shared" si="2"/>
        <v>0</v>
      </c>
      <c r="T6" s="1">
        <f t="shared" si="2"/>
        <v>0</v>
      </c>
      <c r="U6" s="1">
        <f t="shared" si="2"/>
        <v>0</v>
      </c>
      <c r="V6" s="1">
        <f t="shared" si="2"/>
        <v>0</v>
      </c>
      <c r="W6" s="1">
        <f t="shared" si="2"/>
        <v>0</v>
      </c>
      <c r="X6" s="1">
        <f t="shared" si="2"/>
        <v>0</v>
      </c>
      <c r="Y6" s="1">
        <f t="shared" si="2"/>
        <v>0</v>
      </c>
      <c r="Z6" s="1">
        <f t="shared" si="2"/>
        <v>36.900000000000006</v>
      </c>
      <c r="AA6" s="1">
        <f t="shared" si="3"/>
        <v>4.3319999999999999</v>
      </c>
      <c r="AB6" s="1">
        <f t="shared" si="3"/>
        <v>7.2240000000000002</v>
      </c>
      <c r="AC6" s="1">
        <f t="shared" si="3"/>
        <v>5.29</v>
      </c>
      <c r="AD6" s="1">
        <f t="shared" si="3"/>
        <v>15.11</v>
      </c>
    </row>
    <row r="7" spans="1:30" x14ac:dyDescent="0.3">
      <c r="A7" s="76">
        <v>5.8615722656161324</v>
      </c>
      <c r="B7" s="76">
        <v>0.5</v>
      </c>
      <c r="C7" s="76">
        <v>5.8615722656161324</v>
      </c>
      <c r="D7" s="7"/>
      <c r="F7" s="13"/>
      <c r="G7" s="5"/>
      <c r="H7" s="6"/>
      <c r="J7" s="27" t="s">
        <v>27</v>
      </c>
      <c r="K7" s="34">
        <v>0.3</v>
      </c>
      <c r="L7" s="20">
        <v>15.11</v>
      </c>
      <c r="M7" s="21">
        <f t="shared" si="0"/>
        <v>9.25</v>
      </c>
      <c r="O7">
        <v>14.1000003814697</v>
      </c>
      <c r="P7">
        <v>326.16000366210898</v>
      </c>
      <c r="Q7">
        <f t="shared" si="1"/>
        <v>96.480102539051586</v>
      </c>
      <c r="R7" s="1">
        <f t="shared" si="4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  <c r="Z7" s="1">
        <f t="shared" si="2"/>
        <v>36.900000000000006</v>
      </c>
      <c r="AA7" s="1">
        <f t="shared" si="3"/>
        <v>4.3319999999999999</v>
      </c>
      <c r="AB7" s="1">
        <f t="shared" si="3"/>
        <v>7.2240000000000002</v>
      </c>
      <c r="AC7" s="1">
        <f t="shared" si="3"/>
        <v>5.29</v>
      </c>
      <c r="AD7" s="1">
        <f t="shared" si="3"/>
        <v>15.11</v>
      </c>
    </row>
    <row r="8" spans="1:30" x14ac:dyDescent="0.3">
      <c r="A8" s="75">
        <v>6.2380371093715894</v>
      </c>
      <c r="B8" s="76">
        <v>0.60000002384185802</v>
      </c>
      <c r="C8" s="75">
        <v>6.2380371093715894</v>
      </c>
      <c r="D8" s="7"/>
      <c r="F8" s="13"/>
      <c r="G8" s="5"/>
      <c r="H8" s="6"/>
      <c r="J8" s="13"/>
      <c r="K8" s="81">
        <v>0.5</v>
      </c>
      <c r="L8" s="5">
        <f>VLOOKUP(M8,$B$3:$C$161,2)</f>
        <v>15.121948242179997</v>
      </c>
      <c r="M8" s="6">
        <f>(39.174*K8)-9.9377</f>
        <v>9.6493000000000002</v>
      </c>
      <c r="N8" s="82">
        <f>M8*60*5</f>
        <v>2894.79</v>
      </c>
      <c r="O8">
        <v>15.5</v>
      </c>
      <c r="P8">
        <v>326.02999877929699</v>
      </c>
      <c r="Q8">
        <f t="shared" si="1"/>
        <v>94.920043945307725</v>
      </c>
      <c r="R8" s="1">
        <f t="shared" si="4"/>
        <v>0</v>
      </c>
      <c r="S8" s="1">
        <f t="shared" si="2"/>
        <v>0</v>
      </c>
      <c r="T8" s="1">
        <f t="shared" si="2"/>
        <v>0</v>
      </c>
      <c r="U8" s="1">
        <f t="shared" si="2"/>
        <v>0</v>
      </c>
      <c r="V8" s="1">
        <f t="shared" si="2"/>
        <v>0</v>
      </c>
      <c r="W8" s="1">
        <f t="shared" si="2"/>
        <v>0</v>
      </c>
      <c r="X8" s="1">
        <f t="shared" si="2"/>
        <v>0</v>
      </c>
      <c r="Y8" s="1">
        <f t="shared" si="2"/>
        <v>0</v>
      </c>
      <c r="Z8" s="1">
        <f t="shared" si="2"/>
        <v>36.900000000000006</v>
      </c>
      <c r="AA8" s="1">
        <f t="shared" si="3"/>
        <v>4.3319999999999999</v>
      </c>
      <c r="AB8" s="1">
        <f t="shared" si="3"/>
        <v>7.2240000000000002</v>
      </c>
      <c r="AC8" s="1">
        <f t="shared" si="3"/>
        <v>5.29</v>
      </c>
      <c r="AD8" s="1">
        <f t="shared" si="3"/>
        <v>15.11</v>
      </c>
    </row>
    <row r="9" spans="1:30" x14ac:dyDescent="0.3">
      <c r="A9" s="76">
        <v>6.685546875</v>
      </c>
      <c r="B9" s="76">
        <v>0.75</v>
      </c>
      <c r="C9" s="76">
        <v>6.685546875</v>
      </c>
      <c r="D9" s="7"/>
      <c r="F9" s="13"/>
      <c r="G9" s="5"/>
      <c r="H9" s="6"/>
      <c r="J9" s="13"/>
      <c r="K9" s="81">
        <v>1</v>
      </c>
      <c r="L9" s="5">
        <f t="shared" ref="L9:L11" si="5">VLOOKUP(M9,$B$3:$C$161,2)</f>
        <v>22.290527343743861</v>
      </c>
      <c r="M9" s="6">
        <f t="shared" ref="M9:M11" si="6">(39.174*K9)-9.9377</f>
        <v>29.2363</v>
      </c>
      <c r="N9" s="82">
        <f t="shared" ref="N9:N11" si="7">M9*60*5</f>
        <v>8770.89</v>
      </c>
      <c r="O9">
        <v>17.700000762939499</v>
      </c>
      <c r="P9">
        <v>325.739990234375</v>
      </c>
      <c r="Q9">
        <f t="shared" si="1"/>
        <v>91.439941406243861</v>
      </c>
      <c r="R9" s="1">
        <f t="shared" si="4"/>
        <v>0</v>
      </c>
      <c r="S9" s="1">
        <f t="shared" si="2"/>
        <v>0</v>
      </c>
      <c r="T9" s="1">
        <f t="shared" si="2"/>
        <v>0</v>
      </c>
      <c r="U9" s="1">
        <f t="shared" si="2"/>
        <v>0</v>
      </c>
      <c r="V9" s="1">
        <f t="shared" si="2"/>
        <v>0</v>
      </c>
      <c r="W9" s="1">
        <f t="shared" si="2"/>
        <v>0</v>
      </c>
      <c r="X9" s="1">
        <f t="shared" si="2"/>
        <v>0</v>
      </c>
      <c r="Y9" s="1">
        <f t="shared" si="2"/>
        <v>0</v>
      </c>
      <c r="Z9" s="1">
        <f t="shared" si="2"/>
        <v>36.900000000000006</v>
      </c>
      <c r="AA9" s="1">
        <f t="shared" si="3"/>
        <v>4.3319999999999999</v>
      </c>
      <c r="AB9" s="1">
        <f t="shared" si="3"/>
        <v>7.2240000000000002</v>
      </c>
      <c r="AC9" s="1">
        <f t="shared" si="3"/>
        <v>5.29</v>
      </c>
      <c r="AD9" s="1">
        <f t="shared" si="3"/>
        <v>15.11</v>
      </c>
    </row>
    <row r="10" spans="1:30" x14ac:dyDescent="0.3">
      <c r="A10" s="75">
        <v>6.8133544921799967</v>
      </c>
      <c r="B10" s="76">
        <v>0.80000001192092896</v>
      </c>
      <c r="C10" s="75">
        <v>6.8133544921799967</v>
      </c>
      <c r="D10" s="7"/>
      <c r="F10" s="13"/>
      <c r="G10" s="5"/>
      <c r="H10" s="6"/>
      <c r="J10" s="13"/>
      <c r="K10" s="20">
        <v>2</v>
      </c>
      <c r="L10" s="5">
        <f t="shared" si="5"/>
        <v>29.068359375</v>
      </c>
      <c r="M10" s="6">
        <f t="shared" si="6"/>
        <v>68.410300000000007</v>
      </c>
      <c r="N10" s="82">
        <f t="shared" si="7"/>
        <v>20523.090000000004</v>
      </c>
      <c r="O10">
        <v>20.5</v>
      </c>
      <c r="P10">
        <v>325.17001342773398</v>
      </c>
      <c r="Q10">
        <f t="shared" si="1"/>
        <v>84.600219726551586</v>
      </c>
      <c r="R10" s="1">
        <f t="shared" si="4"/>
        <v>0</v>
      </c>
      <c r="S10" s="1">
        <f t="shared" si="2"/>
        <v>0</v>
      </c>
      <c r="T10" s="1">
        <f t="shared" si="2"/>
        <v>0</v>
      </c>
      <c r="U10" s="1">
        <f t="shared" si="2"/>
        <v>0</v>
      </c>
      <c r="V10" s="1">
        <f t="shared" si="2"/>
        <v>0</v>
      </c>
      <c r="W10" s="1">
        <f t="shared" si="2"/>
        <v>0</v>
      </c>
      <c r="X10" s="1">
        <f t="shared" si="2"/>
        <v>0</v>
      </c>
      <c r="Y10" s="1">
        <f t="shared" si="2"/>
        <v>0</v>
      </c>
      <c r="Z10" s="1">
        <f t="shared" si="2"/>
        <v>36.900000000000006</v>
      </c>
      <c r="AA10" s="1">
        <f t="shared" si="3"/>
        <v>4.3319999999999999</v>
      </c>
      <c r="AB10" s="1">
        <f t="shared" si="3"/>
        <v>7.2240000000000002</v>
      </c>
      <c r="AC10" s="1">
        <f t="shared" si="3"/>
        <v>5.29</v>
      </c>
      <c r="AD10" s="1">
        <f t="shared" si="3"/>
        <v>15.11</v>
      </c>
    </row>
    <row r="11" spans="1:30" ht="15" thickBot="1" x14ac:dyDescent="0.35">
      <c r="A11" s="75">
        <v>7.3388671875</v>
      </c>
      <c r="B11" s="76">
        <v>1</v>
      </c>
      <c r="C11" s="75">
        <v>7.3388671875</v>
      </c>
      <c r="D11" s="9"/>
      <c r="F11" s="14"/>
      <c r="G11" s="8"/>
      <c r="H11" s="16"/>
      <c r="J11" s="14"/>
      <c r="K11" s="24">
        <v>3</v>
      </c>
      <c r="L11" s="5">
        <f t="shared" si="5"/>
        <v>33.885864257807725</v>
      </c>
      <c r="M11" s="6">
        <f t="shared" si="6"/>
        <v>107.58429999999998</v>
      </c>
      <c r="N11" s="82">
        <f t="shared" si="7"/>
        <v>32275.289999999994</v>
      </c>
      <c r="O11">
        <v>21.399999618530298</v>
      </c>
      <c r="P11">
        <v>324.95999145507801</v>
      </c>
      <c r="Q11">
        <f t="shared" si="1"/>
        <v>82.079956054679997</v>
      </c>
      <c r="R11" s="1">
        <f t="shared" si="4"/>
        <v>0</v>
      </c>
      <c r="S11" s="1">
        <f t="shared" si="2"/>
        <v>0</v>
      </c>
      <c r="T11" s="1">
        <f t="shared" si="2"/>
        <v>0</v>
      </c>
      <c r="U11" s="1">
        <f t="shared" si="2"/>
        <v>0</v>
      </c>
      <c r="V11" s="1">
        <f t="shared" si="2"/>
        <v>0</v>
      </c>
      <c r="W11" s="1">
        <f t="shared" si="2"/>
        <v>0</v>
      </c>
      <c r="X11" s="1">
        <f t="shared" si="2"/>
        <v>0</v>
      </c>
      <c r="Y11" s="1">
        <f t="shared" si="2"/>
        <v>0</v>
      </c>
      <c r="Z11" s="1">
        <f t="shared" si="2"/>
        <v>36.900000000000006</v>
      </c>
      <c r="AA11" s="1">
        <f t="shared" si="3"/>
        <v>4.3319999999999999</v>
      </c>
      <c r="AB11" s="1">
        <f t="shared" si="3"/>
        <v>7.2240000000000002</v>
      </c>
      <c r="AC11" s="1">
        <f t="shared" si="3"/>
        <v>5.29</v>
      </c>
      <c r="AD11" s="1">
        <f t="shared" si="3"/>
        <v>15.11</v>
      </c>
    </row>
    <row r="12" spans="1:30" ht="15" thickBot="1" x14ac:dyDescent="0.35">
      <c r="A12" s="76">
        <v>7.8596191406161324</v>
      </c>
      <c r="B12" s="76">
        <v>1.25</v>
      </c>
      <c r="C12" s="76">
        <v>7.8596191406161324</v>
      </c>
      <c r="D12" s="20"/>
      <c r="N12" s="83" t="s">
        <v>43</v>
      </c>
      <c r="O12">
        <v>22.899999618530298</v>
      </c>
      <c r="P12">
        <v>324.29000854492199</v>
      </c>
      <c r="Q12">
        <f t="shared" si="1"/>
        <v>74.040161132807725</v>
      </c>
      <c r="R12" s="1">
        <f t="shared" si="4"/>
        <v>0</v>
      </c>
      <c r="S12" s="1">
        <f t="shared" si="2"/>
        <v>0</v>
      </c>
      <c r="T12" s="1">
        <f t="shared" si="2"/>
        <v>0</v>
      </c>
      <c r="U12" s="1">
        <f t="shared" si="2"/>
        <v>0</v>
      </c>
      <c r="V12" s="1">
        <f t="shared" si="2"/>
        <v>0</v>
      </c>
      <c r="W12" s="1">
        <f t="shared" si="2"/>
        <v>0</v>
      </c>
      <c r="X12" s="1">
        <f t="shared" si="2"/>
        <v>0</v>
      </c>
      <c r="Y12" s="1">
        <f t="shared" si="2"/>
        <v>0</v>
      </c>
      <c r="Z12" s="1">
        <f t="shared" si="2"/>
        <v>36.900000000000006</v>
      </c>
      <c r="AA12" s="1">
        <f t="shared" si="3"/>
        <v>4.3319999999999999</v>
      </c>
      <c r="AB12" s="1">
        <f t="shared" si="3"/>
        <v>7.2240000000000002</v>
      </c>
      <c r="AC12" s="1">
        <f t="shared" si="3"/>
        <v>5.29</v>
      </c>
      <c r="AD12" s="1">
        <f t="shared" si="3"/>
        <v>15.11</v>
      </c>
    </row>
    <row r="13" spans="1:30" ht="15" thickBot="1" x14ac:dyDescent="0.35">
      <c r="A13" s="76">
        <v>8.3159179687438609</v>
      </c>
      <c r="B13" s="76">
        <v>1.5</v>
      </c>
      <c r="C13" s="76">
        <v>8.3159179687438609</v>
      </c>
      <c r="D13" s="4"/>
      <c r="N13" s="84">
        <f>N9*0.6</f>
        <v>5262.5339999999997</v>
      </c>
      <c r="O13">
        <v>25</v>
      </c>
      <c r="P13">
        <v>323.260009765625</v>
      </c>
      <c r="Q13">
        <f t="shared" si="1"/>
        <v>61.680175781243861</v>
      </c>
      <c r="R13" s="1">
        <f t="shared" si="4"/>
        <v>0</v>
      </c>
      <c r="S13" s="1">
        <f t="shared" si="2"/>
        <v>0</v>
      </c>
      <c r="T13" s="1">
        <f t="shared" si="2"/>
        <v>0</v>
      </c>
      <c r="U13" s="1">
        <f t="shared" si="2"/>
        <v>0</v>
      </c>
      <c r="V13" s="1">
        <f t="shared" si="2"/>
        <v>0</v>
      </c>
      <c r="W13" s="1">
        <f t="shared" si="2"/>
        <v>0</v>
      </c>
      <c r="X13" s="1">
        <f t="shared" si="2"/>
        <v>0</v>
      </c>
      <c r="Y13" s="1">
        <f t="shared" si="2"/>
        <v>0</v>
      </c>
      <c r="Z13" s="1">
        <f t="shared" si="2"/>
        <v>36.900000000000006</v>
      </c>
      <c r="AA13" s="1">
        <f t="shared" si="3"/>
        <v>4.3319999999999999</v>
      </c>
      <c r="AB13" s="1">
        <f t="shared" si="3"/>
        <v>7.2240000000000002</v>
      </c>
      <c r="AC13" s="1">
        <f t="shared" si="3"/>
        <v>5.29</v>
      </c>
      <c r="AD13" s="1">
        <f t="shared" si="3"/>
        <v>15.11</v>
      </c>
    </row>
    <row r="14" spans="1:30" ht="15" thickBot="1" x14ac:dyDescent="0.35">
      <c r="A14" s="76">
        <v>8.7275390625</v>
      </c>
      <c r="B14" s="76">
        <v>1.75</v>
      </c>
      <c r="C14" s="76">
        <v>8.7275390625</v>
      </c>
      <c r="D14" s="11"/>
      <c r="O14">
        <v>25.399999618530298</v>
      </c>
      <c r="P14">
        <v>322.989990234375</v>
      </c>
      <c r="Q14">
        <f t="shared" si="1"/>
        <v>58.439941406243861</v>
      </c>
      <c r="R14" s="1">
        <f t="shared" si="4"/>
        <v>0</v>
      </c>
      <c r="S14" s="1">
        <f t="shared" si="2"/>
        <v>0</v>
      </c>
      <c r="T14" s="1">
        <f t="shared" si="2"/>
        <v>0</v>
      </c>
      <c r="U14" s="1">
        <f t="shared" si="2"/>
        <v>0</v>
      </c>
      <c r="V14" s="1">
        <f t="shared" si="2"/>
        <v>0</v>
      </c>
      <c r="W14" s="1">
        <f t="shared" si="2"/>
        <v>0</v>
      </c>
      <c r="X14" s="1">
        <f t="shared" si="2"/>
        <v>0</v>
      </c>
      <c r="Y14" s="1">
        <f t="shared" si="2"/>
        <v>0</v>
      </c>
      <c r="Z14" s="1">
        <f t="shared" si="2"/>
        <v>36.900000000000006</v>
      </c>
      <c r="AA14" s="1">
        <f t="shared" si="3"/>
        <v>4.3319999999999999</v>
      </c>
      <c r="AB14" s="1">
        <f t="shared" si="3"/>
        <v>7.2240000000000002</v>
      </c>
      <c r="AC14" s="1">
        <f t="shared" si="3"/>
        <v>5.29</v>
      </c>
      <c r="AD14" s="1">
        <f t="shared" si="3"/>
        <v>15.11</v>
      </c>
    </row>
    <row r="15" spans="1:30" x14ac:dyDescent="0.3">
      <c r="A15" s="75">
        <v>9.0926513671799967</v>
      </c>
      <c r="B15" s="76">
        <v>2</v>
      </c>
      <c r="C15" s="75">
        <v>9.0926513671799967</v>
      </c>
      <c r="D15" s="20"/>
      <c r="E15" s="1"/>
      <c r="O15">
        <v>26.100000381469702</v>
      </c>
      <c r="P15">
        <v>322.41000366210898</v>
      </c>
      <c r="Q15">
        <f t="shared" si="1"/>
        <v>51.480102539051586</v>
      </c>
      <c r="R15" s="1">
        <f t="shared" si="4"/>
        <v>0</v>
      </c>
      <c r="S15" s="1">
        <f t="shared" si="2"/>
        <v>0</v>
      </c>
      <c r="T15" s="1">
        <f t="shared" si="2"/>
        <v>0</v>
      </c>
      <c r="U15" s="1">
        <f t="shared" si="2"/>
        <v>0</v>
      </c>
      <c r="V15" s="1">
        <f t="shared" si="2"/>
        <v>0</v>
      </c>
      <c r="W15" s="1">
        <f t="shared" si="2"/>
        <v>0</v>
      </c>
      <c r="X15" s="1">
        <f t="shared" si="2"/>
        <v>0</v>
      </c>
      <c r="Y15" s="1">
        <f t="shared" si="2"/>
        <v>0</v>
      </c>
      <c r="Z15" s="1">
        <f t="shared" si="2"/>
        <v>36.900000000000006</v>
      </c>
      <c r="AA15" s="1">
        <f t="shared" si="3"/>
        <v>4.3319999999999999</v>
      </c>
      <c r="AB15" s="1">
        <f t="shared" si="3"/>
        <v>7.2240000000000002</v>
      </c>
      <c r="AC15" s="1">
        <f t="shared" si="3"/>
        <v>5.29</v>
      </c>
      <c r="AD15" s="1">
        <f t="shared" si="3"/>
        <v>15.11</v>
      </c>
    </row>
    <row r="16" spans="1:30" x14ac:dyDescent="0.3">
      <c r="A16" s="76">
        <v>9.4346923828077252</v>
      </c>
      <c r="B16" s="76">
        <v>2.25</v>
      </c>
      <c r="C16" s="76">
        <v>9.4346923828077252</v>
      </c>
      <c r="D16" s="1"/>
      <c r="E16" s="1"/>
      <c r="O16">
        <v>27.799999237060501</v>
      </c>
      <c r="P16">
        <v>320.97000122070301</v>
      </c>
      <c r="Q16">
        <f t="shared" si="1"/>
        <v>34.200073242179997</v>
      </c>
      <c r="R16" s="1">
        <f t="shared" si="4"/>
        <v>0</v>
      </c>
      <c r="S16" s="1">
        <f t="shared" si="4"/>
        <v>0</v>
      </c>
      <c r="T16" s="1">
        <f t="shared" si="4"/>
        <v>0</v>
      </c>
      <c r="U16" s="1">
        <f t="shared" si="4"/>
        <v>0</v>
      </c>
      <c r="V16" s="1">
        <f t="shared" si="4"/>
        <v>0</v>
      </c>
      <c r="W16" s="1">
        <f t="shared" si="4"/>
        <v>0</v>
      </c>
      <c r="X16" s="1">
        <f t="shared" si="4"/>
        <v>0</v>
      </c>
      <c r="Y16" s="1">
        <f t="shared" si="4"/>
        <v>0</v>
      </c>
      <c r="Z16" s="1">
        <f t="shared" si="4"/>
        <v>36.900000000000006</v>
      </c>
      <c r="AA16" s="1">
        <f t="shared" si="3"/>
        <v>4.3319999999999999</v>
      </c>
      <c r="AB16" s="1">
        <f t="shared" si="3"/>
        <v>7.2240000000000002</v>
      </c>
      <c r="AC16" s="1">
        <f t="shared" si="3"/>
        <v>5.29</v>
      </c>
      <c r="AD16" s="1">
        <f t="shared" si="3"/>
        <v>15.11</v>
      </c>
    </row>
    <row r="17" spans="1:30" x14ac:dyDescent="0.3">
      <c r="A17" s="76">
        <v>9.7598876953077252</v>
      </c>
      <c r="B17" s="76">
        <v>2.5</v>
      </c>
      <c r="C17" s="76">
        <v>9.7598876953077252</v>
      </c>
      <c r="D17" s="20"/>
      <c r="E17" s="1"/>
      <c r="O17">
        <v>28.700000762939499</v>
      </c>
      <c r="P17">
        <v>320.17999267578102</v>
      </c>
      <c r="Q17">
        <f t="shared" si="1"/>
        <v>24.719970703116132</v>
      </c>
      <c r="R17" s="1">
        <f t="shared" si="4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36.900000000000006</v>
      </c>
      <c r="AA17" s="1">
        <f t="shared" si="3"/>
        <v>4.3319999999999999</v>
      </c>
      <c r="AB17" s="1">
        <f t="shared" si="3"/>
        <v>7.2240000000000002</v>
      </c>
      <c r="AC17" s="1">
        <f t="shared" si="3"/>
        <v>5.29</v>
      </c>
      <c r="AD17" s="1">
        <f t="shared" si="3"/>
        <v>15.11</v>
      </c>
    </row>
    <row r="18" spans="1:30" x14ac:dyDescent="0.3">
      <c r="A18" s="76">
        <v>10.039672851551586</v>
      </c>
      <c r="B18" s="76">
        <v>2.75</v>
      </c>
      <c r="C18" s="76">
        <v>10.039672851551586</v>
      </c>
      <c r="D18" s="20"/>
      <c r="E18" s="1"/>
      <c r="O18">
        <v>29.069999694824201</v>
      </c>
      <c r="P18">
        <v>319.91000366210898</v>
      </c>
      <c r="Q18">
        <f t="shared" si="1"/>
        <v>21.480102539051586</v>
      </c>
      <c r="R18" s="1">
        <f t="shared" si="4"/>
        <v>0</v>
      </c>
      <c r="S18" s="1">
        <f t="shared" si="2"/>
        <v>0</v>
      </c>
      <c r="T18" s="1">
        <f t="shared" si="2"/>
        <v>0</v>
      </c>
      <c r="U18" s="1">
        <f t="shared" si="2"/>
        <v>0</v>
      </c>
      <c r="V18" s="1">
        <f t="shared" si="2"/>
        <v>0</v>
      </c>
      <c r="W18" s="1">
        <f t="shared" si="2"/>
        <v>0</v>
      </c>
      <c r="X18" s="1">
        <f t="shared" si="2"/>
        <v>0</v>
      </c>
      <c r="Y18" s="1">
        <f t="shared" si="2"/>
        <v>0</v>
      </c>
      <c r="Z18" s="1">
        <f t="shared" si="2"/>
        <v>36.900000000000006</v>
      </c>
      <c r="AA18" s="1">
        <f t="shared" si="3"/>
        <v>4.3319999999999999</v>
      </c>
      <c r="AB18" s="1">
        <f t="shared" si="3"/>
        <v>7.2240000000000002</v>
      </c>
      <c r="AC18" s="1">
        <f t="shared" si="3"/>
        <v>5.29</v>
      </c>
      <c r="AD18" s="1">
        <f t="shared" si="3"/>
        <v>15.11</v>
      </c>
    </row>
    <row r="19" spans="1:30" x14ac:dyDescent="0.3">
      <c r="A19" s="85">
        <v>10.325317382807725</v>
      </c>
      <c r="B19" s="76">
        <v>3</v>
      </c>
      <c r="C19" s="85">
        <v>10.325317382807725</v>
      </c>
      <c r="D19" s="20"/>
      <c r="E19" s="1"/>
      <c r="O19">
        <v>30.299999237060501</v>
      </c>
      <c r="P19">
        <v>319.02999877929699</v>
      </c>
      <c r="Q19">
        <f t="shared" si="1"/>
        <v>10.920043945307725</v>
      </c>
      <c r="R19" s="1">
        <f t="shared" si="4"/>
        <v>0</v>
      </c>
      <c r="S19" s="1">
        <f t="shared" si="2"/>
        <v>0</v>
      </c>
      <c r="T19" s="1">
        <f t="shared" si="2"/>
        <v>0</v>
      </c>
      <c r="U19" s="1">
        <f t="shared" si="2"/>
        <v>0</v>
      </c>
      <c r="V19" s="1">
        <f t="shared" si="2"/>
        <v>0</v>
      </c>
      <c r="W19" s="1">
        <f t="shared" si="2"/>
        <v>0</v>
      </c>
      <c r="X19" s="1">
        <f t="shared" si="2"/>
        <v>0</v>
      </c>
      <c r="Y19" s="1">
        <f t="shared" si="2"/>
        <v>0</v>
      </c>
      <c r="Z19" s="1">
        <f t="shared" si="2"/>
        <v>36.900000000000006</v>
      </c>
      <c r="AA19" s="1">
        <f t="shared" si="3"/>
        <v>4.3319999999999999</v>
      </c>
      <c r="AB19" s="1">
        <f t="shared" si="3"/>
        <v>7.2240000000000002</v>
      </c>
      <c r="AC19" s="1">
        <f t="shared" si="3"/>
        <v>5.29</v>
      </c>
      <c r="AD19" s="1">
        <f t="shared" si="3"/>
        <v>15.11</v>
      </c>
    </row>
    <row r="20" spans="1:30" x14ac:dyDescent="0.3">
      <c r="A20" s="76">
        <v>10.589721679679997</v>
      </c>
      <c r="B20" s="76">
        <v>3.25</v>
      </c>
      <c r="C20" s="76">
        <v>10.589721679679997</v>
      </c>
      <c r="D20" s="20"/>
      <c r="E20" s="1"/>
      <c r="O20">
        <v>31.299999237060501</v>
      </c>
      <c r="P20">
        <v>318.64999389648398</v>
      </c>
      <c r="Q20">
        <f t="shared" si="1"/>
        <v>6.3599853515515861</v>
      </c>
      <c r="R20" s="1">
        <f t="shared" si="4"/>
        <v>0</v>
      </c>
      <c r="S20" s="1">
        <f t="shared" si="4"/>
        <v>0</v>
      </c>
      <c r="T20" s="1">
        <f t="shared" si="4"/>
        <v>0</v>
      </c>
      <c r="U20" s="1">
        <f t="shared" si="4"/>
        <v>0</v>
      </c>
      <c r="V20" s="1">
        <f t="shared" si="4"/>
        <v>0</v>
      </c>
      <c r="W20" s="1">
        <f t="shared" si="4"/>
        <v>0</v>
      </c>
      <c r="X20" s="1">
        <f t="shared" si="4"/>
        <v>0</v>
      </c>
      <c r="Y20" s="1">
        <f t="shared" si="4"/>
        <v>0</v>
      </c>
      <c r="Z20" s="1">
        <f t="shared" si="4"/>
        <v>36.900000000000006</v>
      </c>
      <c r="AA20" s="1">
        <f t="shared" si="4"/>
        <v>4.3319999999999999</v>
      </c>
      <c r="AB20" s="1">
        <f t="shared" si="4"/>
        <v>7.2240000000000002</v>
      </c>
      <c r="AC20" s="1">
        <f t="shared" si="4"/>
        <v>5.29</v>
      </c>
      <c r="AD20" s="1">
        <f t="shared" si="4"/>
        <v>15.11</v>
      </c>
    </row>
    <row r="21" spans="1:30" x14ac:dyDescent="0.3">
      <c r="A21" s="76">
        <v>10.844238281243861</v>
      </c>
      <c r="B21" s="76">
        <v>3.5</v>
      </c>
      <c r="C21" s="76">
        <v>10.844238281243861</v>
      </c>
      <c r="D21" s="20"/>
      <c r="E21" s="1"/>
      <c r="O21">
        <v>32.299999237060497</v>
      </c>
      <c r="P21">
        <v>318.11999511718801</v>
      </c>
      <c r="Q21">
        <f t="shared" si="1"/>
        <v>0</v>
      </c>
      <c r="R21" s="1">
        <f t="shared" ref="R21:AD36" si="8">R20</f>
        <v>0</v>
      </c>
      <c r="S21" s="1">
        <f t="shared" si="8"/>
        <v>0</v>
      </c>
      <c r="T21" s="1">
        <f t="shared" si="8"/>
        <v>0</v>
      </c>
      <c r="U21" s="1">
        <f t="shared" si="8"/>
        <v>0</v>
      </c>
      <c r="V21" s="1">
        <f t="shared" si="8"/>
        <v>0</v>
      </c>
      <c r="W21" s="1">
        <f t="shared" si="8"/>
        <v>0</v>
      </c>
      <c r="X21" s="1">
        <f t="shared" si="8"/>
        <v>0</v>
      </c>
      <c r="Y21" s="1">
        <f t="shared" si="8"/>
        <v>0</v>
      </c>
      <c r="Z21" s="1">
        <f t="shared" si="8"/>
        <v>36.900000000000006</v>
      </c>
      <c r="AA21" s="1">
        <f t="shared" si="8"/>
        <v>4.3319999999999999</v>
      </c>
      <c r="AB21" s="1">
        <f t="shared" si="8"/>
        <v>7.2240000000000002</v>
      </c>
      <c r="AC21" s="1">
        <f t="shared" si="8"/>
        <v>5.29</v>
      </c>
      <c r="AD21" s="1">
        <f t="shared" si="8"/>
        <v>15.11</v>
      </c>
    </row>
    <row r="22" spans="1:30" x14ac:dyDescent="0.3">
      <c r="A22" s="76">
        <v>11.086669921871589</v>
      </c>
      <c r="B22" s="76">
        <v>3.75</v>
      </c>
      <c r="C22" s="76">
        <v>11.086669921871589</v>
      </c>
      <c r="D22" s="20"/>
      <c r="E22" s="1"/>
      <c r="O22">
        <v>32.700000762939503</v>
      </c>
      <c r="P22">
        <v>318.16000366210898</v>
      </c>
      <c r="Q22">
        <f t="shared" si="1"/>
        <v>0.48010253905158606</v>
      </c>
      <c r="R22" s="1">
        <f t="shared" si="8"/>
        <v>0</v>
      </c>
      <c r="S22" s="1">
        <f t="shared" si="8"/>
        <v>0</v>
      </c>
      <c r="T22" s="1">
        <f t="shared" si="8"/>
        <v>0</v>
      </c>
      <c r="U22" s="1">
        <f t="shared" si="8"/>
        <v>0</v>
      </c>
      <c r="V22" s="1">
        <f t="shared" si="8"/>
        <v>0</v>
      </c>
      <c r="W22" s="1">
        <f t="shared" si="8"/>
        <v>0</v>
      </c>
      <c r="X22" s="1">
        <f t="shared" si="8"/>
        <v>0</v>
      </c>
      <c r="Y22" s="1">
        <f t="shared" si="8"/>
        <v>0</v>
      </c>
      <c r="Z22" s="1">
        <f t="shared" si="8"/>
        <v>36.900000000000006</v>
      </c>
      <c r="AA22" s="1">
        <f t="shared" si="8"/>
        <v>4.3319999999999999</v>
      </c>
      <c r="AB22" s="1">
        <f t="shared" si="8"/>
        <v>7.2240000000000002</v>
      </c>
      <c r="AC22" s="1">
        <f t="shared" si="8"/>
        <v>5.29</v>
      </c>
      <c r="AD22" s="1">
        <f t="shared" si="8"/>
        <v>15.11</v>
      </c>
    </row>
    <row r="23" spans="1:30" x14ac:dyDescent="0.3">
      <c r="A23" s="75">
        <v>11.319946289051586</v>
      </c>
      <c r="B23" s="76">
        <v>4</v>
      </c>
      <c r="C23" s="75">
        <v>11.319946289051586</v>
      </c>
      <c r="D23" s="20"/>
      <c r="E23" s="1"/>
      <c r="O23">
        <v>33.400001525878899</v>
      </c>
      <c r="P23">
        <v>318.39999389648398</v>
      </c>
      <c r="Q23">
        <f t="shared" si="1"/>
        <v>3.3599853515515861</v>
      </c>
      <c r="R23" s="1">
        <f t="shared" si="8"/>
        <v>0</v>
      </c>
      <c r="S23" s="1">
        <f t="shared" si="8"/>
        <v>0</v>
      </c>
      <c r="T23" s="1">
        <f t="shared" si="8"/>
        <v>0</v>
      </c>
      <c r="U23" s="1">
        <f t="shared" si="8"/>
        <v>0</v>
      </c>
      <c r="V23" s="1">
        <f t="shared" si="8"/>
        <v>0</v>
      </c>
      <c r="W23" s="1">
        <f t="shared" si="8"/>
        <v>0</v>
      </c>
      <c r="X23" s="1">
        <f t="shared" si="8"/>
        <v>0</v>
      </c>
      <c r="Y23" s="1">
        <f t="shared" si="8"/>
        <v>0</v>
      </c>
      <c r="Z23" s="1">
        <f t="shared" si="8"/>
        <v>36.900000000000006</v>
      </c>
      <c r="AA23" s="1">
        <f t="shared" si="8"/>
        <v>4.3319999999999999</v>
      </c>
      <c r="AB23" s="1">
        <f t="shared" si="8"/>
        <v>7.2240000000000002</v>
      </c>
      <c r="AC23" s="1">
        <f t="shared" si="8"/>
        <v>5.29</v>
      </c>
      <c r="AD23" s="1">
        <f t="shared" si="8"/>
        <v>15.11</v>
      </c>
    </row>
    <row r="24" spans="1:30" x14ac:dyDescent="0.3">
      <c r="A24" s="76">
        <v>11.551025390616132</v>
      </c>
      <c r="B24" s="76">
        <v>4.25</v>
      </c>
      <c r="C24" s="76">
        <v>11.551025390616132</v>
      </c>
      <c r="D24" s="20"/>
      <c r="E24" s="1"/>
      <c r="O24">
        <v>35.099998474121101</v>
      </c>
      <c r="P24">
        <v>319.19000244140602</v>
      </c>
      <c r="Q24">
        <f t="shared" si="1"/>
        <v>12.840087890616132</v>
      </c>
      <c r="R24" s="1">
        <f t="shared" si="8"/>
        <v>0</v>
      </c>
      <c r="S24" s="1">
        <f t="shared" si="8"/>
        <v>0</v>
      </c>
      <c r="T24" s="1">
        <f t="shared" si="8"/>
        <v>0</v>
      </c>
      <c r="U24" s="1">
        <f t="shared" si="8"/>
        <v>0</v>
      </c>
      <c r="V24" s="1">
        <f t="shared" si="8"/>
        <v>0</v>
      </c>
      <c r="W24" s="1">
        <f t="shared" si="8"/>
        <v>0</v>
      </c>
      <c r="X24" s="1">
        <f t="shared" si="8"/>
        <v>0</v>
      </c>
      <c r="Y24" s="1">
        <f t="shared" si="8"/>
        <v>0</v>
      </c>
      <c r="Z24" s="1">
        <f t="shared" si="8"/>
        <v>36.900000000000006</v>
      </c>
      <c r="AA24" s="1">
        <f t="shared" si="8"/>
        <v>4.3319999999999999</v>
      </c>
      <c r="AB24" s="1">
        <f t="shared" si="8"/>
        <v>7.2240000000000002</v>
      </c>
      <c r="AC24" s="1">
        <f t="shared" si="8"/>
        <v>5.29</v>
      </c>
      <c r="AD24" s="1">
        <f t="shared" si="8"/>
        <v>15.11</v>
      </c>
    </row>
    <row r="25" spans="1:30" x14ac:dyDescent="0.3">
      <c r="A25" s="76">
        <v>11.768188476551586</v>
      </c>
      <c r="B25" s="76">
        <v>4.5</v>
      </c>
      <c r="C25" s="76">
        <v>11.768188476551586</v>
      </c>
      <c r="D25" s="20"/>
      <c r="E25" s="1"/>
      <c r="O25">
        <v>36.259998321533203</v>
      </c>
      <c r="P25">
        <v>319.91000366210898</v>
      </c>
      <c r="Q25">
        <f t="shared" si="1"/>
        <v>21.480102539051586</v>
      </c>
      <c r="R25" s="1">
        <f t="shared" si="8"/>
        <v>0</v>
      </c>
      <c r="S25" s="1">
        <f t="shared" si="8"/>
        <v>0</v>
      </c>
      <c r="T25" s="1">
        <f t="shared" si="8"/>
        <v>0</v>
      </c>
      <c r="U25" s="1">
        <f t="shared" si="8"/>
        <v>0</v>
      </c>
      <c r="V25" s="1">
        <f t="shared" si="8"/>
        <v>0</v>
      </c>
      <c r="W25" s="1">
        <f t="shared" si="8"/>
        <v>0</v>
      </c>
      <c r="X25" s="1">
        <f t="shared" si="8"/>
        <v>0</v>
      </c>
      <c r="Y25" s="1">
        <f t="shared" si="8"/>
        <v>0</v>
      </c>
      <c r="Z25" s="1">
        <f t="shared" si="8"/>
        <v>36.900000000000006</v>
      </c>
      <c r="AA25" s="1">
        <f t="shared" si="8"/>
        <v>4.3319999999999999</v>
      </c>
      <c r="AB25" s="1">
        <f t="shared" si="8"/>
        <v>7.2240000000000002</v>
      </c>
      <c r="AC25" s="1">
        <f t="shared" si="8"/>
        <v>5.29</v>
      </c>
      <c r="AD25" s="1">
        <f t="shared" si="8"/>
        <v>15.11</v>
      </c>
    </row>
    <row r="26" spans="1:30" x14ac:dyDescent="0.3">
      <c r="A26" s="76">
        <v>11.9765625</v>
      </c>
      <c r="B26" s="76">
        <v>4.75</v>
      </c>
      <c r="C26" s="76">
        <v>11.9765625</v>
      </c>
      <c r="D26" s="20"/>
      <c r="E26" s="1"/>
      <c r="O26">
        <v>37.599998474121101</v>
      </c>
      <c r="P26">
        <v>320.739990234375</v>
      </c>
      <c r="Q26">
        <f t="shared" si="1"/>
        <v>31.439941406243861</v>
      </c>
      <c r="R26" s="1">
        <f t="shared" si="8"/>
        <v>0</v>
      </c>
      <c r="S26" s="1">
        <f t="shared" si="8"/>
        <v>0</v>
      </c>
      <c r="T26" s="1">
        <f t="shared" si="8"/>
        <v>0</v>
      </c>
      <c r="U26" s="1">
        <f t="shared" si="8"/>
        <v>0</v>
      </c>
      <c r="V26" s="1">
        <f t="shared" si="8"/>
        <v>0</v>
      </c>
      <c r="W26" s="1">
        <f t="shared" si="8"/>
        <v>0</v>
      </c>
      <c r="X26" s="1">
        <f t="shared" si="8"/>
        <v>0</v>
      </c>
      <c r="Y26" s="1">
        <f t="shared" si="8"/>
        <v>0</v>
      </c>
      <c r="Z26" s="1">
        <f t="shared" si="8"/>
        <v>36.900000000000006</v>
      </c>
      <c r="AA26" s="1">
        <f t="shared" si="8"/>
        <v>4.3319999999999999</v>
      </c>
      <c r="AB26" s="1">
        <f t="shared" si="8"/>
        <v>7.2240000000000002</v>
      </c>
      <c r="AC26" s="1">
        <f t="shared" si="8"/>
        <v>5.29</v>
      </c>
      <c r="AD26" s="1">
        <f t="shared" si="8"/>
        <v>15.11</v>
      </c>
    </row>
    <row r="27" spans="1:30" x14ac:dyDescent="0.3">
      <c r="A27" s="75">
        <v>12.1904296875</v>
      </c>
      <c r="B27" s="76">
        <v>5</v>
      </c>
      <c r="C27" s="75">
        <v>12.1904296875</v>
      </c>
      <c r="D27" s="20"/>
      <c r="E27" s="1"/>
      <c r="O27">
        <v>39.200000762939503</v>
      </c>
      <c r="P27">
        <v>321.66000366210898</v>
      </c>
      <c r="Q27">
        <f t="shared" si="1"/>
        <v>42.480102539051586</v>
      </c>
      <c r="R27" s="1">
        <f t="shared" si="8"/>
        <v>0</v>
      </c>
      <c r="S27" s="1">
        <f t="shared" si="8"/>
        <v>0</v>
      </c>
      <c r="T27" s="1">
        <f t="shared" si="8"/>
        <v>0</v>
      </c>
      <c r="U27" s="1">
        <f t="shared" si="8"/>
        <v>0</v>
      </c>
      <c r="V27" s="1">
        <f t="shared" si="8"/>
        <v>0</v>
      </c>
      <c r="W27" s="1">
        <f t="shared" si="8"/>
        <v>0</v>
      </c>
      <c r="X27" s="1">
        <f t="shared" si="8"/>
        <v>0</v>
      </c>
      <c r="Y27" s="1">
        <f t="shared" si="8"/>
        <v>0</v>
      </c>
      <c r="Z27" s="1">
        <f t="shared" si="8"/>
        <v>36.900000000000006</v>
      </c>
      <c r="AA27" s="1">
        <f t="shared" si="8"/>
        <v>4.3319999999999999</v>
      </c>
      <c r="AB27" s="1">
        <f t="shared" si="8"/>
        <v>7.2240000000000002</v>
      </c>
      <c r="AC27" s="1">
        <f t="shared" si="8"/>
        <v>5.29</v>
      </c>
      <c r="AD27" s="1">
        <f t="shared" si="8"/>
        <v>15.11</v>
      </c>
    </row>
    <row r="28" spans="1:30" x14ac:dyDescent="0.3">
      <c r="A28" s="76">
        <v>12.390014648436136</v>
      </c>
      <c r="B28" s="76">
        <v>5.25</v>
      </c>
      <c r="C28" s="76">
        <v>12.390014648436136</v>
      </c>
      <c r="D28" s="20"/>
      <c r="E28" s="1"/>
      <c r="O28">
        <v>40</v>
      </c>
      <c r="P28">
        <v>322.11999511718801</v>
      </c>
      <c r="Q28">
        <f t="shared" si="1"/>
        <v>48</v>
      </c>
      <c r="R28" s="1">
        <f t="shared" si="8"/>
        <v>0</v>
      </c>
      <c r="S28" s="1">
        <f t="shared" si="8"/>
        <v>0</v>
      </c>
      <c r="T28" s="1">
        <f t="shared" si="8"/>
        <v>0</v>
      </c>
      <c r="U28" s="1">
        <f t="shared" si="8"/>
        <v>0</v>
      </c>
      <c r="V28" s="1">
        <f t="shared" si="8"/>
        <v>0</v>
      </c>
      <c r="W28" s="1">
        <f t="shared" si="8"/>
        <v>0</v>
      </c>
      <c r="X28" s="1">
        <f t="shared" si="8"/>
        <v>0</v>
      </c>
      <c r="Y28" s="1">
        <f t="shared" si="8"/>
        <v>0</v>
      </c>
      <c r="Z28" s="1">
        <f t="shared" si="8"/>
        <v>36.900000000000006</v>
      </c>
      <c r="AA28" s="1">
        <f t="shared" si="8"/>
        <v>4.3319999999999999</v>
      </c>
      <c r="AB28" s="1">
        <f t="shared" si="8"/>
        <v>7.2240000000000002</v>
      </c>
      <c r="AC28" s="1">
        <f t="shared" si="8"/>
        <v>5.29</v>
      </c>
      <c r="AD28" s="1">
        <f t="shared" si="8"/>
        <v>15.11</v>
      </c>
    </row>
    <row r="29" spans="1:30" x14ac:dyDescent="0.3">
      <c r="A29" s="76">
        <v>12.594360351551586</v>
      </c>
      <c r="B29" s="76">
        <v>5.5</v>
      </c>
      <c r="C29" s="76">
        <v>12.594360351551586</v>
      </c>
      <c r="D29" s="20"/>
      <c r="E29" s="1"/>
      <c r="O29">
        <v>40.700000762939503</v>
      </c>
      <c r="P29">
        <v>322.45001220703102</v>
      </c>
      <c r="Q29">
        <f t="shared" si="1"/>
        <v>51.960205078116132</v>
      </c>
      <c r="R29" s="1">
        <f t="shared" si="8"/>
        <v>0</v>
      </c>
      <c r="S29" s="1">
        <f t="shared" si="8"/>
        <v>0</v>
      </c>
      <c r="T29" s="1">
        <f t="shared" si="8"/>
        <v>0</v>
      </c>
      <c r="U29" s="1">
        <f t="shared" si="8"/>
        <v>0</v>
      </c>
      <c r="V29" s="1">
        <f t="shared" si="8"/>
        <v>0</v>
      </c>
      <c r="W29" s="1">
        <f t="shared" si="8"/>
        <v>0</v>
      </c>
      <c r="X29" s="1">
        <f t="shared" si="8"/>
        <v>0</v>
      </c>
      <c r="Y29" s="1">
        <f t="shared" si="8"/>
        <v>0</v>
      </c>
      <c r="Z29" s="1">
        <f t="shared" si="8"/>
        <v>36.900000000000006</v>
      </c>
      <c r="AA29" s="1">
        <f t="shared" si="8"/>
        <v>4.3319999999999999</v>
      </c>
      <c r="AB29" s="1">
        <f t="shared" si="8"/>
        <v>7.2240000000000002</v>
      </c>
      <c r="AC29" s="1">
        <f t="shared" si="8"/>
        <v>5.29</v>
      </c>
      <c r="AD29" s="1">
        <f t="shared" si="8"/>
        <v>15.11</v>
      </c>
    </row>
    <row r="30" spans="1:30" x14ac:dyDescent="0.3">
      <c r="A30" s="76">
        <v>12.778564453116132</v>
      </c>
      <c r="B30" s="76">
        <v>5.75</v>
      </c>
      <c r="C30" s="76">
        <v>12.778564453116132</v>
      </c>
      <c r="D30" s="20"/>
      <c r="E30" s="1"/>
      <c r="O30">
        <v>42.299999237060497</v>
      </c>
      <c r="P30">
        <v>323.05999755859398</v>
      </c>
      <c r="Q30">
        <f t="shared" si="1"/>
        <v>59.280029296871589</v>
      </c>
      <c r="R30" s="1">
        <f t="shared" si="8"/>
        <v>0</v>
      </c>
      <c r="S30" s="1">
        <f t="shared" si="8"/>
        <v>0</v>
      </c>
      <c r="T30" s="1">
        <f t="shared" si="8"/>
        <v>0</v>
      </c>
      <c r="U30" s="1">
        <f t="shared" si="8"/>
        <v>0</v>
      </c>
      <c r="V30" s="1">
        <f t="shared" si="8"/>
        <v>0</v>
      </c>
      <c r="W30" s="1">
        <f t="shared" si="8"/>
        <v>0</v>
      </c>
      <c r="X30" s="1">
        <f t="shared" si="8"/>
        <v>0</v>
      </c>
      <c r="Y30" s="1">
        <f t="shared" si="8"/>
        <v>0</v>
      </c>
      <c r="Z30" s="1">
        <f t="shared" si="8"/>
        <v>36.900000000000006</v>
      </c>
      <c r="AA30" s="1">
        <f t="shared" si="8"/>
        <v>4.3319999999999999</v>
      </c>
      <c r="AB30" s="1">
        <f t="shared" si="8"/>
        <v>7.2240000000000002</v>
      </c>
      <c r="AC30" s="1">
        <f t="shared" si="8"/>
        <v>5.29</v>
      </c>
      <c r="AD30" s="1">
        <f t="shared" si="8"/>
        <v>15.11</v>
      </c>
    </row>
    <row r="31" spans="1:30" x14ac:dyDescent="0.3">
      <c r="A31" s="75">
        <v>12.9609375</v>
      </c>
      <c r="B31" s="76">
        <v>6</v>
      </c>
      <c r="C31" s="75">
        <v>12.9609375</v>
      </c>
      <c r="D31" s="20"/>
      <c r="E31" s="1"/>
      <c r="O31">
        <v>43.400001525878899</v>
      </c>
      <c r="P31">
        <v>323.45999145507801</v>
      </c>
      <c r="Q31">
        <f t="shared" si="1"/>
        <v>64.079956054679997</v>
      </c>
      <c r="R31" s="1">
        <f t="shared" si="8"/>
        <v>0</v>
      </c>
      <c r="S31" s="1">
        <f t="shared" si="8"/>
        <v>0</v>
      </c>
      <c r="T31" s="1">
        <f t="shared" si="8"/>
        <v>0</v>
      </c>
      <c r="U31" s="1">
        <f t="shared" si="8"/>
        <v>0</v>
      </c>
      <c r="V31" s="1">
        <f t="shared" si="8"/>
        <v>0</v>
      </c>
      <c r="W31" s="1">
        <f t="shared" si="8"/>
        <v>0</v>
      </c>
      <c r="X31" s="1">
        <f t="shared" si="8"/>
        <v>0</v>
      </c>
      <c r="Y31" s="1">
        <f t="shared" si="8"/>
        <v>0</v>
      </c>
      <c r="Z31" s="1">
        <f t="shared" si="8"/>
        <v>36.900000000000006</v>
      </c>
      <c r="AA31" s="1">
        <f t="shared" si="8"/>
        <v>4.3319999999999999</v>
      </c>
      <c r="AB31" s="1">
        <f t="shared" si="8"/>
        <v>7.2240000000000002</v>
      </c>
      <c r="AC31" s="1">
        <f t="shared" si="8"/>
        <v>5.29</v>
      </c>
      <c r="AD31" s="1">
        <f t="shared" si="8"/>
        <v>15.11</v>
      </c>
    </row>
    <row r="32" spans="1:30" x14ac:dyDescent="0.3">
      <c r="A32" s="76">
        <v>13.135986328116132</v>
      </c>
      <c r="B32" s="76">
        <v>6.25</v>
      </c>
      <c r="C32" s="76">
        <v>13.135986328116132</v>
      </c>
      <c r="D32" s="20"/>
      <c r="E32" s="1"/>
      <c r="O32">
        <v>44.900001525878899</v>
      </c>
      <c r="P32">
        <v>323.58999633789102</v>
      </c>
      <c r="Q32">
        <f t="shared" si="1"/>
        <v>65.640014648436136</v>
      </c>
      <c r="R32" s="1">
        <f t="shared" si="8"/>
        <v>0</v>
      </c>
      <c r="S32" s="1">
        <f t="shared" si="8"/>
        <v>0</v>
      </c>
      <c r="T32" s="1">
        <f t="shared" si="8"/>
        <v>0</v>
      </c>
      <c r="U32" s="1">
        <f t="shared" si="8"/>
        <v>0</v>
      </c>
      <c r="V32" s="1">
        <f t="shared" si="8"/>
        <v>0</v>
      </c>
      <c r="W32" s="1">
        <f t="shared" si="8"/>
        <v>0</v>
      </c>
      <c r="X32" s="1">
        <f t="shared" si="8"/>
        <v>0</v>
      </c>
      <c r="Y32" s="1">
        <f t="shared" si="8"/>
        <v>0</v>
      </c>
      <c r="Z32" s="1">
        <f t="shared" si="8"/>
        <v>36.900000000000006</v>
      </c>
      <c r="AA32" s="1">
        <f t="shared" si="8"/>
        <v>4.3319999999999999</v>
      </c>
      <c r="AB32" s="1">
        <f t="shared" si="8"/>
        <v>7.2240000000000002</v>
      </c>
      <c r="AC32" s="1">
        <f t="shared" si="8"/>
        <v>5.29</v>
      </c>
      <c r="AD32" s="1">
        <f t="shared" si="8"/>
        <v>15.11</v>
      </c>
    </row>
    <row r="33" spans="1:30" x14ac:dyDescent="0.3">
      <c r="A33" s="76">
        <v>13.310302734371589</v>
      </c>
      <c r="B33" s="76">
        <v>6.5</v>
      </c>
      <c r="C33" s="76">
        <v>13.310302734371589</v>
      </c>
      <c r="D33" s="20"/>
      <c r="E33" s="1"/>
      <c r="O33">
        <v>46.099998474121101</v>
      </c>
      <c r="P33">
        <v>323.61999511718801</v>
      </c>
      <c r="Q33">
        <f t="shared" si="1"/>
        <v>66</v>
      </c>
      <c r="R33" s="1">
        <f t="shared" si="8"/>
        <v>0</v>
      </c>
      <c r="S33" s="1">
        <f t="shared" si="8"/>
        <v>0</v>
      </c>
      <c r="T33" s="1">
        <f t="shared" si="8"/>
        <v>0</v>
      </c>
      <c r="U33" s="1">
        <f t="shared" si="8"/>
        <v>0</v>
      </c>
      <c r="V33" s="1">
        <f t="shared" si="8"/>
        <v>0</v>
      </c>
      <c r="W33" s="1">
        <f t="shared" si="8"/>
        <v>0</v>
      </c>
      <c r="X33" s="1">
        <f t="shared" si="8"/>
        <v>0</v>
      </c>
      <c r="Y33" s="1">
        <f t="shared" si="8"/>
        <v>0</v>
      </c>
      <c r="Z33" s="1">
        <f t="shared" si="8"/>
        <v>36.900000000000006</v>
      </c>
      <c r="AA33" s="1">
        <f t="shared" si="8"/>
        <v>4.3319999999999999</v>
      </c>
      <c r="AB33" s="1">
        <f t="shared" si="8"/>
        <v>7.2240000000000002</v>
      </c>
      <c r="AC33" s="1">
        <f t="shared" si="8"/>
        <v>5.29</v>
      </c>
      <c r="AD33" s="1">
        <f t="shared" si="8"/>
        <v>15.11</v>
      </c>
    </row>
    <row r="34" spans="1:30" x14ac:dyDescent="0.3">
      <c r="A34" s="76">
        <v>13.478759765616132</v>
      </c>
      <c r="B34" s="76">
        <v>6.75</v>
      </c>
      <c r="C34" s="76">
        <v>13.478759765616132</v>
      </c>
      <c r="D34" s="20"/>
      <c r="E34" s="1"/>
      <c r="O34">
        <v>47.299999237060497</v>
      </c>
      <c r="P34">
        <v>323.69000244140602</v>
      </c>
      <c r="Q34">
        <f t="shared" si="1"/>
        <v>66.840087890616132</v>
      </c>
      <c r="R34" s="1">
        <f t="shared" si="8"/>
        <v>0</v>
      </c>
      <c r="S34" s="1">
        <f t="shared" si="8"/>
        <v>0</v>
      </c>
      <c r="T34" s="1">
        <f t="shared" si="8"/>
        <v>0</v>
      </c>
      <c r="U34" s="1">
        <f t="shared" si="8"/>
        <v>0</v>
      </c>
      <c r="V34" s="1">
        <f t="shared" si="8"/>
        <v>0</v>
      </c>
      <c r="W34" s="1">
        <f t="shared" si="8"/>
        <v>0</v>
      </c>
      <c r="X34" s="1">
        <f t="shared" si="8"/>
        <v>0</v>
      </c>
      <c r="Y34" s="1">
        <f t="shared" si="8"/>
        <v>0</v>
      </c>
      <c r="Z34" s="1">
        <f t="shared" si="8"/>
        <v>36.900000000000006</v>
      </c>
      <c r="AA34" s="1">
        <f t="shared" si="8"/>
        <v>4.3319999999999999</v>
      </c>
      <c r="AB34" s="1">
        <f t="shared" si="8"/>
        <v>7.2240000000000002</v>
      </c>
      <c r="AC34" s="1">
        <f t="shared" si="8"/>
        <v>5.29</v>
      </c>
      <c r="AD34" s="1">
        <f t="shared" si="8"/>
        <v>15.11</v>
      </c>
    </row>
    <row r="35" spans="1:30" x14ac:dyDescent="0.3">
      <c r="A35" s="75">
        <v>13.648315429679997</v>
      </c>
      <c r="B35" s="76">
        <v>7</v>
      </c>
      <c r="C35" s="75">
        <v>13.648315429679997</v>
      </c>
      <c r="D35" s="20"/>
      <c r="E35" s="1"/>
      <c r="O35">
        <v>48</v>
      </c>
      <c r="P35">
        <v>323.77999877929699</v>
      </c>
      <c r="Q35">
        <f t="shared" si="1"/>
        <v>67.920043945307725</v>
      </c>
      <c r="R35" s="1">
        <f t="shared" si="8"/>
        <v>0</v>
      </c>
      <c r="S35" s="1">
        <f t="shared" si="8"/>
        <v>0</v>
      </c>
      <c r="T35" s="1">
        <f t="shared" si="8"/>
        <v>0</v>
      </c>
      <c r="U35" s="1">
        <f t="shared" si="8"/>
        <v>0</v>
      </c>
      <c r="V35" s="1">
        <f t="shared" si="8"/>
        <v>0</v>
      </c>
      <c r="W35" s="1">
        <f t="shared" si="8"/>
        <v>0</v>
      </c>
      <c r="X35" s="1">
        <f t="shared" si="8"/>
        <v>0</v>
      </c>
      <c r="Y35" s="1">
        <f t="shared" si="8"/>
        <v>0</v>
      </c>
      <c r="Z35" s="1">
        <f t="shared" si="8"/>
        <v>36.900000000000006</v>
      </c>
      <c r="AA35" s="1">
        <f t="shared" si="8"/>
        <v>4.3319999999999999</v>
      </c>
      <c r="AB35" s="1">
        <f t="shared" si="8"/>
        <v>7.2240000000000002</v>
      </c>
      <c r="AC35" s="1">
        <f t="shared" si="8"/>
        <v>5.29</v>
      </c>
      <c r="AD35" s="1">
        <f t="shared" si="8"/>
        <v>15.11</v>
      </c>
    </row>
    <row r="36" spans="1:30" x14ac:dyDescent="0.3">
      <c r="A36" s="76">
        <v>13.813842773436136</v>
      </c>
      <c r="B36" s="76">
        <v>7.25</v>
      </c>
      <c r="C36" s="76">
        <v>13.813842773436136</v>
      </c>
      <c r="D36" s="20"/>
      <c r="E36" s="1"/>
      <c r="O36">
        <v>49.700000762939503</v>
      </c>
      <c r="P36">
        <v>324.04440307617199</v>
      </c>
      <c r="Q36">
        <f t="shared" si="1"/>
        <v>71.092895507807725</v>
      </c>
      <c r="R36" s="1">
        <f t="shared" si="8"/>
        <v>0</v>
      </c>
      <c r="S36" s="1">
        <f t="shared" si="8"/>
        <v>0</v>
      </c>
      <c r="T36" s="1">
        <f t="shared" si="8"/>
        <v>0</v>
      </c>
      <c r="U36" s="1">
        <f t="shared" si="8"/>
        <v>0</v>
      </c>
      <c r="V36" s="1">
        <f t="shared" si="8"/>
        <v>0</v>
      </c>
      <c r="W36" s="1">
        <f t="shared" si="8"/>
        <v>0</v>
      </c>
      <c r="X36" s="1">
        <f t="shared" si="8"/>
        <v>0</v>
      </c>
      <c r="Y36" s="1">
        <f t="shared" si="8"/>
        <v>0</v>
      </c>
      <c r="Z36" s="1">
        <f t="shared" si="8"/>
        <v>36.900000000000006</v>
      </c>
      <c r="AA36" s="1">
        <f t="shared" si="8"/>
        <v>4.3319999999999999</v>
      </c>
      <c r="AB36" s="1">
        <f t="shared" si="8"/>
        <v>7.2240000000000002</v>
      </c>
      <c r="AC36" s="1">
        <f t="shared" si="8"/>
        <v>5.29</v>
      </c>
      <c r="AD36" s="1">
        <f t="shared" si="8"/>
        <v>15.11</v>
      </c>
    </row>
    <row r="37" spans="1:30" x14ac:dyDescent="0.3">
      <c r="A37" s="76">
        <v>13.947875976551586</v>
      </c>
      <c r="B37" s="76">
        <v>7.5</v>
      </c>
      <c r="C37" s="76">
        <v>13.947875976551586</v>
      </c>
      <c r="D37" s="20"/>
      <c r="E37" s="1"/>
      <c r="O37">
        <v>49.799999237060497</v>
      </c>
      <c r="P37">
        <v>324.05999755859398</v>
      </c>
      <c r="Q37">
        <f t="shared" si="1"/>
        <v>71.280029296871589</v>
      </c>
      <c r="R37" s="1">
        <f t="shared" ref="R37:AD52" si="9">R36</f>
        <v>0</v>
      </c>
      <c r="S37" s="1">
        <f t="shared" si="9"/>
        <v>0</v>
      </c>
      <c r="T37" s="1">
        <f t="shared" si="9"/>
        <v>0</v>
      </c>
      <c r="U37" s="1">
        <f t="shared" si="9"/>
        <v>0</v>
      </c>
      <c r="V37" s="1">
        <f t="shared" si="9"/>
        <v>0</v>
      </c>
      <c r="W37" s="1">
        <f t="shared" si="9"/>
        <v>0</v>
      </c>
      <c r="X37" s="1">
        <f t="shared" si="9"/>
        <v>0</v>
      </c>
      <c r="Y37" s="1">
        <f t="shared" si="9"/>
        <v>0</v>
      </c>
      <c r="Z37" s="1">
        <f t="shared" si="9"/>
        <v>36.900000000000006</v>
      </c>
      <c r="AA37" s="1">
        <f t="shared" si="9"/>
        <v>4.3319999999999999</v>
      </c>
      <c r="AB37" s="1">
        <f t="shared" si="9"/>
        <v>7.2240000000000002</v>
      </c>
      <c r="AC37" s="1">
        <f t="shared" si="9"/>
        <v>5.29</v>
      </c>
      <c r="AD37" s="1">
        <f t="shared" si="9"/>
        <v>15.11</v>
      </c>
    </row>
    <row r="38" spans="1:30" x14ac:dyDescent="0.3">
      <c r="A38" s="76">
        <v>14.103149414051586</v>
      </c>
      <c r="B38" s="76">
        <v>7.75</v>
      </c>
      <c r="C38" s="76">
        <v>14.103149414051586</v>
      </c>
      <c r="D38" s="20"/>
      <c r="E38" s="1"/>
      <c r="O38">
        <v>54.700000762939503</v>
      </c>
      <c r="P38">
        <v>324.70999145507801</v>
      </c>
      <c r="Q38">
        <f t="shared" si="1"/>
        <v>79.079956054679997</v>
      </c>
      <c r="R38" s="1">
        <f t="shared" si="9"/>
        <v>0</v>
      </c>
      <c r="S38" s="1">
        <f t="shared" si="9"/>
        <v>0</v>
      </c>
      <c r="T38" s="1">
        <f t="shared" si="9"/>
        <v>0</v>
      </c>
      <c r="U38" s="1">
        <f t="shared" si="9"/>
        <v>0</v>
      </c>
      <c r="V38" s="1">
        <f t="shared" si="9"/>
        <v>0</v>
      </c>
      <c r="W38" s="1">
        <f t="shared" si="9"/>
        <v>0</v>
      </c>
      <c r="X38" s="1">
        <f t="shared" si="9"/>
        <v>0</v>
      </c>
      <c r="Y38" s="1">
        <f t="shared" si="9"/>
        <v>0</v>
      </c>
      <c r="Z38" s="1">
        <f t="shared" si="9"/>
        <v>36.900000000000006</v>
      </c>
      <c r="AA38" s="1">
        <f t="shared" si="9"/>
        <v>4.3319999999999999</v>
      </c>
      <c r="AB38" s="1">
        <f t="shared" si="9"/>
        <v>7.2240000000000002</v>
      </c>
      <c r="AC38" s="1">
        <f t="shared" si="9"/>
        <v>5.29</v>
      </c>
      <c r="AD38" s="1">
        <f t="shared" si="9"/>
        <v>15.11</v>
      </c>
    </row>
    <row r="39" spans="1:30" x14ac:dyDescent="0.3">
      <c r="A39" s="75">
        <v>14.251464843743861</v>
      </c>
      <c r="B39" s="76">
        <v>8</v>
      </c>
      <c r="C39" s="75">
        <v>14.251464843743861</v>
      </c>
      <c r="D39" s="20"/>
      <c r="E39" s="1"/>
      <c r="O39">
        <v>55.299999237060497</v>
      </c>
      <c r="P39">
        <v>324.79998779296898</v>
      </c>
      <c r="Q39">
        <f t="shared" si="1"/>
        <v>80.159912109371589</v>
      </c>
      <c r="R39" s="1">
        <f t="shared" si="9"/>
        <v>0</v>
      </c>
      <c r="S39" s="1">
        <f t="shared" si="9"/>
        <v>0</v>
      </c>
      <c r="T39" s="1">
        <f t="shared" si="9"/>
        <v>0</v>
      </c>
      <c r="U39" s="1">
        <f t="shared" si="9"/>
        <v>0</v>
      </c>
      <c r="V39" s="1">
        <f t="shared" si="9"/>
        <v>0</v>
      </c>
      <c r="W39" s="1">
        <f t="shared" si="9"/>
        <v>0</v>
      </c>
      <c r="X39" s="1">
        <f t="shared" si="9"/>
        <v>0</v>
      </c>
      <c r="Y39" s="1">
        <f t="shared" si="9"/>
        <v>0</v>
      </c>
      <c r="Z39" s="1">
        <f t="shared" si="9"/>
        <v>36.900000000000006</v>
      </c>
      <c r="AA39" s="1">
        <f t="shared" si="9"/>
        <v>4.3319999999999999</v>
      </c>
      <c r="AB39" s="1">
        <f t="shared" si="9"/>
        <v>7.2240000000000002</v>
      </c>
      <c r="AC39" s="1">
        <f t="shared" si="9"/>
        <v>5.29</v>
      </c>
      <c r="AD39" s="1">
        <f t="shared" si="9"/>
        <v>15.11</v>
      </c>
    </row>
    <row r="40" spans="1:30" x14ac:dyDescent="0.3">
      <c r="A40" s="76">
        <v>14.400878906243861</v>
      </c>
      <c r="B40" s="76">
        <v>8.25</v>
      </c>
      <c r="C40" s="76">
        <v>14.400878906243861</v>
      </c>
      <c r="D40" s="20"/>
      <c r="E40" s="1"/>
      <c r="O40">
        <v>57.099998474121101</v>
      </c>
      <c r="P40">
        <v>324.95001220703102</v>
      </c>
      <c r="Q40">
        <f t="shared" si="1"/>
        <v>81.960205078116132</v>
      </c>
      <c r="R40" s="1">
        <f t="shared" si="9"/>
        <v>0</v>
      </c>
      <c r="S40" s="1">
        <f t="shared" si="9"/>
        <v>0</v>
      </c>
      <c r="T40" s="1">
        <f t="shared" si="9"/>
        <v>0</v>
      </c>
      <c r="U40" s="1">
        <f t="shared" si="9"/>
        <v>0</v>
      </c>
      <c r="V40" s="1">
        <f t="shared" si="9"/>
        <v>0</v>
      </c>
      <c r="W40" s="1">
        <f t="shared" si="9"/>
        <v>0</v>
      </c>
      <c r="X40" s="1">
        <f t="shared" si="9"/>
        <v>0</v>
      </c>
      <c r="Y40" s="1">
        <f t="shared" si="9"/>
        <v>0</v>
      </c>
      <c r="Z40" s="1">
        <f t="shared" si="9"/>
        <v>36.900000000000006</v>
      </c>
      <c r="AA40" s="1">
        <f t="shared" si="9"/>
        <v>4.3319999999999999</v>
      </c>
      <c r="AB40" s="1">
        <f t="shared" si="9"/>
        <v>7.2240000000000002</v>
      </c>
      <c r="AC40" s="1">
        <f t="shared" si="9"/>
        <v>5.29</v>
      </c>
      <c r="AD40" s="1">
        <f t="shared" si="9"/>
        <v>15.11</v>
      </c>
    </row>
    <row r="41" spans="1:30" x14ac:dyDescent="0.3">
      <c r="A41" s="76">
        <v>14.552856445307725</v>
      </c>
      <c r="B41" s="76">
        <v>8.5</v>
      </c>
      <c r="C41" s="76">
        <v>14.552856445307725</v>
      </c>
      <c r="D41" s="20"/>
      <c r="E41" s="1"/>
      <c r="O41">
        <v>58.099998474121101</v>
      </c>
      <c r="P41">
        <v>325.010009765625</v>
      </c>
      <c r="Q41">
        <f t="shared" si="1"/>
        <v>82.680175781243861</v>
      </c>
      <c r="R41" s="1">
        <f t="shared" si="9"/>
        <v>0</v>
      </c>
      <c r="S41" s="1">
        <f t="shared" si="9"/>
        <v>0</v>
      </c>
      <c r="T41" s="1">
        <f t="shared" si="9"/>
        <v>0</v>
      </c>
      <c r="U41" s="1">
        <f t="shared" si="9"/>
        <v>0</v>
      </c>
      <c r="V41" s="1">
        <f t="shared" si="9"/>
        <v>0</v>
      </c>
      <c r="W41" s="1">
        <f t="shared" si="9"/>
        <v>0</v>
      </c>
      <c r="X41" s="1">
        <f t="shared" si="9"/>
        <v>0</v>
      </c>
      <c r="Y41" s="1">
        <f t="shared" si="9"/>
        <v>0</v>
      </c>
      <c r="Z41" s="1">
        <f t="shared" si="9"/>
        <v>36.900000000000006</v>
      </c>
      <c r="AA41" s="1">
        <f t="shared" si="9"/>
        <v>4.3319999999999999</v>
      </c>
      <c r="AB41" s="1">
        <f t="shared" si="9"/>
        <v>7.2240000000000002</v>
      </c>
      <c r="AC41" s="1">
        <f t="shared" si="9"/>
        <v>5.29</v>
      </c>
      <c r="AD41" s="1">
        <f t="shared" si="9"/>
        <v>15.11</v>
      </c>
    </row>
    <row r="42" spans="1:30" x14ac:dyDescent="0.3">
      <c r="A42" s="76">
        <v>14.714721679679997</v>
      </c>
      <c r="B42" s="76">
        <v>8.75</v>
      </c>
      <c r="C42" s="76">
        <v>14.714721679679997</v>
      </c>
      <c r="D42" s="20"/>
      <c r="E42" s="1"/>
      <c r="O42">
        <v>59.599998474121101</v>
      </c>
      <c r="P42">
        <v>325.02999877929699</v>
      </c>
      <c r="Q42">
        <f t="shared" si="1"/>
        <v>82.920043945307725</v>
      </c>
      <c r="R42" s="1">
        <f t="shared" si="9"/>
        <v>0</v>
      </c>
      <c r="S42" s="1">
        <f t="shared" si="9"/>
        <v>0</v>
      </c>
      <c r="T42" s="1">
        <f t="shared" si="9"/>
        <v>0</v>
      </c>
      <c r="U42" s="1">
        <f t="shared" si="9"/>
        <v>0</v>
      </c>
      <c r="V42" s="1">
        <f t="shared" si="9"/>
        <v>0</v>
      </c>
      <c r="W42" s="1">
        <f t="shared" si="9"/>
        <v>0</v>
      </c>
      <c r="X42" s="1">
        <f t="shared" si="9"/>
        <v>0</v>
      </c>
      <c r="Y42" s="1">
        <f t="shared" si="9"/>
        <v>0</v>
      </c>
      <c r="Z42" s="1">
        <f t="shared" si="9"/>
        <v>36.900000000000006</v>
      </c>
      <c r="AA42" s="1">
        <f t="shared" si="9"/>
        <v>4.3319999999999999</v>
      </c>
      <c r="AB42" s="1">
        <f t="shared" si="9"/>
        <v>7.2240000000000002</v>
      </c>
      <c r="AC42" s="1">
        <f t="shared" si="9"/>
        <v>5.29</v>
      </c>
      <c r="AD42" s="1">
        <f t="shared" si="9"/>
        <v>15.11</v>
      </c>
    </row>
    <row r="43" spans="1:30" x14ac:dyDescent="0.3">
      <c r="A43" s="75">
        <v>14.850219726551586</v>
      </c>
      <c r="B43" s="76">
        <v>9</v>
      </c>
      <c r="C43" s="75">
        <v>14.850219726551586</v>
      </c>
      <c r="D43" s="20"/>
      <c r="E43" s="1"/>
      <c r="O43">
        <v>60.700000762939503</v>
      </c>
      <c r="P43">
        <v>325.20999145507801</v>
      </c>
      <c r="Q43">
        <f t="shared" si="1"/>
        <v>85.079956054679997</v>
      </c>
      <c r="R43" s="1">
        <f t="shared" si="9"/>
        <v>0</v>
      </c>
      <c r="S43" s="1">
        <f t="shared" si="9"/>
        <v>0</v>
      </c>
      <c r="T43" s="1">
        <f t="shared" si="9"/>
        <v>0</v>
      </c>
      <c r="U43" s="1">
        <f t="shared" si="9"/>
        <v>0</v>
      </c>
      <c r="V43" s="1">
        <f t="shared" si="9"/>
        <v>0</v>
      </c>
      <c r="W43" s="1">
        <f t="shared" si="9"/>
        <v>0</v>
      </c>
      <c r="X43" s="1">
        <f t="shared" si="9"/>
        <v>0</v>
      </c>
      <c r="Y43" s="1">
        <f t="shared" si="9"/>
        <v>0</v>
      </c>
      <c r="Z43" s="1">
        <f t="shared" si="9"/>
        <v>36.900000000000006</v>
      </c>
      <c r="AA43" s="1">
        <f t="shared" si="9"/>
        <v>4.3319999999999999</v>
      </c>
      <c r="AB43" s="1">
        <f t="shared" si="9"/>
        <v>7.2240000000000002</v>
      </c>
      <c r="AC43" s="1">
        <f t="shared" si="9"/>
        <v>5.29</v>
      </c>
      <c r="AD43" s="1">
        <f t="shared" si="9"/>
        <v>15.11</v>
      </c>
    </row>
    <row r="44" spans="1:30" x14ac:dyDescent="0.3">
      <c r="A44" s="76">
        <v>14.986450195307725</v>
      </c>
      <c r="B44" s="76">
        <v>9.25</v>
      </c>
      <c r="C44" s="76">
        <v>14.986450195307725</v>
      </c>
      <c r="D44" s="20"/>
      <c r="E44" s="1"/>
      <c r="O44">
        <v>61.700000762939503</v>
      </c>
      <c r="P44">
        <v>325.32000732421898</v>
      </c>
      <c r="Q44">
        <f t="shared" si="1"/>
        <v>86.400146484371589</v>
      </c>
      <c r="R44" s="1">
        <f t="shared" si="9"/>
        <v>0</v>
      </c>
      <c r="S44" s="1">
        <f t="shared" si="9"/>
        <v>0</v>
      </c>
      <c r="T44" s="1">
        <f t="shared" si="9"/>
        <v>0</v>
      </c>
      <c r="U44" s="1">
        <f t="shared" si="9"/>
        <v>0</v>
      </c>
      <c r="V44" s="1">
        <f t="shared" si="9"/>
        <v>0</v>
      </c>
      <c r="W44" s="1">
        <f t="shared" si="9"/>
        <v>0</v>
      </c>
      <c r="X44" s="1">
        <f t="shared" si="9"/>
        <v>0</v>
      </c>
      <c r="Y44" s="1">
        <f t="shared" si="9"/>
        <v>0</v>
      </c>
      <c r="Z44" s="1">
        <f t="shared" si="9"/>
        <v>36.900000000000006</v>
      </c>
      <c r="AA44" s="1">
        <f t="shared" si="9"/>
        <v>4.3319999999999999</v>
      </c>
      <c r="AB44" s="1">
        <f t="shared" si="9"/>
        <v>7.2240000000000002</v>
      </c>
      <c r="AC44" s="1">
        <f t="shared" si="9"/>
        <v>5.29</v>
      </c>
      <c r="AD44" s="1">
        <f t="shared" si="9"/>
        <v>15.11</v>
      </c>
    </row>
    <row r="45" spans="1:30" x14ac:dyDescent="0.3">
      <c r="A45" s="76">
        <v>15.121948242179997</v>
      </c>
      <c r="B45" s="76">
        <v>9.5</v>
      </c>
      <c r="C45" s="76">
        <v>15.121948242179997</v>
      </c>
      <c r="D45" s="20"/>
      <c r="E45" s="1"/>
      <c r="O45">
        <v>63</v>
      </c>
      <c r="P45">
        <v>325.26998901367199</v>
      </c>
      <c r="Q45">
        <f t="shared" si="1"/>
        <v>85.799926757807725</v>
      </c>
      <c r="R45" s="1">
        <f t="shared" si="9"/>
        <v>0</v>
      </c>
      <c r="S45" s="1">
        <f t="shared" si="9"/>
        <v>0</v>
      </c>
      <c r="T45" s="1">
        <f t="shared" si="9"/>
        <v>0</v>
      </c>
      <c r="U45" s="1">
        <f t="shared" si="9"/>
        <v>0</v>
      </c>
      <c r="V45" s="1">
        <f t="shared" si="9"/>
        <v>0</v>
      </c>
      <c r="W45" s="1">
        <f t="shared" si="9"/>
        <v>0</v>
      </c>
      <c r="X45" s="1">
        <f t="shared" si="9"/>
        <v>0</v>
      </c>
      <c r="Y45" s="1">
        <f t="shared" si="9"/>
        <v>0</v>
      </c>
      <c r="Z45" s="1">
        <f t="shared" si="9"/>
        <v>36.900000000000006</v>
      </c>
      <c r="AA45" s="1">
        <f t="shared" si="9"/>
        <v>4.3319999999999999</v>
      </c>
      <c r="AB45" s="1">
        <f t="shared" si="9"/>
        <v>7.2240000000000002</v>
      </c>
      <c r="AC45" s="1">
        <f t="shared" si="9"/>
        <v>5.29</v>
      </c>
      <c r="AD45" s="1">
        <f t="shared" si="9"/>
        <v>15.11</v>
      </c>
    </row>
    <row r="46" spans="1:30" x14ac:dyDescent="0.3">
      <c r="A46" s="76">
        <v>15.267700195307725</v>
      </c>
      <c r="B46" s="76">
        <v>9.75</v>
      </c>
      <c r="C46" s="76">
        <v>15.267700195307725</v>
      </c>
      <c r="D46" s="20"/>
      <c r="E46" s="1"/>
      <c r="O46">
        <v>64.599998474121094</v>
      </c>
      <c r="P46">
        <v>325.08999633789102</v>
      </c>
      <c r="Q46">
        <f t="shared" si="1"/>
        <v>83.640014648436136</v>
      </c>
      <c r="R46" s="1">
        <f t="shared" si="9"/>
        <v>0</v>
      </c>
      <c r="S46" s="1">
        <f t="shared" si="9"/>
        <v>0</v>
      </c>
      <c r="T46" s="1">
        <f t="shared" si="9"/>
        <v>0</v>
      </c>
      <c r="U46" s="1">
        <f t="shared" si="9"/>
        <v>0</v>
      </c>
      <c r="V46" s="1">
        <f t="shared" si="9"/>
        <v>0</v>
      </c>
      <c r="W46" s="1">
        <f t="shared" si="9"/>
        <v>0</v>
      </c>
      <c r="X46" s="1">
        <f t="shared" si="9"/>
        <v>0</v>
      </c>
      <c r="Y46" s="1">
        <f t="shared" si="9"/>
        <v>0</v>
      </c>
      <c r="Z46" s="1">
        <f t="shared" si="9"/>
        <v>36.900000000000006</v>
      </c>
      <c r="AA46" s="1">
        <f t="shared" si="9"/>
        <v>4.3319999999999999</v>
      </c>
      <c r="AB46" s="1">
        <f t="shared" si="9"/>
        <v>7.2240000000000002</v>
      </c>
      <c r="AC46" s="1">
        <f t="shared" si="9"/>
        <v>5.29</v>
      </c>
      <c r="AD46" s="1">
        <f t="shared" si="9"/>
        <v>15.11</v>
      </c>
    </row>
    <row r="47" spans="1:30" x14ac:dyDescent="0.3">
      <c r="A47" s="75">
        <v>15.402465820307725</v>
      </c>
      <c r="B47" s="76">
        <v>10</v>
      </c>
      <c r="C47" s="75">
        <v>15.402465820307725</v>
      </c>
      <c r="D47" s="20"/>
      <c r="E47" s="1"/>
      <c r="O47">
        <v>67.099998474121094</v>
      </c>
      <c r="P47">
        <v>324.92999267578102</v>
      </c>
      <c r="Q47">
        <f t="shared" si="1"/>
        <v>81.719970703116132</v>
      </c>
      <c r="R47" s="1">
        <f t="shared" si="9"/>
        <v>0</v>
      </c>
      <c r="S47" s="1">
        <f t="shared" si="9"/>
        <v>0</v>
      </c>
      <c r="T47" s="1">
        <f t="shared" si="9"/>
        <v>0</v>
      </c>
      <c r="U47" s="1">
        <f t="shared" si="9"/>
        <v>0</v>
      </c>
      <c r="V47" s="1">
        <f t="shared" si="9"/>
        <v>0</v>
      </c>
      <c r="W47" s="1">
        <f t="shared" si="9"/>
        <v>0</v>
      </c>
      <c r="X47" s="1">
        <f t="shared" si="9"/>
        <v>0</v>
      </c>
      <c r="Y47" s="1">
        <f t="shared" si="9"/>
        <v>0</v>
      </c>
      <c r="Z47" s="1">
        <f t="shared" si="9"/>
        <v>36.900000000000006</v>
      </c>
      <c r="AA47" s="1">
        <f t="shared" si="9"/>
        <v>4.3319999999999999</v>
      </c>
      <c r="AB47" s="1">
        <f t="shared" si="9"/>
        <v>7.2240000000000002</v>
      </c>
      <c r="AC47" s="1">
        <f t="shared" si="9"/>
        <v>5.29</v>
      </c>
      <c r="AD47" s="1">
        <f t="shared" si="9"/>
        <v>15.11</v>
      </c>
    </row>
    <row r="48" spans="1:30" x14ac:dyDescent="0.3">
      <c r="A48" s="76">
        <v>15.534667968743861</v>
      </c>
      <c r="B48" s="76">
        <v>10.25</v>
      </c>
      <c r="C48" s="76">
        <v>15.534667968743861</v>
      </c>
      <c r="D48" s="20"/>
      <c r="E48" s="1"/>
      <c r="O48">
        <v>68.800003051757798</v>
      </c>
      <c r="P48">
        <v>324.89999389648398</v>
      </c>
      <c r="Q48">
        <f t="shared" si="1"/>
        <v>81.359985351551586</v>
      </c>
      <c r="R48" s="1">
        <f t="shared" si="9"/>
        <v>0</v>
      </c>
      <c r="S48" s="1">
        <f t="shared" si="9"/>
        <v>0</v>
      </c>
      <c r="T48" s="1">
        <f t="shared" si="9"/>
        <v>0</v>
      </c>
      <c r="U48" s="1">
        <f t="shared" si="9"/>
        <v>0</v>
      </c>
      <c r="V48" s="1">
        <f t="shared" si="9"/>
        <v>0</v>
      </c>
      <c r="W48" s="1">
        <f t="shared" si="9"/>
        <v>0</v>
      </c>
      <c r="X48" s="1">
        <f t="shared" si="9"/>
        <v>0</v>
      </c>
      <c r="Y48" s="1">
        <f t="shared" si="9"/>
        <v>0</v>
      </c>
      <c r="Z48" s="1">
        <f t="shared" si="9"/>
        <v>36.900000000000006</v>
      </c>
      <c r="AA48" s="1">
        <f t="shared" si="9"/>
        <v>4.3319999999999999</v>
      </c>
      <c r="AB48" s="1">
        <f t="shared" si="9"/>
        <v>7.2240000000000002</v>
      </c>
      <c r="AC48" s="1">
        <f t="shared" si="9"/>
        <v>5.29</v>
      </c>
      <c r="AD48" s="1">
        <f t="shared" si="9"/>
        <v>15.11</v>
      </c>
    </row>
    <row r="49" spans="1:30" x14ac:dyDescent="0.3">
      <c r="A49" s="76">
        <v>15.663208007807725</v>
      </c>
      <c r="B49" s="76">
        <v>10.5</v>
      </c>
      <c r="C49" s="76">
        <v>15.663208007807725</v>
      </c>
      <c r="D49" s="20"/>
      <c r="E49" s="1"/>
      <c r="O49">
        <v>69.599998474121094</v>
      </c>
      <c r="P49">
        <v>324.95001220703102</v>
      </c>
      <c r="Q49">
        <f t="shared" si="1"/>
        <v>81.960205078116132</v>
      </c>
      <c r="R49" s="1">
        <f t="shared" si="9"/>
        <v>0</v>
      </c>
      <c r="S49" s="1">
        <f t="shared" si="9"/>
        <v>0</v>
      </c>
      <c r="T49" s="1">
        <f t="shared" si="9"/>
        <v>0</v>
      </c>
      <c r="U49" s="1">
        <f t="shared" si="9"/>
        <v>0</v>
      </c>
      <c r="V49" s="1">
        <f t="shared" si="9"/>
        <v>0</v>
      </c>
      <c r="W49" s="1">
        <f t="shared" si="9"/>
        <v>0</v>
      </c>
      <c r="X49" s="1">
        <f t="shared" si="9"/>
        <v>0</v>
      </c>
      <c r="Y49" s="1">
        <f t="shared" si="9"/>
        <v>0</v>
      </c>
      <c r="Z49" s="1">
        <f t="shared" si="9"/>
        <v>36.900000000000006</v>
      </c>
      <c r="AA49" s="1">
        <f t="shared" si="9"/>
        <v>4.3319999999999999</v>
      </c>
      <c r="AB49" s="1">
        <f t="shared" si="9"/>
        <v>7.2240000000000002</v>
      </c>
      <c r="AC49" s="1">
        <f t="shared" si="9"/>
        <v>5.29</v>
      </c>
      <c r="AD49" s="1">
        <f t="shared" si="9"/>
        <v>15.11</v>
      </c>
    </row>
    <row r="50" spans="1:30" x14ac:dyDescent="0.3">
      <c r="A50" s="76">
        <v>15.789550781243861</v>
      </c>
      <c r="B50" s="76">
        <v>10.75</v>
      </c>
      <c r="C50" s="76">
        <v>15.789550781243861</v>
      </c>
      <c r="D50" s="20"/>
      <c r="E50" s="1"/>
      <c r="O50">
        <v>71.300003051757798</v>
      </c>
      <c r="P50">
        <v>325.10000610351602</v>
      </c>
      <c r="Q50">
        <f t="shared" si="1"/>
        <v>83.760131835936136</v>
      </c>
      <c r="R50" s="1">
        <f t="shared" si="9"/>
        <v>0</v>
      </c>
      <c r="S50" s="1">
        <f t="shared" si="9"/>
        <v>0</v>
      </c>
      <c r="T50" s="1">
        <f t="shared" si="9"/>
        <v>0</v>
      </c>
      <c r="U50" s="1">
        <f t="shared" si="9"/>
        <v>0</v>
      </c>
      <c r="V50" s="1">
        <f t="shared" si="9"/>
        <v>0</v>
      </c>
      <c r="W50" s="1">
        <f t="shared" si="9"/>
        <v>0</v>
      </c>
      <c r="X50" s="1">
        <f t="shared" si="9"/>
        <v>0</v>
      </c>
      <c r="Y50" s="1">
        <f t="shared" si="9"/>
        <v>0</v>
      </c>
      <c r="Z50" s="1">
        <f t="shared" si="9"/>
        <v>36.900000000000006</v>
      </c>
      <c r="AA50" s="1">
        <f t="shared" si="9"/>
        <v>4.3319999999999999</v>
      </c>
      <c r="AB50" s="1">
        <f t="shared" si="9"/>
        <v>7.2240000000000002</v>
      </c>
      <c r="AC50" s="1">
        <f t="shared" si="9"/>
        <v>5.29</v>
      </c>
      <c r="AD50" s="1">
        <f t="shared" si="9"/>
        <v>15.11</v>
      </c>
    </row>
    <row r="51" spans="1:30" x14ac:dyDescent="0.3">
      <c r="A51" s="75">
        <v>15.929077148436136</v>
      </c>
      <c r="B51" s="76">
        <v>11</v>
      </c>
      <c r="C51" s="75">
        <v>15.929077148436136</v>
      </c>
      <c r="D51" s="20"/>
      <c r="E51" s="1"/>
      <c r="O51">
        <v>72.400001525878906</v>
      </c>
      <c r="P51">
        <v>325.14001464843801</v>
      </c>
      <c r="Q51">
        <f t="shared" si="1"/>
        <v>84.240234375</v>
      </c>
      <c r="R51" s="1">
        <f t="shared" si="9"/>
        <v>0</v>
      </c>
      <c r="S51" s="1">
        <f t="shared" si="9"/>
        <v>0</v>
      </c>
      <c r="T51" s="1">
        <f t="shared" si="9"/>
        <v>0</v>
      </c>
      <c r="U51" s="1">
        <f t="shared" si="9"/>
        <v>0</v>
      </c>
      <c r="V51" s="1">
        <f t="shared" si="9"/>
        <v>0</v>
      </c>
      <c r="W51" s="1">
        <f t="shared" si="9"/>
        <v>0</v>
      </c>
      <c r="X51" s="1">
        <f t="shared" si="9"/>
        <v>0</v>
      </c>
      <c r="Y51" s="1">
        <f t="shared" si="9"/>
        <v>0</v>
      </c>
      <c r="Z51" s="1">
        <f t="shared" si="9"/>
        <v>36.900000000000006</v>
      </c>
      <c r="AA51" s="1">
        <f t="shared" si="9"/>
        <v>4.3319999999999999</v>
      </c>
      <c r="AB51" s="1">
        <f t="shared" si="9"/>
        <v>7.2240000000000002</v>
      </c>
      <c r="AC51" s="1">
        <f t="shared" si="9"/>
        <v>5.29</v>
      </c>
      <c r="AD51" s="1">
        <f t="shared" si="9"/>
        <v>15.11</v>
      </c>
    </row>
    <row r="52" spans="1:30" x14ac:dyDescent="0.3">
      <c r="A52" s="76">
        <v>16.049926757807725</v>
      </c>
      <c r="B52" s="76">
        <v>11.25</v>
      </c>
      <c r="C52" s="76">
        <v>16.049926757807725</v>
      </c>
      <c r="D52" s="20"/>
      <c r="E52" s="1"/>
      <c r="O52">
        <v>75.900001525878906</v>
      </c>
      <c r="P52">
        <v>324.82000732421898</v>
      </c>
      <c r="Q52">
        <f t="shared" si="1"/>
        <v>80.400146484371589</v>
      </c>
      <c r="R52" s="1">
        <f t="shared" si="9"/>
        <v>0</v>
      </c>
      <c r="S52" s="1">
        <f t="shared" si="9"/>
        <v>0</v>
      </c>
      <c r="T52" s="1">
        <f t="shared" si="9"/>
        <v>0</v>
      </c>
      <c r="U52" s="1">
        <f t="shared" si="9"/>
        <v>0</v>
      </c>
      <c r="V52" s="1">
        <f t="shared" si="9"/>
        <v>0</v>
      </c>
      <c r="W52" s="1">
        <f t="shared" si="9"/>
        <v>0</v>
      </c>
      <c r="X52" s="1">
        <f t="shared" si="9"/>
        <v>0</v>
      </c>
      <c r="Y52" s="1">
        <f t="shared" si="9"/>
        <v>0</v>
      </c>
      <c r="Z52" s="1">
        <f t="shared" si="9"/>
        <v>36.900000000000006</v>
      </c>
      <c r="AA52" s="1">
        <f t="shared" si="9"/>
        <v>4.3319999999999999</v>
      </c>
      <c r="AB52" s="1">
        <f t="shared" si="9"/>
        <v>7.2240000000000002</v>
      </c>
      <c r="AC52" s="1">
        <f t="shared" si="9"/>
        <v>5.29</v>
      </c>
      <c r="AD52" s="1">
        <f t="shared" si="9"/>
        <v>15.11</v>
      </c>
    </row>
    <row r="53" spans="1:30" x14ac:dyDescent="0.3">
      <c r="A53" s="76">
        <v>16.169311523436136</v>
      </c>
      <c r="B53" s="76">
        <v>11.5</v>
      </c>
      <c r="C53" s="76">
        <v>16.169311523436136</v>
      </c>
      <c r="D53" s="20"/>
      <c r="E53" s="1"/>
      <c r="O53">
        <v>79.5</v>
      </c>
      <c r="P53">
        <v>324.44000244140602</v>
      </c>
      <c r="Q53">
        <f t="shared" si="1"/>
        <v>75.840087890616132</v>
      </c>
      <c r="R53" s="1">
        <f t="shared" ref="R53:AD55" si="10">R52</f>
        <v>0</v>
      </c>
      <c r="S53" s="1">
        <f t="shared" si="10"/>
        <v>0</v>
      </c>
      <c r="T53" s="1">
        <f t="shared" si="10"/>
        <v>0</v>
      </c>
      <c r="U53" s="1">
        <f t="shared" si="10"/>
        <v>0</v>
      </c>
      <c r="V53" s="1">
        <f t="shared" si="10"/>
        <v>0</v>
      </c>
      <c r="W53" s="1">
        <f t="shared" si="10"/>
        <v>0</v>
      </c>
      <c r="X53" s="1">
        <f t="shared" si="10"/>
        <v>0</v>
      </c>
      <c r="Y53" s="1">
        <f t="shared" si="10"/>
        <v>0</v>
      </c>
      <c r="Z53" s="1">
        <f t="shared" si="10"/>
        <v>36.900000000000006</v>
      </c>
      <c r="AA53" s="1">
        <f t="shared" si="10"/>
        <v>4.3319999999999999</v>
      </c>
      <c r="AB53" s="1">
        <f t="shared" si="10"/>
        <v>7.2240000000000002</v>
      </c>
      <c r="AC53" s="1">
        <f t="shared" si="10"/>
        <v>5.29</v>
      </c>
      <c r="AD53" s="1">
        <f t="shared" si="10"/>
        <v>15.11</v>
      </c>
    </row>
    <row r="54" spans="1:30" x14ac:dyDescent="0.3">
      <c r="A54" s="76">
        <v>16.256469726551586</v>
      </c>
      <c r="B54" s="76">
        <v>11.75</v>
      </c>
      <c r="C54" s="76">
        <v>16.256469726551586</v>
      </c>
      <c r="D54" s="20"/>
      <c r="E54" s="1"/>
      <c r="O54">
        <v>83.099998474121094</v>
      </c>
      <c r="P54">
        <v>324.57000732421898</v>
      </c>
      <c r="Q54">
        <f t="shared" si="1"/>
        <v>77.400146484371589</v>
      </c>
      <c r="R54" s="1">
        <f t="shared" si="10"/>
        <v>0</v>
      </c>
      <c r="S54" s="1">
        <f t="shared" si="10"/>
        <v>0</v>
      </c>
      <c r="T54" s="1">
        <f t="shared" si="10"/>
        <v>0</v>
      </c>
      <c r="U54" s="1">
        <f t="shared" si="10"/>
        <v>0</v>
      </c>
      <c r="V54" s="1">
        <f t="shared" si="10"/>
        <v>0</v>
      </c>
      <c r="W54" s="1">
        <f t="shared" si="10"/>
        <v>0</v>
      </c>
      <c r="X54" s="1">
        <f t="shared" si="10"/>
        <v>0</v>
      </c>
      <c r="Y54" s="1">
        <f t="shared" si="10"/>
        <v>0</v>
      </c>
      <c r="Z54" s="1">
        <f t="shared" si="10"/>
        <v>36.900000000000006</v>
      </c>
      <c r="AA54" s="1">
        <f t="shared" si="10"/>
        <v>4.3319999999999999</v>
      </c>
      <c r="AB54" s="1">
        <f t="shared" si="10"/>
        <v>7.2240000000000002</v>
      </c>
      <c r="AC54" s="1">
        <f t="shared" si="10"/>
        <v>5.29</v>
      </c>
      <c r="AD54" s="1">
        <f t="shared" si="10"/>
        <v>15.11</v>
      </c>
    </row>
    <row r="55" spans="1:30" x14ac:dyDescent="0.3">
      <c r="A55" s="75">
        <v>16.378051757807725</v>
      </c>
      <c r="B55" s="76">
        <v>12</v>
      </c>
      <c r="C55" s="75">
        <v>16.378051757807725</v>
      </c>
      <c r="D55" s="20"/>
      <c r="E55" s="1"/>
      <c r="O55">
        <v>84.099998474121094</v>
      </c>
      <c r="P55">
        <v>324.55999755859398</v>
      </c>
      <c r="Q55">
        <f t="shared" si="1"/>
        <v>77.280029296871589</v>
      </c>
      <c r="R55" s="1">
        <f t="shared" si="10"/>
        <v>0</v>
      </c>
      <c r="S55" s="1">
        <f t="shared" si="10"/>
        <v>0</v>
      </c>
      <c r="T55" s="1">
        <f t="shared" si="10"/>
        <v>0</v>
      </c>
      <c r="U55" s="1">
        <f t="shared" si="10"/>
        <v>0</v>
      </c>
      <c r="V55" s="1">
        <f t="shared" si="10"/>
        <v>0</v>
      </c>
      <c r="W55" s="1">
        <f t="shared" si="10"/>
        <v>0</v>
      </c>
      <c r="X55" s="1">
        <f t="shared" si="10"/>
        <v>0</v>
      </c>
      <c r="Y55" s="1">
        <f t="shared" si="10"/>
        <v>0</v>
      </c>
      <c r="Z55" s="1">
        <f t="shared" si="10"/>
        <v>36.900000000000006</v>
      </c>
      <c r="AA55" s="1">
        <f t="shared" si="10"/>
        <v>4.3319999999999999</v>
      </c>
      <c r="AB55" s="1">
        <f t="shared" si="10"/>
        <v>7.2240000000000002</v>
      </c>
      <c r="AC55" s="1">
        <f t="shared" si="10"/>
        <v>5.29</v>
      </c>
      <c r="AD55" s="1">
        <f t="shared" si="10"/>
        <v>15.11</v>
      </c>
    </row>
    <row r="56" spans="1:30" x14ac:dyDescent="0.3">
      <c r="A56" s="76">
        <v>16.498901367179997</v>
      </c>
      <c r="B56" s="76">
        <v>12.25</v>
      </c>
      <c r="C56" s="76">
        <v>16.498901367179997</v>
      </c>
      <c r="D56" s="20"/>
      <c r="E56" s="1"/>
    </row>
    <row r="57" spans="1:30" x14ac:dyDescent="0.3">
      <c r="A57" s="76">
        <v>16.617919921871589</v>
      </c>
      <c r="B57" s="76">
        <v>12.5</v>
      </c>
      <c r="C57" s="76">
        <v>16.617919921871589</v>
      </c>
      <c r="D57" s="20"/>
      <c r="E57" s="1"/>
    </row>
    <row r="58" spans="1:30" x14ac:dyDescent="0.3">
      <c r="A58" s="76">
        <v>16.7431640625</v>
      </c>
      <c r="B58" s="76">
        <v>12.75</v>
      </c>
      <c r="C58" s="76">
        <v>16.7431640625</v>
      </c>
      <c r="D58" s="20"/>
      <c r="E58" s="1"/>
    </row>
    <row r="59" spans="1:30" x14ac:dyDescent="0.3">
      <c r="A59" s="75">
        <v>16.859985351551586</v>
      </c>
      <c r="B59" s="76">
        <v>13</v>
      </c>
      <c r="C59" s="75">
        <v>16.859985351551586</v>
      </c>
      <c r="D59" s="20"/>
      <c r="E59" s="1"/>
    </row>
    <row r="60" spans="1:30" x14ac:dyDescent="0.3">
      <c r="A60" s="76">
        <v>16.976074218743861</v>
      </c>
      <c r="B60" s="76">
        <v>13.25</v>
      </c>
      <c r="C60" s="76">
        <v>16.976074218743861</v>
      </c>
      <c r="D60" s="20"/>
      <c r="E60" s="1"/>
    </row>
    <row r="61" spans="1:30" x14ac:dyDescent="0.3">
      <c r="A61" s="76">
        <v>17.091064453116132</v>
      </c>
      <c r="B61" s="76">
        <v>13.5</v>
      </c>
      <c r="C61" s="76">
        <v>17.091064453116132</v>
      </c>
      <c r="D61" s="20"/>
      <c r="E61" s="1"/>
    </row>
    <row r="62" spans="1:30" x14ac:dyDescent="0.3">
      <c r="A62" s="76">
        <v>17.204223632807725</v>
      </c>
      <c r="B62" s="76">
        <v>13.75</v>
      </c>
      <c r="C62" s="76">
        <v>17.204223632807725</v>
      </c>
      <c r="D62" s="20"/>
      <c r="E62" s="1"/>
    </row>
    <row r="63" spans="1:30" x14ac:dyDescent="0.3">
      <c r="A63" s="75">
        <v>17.328002929679997</v>
      </c>
      <c r="B63" s="76">
        <v>14</v>
      </c>
      <c r="C63" s="75">
        <v>17.328002929679997</v>
      </c>
      <c r="D63" s="20"/>
      <c r="E63" s="1"/>
    </row>
    <row r="64" spans="1:30" x14ac:dyDescent="0.3">
      <c r="A64" s="76">
        <v>17.448486328116132</v>
      </c>
      <c r="B64" s="76">
        <v>14.25</v>
      </c>
      <c r="C64" s="76">
        <v>17.448486328116132</v>
      </c>
      <c r="D64" s="20"/>
      <c r="E64" s="1"/>
    </row>
    <row r="65" spans="1:5" x14ac:dyDescent="0.3">
      <c r="A65" s="76">
        <v>17.549194335936136</v>
      </c>
      <c r="B65" s="76">
        <v>14.5</v>
      </c>
      <c r="C65" s="76">
        <v>17.549194335936136</v>
      </c>
      <c r="D65" s="20"/>
      <c r="E65" s="1"/>
    </row>
    <row r="66" spans="1:5" x14ac:dyDescent="0.3">
      <c r="A66" s="76">
        <v>17.629760742179997</v>
      </c>
      <c r="B66" s="76">
        <v>14.75</v>
      </c>
      <c r="C66" s="76">
        <v>17.629760742179997</v>
      </c>
      <c r="D66" s="20"/>
      <c r="E66" s="1"/>
    </row>
    <row r="67" spans="1:5" x14ac:dyDescent="0.3">
      <c r="A67" s="75">
        <v>17.731933593743861</v>
      </c>
      <c r="B67" s="76">
        <v>15</v>
      </c>
      <c r="C67" s="75">
        <v>17.731933593743861</v>
      </c>
      <c r="D67" s="20"/>
      <c r="E67" s="1"/>
    </row>
    <row r="68" spans="1:5" x14ac:dyDescent="0.3">
      <c r="A68" s="76">
        <v>17.831176757807725</v>
      </c>
      <c r="B68" s="76">
        <v>15.25</v>
      </c>
      <c r="C68" s="76">
        <v>17.831176757807725</v>
      </c>
      <c r="D68" s="20"/>
      <c r="E68" s="1"/>
    </row>
    <row r="69" spans="1:5" x14ac:dyDescent="0.3">
      <c r="A69" s="76">
        <v>17.930419921871589</v>
      </c>
      <c r="B69" s="76">
        <v>15.5</v>
      </c>
      <c r="C69" s="76">
        <v>17.930419921871589</v>
      </c>
      <c r="D69" s="20"/>
      <c r="E69" s="1"/>
    </row>
    <row r="70" spans="1:5" x14ac:dyDescent="0.3">
      <c r="A70" s="76">
        <v>18.031494140616132</v>
      </c>
      <c r="B70" s="76">
        <v>15.75</v>
      </c>
      <c r="C70" s="76">
        <v>18.031494140616132</v>
      </c>
      <c r="D70" s="20"/>
      <c r="E70" s="1"/>
    </row>
    <row r="71" spans="1:5" x14ac:dyDescent="0.3">
      <c r="A71" s="75">
        <v>18.12890625</v>
      </c>
      <c r="B71" s="76">
        <v>16</v>
      </c>
      <c r="C71" s="75">
        <v>18.12890625</v>
      </c>
      <c r="D71" s="20"/>
      <c r="E71" s="1"/>
    </row>
    <row r="72" spans="1:5" x14ac:dyDescent="0.3">
      <c r="A72" s="76">
        <v>18.231079101551586</v>
      </c>
      <c r="B72" s="76">
        <v>16.25</v>
      </c>
      <c r="C72" s="76">
        <v>18.231079101551586</v>
      </c>
      <c r="D72" s="20"/>
      <c r="E72" s="1"/>
    </row>
    <row r="73" spans="1:5" x14ac:dyDescent="0.3">
      <c r="A73" s="76">
        <v>18.328125</v>
      </c>
      <c r="B73" s="76">
        <v>16.5</v>
      </c>
      <c r="C73" s="76">
        <v>18.328125</v>
      </c>
      <c r="D73" s="20"/>
      <c r="E73" s="1"/>
    </row>
    <row r="74" spans="1:5" x14ac:dyDescent="0.3">
      <c r="A74" s="76">
        <v>18.4248046875</v>
      </c>
      <c r="B74" s="76">
        <v>16.75</v>
      </c>
      <c r="C74" s="76">
        <v>18.4248046875</v>
      </c>
      <c r="D74" s="20"/>
      <c r="E74" s="1"/>
    </row>
    <row r="75" spans="1:5" x14ac:dyDescent="0.3">
      <c r="A75" s="75">
        <v>18.521850585936136</v>
      </c>
      <c r="B75" s="75">
        <v>17</v>
      </c>
      <c r="C75" s="75">
        <v>18.521850585936136</v>
      </c>
      <c r="D75" s="20"/>
      <c r="E75" s="1"/>
    </row>
    <row r="76" spans="1:5" x14ac:dyDescent="0.3">
      <c r="A76" s="76">
        <v>18.6181640625</v>
      </c>
      <c r="B76" s="76">
        <v>17.25</v>
      </c>
      <c r="C76" s="76">
        <v>18.6181640625</v>
      </c>
      <c r="D76" s="20"/>
      <c r="E76" s="1"/>
    </row>
    <row r="77" spans="1:5" x14ac:dyDescent="0.3">
      <c r="A77" s="76">
        <v>18.715209960936136</v>
      </c>
      <c r="B77" s="76">
        <v>17.5</v>
      </c>
      <c r="C77" s="76">
        <v>18.715209960936136</v>
      </c>
      <c r="D77" s="20"/>
      <c r="E77" s="1"/>
    </row>
    <row r="78" spans="1:5" x14ac:dyDescent="0.3">
      <c r="A78" s="76">
        <v>18.808959960936136</v>
      </c>
      <c r="B78" s="76">
        <v>17.75</v>
      </c>
      <c r="C78" s="76">
        <v>18.808959960936136</v>
      </c>
      <c r="D78" s="20"/>
      <c r="E78" s="1"/>
    </row>
    <row r="79" spans="1:5" x14ac:dyDescent="0.3">
      <c r="A79" s="75">
        <v>18.904907226551586</v>
      </c>
      <c r="B79" s="75">
        <v>18</v>
      </c>
      <c r="C79" s="75">
        <v>18.904907226551586</v>
      </c>
      <c r="D79" s="20"/>
      <c r="E79" s="1"/>
    </row>
    <row r="80" spans="1:5" x14ac:dyDescent="0.3">
      <c r="A80" s="76">
        <v>18.996826171871589</v>
      </c>
      <c r="B80" s="76">
        <v>18.25</v>
      </c>
      <c r="C80" s="76">
        <v>18.996826171871589</v>
      </c>
      <c r="D80" s="20"/>
      <c r="E80" s="1"/>
    </row>
    <row r="81" spans="1:5" x14ac:dyDescent="0.3">
      <c r="A81" s="76">
        <v>19.090576171871589</v>
      </c>
      <c r="B81" s="76">
        <v>18.5</v>
      </c>
      <c r="C81" s="76">
        <v>19.090576171871589</v>
      </c>
      <c r="D81" s="20"/>
      <c r="E81" s="1"/>
    </row>
    <row r="82" spans="1:5" x14ac:dyDescent="0.3">
      <c r="A82" s="76">
        <v>19.181762695307725</v>
      </c>
      <c r="B82" s="76">
        <v>18.75</v>
      </c>
      <c r="C82" s="76">
        <v>19.181762695307725</v>
      </c>
      <c r="D82" s="20"/>
      <c r="E82" s="1"/>
    </row>
    <row r="83" spans="1:5" x14ac:dyDescent="0.3">
      <c r="A83" s="76">
        <v>19.274047851551586</v>
      </c>
      <c r="B83" s="76">
        <v>19</v>
      </c>
      <c r="C83" s="76">
        <v>19.274047851551586</v>
      </c>
      <c r="D83" s="20"/>
      <c r="E83" s="1"/>
    </row>
    <row r="84" spans="1:5" x14ac:dyDescent="0.3">
      <c r="A84" s="76">
        <v>19.364135742179997</v>
      </c>
      <c r="B84" s="76">
        <v>19.25</v>
      </c>
      <c r="C84" s="76">
        <v>19.364135742179997</v>
      </c>
      <c r="D84" s="20"/>
      <c r="E84" s="1"/>
    </row>
    <row r="85" spans="1:5" x14ac:dyDescent="0.3">
      <c r="A85" s="76">
        <v>19.453857421871589</v>
      </c>
      <c r="B85" s="76">
        <v>19.5</v>
      </c>
      <c r="C85" s="76">
        <v>19.453857421871589</v>
      </c>
      <c r="D85" s="20"/>
      <c r="E85" s="1"/>
    </row>
    <row r="86" spans="1:5" x14ac:dyDescent="0.3">
      <c r="A86" s="76">
        <v>19.534790039051586</v>
      </c>
      <c r="B86" s="76">
        <v>19.75</v>
      </c>
      <c r="C86" s="76">
        <v>19.534790039051586</v>
      </c>
      <c r="D86" s="20"/>
      <c r="E86" s="1"/>
    </row>
    <row r="87" spans="1:5" x14ac:dyDescent="0.3">
      <c r="A87" s="76">
        <v>19.625244140616132</v>
      </c>
      <c r="B87" s="76">
        <v>20</v>
      </c>
      <c r="C87" s="76">
        <v>19.625244140616132</v>
      </c>
      <c r="D87" s="20"/>
      <c r="E87" s="1"/>
    </row>
    <row r="88" spans="1:5" x14ac:dyDescent="0.3">
      <c r="A88" s="76">
        <v>19.714233398436136</v>
      </c>
      <c r="B88" s="76">
        <v>20.25</v>
      </c>
      <c r="C88" s="76">
        <v>19.714233398436136</v>
      </c>
      <c r="D88" s="20"/>
      <c r="E88" s="1"/>
    </row>
    <row r="89" spans="1:5" x14ac:dyDescent="0.3">
      <c r="A89" s="76">
        <v>19.801025390616132</v>
      </c>
      <c r="B89" s="76">
        <v>20.5</v>
      </c>
      <c r="C89" s="76">
        <v>19.801025390616132</v>
      </c>
      <c r="D89" s="20"/>
      <c r="E89" s="1"/>
    </row>
    <row r="90" spans="1:5" x14ac:dyDescent="0.3">
      <c r="A90" s="76">
        <v>19.888916015616132</v>
      </c>
      <c r="B90" s="76">
        <v>20.75</v>
      </c>
      <c r="C90" s="76">
        <v>19.888916015616132</v>
      </c>
      <c r="D90" s="20"/>
      <c r="E90" s="1"/>
    </row>
    <row r="91" spans="1:5" x14ac:dyDescent="0.3">
      <c r="A91" s="76">
        <v>19.973144531243861</v>
      </c>
      <c r="B91" s="76">
        <v>21</v>
      </c>
      <c r="C91" s="76">
        <v>19.973144531243861</v>
      </c>
      <c r="D91" s="20"/>
      <c r="E91" s="1"/>
    </row>
    <row r="92" spans="1:5" x14ac:dyDescent="0.3">
      <c r="A92" s="76">
        <v>20.056640625</v>
      </c>
      <c r="B92" s="76">
        <v>21.25</v>
      </c>
      <c r="C92" s="76">
        <v>20.056640625</v>
      </c>
      <c r="D92" s="20"/>
      <c r="E92" s="1"/>
    </row>
    <row r="93" spans="1:5" x14ac:dyDescent="0.3">
      <c r="A93" s="76">
        <v>20.140136718743861</v>
      </c>
      <c r="B93" s="76">
        <v>21.5</v>
      </c>
      <c r="C93" s="76">
        <v>20.140136718743861</v>
      </c>
      <c r="D93" s="20"/>
      <c r="E93" s="1"/>
    </row>
    <row r="94" spans="1:5" x14ac:dyDescent="0.3">
      <c r="A94" s="76">
        <v>20.224365234371589</v>
      </c>
      <c r="B94" s="76">
        <v>21.75</v>
      </c>
      <c r="C94" s="76">
        <v>20.224365234371589</v>
      </c>
      <c r="D94" s="20"/>
      <c r="E94" s="1"/>
    </row>
    <row r="95" spans="1:5" x14ac:dyDescent="0.3">
      <c r="A95" s="76">
        <v>20.307128906243861</v>
      </c>
      <c r="B95" s="76">
        <v>22</v>
      </c>
      <c r="C95" s="76">
        <v>20.307128906243861</v>
      </c>
      <c r="D95" s="20"/>
      <c r="E95" s="1"/>
    </row>
    <row r="96" spans="1:5" x14ac:dyDescent="0.3">
      <c r="A96" s="76">
        <v>20.389160156243861</v>
      </c>
      <c r="B96" s="76">
        <v>22.25</v>
      </c>
      <c r="C96" s="76">
        <v>20.389160156243861</v>
      </c>
      <c r="D96" s="20"/>
      <c r="E96" s="1"/>
    </row>
    <row r="97" spans="1:5" x14ac:dyDescent="0.3">
      <c r="A97" s="76">
        <v>20.470092773436136</v>
      </c>
      <c r="B97" s="76">
        <v>22.5</v>
      </c>
      <c r="C97" s="76">
        <v>20.470092773436136</v>
      </c>
      <c r="D97" s="20"/>
      <c r="E97" s="1"/>
    </row>
    <row r="98" spans="1:5" x14ac:dyDescent="0.3">
      <c r="A98" s="76">
        <v>20.552124023436136</v>
      </c>
      <c r="B98" s="76">
        <v>22.75</v>
      </c>
      <c r="C98" s="76">
        <v>20.552124023436136</v>
      </c>
      <c r="D98" s="20"/>
      <c r="E98" s="1"/>
    </row>
    <row r="99" spans="1:5" x14ac:dyDescent="0.3">
      <c r="A99" s="76">
        <v>20.632690429679997</v>
      </c>
      <c r="B99" s="76">
        <v>23</v>
      </c>
      <c r="C99" s="76">
        <v>20.632690429679997</v>
      </c>
      <c r="D99" s="20"/>
      <c r="E99" s="1"/>
    </row>
    <row r="100" spans="1:5" x14ac:dyDescent="0.3">
      <c r="A100" s="76">
        <v>20.712890625</v>
      </c>
      <c r="B100" s="76">
        <v>23.25</v>
      </c>
      <c r="C100" s="76">
        <v>20.712890625</v>
      </c>
      <c r="D100" s="20"/>
      <c r="E100" s="1"/>
    </row>
    <row r="101" spans="1:5" x14ac:dyDescent="0.3">
      <c r="A101" s="76">
        <v>20.794555664051586</v>
      </c>
      <c r="B101" s="76">
        <v>23.5</v>
      </c>
      <c r="C101" s="76">
        <v>20.794555664051586</v>
      </c>
      <c r="D101" s="20"/>
      <c r="E101" s="1"/>
    </row>
    <row r="102" spans="1:5" x14ac:dyDescent="0.3">
      <c r="A102" s="76">
        <v>20.872558593743861</v>
      </c>
      <c r="B102" s="76">
        <v>23.75</v>
      </c>
      <c r="C102" s="76">
        <v>20.872558593743861</v>
      </c>
      <c r="D102" s="20"/>
      <c r="E102" s="1"/>
    </row>
    <row r="103" spans="1:5" x14ac:dyDescent="0.3">
      <c r="A103" s="76">
        <v>20.953125</v>
      </c>
      <c r="B103" s="76">
        <v>24</v>
      </c>
      <c r="C103" s="76">
        <v>20.953125</v>
      </c>
      <c r="D103" s="20"/>
      <c r="E103" s="1"/>
    </row>
    <row r="104" spans="1:5" x14ac:dyDescent="0.3">
      <c r="A104" s="76">
        <v>21.031127929679997</v>
      </c>
      <c r="B104" s="76">
        <v>24.25</v>
      </c>
      <c r="C104" s="76">
        <v>21.031127929679997</v>
      </c>
      <c r="D104" s="20"/>
      <c r="E104" s="1"/>
    </row>
    <row r="105" spans="1:5" x14ac:dyDescent="0.3">
      <c r="A105" s="76">
        <v>21.109497070307725</v>
      </c>
      <c r="B105" s="76">
        <v>24.5</v>
      </c>
      <c r="C105" s="76">
        <v>21.109497070307725</v>
      </c>
      <c r="D105" s="20"/>
      <c r="E105" s="1"/>
    </row>
    <row r="106" spans="1:5" x14ac:dyDescent="0.3">
      <c r="A106" s="76">
        <v>21.185302734371589</v>
      </c>
      <c r="B106" s="76">
        <v>24.75</v>
      </c>
      <c r="C106" s="76">
        <v>21.185302734371589</v>
      </c>
      <c r="D106" s="20"/>
      <c r="E106" s="1"/>
    </row>
    <row r="107" spans="1:5" x14ac:dyDescent="0.3">
      <c r="A107" s="76">
        <v>21.2607421875</v>
      </c>
      <c r="B107" s="76">
        <v>25</v>
      </c>
      <c r="C107" s="76">
        <v>21.2607421875</v>
      </c>
      <c r="D107" s="20"/>
      <c r="E107" s="1"/>
    </row>
    <row r="108" spans="1:5" x14ac:dyDescent="0.3">
      <c r="A108" s="76">
        <v>21.3310546875</v>
      </c>
      <c r="B108" s="76">
        <v>25.25</v>
      </c>
      <c r="C108" s="76">
        <v>21.3310546875</v>
      </c>
      <c r="D108" s="20"/>
      <c r="E108" s="1"/>
    </row>
    <row r="109" spans="1:5" x14ac:dyDescent="0.3">
      <c r="A109" s="76">
        <v>21.399169921871589</v>
      </c>
      <c r="B109" s="76">
        <v>25.5</v>
      </c>
      <c r="C109" s="76">
        <v>21.399169921871589</v>
      </c>
      <c r="D109" s="20"/>
      <c r="E109" s="1"/>
    </row>
    <row r="110" spans="1:5" x14ac:dyDescent="0.3">
      <c r="A110" s="76">
        <v>21.470214843743861</v>
      </c>
      <c r="B110" s="76">
        <v>25.75</v>
      </c>
      <c r="C110" s="76">
        <v>21.470214843743861</v>
      </c>
      <c r="D110" s="20"/>
      <c r="E110" s="1"/>
    </row>
    <row r="111" spans="1:5" x14ac:dyDescent="0.3">
      <c r="A111" s="76">
        <v>21.538330078116132</v>
      </c>
      <c r="B111" s="76">
        <v>26</v>
      </c>
      <c r="C111" s="76">
        <v>21.538330078116132</v>
      </c>
      <c r="D111" s="20"/>
      <c r="E111" s="1"/>
    </row>
    <row r="112" spans="1:5" x14ac:dyDescent="0.3">
      <c r="A112" s="76">
        <v>21.604980468743861</v>
      </c>
      <c r="B112" s="76">
        <v>26.25</v>
      </c>
      <c r="C112" s="76">
        <v>21.604980468743861</v>
      </c>
      <c r="D112" s="20"/>
      <c r="E112" s="1"/>
    </row>
    <row r="113" spans="1:5" x14ac:dyDescent="0.3">
      <c r="A113" s="76">
        <v>21.673095703116132</v>
      </c>
      <c r="B113" s="76">
        <v>26.5</v>
      </c>
      <c r="C113" s="76">
        <v>21.673095703116132</v>
      </c>
      <c r="D113" s="20"/>
      <c r="E113" s="1"/>
    </row>
    <row r="114" spans="1:5" x14ac:dyDescent="0.3">
      <c r="A114" s="76">
        <v>21.732788085936136</v>
      </c>
      <c r="B114" s="76">
        <v>26.75</v>
      </c>
      <c r="C114" s="76">
        <v>21.732788085936136</v>
      </c>
      <c r="D114" s="20"/>
      <c r="E114" s="1"/>
    </row>
    <row r="115" spans="1:5" x14ac:dyDescent="0.3">
      <c r="A115" s="76">
        <v>21.801269531243861</v>
      </c>
      <c r="B115" s="76">
        <v>27</v>
      </c>
      <c r="C115" s="76">
        <v>21.801269531243861</v>
      </c>
      <c r="D115" s="20"/>
      <c r="E115" s="1"/>
    </row>
    <row r="116" spans="1:5" x14ac:dyDescent="0.3">
      <c r="A116" s="76">
        <v>21.868652343743861</v>
      </c>
      <c r="B116" s="76">
        <v>27.25</v>
      </c>
      <c r="C116" s="76">
        <v>21.868652343743861</v>
      </c>
      <c r="D116" s="20"/>
      <c r="E116" s="1"/>
    </row>
    <row r="117" spans="1:5" x14ac:dyDescent="0.3">
      <c r="A117" s="76">
        <v>21.937133789051586</v>
      </c>
      <c r="B117" s="76">
        <v>27.5</v>
      </c>
      <c r="C117" s="76">
        <v>21.937133789051586</v>
      </c>
      <c r="D117" s="20"/>
      <c r="E117" s="1"/>
    </row>
    <row r="118" spans="1:5" x14ac:dyDescent="0.3">
      <c r="A118" s="76">
        <v>21.998657226551586</v>
      </c>
      <c r="B118" s="76">
        <v>27.75</v>
      </c>
      <c r="C118" s="76">
        <v>21.998657226551586</v>
      </c>
      <c r="D118" s="20"/>
      <c r="E118" s="1"/>
    </row>
    <row r="119" spans="1:5" x14ac:dyDescent="0.3">
      <c r="A119" s="76">
        <v>22.056152343743861</v>
      </c>
      <c r="B119" s="76">
        <v>28</v>
      </c>
      <c r="C119" s="76">
        <v>22.056152343743861</v>
      </c>
      <c r="D119" s="20"/>
      <c r="E119" s="1"/>
    </row>
    <row r="120" spans="1:5" x14ac:dyDescent="0.3">
      <c r="A120" s="76">
        <v>22.115112304679997</v>
      </c>
      <c r="B120" s="76">
        <v>28.25</v>
      </c>
      <c r="C120" s="76">
        <v>22.115112304679997</v>
      </c>
      <c r="D120" s="20"/>
      <c r="E120" s="1"/>
    </row>
    <row r="121" spans="1:5" x14ac:dyDescent="0.3">
      <c r="A121" s="76">
        <v>22.174072265616132</v>
      </c>
      <c r="B121" s="76">
        <v>28.5</v>
      </c>
      <c r="C121" s="76">
        <v>22.174072265616132</v>
      </c>
      <c r="D121" s="20"/>
      <c r="E121" s="1"/>
    </row>
    <row r="122" spans="1:5" x14ac:dyDescent="0.3">
      <c r="A122" s="76">
        <v>22.231201171871589</v>
      </c>
      <c r="B122" s="76">
        <v>28.75</v>
      </c>
      <c r="C122" s="76">
        <v>22.231201171871589</v>
      </c>
      <c r="D122" s="20"/>
      <c r="E122" s="1"/>
    </row>
    <row r="123" spans="1:5" x14ac:dyDescent="0.3">
      <c r="A123" s="76">
        <v>22.244018554679997</v>
      </c>
      <c r="B123" s="76">
        <v>28.799999237060501</v>
      </c>
      <c r="C123" s="76">
        <v>22.244018554679997</v>
      </c>
      <c r="D123" s="20"/>
      <c r="E123" s="1"/>
    </row>
    <row r="124" spans="1:5" x14ac:dyDescent="0.3">
      <c r="A124" s="76">
        <v>22.290527343743861</v>
      </c>
      <c r="B124" s="76">
        <v>29</v>
      </c>
      <c r="C124" s="76">
        <v>22.290527343743861</v>
      </c>
      <c r="D124" s="20"/>
      <c r="E124" s="1"/>
    </row>
    <row r="125" spans="1:5" x14ac:dyDescent="0.3">
      <c r="A125" s="76">
        <v>22.348388671871589</v>
      </c>
      <c r="B125" s="76">
        <v>29.25</v>
      </c>
      <c r="C125" s="76">
        <v>22.348388671871589</v>
      </c>
      <c r="D125" s="20"/>
      <c r="E125" s="1"/>
    </row>
    <row r="126" spans="1:5" x14ac:dyDescent="0.3">
      <c r="A126" s="76">
        <v>22.406616210936136</v>
      </c>
      <c r="B126" s="76">
        <v>29.5</v>
      </c>
      <c r="C126" s="76">
        <v>22.406616210936136</v>
      </c>
      <c r="D126" s="20"/>
      <c r="E126" s="1"/>
    </row>
    <row r="127" spans="1:5" x14ac:dyDescent="0.3">
      <c r="A127" s="76">
        <v>22.465576171871589</v>
      </c>
      <c r="B127" s="76">
        <v>29.75</v>
      </c>
      <c r="C127" s="76">
        <v>22.465576171871589</v>
      </c>
      <c r="D127" s="20"/>
      <c r="E127" s="1"/>
    </row>
    <row r="128" spans="1:5" x14ac:dyDescent="0.3">
      <c r="A128" s="76">
        <v>22.5234375</v>
      </c>
      <c r="B128" s="76">
        <v>30</v>
      </c>
      <c r="C128" s="76">
        <v>22.5234375</v>
      </c>
      <c r="D128" s="20"/>
      <c r="E128" s="1"/>
    </row>
    <row r="129" spans="1:5" x14ac:dyDescent="0.3">
      <c r="A129" s="76">
        <v>23.622436523436136</v>
      </c>
      <c r="B129" s="76">
        <v>35</v>
      </c>
      <c r="C129" s="76">
        <v>23.622436523436136</v>
      </c>
      <c r="D129" s="20"/>
      <c r="E129" s="1"/>
    </row>
    <row r="130" spans="1:5" x14ac:dyDescent="0.3">
      <c r="A130" s="76">
        <v>24.684448242179997</v>
      </c>
      <c r="B130" s="76">
        <v>40</v>
      </c>
      <c r="C130" s="76">
        <v>24.684448242179997</v>
      </c>
      <c r="D130" s="20"/>
      <c r="E130" s="1"/>
    </row>
    <row r="131" spans="1:5" x14ac:dyDescent="0.3">
      <c r="A131" s="76">
        <v>25.679077148436136</v>
      </c>
      <c r="B131" s="76">
        <v>45</v>
      </c>
      <c r="C131" s="76">
        <v>25.679077148436136</v>
      </c>
      <c r="D131" s="20"/>
      <c r="E131" s="1"/>
    </row>
    <row r="132" spans="1:5" x14ac:dyDescent="0.3">
      <c r="A132" s="76">
        <v>26.598266601551586</v>
      </c>
      <c r="B132" s="76">
        <v>50</v>
      </c>
      <c r="C132" s="76">
        <v>26.598266601551586</v>
      </c>
      <c r="D132" s="20"/>
      <c r="E132" s="1"/>
    </row>
    <row r="133" spans="1:5" x14ac:dyDescent="0.3">
      <c r="A133" s="76">
        <v>27.445678710936136</v>
      </c>
      <c r="B133" s="76">
        <v>55</v>
      </c>
      <c r="C133" s="76">
        <v>27.445678710936136</v>
      </c>
      <c r="D133" s="20"/>
      <c r="E133" s="1"/>
    </row>
    <row r="134" spans="1:5" x14ac:dyDescent="0.3">
      <c r="A134" s="76">
        <v>28.276977539051586</v>
      </c>
      <c r="B134" s="76">
        <v>60</v>
      </c>
      <c r="C134" s="76">
        <v>28.276977539051586</v>
      </c>
      <c r="D134" s="20"/>
      <c r="E134" s="1"/>
    </row>
    <row r="135" spans="1:5" x14ac:dyDescent="0.3">
      <c r="A135" s="76">
        <v>29.068359375</v>
      </c>
      <c r="B135" s="76">
        <v>65</v>
      </c>
      <c r="C135" s="76">
        <v>29.068359375</v>
      </c>
      <c r="D135" s="20"/>
      <c r="E135" s="1"/>
    </row>
    <row r="136" spans="1:5" x14ac:dyDescent="0.3">
      <c r="A136" s="76">
        <v>29.806640625</v>
      </c>
      <c r="B136" s="76">
        <v>70</v>
      </c>
      <c r="C136" s="76">
        <v>29.806640625</v>
      </c>
      <c r="D136" s="20"/>
      <c r="E136" s="1"/>
    </row>
    <row r="137" spans="1:5" x14ac:dyDescent="0.3">
      <c r="A137" s="76">
        <v>30.555541992179997</v>
      </c>
      <c r="B137" s="76">
        <v>75</v>
      </c>
      <c r="C137" s="76">
        <v>30.555541992179997</v>
      </c>
      <c r="D137" s="20"/>
      <c r="E137" s="1"/>
    </row>
    <row r="138" spans="1:5" x14ac:dyDescent="0.3">
      <c r="A138" s="76">
        <v>31.609863281243861</v>
      </c>
      <c r="B138" s="76">
        <v>82.5</v>
      </c>
      <c r="C138" s="76">
        <v>31.609863281243861</v>
      </c>
      <c r="D138" s="20"/>
      <c r="E138" s="1"/>
    </row>
    <row r="139" spans="1:5" x14ac:dyDescent="0.3">
      <c r="A139" s="76">
        <v>31.946777343743861</v>
      </c>
      <c r="B139" s="76">
        <v>85</v>
      </c>
      <c r="C139" s="76">
        <v>31.946777343743861</v>
      </c>
      <c r="D139" s="20"/>
      <c r="E139" s="1"/>
    </row>
    <row r="140" spans="1:5" x14ac:dyDescent="0.3">
      <c r="A140" s="76">
        <v>32.605590820307725</v>
      </c>
      <c r="B140" s="76">
        <v>90</v>
      </c>
      <c r="C140" s="76">
        <v>32.605590820307725</v>
      </c>
      <c r="D140" s="20"/>
      <c r="E140" s="1"/>
    </row>
    <row r="141" spans="1:5" x14ac:dyDescent="0.3">
      <c r="A141" s="76">
        <v>33.241699218743861</v>
      </c>
      <c r="B141" s="76">
        <v>95</v>
      </c>
      <c r="C141" s="76">
        <v>33.241699218743861</v>
      </c>
      <c r="D141" s="20"/>
      <c r="E141" s="1"/>
    </row>
    <row r="142" spans="1:5" x14ac:dyDescent="0.3">
      <c r="A142" s="76">
        <v>33.885864257807725</v>
      </c>
      <c r="B142" s="76">
        <v>100</v>
      </c>
      <c r="C142" s="76">
        <v>33.885864257807725</v>
      </c>
      <c r="D142" s="20"/>
      <c r="E142" s="1"/>
    </row>
    <row r="143" spans="1:5" x14ac:dyDescent="0.3">
      <c r="A143" s="76">
        <v>35.078979492179997</v>
      </c>
      <c r="B143" s="76">
        <v>110</v>
      </c>
      <c r="C143" s="76">
        <v>35.078979492179997</v>
      </c>
      <c r="D143" s="20"/>
      <c r="E143" s="1"/>
    </row>
    <row r="144" spans="1:5" x14ac:dyDescent="0.3">
      <c r="A144" s="76">
        <v>36.213134765616132</v>
      </c>
      <c r="B144" s="76">
        <v>120</v>
      </c>
      <c r="C144" s="76">
        <v>36.213134765616132</v>
      </c>
      <c r="D144" s="20"/>
      <c r="E144" s="1"/>
    </row>
    <row r="145" spans="1:3" x14ac:dyDescent="0.3">
      <c r="A145" s="76">
        <v>36.862792968743861</v>
      </c>
      <c r="B145" s="76">
        <v>126</v>
      </c>
      <c r="C145" s="76">
        <v>36.862792968743861</v>
      </c>
    </row>
    <row r="146" spans="1:3" x14ac:dyDescent="0.3">
      <c r="A146" s="76">
        <v>37.285034179679997</v>
      </c>
      <c r="B146" s="76">
        <v>130</v>
      </c>
      <c r="C146" s="76">
        <v>37.285034179679997</v>
      </c>
    </row>
    <row r="147" spans="1:3" x14ac:dyDescent="0.3">
      <c r="A147" s="76">
        <v>38.307861328116132</v>
      </c>
      <c r="B147" s="76">
        <v>140</v>
      </c>
      <c r="C147" s="76">
        <v>38.307861328116132</v>
      </c>
    </row>
    <row r="148" spans="1:3" x14ac:dyDescent="0.3">
      <c r="A148" s="76">
        <v>39.1669921875</v>
      </c>
      <c r="B148" s="76">
        <v>150</v>
      </c>
      <c r="C148" s="76">
        <v>39.1669921875</v>
      </c>
    </row>
    <row r="149" spans="1:3" x14ac:dyDescent="0.3">
      <c r="A149" s="76">
        <v>40.124633789051586</v>
      </c>
      <c r="B149" s="76">
        <v>160</v>
      </c>
      <c r="C149" s="76">
        <v>40.124633789051586</v>
      </c>
    </row>
    <row r="150" spans="1:3" x14ac:dyDescent="0.3">
      <c r="A150" s="76">
        <v>41.014892578116132</v>
      </c>
      <c r="B150" s="76">
        <v>170</v>
      </c>
      <c r="C150" s="76">
        <v>41.014892578116132</v>
      </c>
    </row>
    <row r="151" spans="1:3" x14ac:dyDescent="0.3">
      <c r="A151" s="76">
        <v>41.8681640625</v>
      </c>
      <c r="B151" s="76">
        <v>180</v>
      </c>
      <c r="C151" s="76">
        <v>41.8681640625</v>
      </c>
    </row>
    <row r="152" spans="1:3" x14ac:dyDescent="0.3">
      <c r="A152" s="76">
        <v>43.917480468743861</v>
      </c>
      <c r="B152" s="76">
        <v>200</v>
      </c>
      <c r="C152" s="76">
        <v>43.917480468743861</v>
      </c>
    </row>
    <row r="153" spans="1:3" x14ac:dyDescent="0.3">
      <c r="A153" s="76">
        <v>46.494506835936136</v>
      </c>
      <c r="B153" s="76">
        <v>222</v>
      </c>
      <c r="C153" s="76">
        <v>46.494506835936136</v>
      </c>
    </row>
    <row r="154" spans="1:3" x14ac:dyDescent="0.3">
      <c r="A154" s="76">
        <v>48.393310546871589</v>
      </c>
      <c r="B154" s="76">
        <v>240</v>
      </c>
      <c r="C154" s="76">
        <v>48.393310546871589</v>
      </c>
    </row>
    <row r="155" spans="1:3" x14ac:dyDescent="0.3">
      <c r="A155" s="76">
        <v>50.781005859371589</v>
      </c>
      <c r="B155" s="76">
        <v>264</v>
      </c>
      <c r="C155" s="76">
        <v>50.781005859371589</v>
      </c>
    </row>
    <row r="156" spans="1:3" x14ac:dyDescent="0.3">
      <c r="A156" s="76">
        <v>52.159423828116132</v>
      </c>
      <c r="B156" s="76">
        <v>280</v>
      </c>
      <c r="C156" s="76">
        <v>52.159423828116132</v>
      </c>
    </row>
    <row r="157" spans="1:3" x14ac:dyDescent="0.3">
      <c r="A157" s="76">
        <v>54.184936523436136</v>
      </c>
      <c r="B157" s="76">
        <v>300</v>
      </c>
      <c r="C157" s="76">
        <v>54.184936523436136</v>
      </c>
    </row>
    <row r="158" spans="1:3" x14ac:dyDescent="0.3">
      <c r="A158" s="76">
        <v>55.157958984371589</v>
      </c>
      <c r="B158" s="76">
        <v>310</v>
      </c>
      <c r="C158" s="76">
        <v>55.157958984371589</v>
      </c>
    </row>
    <row r="159" spans="1:3" x14ac:dyDescent="0.3">
      <c r="A159" s="76">
        <v>56.093261718743861</v>
      </c>
      <c r="B159" s="76">
        <v>320</v>
      </c>
      <c r="C159" s="76">
        <v>56.093261718743861</v>
      </c>
    </row>
    <row r="160" spans="1:3" x14ac:dyDescent="0.3">
      <c r="A160" s="76">
        <v>58.077392578116132</v>
      </c>
      <c r="B160" s="76">
        <v>340</v>
      </c>
      <c r="C160" s="76">
        <v>58.077392578116132</v>
      </c>
    </row>
    <row r="161" spans="1:3" x14ac:dyDescent="0.3">
      <c r="A161" s="76">
        <v>60.206909179679997</v>
      </c>
      <c r="B161" s="76">
        <v>361</v>
      </c>
      <c r="C161" s="76">
        <v>60.206909179679997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3"/>
  <sheetViews>
    <sheetView topLeftCell="A20" workbookViewId="0">
      <selection activeCell="K7" sqref="K7"/>
    </sheetView>
  </sheetViews>
  <sheetFormatPr defaultRowHeight="14.4" x14ac:dyDescent="0.3"/>
  <cols>
    <col min="1" max="1" width="13.33203125" style="1" customWidth="1"/>
    <col min="2" max="2" width="13.109375" style="1" customWidth="1"/>
    <col min="3" max="3" width="10.6640625" bestFit="1" customWidth="1"/>
    <col min="4" max="4" width="17.5546875" bestFit="1" customWidth="1"/>
    <col min="8" max="8" width="14.88671875" bestFit="1" customWidth="1"/>
    <col min="10" max="10" width="17" bestFit="1" customWidth="1"/>
    <col min="11" max="11" width="14.5546875" bestFit="1" customWidth="1"/>
    <col min="12" max="12" width="19.33203125" customWidth="1"/>
    <col min="13" max="13" width="11.88671875" customWidth="1"/>
    <col min="24" max="24" width="18.6640625" bestFit="1" customWidth="1"/>
    <col min="25" max="25" width="12" customWidth="1"/>
    <col min="27" max="28" width="11.5546875" bestFit="1" customWidth="1"/>
  </cols>
  <sheetData>
    <row r="1" spans="1:28" ht="15" thickBot="1" x14ac:dyDescent="0.35">
      <c r="A1" s="86"/>
      <c r="B1" s="87"/>
      <c r="C1" s="29"/>
      <c r="D1" s="29" t="s">
        <v>10</v>
      </c>
      <c r="E1" s="32"/>
      <c r="F1" s="30"/>
      <c r="G1" s="88"/>
      <c r="H1" s="29" t="s">
        <v>18</v>
      </c>
      <c r="I1" s="3"/>
      <c r="J1" s="3"/>
      <c r="K1" s="4"/>
      <c r="L1" t="s">
        <v>42</v>
      </c>
      <c r="M1" t="s">
        <v>14</v>
      </c>
    </row>
    <row r="2" spans="1:28" ht="15" thickBot="1" x14ac:dyDescent="0.35">
      <c r="A2" s="65" t="s">
        <v>9</v>
      </c>
      <c r="B2" s="19" t="s">
        <v>0</v>
      </c>
      <c r="C2" s="65" t="s">
        <v>9</v>
      </c>
      <c r="D2" s="12" t="s">
        <v>17</v>
      </c>
      <c r="E2" s="10" t="s">
        <v>13</v>
      </c>
      <c r="F2" s="11" t="s">
        <v>12</v>
      </c>
      <c r="G2" s="5"/>
      <c r="H2" s="12" t="s">
        <v>17</v>
      </c>
      <c r="I2" s="10" t="s">
        <v>21</v>
      </c>
      <c r="J2" s="10" t="s">
        <v>22</v>
      </c>
      <c r="K2" s="11" t="s">
        <v>35</v>
      </c>
      <c r="M2" t="s">
        <v>16</v>
      </c>
      <c r="N2" t="s">
        <v>15</v>
      </c>
      <c r="O2" t="s">
        <v>9</v>
      </c>
      <c r="P2" s="5">
        <f>C4</f>
        <v>1.9793701171915927</v>
      </c>
      <c r="Q2" s="5" t="s">
        <v>2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8</v>
      </c>
      <c r="X2" t="str">
        <f>$H3 &amp; "-" &amp;$I3&amp;"in."</f>
        <v>2/13-17/2019-3.32in.</v>
      </c>
      <c r="Y2" s="25" t="str">
        <f>H4&amp; "-" &amp;$I4&amp;"in."</f>
        <v>.2/18/2019-0.32in.</v>
      </c>
      <c r="Z2" t="str">
        <f>H5&amp; "-" &amp;$I5&amp;"in."</f>
        <v>2/20-21/2019-0.59in.</v>
      </c>
      <c r="AA2" s="28" t="str">
        <f>H6&amp; "-" &amp;$I6&amp;"in."</f>
        <v>.2/9/2020-0.46in.</v>
      </c>
      <c r="AB2" s="28" t="str">
        <f>H7&amp; "-" &amp;$I7&amp;"in."</f>
        <v>.2/22/2020-0.3in.</v>
      </c>
    </row>
    <row r="3" spans="1:28" ht="15" thickBot="1" x14ac:dyDescent="0.35">
      <c r="A3" s="76">
        <v>0</v>
      </c>
      <c r="B3" s="76">
        <v>0</v>
      </c>
      <c r="C3" s="76">
        <v>0</v>
      </c>
      <c r="D3" s="15">
        <v>43893</v>
      </c>
      <c r="E3" s="5">
        <v>0.25979999999999998</v>
      </c>
      <c r="F3" s="6">
        <v>3.43</v>
      </c>
      <c r="G3" s="5"/>
      <c r="H3" s="2" t="s">
        <v>20</v>
      </c>
      <c r="I3" s="26">
        <v>3.32</v>
      </c>
      <c r="J3" s="18">
        <f>3.32*12</f>
        <v>39.839999999999996</v>
      </c>
      <c r="K3" s="21">
        <f>VLOOKUP(J3,$A$3:$B$133,2,TRUE)</f>
        <v>300</v>
      </c>
      <c r="M3">
        <v>0</v>
      </c>
      <c r="N3">
        <v>0</v>
      </c>
      <c r="O3">
        <f>(N3-MIN($N$3:$N$23)) * 12</f>
        <v>268.79999999999995</v>
      </c>
      <c r="P3" s="1" t="e">
        <f>#REF!</f>
        <v>#REF!</v>
      </c>
      <c r="Q3" s="1" t="e">
        <f>#REF!</f>
        <v>#REF!</v>
      </c>
      <c r="R3" s="1" t="e">
        <f>#REF!</f>
        <v>#REF!</v>
      </c>
      <c r="S3" s="1" t="e">
        <f>#REF!</f>
        <v>#REF!</v>
      </c>
      <c r="T3" s="1" t="e">
        <f>#REF!</f>
        <v>#REF!</v>
      </c>
      <c r="U3" s="1" t="e">
        <f>#REF!</f>
        <v>#REF!</v>
      </c>
      <c r="V3" s="1" t="e">
        <f>#REF!</f>
        <v>#REF!</v>
      </c>
      <c r="W3" s="1" t="e">
        <f>#REF!</f>
        <v>#REF!</v>
      </c>
      <c r="X3">
        <f>J3</f>
        <v>39.839999999999996</v>
      </c>
      <c r="Y3" s="1">
        <f>J4</f>
        <v>11.088000000000001</v>
      </c>
      <c r="Z3" s="1">
        <f>J5</f>
        <v>13.727999999999998</v>
      </c>
      <c r="AA3" s="1">
        <f>J6</f>
        <v>8.73</v>
      </c>
      <c r="AB3" s="1">
        <f>J7</f>
        <v>13.69</v>
      </c>
    </row>
    <row r="4" spans="1:28" ht="15" thickBot="1" x14ac:dyDescent="0.35">
      <c r="A4" s="76">
        <v>1.9793701171915927</v>
      </c>
      <c r="B4" s="76">
        <v>0.10000000149011599</v>
      </c>
      <c r="C4" s="76">
        <v>1.9793701171915927</v>
      </c>
      <c r="D4" s="15">
        <v>43893</v>
      </c>
      <c r="E4" s="5">
        <v>0.26950000000000002</v>
      </c>
      <c r="F4" s="6">
        <v>3.43</v>
      </c>
      <c r="G4" s="5"/>
      <c r="H4" s="15" t="s">
        <v>25</v>
      </c>
      <c r="I4" s="20">
        <v>0.32</v>
      </c>
      <c r="J4" s="20">
        <f>0.924*12</f>
        <v>11.088000000000001</v>
      </c>
      <c r="K4" s="21">
        <f t="shared" ref="K4:K6" si="0">VLOOKUP(J4,$A$3:$B$133,2,TRUE)</f>
        <v>13.25</v>
      </c>
      <c r="M4">
        <v>69</v>
      </c>
      <c r="N4">
        <v>-10.08</v>
      </c>
      <c r="O4">
        <f t="shared" ref="O4:O23" si="1">(N4-MIN($N$3:$N$23)) * 12</f>
        <v>147.83999999999997</v>
      </c>
      <c r="P4" s="1" t="e">
        <f>P3</f>
        <v>#REF!</v>
      </c>
      <c r="Q4" s="1" t="e">
        <f t="shared" ref="Q4:X19" si="2">Q3</f>
        <v>#REF!</v>
      </c>
      <c r="R4" s="1" t="e">
        <f t="shared" si="2"/>
        <v>#REF!</v>
      </c>
      <c r="S4" s="1" t="e">
        <f t="shared" si="2"/>
        <v>#REF!</v>
      </c>
      <c r="T4" s="1" t="e">
        <f t="shared" si="2"/>
        <v>#REF!</v>
      </c>
      <c r="U4" s="1" t="e">
        <f t="shared" si="2"/>
        <v>#REF!</v>
      </c>
      <c r="V4" s="1" t="e">
        <f t="shared" si="2"/>
        <v>#REF!</v>
      </c>
      <c r="W4" s="1" t="e">
        <f t="shared" si="2"/>
        <v>#REF!</v>
      </c>
      <c r="X4" s="1">
        <f>X3</f>
        <v>39.839999999999996</v>
      </c>
      <c r="Y4" s="1">
        <f t="shared" ref="Y4:AB19" si="3">Y3</f>
        <v>11.088000000000001</v>
      </c>
      <c r="Z4" s="1">
        <f t="shared" si="3"/>
        <v>13.727999999999998</v>
      </c>
      <c r="AA4" s="1">
        <f t="shared" si="3"/>
        <v>8.73</v>
      </c>
      <c r="AB4" s="1">
        <f t="shared" si="3"/>
        <v>13.69</v>
      </c>
    </row>
    <row r="5" spans="1:28" ht="15" thickBot="1" x14ac:dyDescent="0.35">
      <c r="A5" s="76">
        <v>2.5012207031277285</v>
      </c>
      <c r="B5" s="76">
        <v>0.20000000298023199</v>
      </c>
      <c r="C5" s="76">
        <v>2.5012207031277285</v>
      </c>
      <c r="D5" s="13"/>
      <c r="E5" s="5"/>
      <c r="F5" s="6"/>
      <c r="G5" s="5"/>
      <c r="H5" s="13" t="s">
        <v>24</v>
      </c>
      <c r="I5" s="20">
        <v>0.59</v>
      </c>
      <c r="J5" s="20">
        <f>1.144*12</f>
        <v>13.727999999999998</v>
      </c>
      <c r="K5" s="21">
        <f t="shared" si="0"/>
        <v>22.75</v>
      </c>
      <c r="M5">
        <v>113</v>
      </c>
      <c r="N5">
        <v>-12.88</v>
      </c>
      <c r="O5">
        <f t="shared" si="1"/>
        <v>114.23999999999998</v>
      </c>
      <c r="P5" s="1" t="e">
        <f>P4</f>
        <v>#REF!</v>
      </c>
      <c r="Q5" s="1" t="e">
        <f t="shared" si="2"/>
        <v>#REF!</v>
      </c>
      <c r="R5" s="1" t="e">
        <f t="shared" si="2"/>
        <v>#REF!</v>
      </c>
      <c r="S5" s="1" t="e">
        <f t="shared" si="2"/>
        <v>#REF!</v>
      </c>
      <c r="T5" s="1" t="e">
        <f t="shared" si="2"/>
        <v>#REF!</v>
      </c>
      <c r="U5" s="1" t="e">
        <f t="shared" si="2"/>
        <v>#REF!</v>
      </c>
      <c r="V5" s="1" t="e">
        <f t="shared" si="2"/>
        <v>#REF!</v>
      </c>
      <c r="W5" s="1" t="e">
        <f t="shared" si="2"/>
        <v>#REF!</v>
      </c>
      <c r="X5" s="1">
        <f t="shared" si="2"/>
        <v>39.839999999999996</v>
      </c>
      <c r="Y5" s="1">
        <f t="shared" si="3"/>
        <v>11.088000000000001</v>
      </c>
      <c r="Z5" s="1">
        <f t="shared" si="3"/>
        <v>13.727999999999998</v>
      </c>
      <c r="AA5" s="1">
        <f t="shared" si="3"/>
        <v>8.73</v>
      </c>
      <c r="AB5" s="1">
        <f t="shared" si="3"/>
        <v>13.69</v>
      </c>
    </row>
    <row r="6" spans="1:28" ht="15" thickBot="1" x14ac:dyDescent="0.35">
      <c r="A6" s="76">
        <v>2.7355957031277285</v>
      </c>
      <c r="B6" s="76">
        <v>0.25</v>
      </c>
      <c r="C6" s="76">
        <v>2.7355957031277285</v>
      </c>
      <c r="D6" s="13"/>
      <c r="E6" s="5"/>
      <c r="F6" s="6"/>
      <c r="G6" s="5"/>
      <c r="H6" s="27" t="s">
        <v>26</v>
      </c>
      <c r="I6" s="34">
        <v>0.46</v>
      </c>
      <c r="J6" s="20">
        <v>8.73</v>
      </c>
      <c r="K6" s="21">
        <f t="shared" si="0"/>
        <v>6.75</v>
      </c>
      <c r="M6">
        <v>117</v>
      </c>
      <c r="N6">
        <v>-14.8</v>
      </c>
      <c r="O6">
        <f t="shared" si="1"/>
        <v>91.199999999999974</v>
      </c>
      <c r="P6" s="1" t="e">
        <f t="shared" ref="P6:AB21" si="4">P5</f>
        <v>#REF!</v>
      </c>
      <c r="Q6" s="1" t="e">
        <f t="shared" si="2"/>
        <v>#REF!</v>
      </c>
      <c r="R6" s="1" t="e">
        <f t="shared" si="2"/>
        <v>#REF!</v>
      </c>
      <c r="S6" s="1" t="e">
        <f t="shared" si="2"/>
        <v>#REF!</v>
      </c>
      <c r="T6" s="1" t="e">
        <f t="shared" si="2"/>
        <v>#REF!</v>
      </c>
      <c r="U6" s="1" t="e">
        <f t="shared" si="2"/>
        <v>#REF!</v>
      </c>
      <c r="V6" s="1" t="e">
        <f t="shared" si="2"/>
        <v>#REF!</v>
      </c>
      <c r="W6" s="1" t="e">
        <f t="shared" si="2"/>
        <v>#REF!</v>
      </c>
      <c r="X6" s="1">
        <f t="shared" si="2"/>
        <v>39.839999999999996</v>
      </c>
      <c r="Y6" s="1">
        <f t="shared" si="3"/>
        <v>11.088000000000001</v>
      </c>
      <c r="Z6" s="1">
        <f t="shared" si="3"/>
        <v>13.727999999999998</v>
      </c>
      <c r="AA6" s="1">
        <f t="shared" si="3"/>
        <v>8.73</v>
      </c>
      <c r="AB6" s="1">
        <f t="shared" si="3"/>
        <v>13.69</v>
      </c>
    </row>
    <row r="7" spans="1:28" x14ac:dyDescent="0.3">
      <c r="A7" s="76">
        <v>3.2266845703200033</v>
      </c>
      <c r="B7" s="76">
        <v>0.40000000596046398</v>
      </c>
      <c r="C7" s="76">
        <v>3.2266845703200033</v>
      </c>
      <c r="D7" s="13"/>
      <c r="E7" s="5"/>
      <c r="F7" s="6"/>
      <c r="G7" s="5"/>
      <c r="H7" s="27" t="s">
        <v>27</v>
      </c>
      <c r="I7" s="34">
        <v>0.3</v>
      </c>
      <c r="J7" s="20">
        <v>13.69</v>
      </c>
      <c r="K7" s="21">
        <f>VLOOKUP(J7,$A$3:$B$133,2,TRUE)</f>
        <v>22.75</v>
      </c>
      <c r="M7">
        <v>125</v>
      </c>
      <c r="N7">
        <v>-18.18</v>
      </c>
      <c r="O7">
        <f t="shared" si="1"/>
        <v>50.639999999999986</v>
      </c>
      <c r="P7" s="1" t="e">
        <f t="shared" si="4"/>
        <v>#REF!</v>
      </c>
      <c r="Q7" s="1" t="e">
        <f t="shared" si="2"/>
        <v>#REF!</v>
      </c>
      <c r="R7" s="1" t="e">
        <f t="shared" si="2"/>
        <v>#REF!</v>
      </c>
      <c r="S7" s="1" t="e">
        <f t="shared" si="2"/>
        <v>#REF!</v>
      </c>
      <c r="T7" s="1" t="e">
        <f t="shared" si="2"/>
        <v>#REF!</v>
      </c>
      <c r="U7" s="1" t="e">
        <f t="shared" si="2"/>
        <v>#REF!</v>
      </c>
      <c r="V7" s="1" t="e">
        <f t="shared" si="2"/>
        <v>#REF!</v>
      </c>
      <c r="W7" s="1" t="e">
        <f t="shared" si="2"/>
        <v>#REF!</v>
      </c>
      <c r="X7" s="1">
        <f t="shared" si="2"/>
        <v>39.839999999999996</v>
      </c>
      <c r="Y7" s="1">
        <f t="shared" si="3"/>
        <v>11.088000000000001</v>
      </c>
      <c r="Z7" s="1">
        <f t="shared" si="3"/>
        <v>13.727999999999998</v>
      </c>
      <c r="AA7" s="1">
        <f t="shared" si="3"/>
        <v>8.73</v>
      </c>
      <c r="AB7" s="1">
        <f t="shared" si="3"/>
        <v>13.69</v>
      </c>
    </row>
    <row r="8" spans="1:28" x14ac:dyDescent="0.3">
      <c r="A8" s="76">
        <v>3.4489746093715894</v>
      </c>
      <c r="B8" s="76">
        <v>0.5</v>
      </c>
      <c r="C8" s="76">
        <v>3.4489746093715894</v>
      </c>
      <c r="D8" s="13"/>
      <c r="E8" s="5"/>
      <c r="F8" s="6"/>
      <c r="G8" s="5"/>
      <c r="H8" s="13"/>
      <c r="I8" s="81">
        <v>0.5</v>
      </c>
      <c r="J8" s="5">
        <f>VLOOKUP(K8,$B$3:$C$133,2)</f>
        <v>13.459350585936136</v>
      </c>
      <c r="K8" s="6">
        <f>(96.587*I8)-21.525</f>
        <v>26.768500000000003</v>
      </c>
      <c r="L8" s="82">
        <f>K8*60*5</f>
        <v>8030.5500000000011</v>
      </c>
      <c r="M8">
        <v>126</v>
      </c>
      <c r="N8">
        <v>-17.57</v>
      </c>
      <c r="O8">
        <f t="shared" si="1"/>
        <v>57.95999999999998</v>
      </c>
      <c r="P8" s="1" t="e">
        <f t="shared" si="4"/>
        <v>#REF!</v>
      </c>
      <c r="Q8" s="1" t="e">
        <f t="shared" si="2"/>
        <v>#REF!</v>
      </c>
      <c r="R8" s="1" t="e">
        <f t="shared" si="2"/>
        <v>#REF!</v>
      </c>
      <c r="S8" s="1" t="e">
        <f t="shared" si="2"/>
        <v>#REF!</v>
      </c>
      <c r="T8" s="1" t="e">
        <f t="shared" si="2"/>
        <v>#REF!</v>
      </c>
      <c r="U8" s="1" t="e">
        <f t="shared" si="2"/>
        <v>#REF!</v>
      </c>
      <c r="V8" s="1" t="e">
        <f t="shared" si="2"/>
        <v>#REF!</v>
      </c>
      <c r="W8" s="1" t="e">
        <f t="shared" si="2"/>
        <v>#REF!</v>
      </c>
      <c r="X8" s="1">
        <f t="shared" si="2"/>
        <v>39.839999999999996</v>
      </c>
      <c r="Y8" s="1">
        <f t="shared" si="3"/>
        <v>11.088000000000001</v>
      </c>
      <c r="Z8" s="1">
        <f t="shared" si="3"/>
        <v>13.727999999999998</v>
      </c>
      <c r="AA8" s="1">
        <f t="shared" si="3"/>
        <v>8.73</v>
      </c>
      <c r="AB8" s="1">
        <f t="shared" si="3"/>
        <v>13.69</v>
      </c>
    </row>
    <row r="9" spans="1:28" x14ac:dyDescent="0.3">
      <c r="A9" s="76">
        <v>3.7346191406277285</v>
      </c>
      <c r="B9" s="76">
        <v>0.60000002384185802</v>
      </c>
      <c r="C9" s="76">
        <v>3.7346191406277285</v>
      </c>
      <c r="D9" s="13"/>
      <c r="E9" s="5"/>
      <c r="F9" s="6"/>
      <c r="G9" s="5"/>
      <c r="H9" s="13"/>
      <c r="I9" s="81">
        <v>1</v>
      </c>
      <c r="J9" s="5">
        <f t="shared" ref="J9:J11" si="5">VLOOKUP(K9,$B$3:$C$133,2)</f>
        <v>18.651489257820003</v>
      </c>
      <c r="K9" s="6">
        <f>(96.587*I9)-21.525</f>
        <v>75.062000000000012</v>
      </c>
      <c r="L9" s="82">
        <f t="shared" ref="L9:L11" si="6">K9*60*5</f>
        <v>22518.600000000006</v>
      </c>
      <c r="M9">
        <v>127</v>
      </c>
      <c r="N9">
        <v>-20.22</v>
      </c>
      <c r="O9">
        <f t="shared" si="1"/>
        <v>26.159999999999997</v>
      </c>
      <c r="P9" s="1" t="e">
        <f t="shared" si="4"/>
        <v>#REF!</v>
      </c>
      <c r="Q9" s="1" t="e">
        <f t="shared" si="2"/>
        <v>#REF!</v>
      </c>
      <c r="R9" s="1" t="e">
        <f t="shared" si="2"/>
        <v>#REF!</v>
      </c>
      <c r="S9" s="1" t="e">
        <f t="shared" si="2"/>
        <v>#REF!</v>
      </c>
      <c r="T9" s="1" t="e">
        <f t="shared" si="2"/>
        <v>#REF!</v>
      </c>
      <c r="U9" s="1" t="e">
        <f t="shared" si="2"/>
        <v>#REF!</v>
      </c>
      <c r="V9" s="1" t="e">
        <f t="shared" si="2"/>
        <v>#REF!</v>
      </c>
      <c r="W9" s="1" t="e">
        <f t="shared" si="2"/>
        <v>#REF!</v>
      </c>
      <c r="X9" s="1">
        <f t="shared" si="2"/>
        <v>39.839999999999996</v>
      </c>
      <c r="Y9" s="1">
        <f t="shared" si="3"/>
        <v>11.088000000000001</v>
      </c>
      <c r="Z9" s="1">
        <f t="shared" si="3"/>
        <v>13.727999999999998</v>
      </c>
      <c r="AA9" s="1">
        <f t="shared" si="3"/>
        <v>8.73</v>
      </c>
      <c r="AB9" s="1">
        <f t="shared" si="3"/>
        <v>13.69</v>
      </c>
    </row>
    <row r="10" spans="1:28" x14ac:dyDescent="0.3">
      <c r="A10" s="76">
        <v>4.0330810546915927</v>
      </c>
      <c r="B10" s="76">
        <v>0.75</v>
      </c>
      <c r="C10" s="76">
        <v>4.0330810546915927</v>
      </c>
      <c r="D10" s="13"/>
      <c r="E10" s="5"/>
      <c r="F10" s="6"/>
      <c r="G10" s="5"/>
      <c r="H10" s="13"/>
      <c r="I10" s="20">
        <v>2</v>
      </c>
      <c r="J10" s="5">
        <f t="shared" si="5"/>
        <v>27.4482421875</v>
      </c>
      <c r="K10" s="6">
        <f t="shared" ref="K10:K11" si="7">(96.587*I10)-21.525</f>
        <v>171.649</v>
      </c>
      <c r="L10" s="82">
        <f t="shared" si="6"/>
        <v>51494.700000000004</v>
      </c>
      <c r="M10">
        <v>130</v>
      </c>
      <c r="N10">
        <v>-21.22</v>
      </c>
      <c r="O10">
        <f t="shared" si="1"/>
        <v>14.159999999999997</v>
      </c>
      <c r="P10" s="1" t="e">
        <f t="shared" si="4"/>
        <v>#REF!</v>
      </c>
      <c r="Q10" s="1" t="e">
        <f t="shared" si="2"/>
        <v>#REF!</v>
      </c>
      <c r="R10" s="1" t="e">
        <f t="shared" si="2"/>
        <v>#REF!</v>
      </c>
      <c r="S10" s="1" t="e">
        <f t="shared" si="2"/>
        <v>#REF!</v>
      </c>
      <c r="T10" s="1" t="e">
        <f t="shared" si="2"/>
        <v>#REF!</v>
      </c>
      <c r="U10" s="1" t="e">
        <f t="shared" si="2"/>
        <v>#REF!</v>
      </c>
      <c r="V10" s="1" t="e">
        <f t="shared" si="2"/>
        <v>#REF!</v>
      </c>
      <c r="W10" s="1" t="e">
        <f t="shared" si="2"/>
        <v>#REF!</v>
      </c>
      <c r="X10" s="1">
        <f t="shared" si="2"/>
        <v>39.839999999999996</v>
      </c>
      <c r="Y10" s="1">
        <f t="shared" si="3"/>
        <v>11.088000000000001</v>
      </c>
      <c r="Z10" s="1">
        <f t="shared" si="3"/>
        <v>13.727999999999998</v>
      </c>
      <c r="AA10" s="1">
        <f t="shared" si="3"/>
        <v>8.73</v>
      </c>
      <c r="AB10" s="1">
        <f t="shared" si="3"/>
        <v>13.69</v>
      </c>
    </row>
    <row r="11" spans="1:28" ht="15" thickBot="1" x14ac:dyDescent="0.35">
      <c r="A11" s="76">
        <v>4.1323242187561391</v>
      </c>
      <c r="B11" s="76">
        <v>0.80000001192092896</v>
      </c>
      <c r="C11" s="76">
        <v>4.1323242187561391</v>
      </c>
      <c r="D11" s="14"/>
      <c r="E11" s="8"/>
      <c r="F11" s="16"/>
      <c r="G11" s="5"/>
      <c r="H11" s="14"/>
      <c r="I11" s="24">
        <v>3</v>
      </c>
      <c r="J11" s="5">
        <f t="shared" si="5"/>
        <v>35.080810546871589</v>
      </c>
      <c r="K11" s="6">
        <f t="shared" si="7"/>
        <v>268.23600000000005</v>
      </c>
      <c r="L11" s="82">
        <f t="shared" si="6"/>
        <v>80470.800000000017</v>
      </c>
      <c r="M11">
        <v>134</v>
      </c>
      <c r="N11">
        <v>-21.58</v>
      </c>
      <c r="O11">
        <f t="shared" si="1"/>
        <v>9.8400000000000034</v>
      </c>
      <c r="P11" s="1" t="e">
        <f t="shared" si="4"/>
        <v>#REF!</v>
      </c>
      <c r="Q11" s="1" t="e">
        <f t="shared" si="2"/>
        <v>#REF!</v>
      </c>
      <c r="R11" s="1" t="e">
        <f t="shared" si="2"/>
        <v>#REF!</v>
      </c>
      <c r="S11" s="1" t="e">
        <f t="shared" si="2"/>
        <v>#REF!</v>
      </c>
      <c r="T11" s="1" t="e">
        <f t="shared" si="2"/>
        <v>#REF!</v>
      </c>
      <c r="U11" s="1" t="e">
        <f t="shared" si="2"/>
        <v>#REF!</v>
      </c>
      <c r="V11" s="1" t="e">
        <f t="shared" si="2"/>
        <v>#REF!</v>
      </c>
      <c r="W11" s="1" t="e">
        <f t="shared" si="2"/>
        <v>#REF!</v>
      </c>
      <c r="X11" s="1">
        <f t="shared" si="2"/>
        <v>39.839999999999996</v>
      </c>
      <c r="Y11" s="1">
        <f t="shared" si="3"/>
        <v>11.088000000000001</v>
      </c>
      <c r="Z11" s="1">
        <f t="shared" si="3"/>
        <v>13.727999999999998</v>
      </c>
      <c r="AA11" s="1">
        <f t="shared" si="3"/>
        <v>8.73</v>
      </c>
      <c r="AB11" s="1">
        <f t="shared" si="3"/>
        <v>13.69</v>
      </c>
    </row>
    <row r="12" spans="1:28" x14ac:dyDescent="0.3">
      <c r="A12" s="76">
        <v>4.4641113281277285</v>
      </c>
      <c r="B12" s="76">
        <v>1</v>
      </c>
      <c r="C12" s="76">
        <v>4.4641113281277285</v>
      </c>
      <c r="L12" s="83" t="s">
        <v>43</v>
      </c>
      <c r="M12">
        <v>135</v>
      </c>
      <c r="N12">
        <v>-21.86</v>
      </c>
      <c r="O12">
        <f t="shared" si="1"/>
        <v>6.4799999999999898</v>
      </c>
      <c r="P12" s="1" t="e">
        <f t="shared" si="4"/>
        <v>#REF!</v>
      </c>
      <c r="Q12" s="1" t="e">
        <f t="shared" si="4"/>
        <v>#REF!</v>
      </c>
      <c r="R12" s="1" t="e">
        <f t="shared" si="4"/>
        <v>#REF!</v>
      </c>
      <c r="S12" s="1" t="e">
        <f t="shared" si="4"/>
        <v>#REF!</v>
      </c>
      <c r="T12" s="1" t="e">
        <f t="shared" si="4"/>
        <v>#REF!</v>
      </c>
      <c r="U12" s="1" t="e">
        <f t="shared" si="4"/>
        <v>#REF!</v>
      </c>
      <c r="V12" s="1" t="e">
        <f t="shared" si="4"/>
        <v>#REF!</v>
      </c>
      <c r="W12" s="1" t="e">
        <f t="shared" si="4"/>
        <v>#REF!</v>
      </c>
      <c r="X12" s="1">
        <f t="shared" si="2"/>
        <v>39.839999999999996</v>
      </c>
      <c r="Y12" s="1">
        <f t="shared" si="3"/>
        <v>11.088000000000001</v>
      </c>
      <c r="Z12" s="1">
        <f t="shared" si="3"/>
        <v>13.727999999999998</v>
      </c>
      <c r="AA12" s="1">
        <f t="shared" si="3"/>
        <v>8.73</v>
      </c>
      <c r="AB12" s="1">
        <f t="shared" si="3"/>
        <v>13.69</v>
      </c>
    </row>
    <row r="13" spans="1:28" ht="15" thickBot="1" x14ac:dyDescent="0.35">
      <c r="A13" s="76">
        <v>4.8347167968715894</v>
      </c>
      <c r="B13" s="76">
        <v>1.25</v>
      </c>
      <c r="C13" s="76">
        <v>4.8347167968715894</v>
      </c>
      <c r="L13" s="84">
        <f>L9*0.6</f>
        <v>13511.160000000003</v>
      </c>
      <c r="M13">
        <v>136</v>
      </c>
      <c r="N13">
        <v>-22.21</v>
      </c>
      <c r="O13">
        <f t="shared" si="1"/>
        <v>2.2799999999999727</v>
      </c>
      <c r="P13" s="1" t="e">
        <f t="shared" si="4"/>
        <v>#REF!</v>
      </c>
      <c r="Q13" s="1" t="e">
        <f t="shared" si="2"/>
        <v>#REF!</v>
      </c>
      <c r="R13" s="1" t="e">
        <f t="shared" si="2"/>
        <v>#REF!</v>
      </c>
      <c r="S13" s="1" t="e">
        <f t="shared" si="2"/>
        <v>#REF!</v>
      </c>
      <c r="T13" s="1" t="e">
        <f t="shared" si="2"/>
        <v>#REF!</v>
      </c>
      <c r="U13" s="1" t="e">
        <f t="shared" si="2"/>
        <v>#REF!</v>
      </c>
      <c r="V13" s="1" t="e">
        <f t="shared" si="2"/>
        <v>#REF!</v>
      </c>
      <c r="W13" s="1" t="e">
        <f t="shared" si="2"/>
        <v>#REF!</v>
      </c>
      <c r="X13" s="1">
        <f t="shared" si="2"/>
        <v>39.839999999999996</v>
      </c>
      <c r="Y13" s="1">
        <f t="shared" si="3"/>
        <v>11.088000000000001</v>
      </c>
      <c r="Z13" s="1">
        <f t="shared" si="3"/>
        <v>13.727999999999998</v>
      </c>
      <c r="AA13" s="1">
        <f t="shared" si="3"/>
        <v>8.73</v>
      </c>
      <c r="AB13" s="1">
        <f t="shared" si="3"/>
        <v>13.69</v>
      </c>
    </row>
    <row r="14" spans="1:28" x14ac:dyDescent="0.3">
      <c r="A14" s="76">
        <v>5.1492919921915927</v>
      </c>
      <c r="B14" s="76">
        <v>1.5</v>
      </c>
      <c r="C14" s="76">
        <v>5.1492919921915927</v>
      </c>
      <c r="M14">
        <v>137</v>
      </c>
      <c r="N14">
        <v>-22.34</v>
      </c>
      <c r="O14">
        <f t="shared" si="1"/>
        <v>0.71999999999998465</v>
      </c>
      <c r="P14" s="1" t="e">
        <f t="shared" si="4"/>
        <v>#REF!</v>
      </c>
      <c r="Q14" s="1" t="e">
        <f t="shared" si="2"/>
        <v>#REF!</v>
      </c>
      <c r="R14" s="1" t="e">
        <f t="shared" si="2"/>
        <v>#REF!</v>
      </c>
      <c r="S14" s="1" t="e">
        <f t="shared" si="2"/>
        <v>#REF!</v>
      </c>
      <c r="T14" s="1" t="e">
        <f t="shared" si="2"/>
        <v>#REF!</v>
      </c>
      <c r="U14" s="1" t="e">
        <f t="shared" si="2"/>
        <v>#REF!</v>
      </c>
      <c r="V14" s="1" t="e">
        <f t="shared" si="2"/>
        <v>#REF!</v>
      </c>
      <c r="W14" s="1" t="e">
        <f t="shared" si="2"/>
        <v>#REF!</v>
      </c>
      <c r="X14" s="1">
        <f t="shared" si="2"/>
        <v>39.839999999999996</v>
      </c>
      <c r="Y14" s="1">
        <f t="shared" si="3"/>
        <v>11.088000000000001</v>
      </c>
      <c r="Z14" s="1">
        <f t="shared" si="3"/>
        <v>13.727999999999998</v>
      </c>
      <c r="AA14" s="1">
        <f t="shared" si="3"/>
        <v>8.73</v>
      </c>
      <c r="AB14" s="1">
        <f t="shared" si="3"/>
        <v>13.69</v>
      </c>
    </row>
    <row r="15" spans="1:28" x14ac:dyDescent="0.3">
      <c r="A15" s="76">
        <v>5.4019775390638642</v>
      </c>
      <c r="B15" s="76">
        <v>1.75</v>
      </c>
      <c r="C15" s="76">
        <v>5.4019775390638642</v>
      </c>
      <c r="M15">
        <v>138</v>
      </c>
      <c r="N15">
        <v>-22.4</v>
      </c>
      <c r="O15">
        <f t="shared" si="1"/>
        <v>0</v>
      </c>
      <c r="P15" s="1" t="e">
        <f t="shared" si="4"/>
        <v>#REF!</v>
      </c>
      <c r="Q15" s="1" t="e">
        <f t="shared" si="4"/>
        <v>#REF!</v>
      </c>
      <c r="R15" s="1" t="e">
        <f t="shared" si="4"/>
        <v>#REF!</v>
      </c>
      <c r="S15" s="1" t="e">
        <f t="shared" si="4"/>
        <v>#REF!</v>
      </c>
      <c r="T15" s="1" t="e">
        <f t="shared" si="4"/>
        <v>#REF!</v>
      </c>
      <c r="U15" s="1" t="e">
        <f t="shared" si="4"/>
        <v>#REF!</v>
      </c>
      <c r="V15" s="1" t="e">
        <f t="shared" si="4"/>
        <v>#REF!</v>
      </c>
      <c r="W15" s="1" t="e">
        <f t="shared" si="4"/>
        <v>#REF!</v>
      </c>
      <c r="X15" s="1">
        <f t="shared" si="2"/>
        <v>39.839999999999996</v>
      </c>
      <c r="Y15" s="1">
        <f t="shared" si="3"/>
        <v>11.088000000000001</v>
      </c>
      <c r="Z15" s="1">
        <f t="shared" si="3"/>
        <v>13.727999999999998</v>
      </c>
      <c r="AA15" s="1">
        <f t="shared" si="3"/>
        <v>8.73</v>
      </c>
      <c r="AB15" s="1">
        <f t="shared" si="3"/>
        <v>13.69</v>
      </c>
    </row>
    <row r="16" spans="1:28" x14ac:dyDescent="0.3">
      <c r="A16" s="76">
        <v>5.6802978515638642</v>
      </c>
      <c r="B16" s="76">
        <v>2</v>
      </c>
      <c r="C16" s="76">
        <v>5.6802978515638642</v>
      </c>
      <c r="M16">
        <v>139</v>
      </c>
      <c r="N16">
        <v>-22.32</v>
      </c>
      <c r="O16">
        <f>(N16-MIN($N$3:$N$23)) * 12</f>
        <v>0.95999999999997954</v>
      </c>
      <c r="P16" s="1" t="e">
        <f t="shared" si="4"/>
        <v>#REF!</v>
      </c>
      <c r="Q16" s="1" t="e">
        <f t="shared" si="2"/>
        <v>#REF!</v>
      </c>
      <c r="R16" s="1" t="e">
        <f t="shared" si="2"/>
        <v>#REF!</v>
      </c>
      <c r="S16" s="1" t="e">
        <f t="shared" si="2"/>
        <v>#REF!</v>
      </c>
      <c r="T16" s="1" t="e">
        <f t="shared" si="2"/>
        <v>#REF!</v>
      </c>
      <c r="U16" s="1" t="e">
        <f t="shared" si="2"/>
        <v>#REF!</v>
      </c>
      <c r="V16" s="1" t="e">
        <f t="shared" si="2"/>
        <v>#REF!</v>
      </c>
      <c r="W16" s="1" t="e">
        <f t="shared" si="2"/>
        <v>#REF!</v>
      </c>
      <c r="X16" s="1">
        <f>X15</f>
        <v>39.839999999999996</v>
      </c>
      <c r="Y16" s="1">
        <f t="shared" si="3"/>
        <v>11.088000000000001</v>
      </c>
      <c r="Z16" s="1">
        <f t="shared" si="3"/>
        <v>13.727999999999998</v>
      </c>
      <c r="AA16" s="1">
        <f t="shared" si="3"/>
        <v>8.73</v>
      </c>
      <c r="AB16" s="1">
        <f t="shared" si="3"/>
        <v>13.69</v>
      </c>
    </row>
    <row r="17" spans="1:28" x14ac:dyDescent="0.3">
      <c r="A17" s="76">
        <v>5.8927001953200033</v>
      </c>
      <c r="B17" s="76">
        <v>2.25</v>
      </c>
      <c r="C17" s="76">
        <v>5.8927001953200033</v>
      </c>
      <c r="M17">
        <v>140</v>
      </c>
      <c r="N17">
        <v>-21.94</v>
      </c>
      <c r="O17">
        <f>(N17-MIN($N$3:$N$23)) * 12</f>
        <v>5.5199999999999676</v>
      </c>
      <c r="P17" s="1" t="e">
        <f t="shared" si="4"/>
        <v>#REF!</v>
      </c>
      <c r="Q17" s="1" t="e">
        <f t="shared" si="2"/>
        <v>#REF!</v>
      </c>
      <c r="R17" s="1" t="e">
        <f t="shared" si="2"/>
        <v>#REF!</v>
      </c>
      <c r="S17" s="1" t="e">
        <f t="shared" si="2"/>
        <v>#REF!</v>
      </c>
      <c r="T17" s="1" t="e">
        <f t="shared" si="2"/>
        <v>#REF!</v>
      </c>
      <c r="U17" s="1" t="e">
        <f t="shared" si="2"/>
        <v>#REF!</v>
      </c>
      <c r="V17" s="1" t="e">
        <f t="shared" si="2"/>
        <v>#REF!</v>
      </c>
      <c r="W17" s="1" t="e">
        <f t="shared" si="2"/>
        <v>#REF!</v>
      </c>
      <c r="X17" s="1">
        <f t="shared" si="2"/>
        <v>39.839999999999996</v>
      </c>
      <c r="Y17" s="1">
        <f t="shared" si="3"/>
        <v>11.088000000000001</v>
      </c>
      <c r="Z17" s="1">
        <f t="shared" si="3"/>
        <v>13.727999999999998</v>
      </c>
      <c r="AA17" s="1">
        <f t="shared" si="3"/>
        <v>8.73</v>
      </c>
      <c r="AB17" s="1">
        <f t="shared" si="3"/>
        <v>13.69</v>
      </c>
    </row>
    <row r="18" spans="1:28" x14ac:dyDescent="0.3">
      <c r="A18" s="76">
        <v>6.1256103515638642</v>
      </c>
      <c r="B18" s="76">
        <v>2.5</v>
      </c>
      <c r="C18" s="76">
        <v>6.1256103515638642</v>
      </c>
      <c r="M18">
        <v>141</v>
      </c>
      <c r="N18">
        <v>-21.5</v>
      </c>
      <c r="O18">
        <f t="shared" si="1"/>
        <v>10.799999999999983</v>
      </c>
      <c r="P18" s="1" t="e">
        <f t="shared" si="4"/>
        <v>#REF!</v>
      </c>
      <c r="Q18" s="1" t="e">
        <f t="shared" si="2"/>
        <v>#REF!</v>
      </c>
      <c r="R18" s="1" t="e">
        <f t="shared" si="2"/>
        <v>#REF!</v>
      </c>
      <c r="S18" s="1" t="e">
        <f t="shared" si="2"/>
        <v>#REF!</v>
      </c>
      <c r="T18" s="1" t="e">
        <f t="shared" si="2"/>
        <v>#REF!</v>
      </c>
      <c r="U18" s="1" t="e">
        <f t="shared" si="2"/>
        <v>#REF!</v>
      </c>
      <c r="V18" s="1" t="e">
        <f t="shared" si="2"/>
        <v>#REF!</v>
      </c>
      <c r="W18" s="1" t="e">
        <f t="shared" si="2"/>
        <v>#REF!</v>
      </c>
      <c r="X18" s="1">
        <f t="shared" si="2"/>
        <v>39.839999999999996</v>
      </c>
      <c r="Y18" s="1">
        <f t="shared" si="3"/>
        <v>11.088000000000001</v>
      </c>
      <c r="Z18" s="1">
        <f t="shared" si="3"/>
        <v>13.727999999999998</v>
      </c>
      <c r="AA18" s="1">
        <f t="shared" si="3"/>
        <v>8.73</v>
      </c>
      <c r="AB18" s="1">
        <f t="shared" si="3"/>
        <v>13.69</v>
      </c>
    </row>
    <row r="19" spans="1:28" x14ac:dyDescent="0.3">
      <c r="A19" s="76">
        <v>6.3317871093715894</v>
      </c>
      <c r="B19" s="76">
        <v>2.75</v>
      </c>
      <c r="C19" s="76">
        <v>6.3317871093715894</v>
      </c>
      <c r="M19">
        <v>142</v>
      </c>
      <c r="N19">
        <v>-20.54</v>
      </c>
      <c r="O19">
        <f t="shared" si="1"/>
        <v>22.319999999999993</v>
      </c>
      <c r="P19" s="1" t="e">
        <f t="shared" si="4"/>
        <v>#REF!</v>
      </c>
      <c r="Q19" s="1" t="e">
        <f t="shared" si="2"/>
        <v>#REF!</v>
      </c>
      <c r="R19" s="1" t="e">
        <f t="shared" si="2"/>
        <v>#REF!</v>
      </c>
      <c r="S19" s="1" t="e">
        <f t="shared" si="2"/>
        <v>#REF!</v>
      </c>
      <c r="T19" s="1" t="e">
        <f t="shared" si="2"/>
        <v>#REF!</v>
      </c>
      <c r="U19" s="1" t="e">
        <f t="shared" si="2"/>
        <v>#REF!</v>
      </c>
      <c r="V19" s="1" t="e">
        <f t="shared" si="2"/>
        <v>#REF!</v>
      </c>
      <c r="W19" s="1" t="e">
        <f t="shared" si="2"/>
        <v>#REF!</v>
      </c>
      <c r="X19" s="1">
        <f t="shared" si="2"/>
        <v>39.839999999999996</v>
      </c>
      <c r="Y19" s="1">
        <f t="shared" si="3"/>
        <v>11.088000000000001</v>
      </c>
      <c r="Z19" s="1">
        <f t="shared" si="3"/>
        <v>13.727999999999998</v>
      </c>
      <c r="AA19" s="1">
        <f t="shared" si="3"/>
        <v>8.73</v>
      </c>
      <c r="AB19" s="1">
        <f t="shared" si="3"/>
        <v>13.69</v>
      </c>
    </row>
    <row r="20" spans="1:28" x14ac:dyDescent="0.3">
      <c r="A20" s="76">
        <v>6.5328369140638642</v>
      </c>
      <c r="B20" s="76">
        <v>3</v>
      </c>
      <c r="C20" s="76">
        <v>6.5328369140638642</v>
      </c>
      <c r="M20">
        <v>143</v>
      </c>
      <c r="N20">
        <v>-14.88</v>
      </c>
      <c r="O20">
        <f t="shared" si="1"/>
        <v>90.239999999999981</v>
      </c>
      <c r="P20" s="1" t="e">
        <f t="shared" si="4"/>
        <v>#REF!</v>
      </c>
      <c r="Q20" s="1" t="e">
        <f t="shared" si="4"/>
        <v>#REF!</v>
      </c>
      <c r="R20" s="1" t="e">
        <f t="shared" si="4"/>
        <v>#REF!</v>
      </c>
      <c r="S20" s="1" t="e">
        <f t="shared" si="4"/>
        <v>#REF!</v>
      </c>
      <c r="T20" s="1" t="e">
        <f t="shared" si="4"/>
        <v>#REF!</v>
      </c>
      <c r="U20" s="1" t="e">
        <f t="shared" si="4"/>
        <v>#REF!</v>
      </c>
      <c r="V20" s="1" t="e">
        <f t="shared" si="4"/>
        <v>#REF!</v>
      </c>
      <c r="W20" s="1" t="e">
        <f t="shared" si="4"/>
        <v>#REF!</v>
      </c>
      <c r="X20" s="1">
        <f t="shared" si="4"/>
        <v>39.839999999999996</v>
      </c>
      <c r="Y20" s="1">
        <f t="shared" si="4"/>
        <v>11.088000000000001</v>
      </c>
      <c r="Z20" s="1">
        <f t="shared" si="4"/>
        <v>13.727999999999998</v>
      </c>
      <c r="AA20" s="1">
        <f t="shared" si="4"/>
        <v>8.73</v>
      </c>
      <c r="AB20" s="1">
        <f t="shared" si="4"/>
        <v>13.69</v>
      </c>
    </row>
    <row r="21" spans="1:28" x14ac:dyDescent="0.3">
      <c r="A21" s="76">
        <v>6.7133789062561391</v>
      </c>
      <c r="B21" s="76">
        <v>3.25</v>
      </c>
      <c r="C21" s="76">
        <v>6.7133789062561391</v>
      </c>
      <c r="M21">
        <v>144</v>
      </c>
      <c r="N21">
        <v>-14.8</v>
      </c>
      <c r="O21">
        <f t="shared" si="1"/>
        <v>91.199999999999974</v>
      </c>
      <c r="P21" s="1" t="e">
        <f t="shared" si="4"/>
        <v>#REF!</v>
      </c>
      <c r="Q21" s="1" t="e">
        <f t="shared" si="4"/>
        <v>#REF!</v>
      </c>
      <c r="R21" s="1" t="e">
        <f t="shared" si="4"/>
        <v>#REF!</v>
      </c>
      <c r="S21" s="1" t="e">
        <f t="shared" si="4"/>
        <v>#REF!</v>
      </c>
      <c r="T21" s="1" t="e">
        <f t="shared" si="4"/>
        <v>#REF!</v>
      </c>
      <c r="U21" s="1" t="e">
        <f t="shared" si="4"/>
        <v>#REF!</v>
      </c>
      <c r="V21" s="1" t="e">
        <f t="shared" si="4"/>
        <v>#REF!</v>
      </c>
      <c r="W21" s="1" t="e">
        <f t="shared" si="4"/>
        <v>#REF!</v>
      </c>
      <c r="X21" s="1">
        <f t="shared" si="4"/>
        <v>39.839999999999996</v>
      </c>
      <c r="Y21" s="1">
        <f t="shared" si="4"/>
        <v>11.088000000000001</v>
      </c>
      <c r="Z21" s="1">
        <f t="shared" si="4"/>
        <v>13.727999999999998</v>
      </c>
      <c r="AA21" s="1">
        <f t="shared" si="4"/>
        <v>8.73</v>
      </c>
      <c r="AB21" s="1">
        <f t="shared" si="4"/>
        <v>13.69</v>
      </c>
    </row>
    <row r="22" spans="1:28" x14ac:dyDescent="0.3">
      <c r="A22" s="76">
        <v>6.9276123046915927</v>
      </c>
      <c r="B22" s="76">
        <v>3.5</v>
      </c>
      <c r="C22" s="76">
        <v>6.9276123046915927</v>
      </c>
      <c r="M22">
        <v>145</v>
      </c>
      <c r="N22">
        <v>-13.22</v>
      </c>
      <c r="O22">
        <f t="shared" si="1"/>
        <v>110.15999999999997</v>
      </c>
      <c r="P22" s="1" t="e">
        <f t="shared" ref="P22:AB23" si="8">P21</f>
        <v>#REF!</v>
      </c>
      <c r="Q22" s="1" t="e">
        <f t="shared" si="8"/>
        <v>#REF!</v>
      </c>
      <c r="R22" s="1" t="e">
        <f t="shared" si="8"/>
        <v>#REF!</v>
      </c>
      <c r="S22" s="1" t="e">
        <f t="shared" si="8"/>
        <v>#REF!</v>
      </c>
      <c r="T22" s="1" t="e">
        <f t="shared" si="8"/>
        <v>#REF!</v>
      </c>
      <c r="U22" s="1" t="e">
        <f t="shared" si="8"/>
        <v>#REF!</v>
      </c>
      <c r="V22" s="1" t="e">
        <f t="shared" si="8"/>
        <v>#REF!</v>
      </c>
      <c r="W22" s="1" t="e">
        <f t="shared" si="8"/>
        <v>#REF!</v>
      </c>
      <c r="X22" s="1">
        <f t="shared" si="8"/>
        <v>39.839999999999996</v>
      </c>
      <c r="Y22" s="1">
        <f t="shared" si="8"/>
        <v>11.088000000000001</v>
      </c>
      <c r="Z22" s="1">
        <f t="shared" si="8"/>
        <v>13.727999999999998</v>
      </c>
      <c r="AA22" s="1">
        <f t="shared" si="8"/>
        <v>8.73</v>
      </c>
      <c r="AB22" s="1">
        <f t="shared" si="8"/>
        <v>13.69</v>
      </c>
    </row>
    <row r="23" spans="1:28" x14ac:dyDescent="0.3">
      <c r="A23" s="76">
        <v>7.0894775390638642</v>
      </c>
      <c r="B23" s="76">
        <v>3.75</v>
      </c>
      <c r="C23" s="76">
        <v>7.0894775390638642</v>
      </c>
      <c r="M23">
        <v>147</v>
      </c>
      <c r="N23">
        <v>-12.56</v>
      </c>
      <c r="O23">
        <f t="shared" si="1"/>
        <v>118.07999999999998</v>
      </c>
      <c r="P23" s="1" t="e">
        <f t="shared" si="8"/>
        <v>#REF!</v>
      </c>
      <c r="Q23" s="1" t="e">
        <f t="shared" si="8"/>
        <v>#REF!</v>
      </c>
      <c r="R23" s="1" t="e">
        <f t="shared" si="8"/>
        <v>#REF!</v>
      </c>
      <c r="S23" s="1" t="e">
        <f t="shared" si="8"/>
        <v>#REF!</v>
      </c>
      <c r="T23" s="1" t="e">
        <f t="shared" si="8"/>
        <v>#REF!</v>
      </c>
      <c r="U23" s="1" t="e">
        <f t="shared" si="8"/>
        <v>#REF!</v>
      </c>
      <c r="V23" s="1" t="e">
        <f t="shared" si="8"/>
        <v>#REF!</v>
      </c>
      <c r="W23" s="1" t="e">
        <f t="shared" si="8"/>
        <v>#REF!</v>
      </c>
      <c r="X23" s="1">
        <f t="shared" si="8"/>
        <v>39.839999999999996</v>
      </c>
      <c r="Y23" s="1">
        <f t="shared" si="8"/>
        <v>11.088000000000001</v>
      </c>
      <c r="Z23" s="1">
        <f t="shared" si="8"/>
        <v>13.727999999999998</v>
      </c>
      <c r="AA23" s="1">
        <f t="shared" si="8"/>
        <v>8.73</v>
      </c>
      <c r="AB23" s="1">
        <f t="shared" si="8"/>
        <v>13.69</v>
      </c>
    </row>
    <row r="24" spans="1:28" x14ac:dyDescent="0.3">
      <c r="A24" s="76">
        <v>7.2528076171915927</v>
      </c>
      <c r="B24" s="76">
        <v>4</v>
      </c>
      <c r="C24" s="76">
        <v>7.2528076171915927</v>
      </c>
      <c r="X24" s="1"/>
      <c r="Y24" s="1"/>
      <c r="Z24" s="1"/>
      <c r="AA24" s="1"/>
      <c r="AB24" s="1"/>
    </row>
    <row r="25" spans="1:28" x14ac:dyDescent="0.3">
      <c r="A25" s="76">
        <v>7.3883056640638642</v>
      </c>
      <c r="B25" s="76">
        <v>4.25</v>
      </c>
      <c r="C25" s="76">
        <v>7.3883056640638642</v>
      </c>
      <c r="X25" s="1"/>
      <c r="Y25" s="1"/>
      <c r="Z25" s="1"/>
      <c r="AA25" s="1"/>
      <c r="AB25" s="1"/>
    </row>
    <row r="26" spans="1:28" x14ac:dyDescent="0.3">
      <c r="A26" s="76">
        <v>7.5329589843715894</v>
      </c>
      <c r="B26" s="76">
        <v>4.5</v>
      </c>
      <c r="C26" s="76">
        <v>7.5329589843715894</v>
      </c>
      <c r="X26" s="1"/>
      <c r="Y26" s="1"/>
      <c r="Z26" s="1"/>
      <c r="AA26" s="1"/>
      <c r="AB26" s="1"/>
    </row>
    <row r="27" spans="1:28" x14ac:dyDescent="0.3">
      <c r="A27" s="76">
        <v>7.6439208984361358</v>
      </c>
      <c r="B27" s="76">
        <v>4.75</v>
      </c>
      <c r="C27" s="76">
        <v>7.6439208984361358</v>
      </c>
      <c r="X27" s="1"/>
      <c r="Y27" s="1"/>
      <c r="Z27" s="1"/>
      <c r="AA27" s="1"/>
      <c r="AB27" s="1"/>
    </row>
    <row r="28" spans="1:28" x14ac:dyDescent="0.3">
      <c r="A28" s="76">
        <v>7.8002929687561391</v>
      </c>
      <c r="B28" s="76">
        <v>5</v>
      </c>
      <c r="C28" s="76">
        <v>7.8002929687561391</v>
      </c>
      <c r="X28" s="1"/>
      <c r="Y28" s="1"/>
      <c r="Z28" s="1"/>
      <c r="AA28" s="1"/>
      <c r="AB28" s="1"/>
    </row>
    <row r="29" spans="1:28" x14ac:dyDescent="0.3">
      <c r="A29" s="76">
        <v>7.9174804687561391</v>
      </c>
      <c r="B29" s="76">
        <v>5.25</v>
      </c>
      <c r="C29" s="76">
        <v>7.9174804687561391</v>
      </c>
      <c r="X29" s="1"/>
      <c r="Y29" s="1"/>
      <c r="Z29" s="1"/>
      <c r="AA29" s="1"/>
      <c r="AB29" s="1"/>
    </row>
    <row r="30" spans="1:28" x14ac:dyDescent="0.3">
      <c r="A30" s="76">
        <v>8.0665283203200033</v>
      </c>
      <c r="B30" s="76">
        <v>5.5</v>
      </c>
      <c r="C30" s="76">
        <v>8.0665283203200033</v>
      </c>
      <c r="M30" t="s">
        <v>44</v>
      </c>
      <c r="X30" s="1"/>
      <c r="Y30" s="1"/>
      <c r="Z30" s="1"/>
      <c r="AA30" s="1"/>
      <c r="AB30" s="1"/>
    </row>
    <row r="31" spans="1:28" x14ac:dyDescent="0.3">
      <c r="A31" s="76">
        <v>8.2232666015638642</v>
      </c>
      <c r="B31" s="76">
        <v>5.75</v>
      </c>
      <c r="C31" s="76">
        <v>8.2232666015638642</v>
      </c>
      <c r="M31">
        <f>K9*60*5</f>
        <v>22518.600000000006</v>
      </c>
      <c r="N31" t="s">
        <v>45</v>
      </c>
      <c r="X31" s="1"/>
      <c r="Y31" s="1"/>
      <c r="Z31" s="1"/>
      <c r="AA31" s="1"/>
      <c r="AB31" s="1"/>
    </row>
    <row r="32" spans="1:28" x14ac:dyDescent="0.3">
      <c r="A32" s="76">
        <v>8.3499755859361358</v>
      </c>
      <c r="B32" s="76">
        <v>6</v>
      </c>
      <c r="C32" s="76">
        <v>8.3499755859361358</v>
      </c>
      <c r="M32" s="89">
        <f>M31*0.6</f>
        <v>13511.160000000003</v>
      </c>
      <c r="N32" s="90" t="s">
        <v>46</v>
      </c>
      <c r="X32" s="1"/>
      <c r="Y32" s="1"/>
      <c r="Z32" s="1"/>
      <c r="AA32" s="1"/>
      <c r="AB32" s="1"/>
    </row>
    <row r="33" spans="1:28" x14ac:dyDescent="0.3">
      <c r="A33" s="76">
        <v>8.4770507812561391</v>
      </c>
      <c r="B33" s="76">
        <v>6.25</v>
      </c>
      <c r="C33" s="76">
        <v>8.4770507812561391</v>
      </c>
      <c r="X33" s="1"/>
      <c r="Y33" s="1"/>
      <c r="Z33" s="1"/>
      <c r="AA33" s="1"/>
      <c r="AB33" s="1"/>
    </row>
    <row r="34" spans="1:28" x14ac:dyDescent="0.3">
      <c r="A34" s="76">
        <v>8.5872802734361358</v>
      </c>
      <c r="B34" s="76">
        <v>6.5</v>
      </c>
      <c r="C34" s="76">
        <v>8.5872802734361358</v>
      </c>
      <c r="M34" t="s">
        <v>47</v>
      </c>
      <c r="X34" s="1"/>
      <c r="Y34" s="1"/>
      <c r="Z34" s="1"/>
      <c r="AA34" s="1"/>
      <c r="AB34" s="1"/>
    </row>
    <row r="35" spans="1:28" x14ac:dyDescent="0.3">
      <c r="A35" s="76">
        <v>8.6931152343715894</v>
      </c>
      <c r="B35" s="76">
        <v>6.75</v>
      </c>
      <c r="C35" s="76">
        <v>8.6931152343715894</v>
      </c>
      <c r="M35">
        <f>K8*60*5</f>
        <v>8030.5500000000011</v>
      </c>
      <c r="X35" s="1"/>
      <c r="Y35" s="1"/>
      <c r="Z35" s="1"/>
      <c r="AA35" s="1"/>
      <c r="AB35" s="1"/>
    </row>
    <row r="36" spans="1:28" x14ac:dyDescent="0.3">
      <c r="A36" s="76">
        <v>8.8051757812561391</v>
      </c>
      <c r="B36" s="76">
        <v>7</v>
      </c>
      <c r="C36" s="76">
        <v>8.8051757812561391</v>
      </c>
      <c r="X36" s="1"/>
      <c r="Y36" s="1"/>
      <c r="Z36" s="1"/>
      <c r="AA36" s="1"/>
      <c r="AB36" s="1"/>
    </row>
    <row r="37" spans="1:28" x14ac:dyDescent="0.3">
      <c r="A37" s="76">
        <v>8.9117431640638642</v>
      </c>
      <c r="B37" s="76">
        <v>7.25</v>
      </c>
      <c r="C37" s="76">
        <v>8.9117431640638642</v>
      </c>
      <c r="X37" s="1"/>
      <c r="Y37" s="1"/>
      <c r="Z37" s="1"/>
      <c r="AA37" s="1"/>
      <c r="AB37" s="1"/>
    </row>
    <row r="38" spans="1:28" x14ac:dyDescent="0.3">
      <c r="A38" s="76">
        <v>9.0179443359361358</v>
      </c>
      <c r="B38" s="76">
        <v>7.5</v>
      </c>
      <c r="C38" s="76">
        <v>9.0179443359361358</v>
      </c>
      <c r="X38" s="1"/>
      <c r="Y38" s="1"/>
      <c r="Z38" s="1"/>
      <c r="AA38" s="1"/>
      <c r="AB38" s="1"/>
    </row>
    <row r="39" spans="1:28" x14ac:dyDescent="0.3">
      <c r="A39" s="76">
        <v>9.1204833984361358</v>
      </c>
      <c r="B39" s="76">
        <v>7.75</v>
      </c>
      <c r="C39" s="76">
        <v>9.1204833984361358</v>
      </c>
      <c r="X39" s="1"/>
      <c r="Y39" s="1"/>
      <c r="Z39" s="1"/>
      <c r="AA39" s="1"/>
      <c r="AB39" s="1"/>
    </row>
    <row r="40" spans="1:28" x14ac:dyDescent="0.3">
      <c r="A40" s="76">
        <v>9.2303466796915927</v>
      </c>
      <c r="B40" s="76">
        <v>8</v>
      </c>
      <c r="C40" s="76">
        <v>9.2303466796915927</v>
      </c>
      <c r="X40" s="1"/>
      <c r="Y40" s="1"/>
      <c r="Z40" s="1"/>
      <c r="AA40" s="1"/>
      <c r="AB40" s="1"/>
    </row>
    <row r="41" spans="1:28" x14ac:dyDescent="0.3">
      <c r="A41" s="76">
        <v>9.3314208984361358</v>
      </c>
      <c r="B41" s="76">
        <v>8.25</v>
      </c>
      <c r="C41" s="76">
        <v>9.3314208984361358</v>
      </c>
      <c r="X41" s="1"/>
      <c r="Y41" s="1"/>
      <c r="Z41" s="1"/>
      <c r="AA41" s="1"/>
      <c r="AB41" s="1"/>
    </row>
    <row r="42" spans="1:28" x14ac:dyDescent="0.3">
      <c r="A42" s="76">
        <v>9.4273681640638642</v>
      </c>
      <c r="B42" s="76">
        <v>8.5</v>
      </c>
      <c r="C42" s="76">
        <v>9.4273681640638642</v>
      </c>
      <c r="X42" s="1"/>
      <c r="Y42" s="1"/>
      <c r="Z42" s="1"/>
      <c r="AA42" s="1"/>
      <c r="AB42" s="1"/>
    </row>
    <row r="43" spans="1:28" x14ac:dyDescent="0.3">
      <c r="A43" s="76">
        <v>9.5354003906277285</v>
      </c>
      <c r="B43" s="76">
        <v>8.75</v>
      </c>
      <c r="C43" s="76">
        <v>9.5354003906277285</v>
      </c>
      <c r="X43" s="1"/>
      <c r="Y43" s="1"/>
      <c r="Z43" s="1"/>
      <c r="AA43" s="1"/>
      <c r="AB43" s="1"/>
    </row>
    <row r="44" spans="1:28" x14ac:dyDescent="0.3">
      <c r="A44" s="76">
        <v>9.6452636718715894</v>
      </c>
      <c r="B44" s="76">
        <v>9</v>
      </c>
      <c r="C44" s="76">
        <v>9.6452636718715894</v>
      </c>
      <c r="X44" s="1"/>
      <c r="Y44" s="1"/>
      <c r="Z44" s="1"/>
      <c r="AA44" s="1"/>
      <c r="AB44" s="1"/>
    </row>
    <row r="45" spans="1:28" x14ac:dyDescent="0.3">
      <c r="A45" s="76">
        <v>9.7371826171915927</v>
      </c>
      <c r="B45" s="76">
        <v>9.25</v>
      </c>
      <c r="C45" s="76">
        <v>9.7371826171915927</v>
      </c>
      <c r="X45" s="1"/>
      <c r="Y45" s="1"/>
      <c r="Z45" s="1"/>
      <c r="AA45" s="1"/>
      <c r="AB45" s="1"/>
    </row>
    <row r="46" spans="1:28" x14ac:dyDescent="0.3">
      <c r="A46" s="76">
        <v>9.8375244140638642</v>
      </c>
      <c r="B46" s="76">
        <v>9.5</v>
      </c>
      <c r="C46" s="76">
        <v>9.8375244140638642</v>
      </c>
      <c r="X46" s="1"/>
      <c r="Y46" s="1"/>
      <c r="Z46" s="1"/>
      <c r="AA46" s="1"/>
      <c r="AB46" s="1"/>
    </row>
    <row r="47" spans="1:28" x14ac:dyDescent="0.3">
      <c r="A47" s="76">
        <v>9.9301757812561391</v>
      </c>
      <c r="B47" s="76">
        <v>9.75</v>
      </c>
      <c r="C47" s="76">
        <v>9.9301757812561391</v>
      </c>
      <c r="X47" s="1"/>
      <c r="Y47" s="1"/>
      <c r="Z47" s="1"/>
      <c r="AA47" s="1"/>
      <c r="AB47" s="1"/>
    </row>
    <row r="48" spans="1:28" x14ac:dyDescent="0.3">
      <c r="A48" s="76">
        <v>10.044067382820003</v>
      </c>
      <c r="B48" s="76">
        <v>10</v>
      </c>
      <c r="C48" s="76">
        <v>10.044067382820003</v>
      </c>
      <c r="X48" s="1"/>
      <c r="Y48" s="1"/>
      <c r="Z48" s="1"/>
      <c r="AA48" s="1"/>
      <c r="AB48" s="1"/>
    </row>
    <row r="49" spans="1:28" x14ac:dyDescent="0.3">
      <c r="A49" s="76">
        <v>10.126098632820003</v>
      </c>
      <c r="B49" s="76">
        <v>10.25</v>
      </c>
      <c r="C49" s="76">
        <v>10.126098632820003</v>
      </c>
      <c r="X49" s="1"/>
      <c r="Y49" s="1"/>
      <c r="Z49" s="1"/>
      <c r="AA49" s="1"/>
      <c r="AB49" s="1"/>
    </row>
    <row r="50" spans="1:28" x14ac:dyDescent="0.3">
      <c r="A50" s="76">
        <v>10.208862304691593</v>
      </c>
      <c r="B50" s="76">
        <v>10.5</v>
      </c>
      <c r="C50" s="76">
        <v>10.208862304691593</v>
      </c>
      <c r="X50" s="1"/>
      <c r="Y50" s="1"/>
      <c r="Z50" s="1"/>
      <c r="AA50" s="1"/>
      <c r="AB50" s="1"/>
    </row>
    <row r="51" spans="1:28" x14ac:dyDescent="0.3">
      <c r="A51" s="76">
        <v>10.308105468756139</v>
      </c>
      <c r="B51" s="76">
        <v>10.75</v>
      </c>
      <c r="C51" s="76">
        <v>10.308105468756139</v>
      </c>
      <c r="X51" s="1"/>
      <c r="Y51" s="1"/>
      <c r="Z51" s="1"/>
      <c r="AA51" s="1"/>
      <c r="AB51" s="1"/>
    </row>
    <row r="52" spans="1:28" x14ac:dyDescent="0.3">
      <c r="A52" s="76">
        <v>10.387573242191593</v>
      </c>
      <c r="B52" s="76">
        <v>11</v>
      </c>
      <c r="C52" s="76">
        <v>10.387573242191593</v>
      </c>
      <c r="X52" s="1"/>
      <c r="Y52" s="1"/>
      <c r="Z52" s="1"/>
      <c r="AA52" s="1"/>
      <c r="AB52" s="1"/>
    </row>
    <row r="53" spans="1:28" x14ac:dyDescent="0.3">
      <c r="A53" s="76">
        <v>10.465209960936136</v>
      </c>
      <c r="B53" s="76">
        <v>11.25</v>
      </c>
      <c r="C53" s="76">
        <v>10.465209960936136</v>
      </c>
      <c r="X53" s="1"/>
      <c r="Y53" s="1"/>
      <c r="Z53" s="1"/>
      <c r="AA53" s="1"/>
      <c r="AB53" s="1"/>
    </row>
    <row r="54" spans="1:28" x14ac:dyDescent="0.3">
      <c r="A54" s="76">
        <v>10.526000976563864</v>
      </c>
      <c r="B54" s="76">
        <v>11.5</v>
      </c>
      <c r="C54" s="76">
        <v>10.526000976563864</v>
      </c>
      <c r="X54" s="1"/>
      <c r="Y54" s="1"/>
      <c r="Z54" s="1"/>
      <c r="AA54" s="1"/>
      <c r="AB54" s="1"/>
    </row>
    <row r="55" spans="1:28" x14ac:dyDescent="0.3">
      <c r="A55" s="76">
        <v>10.595581054691593</v>
      </c>
      <c r="B55" s="76">
        <v>11.75</v>
      </c>
      <c r="C55" s="76">
        <v>10.595581054691593</v>
      </c>
      <c r="X55" s="1"/>
      <c r="Y55" s="1"/>
      <c r="Z55" s="1"/>
      <c r="AA55" s="1"/>
      <c r="AB55" s="1"/>
    </row>
    <row r="56" spans="1:28" x14ac:dyDescent="0.3">
      <c r="A56" s="76">
        <v>10.672485351563864</v>
      </c>
      <c r="B56" s="76">
        <v>12</v>
      </c>
      <c r="C56" s="76">
        <v>10.672485351563864</v>
      </c>
    </row>
    <row r="57" spans="1:28" x14ac:dyDescent="0.3">
      <c r="A57" s="76">
        <v>10.745361328127728</v>
      </c>
      <c r="B57" s="76">
        <v>12.25</v>
      </c>
      <c r="C57" s="76">
        <v>10.745361328127728</v>
      </c>
    </row>
    <row r="58" spans="1:28" x14ac:dyDescent="0.3">
      <c r="A58" s="76">
        <v>10.820434570320003</v>
      </c>
      <c r="B58" s="76">
        <v>12.5</v>
      </c>
      <c r="C58" s="76">
        <v>10.820434570320003</v>
      </c>
    </row>
    <row r="59" spans="1:28" x14ac:dyDescent="0.3">
      <c r="A59" s="76">
        <v>10.901000976563864</v>
      </c>
      <c r="B59" s="76">
        <v>12.75</v>
      </c>
      <c r="C59" s="76">
        <v>10.901000976563864</v>
      </c>
    </row>
    <row r="60" spans="1:28" x14ac:dyDescent="0.3">
      <c r="A60" s="76">
        <v>10.978271484371589</v>
      </c>
      <c r="B60" s="76">
        <v>13</v>
      </c>
      <c r="C60" s="76">
        <v>10.978271484371589</v>
      </c>
    </row>
    <row r="61" spans="1:28" x14ac:dyDescent="0.3">
      <c r="A61" s="76">
        <v>11.059204101563864</v>
      </c>
      <c r="B61" s="76">
        <v>13.25</v>
      </c>
      <c r="C61" s="76">
        <v>11.059204101563864</v>
      </c>
    </row>
    <row r="62" spans="1:28" x14ac:dyDescent="0.3">
      <c r="A62" s="76">
        <v>11.135375976563864</v>
      </c>
      <c r="B62" s="76">
        <v>13.5</v>
      </c>
      <c r="C62" s="76">
        <v>11.135375976563864</v>
      </c>
    </row>
    <row r="63" spans="1:28" x14ac:dyDescent="0.3">
      <c r="A63" s="76">
        <v>11.2119140625</v>
      </c>
      <c r="B63" s="76">
        <v>13.75</v>
      </c>
      <c r="C63" s="76">
        <v>11.2119140625</v>
      </c>
    </row>
    <row r="64" spans="1:28" x14ac:dyDescent="0.3">
      <c r="A64" s="76">
        <v>11.284790039063864</v>
      </c>
      <c r="B64" s="76">
        <v>14</v>
      </c>
      <c r="C64" s="76">
        <v>11.284790039063864</v>
      </c>
    </row>
    <row r="65" spans="1:3" x14ac:dyDescent="0.3">
      <c r="A65" s="76">
        <v>11.382202148436136</v>
      </c>
      <c r="B65" s="76">
        <v>14.25</v>
      </c>
      <c r="C65" s="76">
        <v>11.382202148436136</v>
      </c>
    </row>
    <row r="66" spans="1:3" x14ac:dyDescent="0.3">
      <c r="A66" s="76">
        <v>11.459106445320003</v>
      </c>
      <c r="B66" s="76">
        <v>14.5</v>
      </c>
      <c r="C66" s="76">
        <v>11.459106445320003</v>
      </c>
    </row>
    <row r="67" spans="1:3" x14ac:dyDescent="0.3">
      <c r="A67" s="76">
        <v>11.529785156256139</v>
      </c>
      <c r="B67" s="76">
        <v>14.75</v>
      </c>
      <c r="C67" s="76">
        <v>11.529785156256139</v>
      </c>
    </row>
    <row r="68" spans="1:3" x14ac:dyDescent="0.3">
      <c r="A68" s="76">
        <v>11.588012695320003</v>
      </c>
      <c r="B68" s="76">
        <v>15</v>
      </c>
      <c r="C68" s="76">
        <v>11.588012695320003</v>
      </c>
    </row>
    <row r="69" spans="1:3" x14ac:dyDescent="0.3">
      <c r="A69" s="76">
        <v>11.660888671871589</v>
      </c>
      <c r="B69" s="76">
        <v>15.25</v>
      </c>
      <c r="C69" s="76">
        <v>11.660888671871589</v>
      </c>
    </row>
    <row r="70" spans="1:3" x14ac:dyDescent="0.3">
      <c r="A70" s="76">
        <v>11.745849609371589</v>
      </c>
      <c r="B70" s="76">
        <v>15.5</v>
      </c>
      <c r="C70" s="76">
        <v>11.745849609371589</v>
      </c>
    </row>
    <row r="71" spans="1:3" x14ac:dyDescent="0.3">
      <c r="A71" s="76">
        <v>11.819824218756139</v>
      </c>
      <c r="B71" s="76">
        <v>15.75</v>
      </c>
      <c r="C71" s="76">
        <v>11.819824218756139</v>
      </c>
    </row>
    <row r="72" spans="1:3" x14ac:dyDescent="0.3">
      <c r="A72" s="76">
        <v>11.878417968756139</v>
      </c>
      <c r="B72" s="76">
        <v>16</v>
      </c>
      <c r="C72" s="76">
        <v>11.878417968756139</v>
      </c>
    </row>
    <row r="73" spans="1:3" x14ac:dyDescent="0.3">
      <c r="A73" s="76">
        <v>11.943237304691593</v>
      </c>
      <c r="B73" s="76">
        <v>16.25</v>
      </c>
      <c r="C73" s="76">
        <v>11.943237304691593</v>
      </c>
    </row>
    <row r="74" spans="1:3" x14ac:dyDescent="0.3">
      <c r="A74" s="76">
        <v>11.994506835936136</v>
      </c>
      <c r="B74" s="76">
        <v>16.5</v>
      </c>
      <c r="C74" s="76">
        <v>11.994506835936136</v>
      </c>
    </row>
    <row r="75" spans="1:3" x14ac:dyDescent="0.3">
      <c r="A75" s="76">
        <v>12.084594726563864</v>
      </c>
      <c r="B75" s="76">
        <v>16.75</v>
      </c>
      <c r="C75" s="76">
        <v>12.084594726563864</v>
      </c>
    </row>
    <row r="76" spans="1:3" x14ac:dyDescent="0.3">
      <c r="A76" s="76">
        <v>12.144287109371589</v>
      </c>
      <c r="B76" s="76">
        <v>17</v>
      </c>
      <c r="C76" s="76">
        <v>12.144287109371589</v>
      </c>
    </row>
    <row r="77" spans="1:3" x14ac:dyDescent="0.3">
      <c r="A77" s="76">
        <v>12.204345703127728</v>
      </c>
      <c r="B77" s="76">
        <v>17.25</v>
      </c>
      <c r="C77" s="76">
        <v>12.204345703127728</v>
      </c>
    </row>
    <row r="78" spans="1:3" x14ac:dyDescent="0.3">
      <c r="A78" s="76">
        <v>12.26953125</v>
      </c>
      <c r="B78" s="76">
        <v>17.5</v>
      </c>
      <c r="C78" s="76">
        <v>12.26953125</v>
      </c>
    </row>
    <row r="79" spans="1:3" x14ac:dyDescent="0.3">
      <c r="A79" s="76">
        <v>12.318603515627728</v>
      </c>
      <c r="B79" s="76">
        <v>17.75</v>
      </c>
      <c r="C79" s="76">
        <v>12.318603515627728</v>
      </c>
    </row>
    <row r="80" spans="1:3" x14ac:dyDescent="0.3">
      <c r="A80" s="76">
        <v>12.374633789063864</v>
      </c>
      <c r="B80" s="76">
        <v>18</v>
      </c>
      <c r="C80" s="76">
        <v>12.374633789063864</v>
      </c>
    </row>
    <row r="81" spans="1:3" x14ac:dyDescent="0.3">
      <c r="A81" s="76">
        <v>12.4306640625</v>
      </c>
      <c r="B81" s="76">
        <v>18.25</v>
      </c>
      <c r="C81" s="76">
        <v>12.4306640625</v>
      </c>
    </row>
    <row r="82" spans="1:3" x14ac:dyDescent="0.3">
      <c r="A82" s="76">
        <v>12.487792968756139</v>
      </c>
      <c r="B82" s="76">
        <v>18.5</v>
      </c>
      <c r="C82" s="76">
        <v>12.487792968756139</v>
      </c>
    </row>
    <row r="83" spans="1:3" x14ac:dyDescent="0.3">
      <c r="A83" s="76">
        <v>12.540527343756139</v>
      </c>
      <c r="B83" s="76">
        <v>18.75</v>
      </c>
      <c r="C83" s="76">
        <v>12.540527343756139</v>
      </c>
    </row>
    <row r="84" spans="1:3" x14ac:dyDescent="0.3">
      <c r="A84" s="76">
        <v>12.592529296871589</v>
      </c>
      <c r="B84" s="76">
        <v>19</v>
      </c>
      <c r="C84" s="76">
        <v>12.592529296871589</v>
      </c>
    </row>
    <row r="85" spans="1:3" x14ac:dyDescent="0.3">
      <c r="A85" s="76">
        <v>12.642333984371589</v>
      </c>
      <c r="B85" s="76">
        <v>19.25</v>
      </c>
      <c r="C85" s="76">
        <v>12.642333984371589</v>
      </c>
    </row>
    <row r="86" spans="1:3" x14ac:dyDescent="0.3">
      <c r="A86" s="76">
        <v>12.710083007820003</v>
      </c>
      <c r="B86" s="76">
        <v>19.5</v>
      </c>
      <c r="C86" s="76">
        <v>12.710083007820003</v>
      </c>
    </row>
    <row r="87" spans="1:3" x14ac:dyDescent="0.3">
      <c r="A87" s="76">
        <v>12.792846679691593</v>
      </c>
      <c r="B87" s="76">
        <v>19.75</v>
      </c>
      <c r="C87" s="76">
        <v>12.792846679691593</v>
      </c>
    </row>
    <row r="88" spans="1:3" x14ac:dyDescent="0.3">
      <c r="A88" s="76">
        <v>12.846313476563864</v>
      </c>
      <c r="B88" s="76">
        <v>20</v>
      </c>
      <c r="C88" s="76">
        <v>12.846313476563864</v>
      </c>
    </row>
    <row r="89" spans="1:3" x14ac:dyDescent="0.3">
      <c r="A89" s="76">
        <v>12.917358398436136</v>
      </c>
      <c r="B89" s="76">
        <v>20.25</v>
      </c>
      <c r="C89" s="76">
        <v>12.917358398436136</v>
      </c>
    </row>
    <row r="90" spans="1:3" x14ac:dyDescent="0.3">
      <c r="A90" s="76">
        <v>12.964965820320003</v>
      </c>
      <c r="B90" s="76">
        <v>20.5</v>
      </c>
      <c r="C90" s="76">
        <v>12.964965820320003</v>
      </c>
    </row>
    <row r="91" spans="1:3" x14ac:dyDescent="0.3">
      <c r="A91" s="76">
        <v>13.011840820320003</v>
      </c>
      <c r="B91" s="76">
        <v>20.75</v>
      </c>
      <c r="C91" s="76">
        <v>13.011840820320003</v>
      </c>
    </row>
    <row r="92" spans="1:3" x14ac:dyDescent="0.3">
      <c r="A92" s="76">
        <v>13.061645507820003</v>
      </c>
      <c r="B92" s="76">
        <v>21</v>
      </c>
      <c r="C92" s="76">
        <v>13.061645507820003</v>
      </c>
    </row>
    <row r="93" spans="1:3" x14ac:dyDescent="0.3">
      <c r="A93" s="76">
        <v>13.137084960936136</v>
      </c>
      <c r="B93" s="76">
        <v>21.25</v>
      </c>
      <c r="C93" s="76">
        <v>13.137084960936136</v>
      </c>
    </row>
    <row r="94" spans="1:3" x14ac:dyDescent="0.3">
      <c r="A94" s="76">
        <v>13.192749023436136</v>
      </c>
      <c r="B94" s="76">
        <v>21.5</v>
      </c>
      <c r="C94" s="76">
        <v>13.192749023436136</v>
      </c>
    </row>
    <row r="95" spans="1:3" x14ac:dyDescent="0.3">
      <c r="A95" s="76">
        <v>13.263427734371589</v>
      </c>
      <c r="B95" s="76">
        <v>21.75</v>
      </c>
      <c r="C95" s="76">
        <v>13.263427734371589</v>
      </c>
    </row>
    <row r="96" spans="1:3" x14ac:dyDescent="0.3">
      <c r="A96" s="76">
        <v>13.3154296875</v>
      </c>
      <c r="B96" s="76">
        <v>22</v>
      </c>
      <c r="C96" s="76">
        <v>13.3154296875</v>
      </c>
    </row>
    <row r="97" spans="1:3" x14ac:dyDescent="0.3">
      <c r="A97" s="76">
        <v>13.357177734371589</v>
      </c>
      <c r="B97" s="76">
        <v>22.25</v>
      </c>
      <c r="C97" s="76">
        <v>13.357177734371589</v>
      </c>
    </row>
    <row r="98" spans="1:3" x14ac:dyDescent="0.3">
      <c r="A98" s="76">
        <v>13.409545898436136</v>
      </c>
      <c r="B98" s="76">
        <v>22.5</v>
      </c>
      <c r="C98" s="76">
        <v>13.409545898436136</v>
      </c>
    </row>
    <row r="99" spans="1:3" x14ac:dyDescent="0.3">
      <c r="A99" s="76">
        <v>13.459350585936136</v>
      </c>
      <c r="B99" s="76">
        <v>22.75</v>
      </c>
      <c r="C99" s="76">
        <v>13.459350585936136</v>
      </c>
    </row>
    <row r="100" spans="1:3" x14ac:dyDescent="0.3">
      <c r="A100" s="76">
        <v>16.326416015627728</v>
      </c>
      <c r="B100" s="76">
        <v>40</v>
      </c>
      <c r="C100" s="76">
        <v>16.326416015627728</v>
      </c>
    </row>
    <row r="101" spans="1:3" x14ac:dyDescent="0.3">
      <c r="A101" s="76">
        <v>18.325927734371589</v>
      </c>
      <c r="B101" s="76">
        <v>56.599998474121101</v>
      </c>
      <c r="C101" s="76">
        <v>18.325927734371589</v>
      </c>
    </row>
    <row r="102" spans="1:3" x14ac:dyDescent="0.3">
      <c r="A102" s="76">
        <v>18.651489257820003</v>
      </c>
      <c r="B102" s="76">
        <v>60</v>
      </c>
      <c r="C102" s="76">
        <v>18.651489257820003</v>
      </c>
    </row>
    <row r="103" spans="1:3" x14ac:dyDescent="0.3">
      <c r="A103" s="76">
        <v>20.137939453127728</v>
      </c>
      <c r="B103" s="76">
        <v>80</v>
      </c>
      <c r="C103" s="76">
        <v>20.137939453127728</v>
      </c>
    </row>
    <row r="104" spans="1:3" x14ac:dyDescent="0.3">
      <c r="A104" s="76">
        <v>21.884399414063864</v>
      </c>
      <c r="B104" s="76">
        <v>100</v>
      </c>
      <c r="C104" s="76">
        <v>21.884399414063864</v>
      </c>
    </row>
    <row r="105" spans="1:3" x14ac:dyDescent="0.3">
      <c r="A105" s="76">
        <v>23.811767578127728</v>
      </c>
      <c r="B105" s="76">
        <v>120</v>
      </c>
      <c r="C105" s="76">
        <v>23.811767578127728</v>
      </c>
    </row>
    <row r="106" spans="1:3" x14ac:dyDescent="0.3">
      <c r="A106" s="76">
        <v>25.668457031256139</v>
      </c>
      <c r="B106" s="76">
        <v>140</v>
      </c>
      <c r="C106" s="76">
        <v>25.668457031256139</v>
      </c>
    </row>
    <row r="107" spans="1:3" x14ac:dyDescent="0.3">
      <c r="A107" s="76">
        <v>27.4482421875</v>
      </c>
      <c r="B107" s="76">
        <v>160</v>
      </c>
      <c r="C107" s="76">
        <v>27.4482421875</v>
      </c>
    </row>
    <row r="108" spans="1:3" x14ac:dyDescent="0.3">
      <c r="A108" s="76">
        <v>28.597412109371589</v>
      </c>
      <c r="B108" s="76">
        <v>174</v>
      </c>
      <c r="C108" s="76">
        <v>28.597412109371589</v>
      </c>
    </row>
    <row r="109" spans="1:3" x14ac:dyDescent="0.3">
      <c r="A109" s="76">
        <v>29.095458984371589</v>
      </c>
      <c r="B109" s="76">
        <v>180</v>
      </c>
      <c r="C109" s="76">
        <v>29.095458984371589</v>
      </c>
    </row>
    <row r="110" spans="1:3" x14ac:dyDescent="0.3">
      <c r="A110" s="76">
        <v>30.666503906256139</v>
      </c>
      <c r="B110" s="76">
        <v>200</v>
      </c>
      <c r="C110" s="76">
        <v>30.666503906256139</v>
      </c>
    </row>
    <row r="111" spans="1:3" x14ac:dyDescent="0.3">
      <c r="A111" s="76">
        <v>32.1650390625</v>
      </c>
      <c r="B111" s="76">
        <v>220</v>
      </c>
      <c r="C111" s="76">
        <v>32.1650390625</v>
      </c>
    </row>
    <row r="112" spans="1:3" x14ac:dyDescent="0.3">
      <c r="A112" s="76">
        <v>33.634277343756139</v>
      </c>
      <c r="B112" s="76">
        <v>240</v>
      </c>
      <c r="C112" s="76">
        <v>33.634277343756139</v>
      </c>
    </row>
    <row r="113" spans="1:3" x14ac:dyDescent="0.3">
      <c r="A113" s="76">
        <v>35.080810546871589</v>
      </c>
      <c r="B113" s="76">
        <v>260</v>
      </c>
      <c r="C113" s="76">
        <v>35.080810546871589</v>
      </c>
    </row>
    <row r="114" spans="1:3" x14ac:dyDescent="0.3">
      <c r="A114" s="76">
        <v>36.221191406256139</v>
      </c>
      <c r="B114" s="76">
        <v>276</v>
      </c>
      <c r="C114" s="76">
        <v>36.221191406256139</v>
      </c>
    </row>
    <row r="115" spans="1:3" x14ac:dyDescent="0.3">
      <c r="A115" s="76">
        <v>36.446411132820003</v>
      </c>
      <c r="B115" s="76">
        <v>280</v>
      </c>
      <c r="C115" s="76">
        <v>36.446411132820003</v>
      </c>
    </row>
    <row r="116" spans="1:3" x14ac:dyDescent="0.3">
      <c r="A116" s="76">
        <v>37.765502929691593</v>
      </c>
      <c r="B116" s="76">
        <v>300</v>
      </c>
      <c r="C116" s="76">
        <v>37.765502929691593</v>
      </c>
    </row>
    <row r="117" spans="1:3" x14ac:dyDescent="0.3">
      <c r="A117" s="76">
        <v>41.1240234375</v>
      </c>
      <c r="B117" s="76">
        <v>350</v>
      </c>
      <c r="C117" s="76">
        <v>41.1240234375</v>
      </c>
    </row>
    <row r="118" spans="1:3" x14ac:dyDescent="0.3">
      <c r="A118" s="76">
        <v>43.992553710936136</v>
      </c>
      <c r="B118" s="76">
        <v>400</v>
      </c>
      <c r="C118" s="76">
        <v>43.992553710936136</v>
      </c>
    </row>
    <row r="119" spans="1:3" x14ac:dyDescent="0.3">
      <c r="A119" s="76">
        <v>44.770385742191593</v>
      </c>
      <c r="B119" s="76">
        <v>413</v>
      </c>
      <c r="C119" s="76">
        <v>44.770385742191593</v>
      </c>
    </row>
    <row r="120" spans="1:3" x14ac:dyDescent="0.3">
      <c r="A120" s="76">
        <v>46.951171875</v>
      </c>
      <c r="B120" s="76">
        <v>450</v>
      </c>
      <c r="C120" s="76">
        <v>46.951171875</v>
      </c>
    </row>
    <row r="121" spans="1:3" x14ac:dyDescent="0.3">
      <c r="A121" s="76">
        <v>49.672119140627728</v>
      </c>
      <c r="B121" s="76">
        <v>500</v>
      </c>
      <c r="C121" s="76">
        <v>49.672119140627728</v>
      </c>
    </row>
    <row r="122" spans="1:3" x14ac:dyDescent="0.3">
      <c r="A122" s="76">
        <v>51.0439453125</v>
      </c>
      <c r="B122" s="76">
        <v>525</v>
      </c>
      <c r="C122" s="76">
        <v>51.0439453125</v>
      </c>
    </row>
    <row r="123" spans="1:3" x14ac:dyDescent="0.3">
      <c r="A123" s="76">
        <v>52.3623046875</v>
      </c>
      <c r="B123" s="76">
        <v>550</v>
      </c>
      <c r="C123" s="76">
        <v>52.3623046875</v>
      </c>
    </row>
    <row r="124" spans="1:3" x14ac:dyDescent="0.3">
      <c r="A124" s="76">
        <v>55.036743164063864</v>
      </c>
      <c r="B124" s="76">
        <v>600</v>
      </c>
      <c r="C124" s="76">
        <v>55.036743164063864</v>
      </c>
    </row>
    <row r="125" spans="1:3" x14ac:dyDescent="0.3">
      <c r="A125" s="76">
        <v>57.088623046871589</v>
      </c>
      <c r="B125" s="76">
        <v>641</v>
      </c>
      <c r="C125" s="76">
        <v>57.088623046871589</v>
      </c>
    </row>
    <row r="126" spans="1:3" x14ac:dyDescent="0.3">
      <c r="A126" s="76">
        <v>57.531005859371589</v>
      </c>
      <c r="B126" s="76">
        <v>650</v>
      </c>
      <c r="C126" s="76">
        <v>57.531005859371589</v>
      </c>
    </row>
    <row r="127" spans="1:3" x14ac:dyDescent="0.3">
      <c r="A127" s="76">
        <v>59.837036132820003</v>
      </c>
      <c r="B127" s="76">
        <v>700</v>
      </c>
      <c r="C127" s="76">
        <v>59.837036132820003</v>
      </c>
    </row>
    <row r="128" spans="1:3" x14ac:dyDescent="0.3">
      <c r="A128" s="76">
        <v>62.315551757820003</v>
      </c>
      <c r="B128" s="76">
        <v>750</v>
      </c>
      <c r="C128" s="76">
        <v>62.315551757820003</v>
      </c>
    </row>
    <row r="129" spans="1:3" x14ac:dyDescent="0.3">
      <c r="A129" s="76">
        <v>63.158935546871589</v>
      </c>
      <c r="B129" s="76">
        <v>769</v>
      </c>
      <c r="C129" s="76">
        <v>63.158935546871589</v>
      </c>
    </row>
    <row r="130" spans="1:3" x14ac:dyDescent="0.3">
      <c r="A130" s="76">
        <v>64.587524414063864</v>
      </c>
      <c r="B130" s="76">
        <v>800</v>
      </c>
      <c r="C130" s="76">
        <v>64.587524414063864</v>
      </c>
    </row>
    <row r="131" spans="1:3" x14ac:dyDescent="0.3">
      <c r="A131" s="76">
        <v>67.046630859371589</v>
      </c>
      <c r="B131" s="76">
        <v>850</v>
      </c>
      <c r="C131" s="76">
        <v>67.046630859371589</v>
      </c>
    </row>
    <row r="132" spans="1:3" x14ac:dyDescent="0.3">
      <c r="A132" s="76">
        <v>69.490722656256139</v>
      </c>
      <c r="B132" s="76">
        <v>900</v>
      </c>
      <c r="C132" s="76">
        <v>69.490722656256139</v>
      </c>
    </row>
    <row r="133" spans="1:3" x14ac:dyDescent="0.3">
      <c r="A133" s="76">
        <v>70.125366210936136</v>
      </c>
      <c r="B133" s="76">
        <v>920</v>
      </c>
      <c r="C133" s="76">
        <v>70.125366210936136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F0"/>
  </sheetPr>
  <dimension ref="A1:AB21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0" sqref="B20"/>
    </sheetView>
  </sheetViews>
  <sheetFormatPr defaultRowHeight="14.4" x14ac:dyDescent="0.3"/>
  <cols>
    <col min="1" max="1" width="10" customWidth="1"/>
    <col min="2" max="2" width="13.33203125" customWidth="1"/>
    <col min="4" max="4" width="17.5546875" bestFit="1" customWidth="1"/>
    <col min="6" max="6" width="10.6640625" bestFit="1" customWidth="1"/>
    <col min="7" max="7" width="3.88671875" customWidth="1"/>
    <col min="8" max="8" width="20.33203125" bestFit="1" customWidth="1"/>
    <col min="10" max="10" width="12.33203125" bestFit="1" customWidth="1"/>
    <col min="11" max="11" width="18.5546875" bestFit="1" customWidth="1"/>
    <col min="13" max="13" width="11.109375" customWidth="1"/>
    <col min="14" max="14" width="11.44140625" bestFit="1" customWidth="1"/>
    <col min="24" max="24" width="18.6640625" bestFit="1" customWidth="1"/>
    <col min="25" max="25" width="16.44140625" bestFit="1" customWidth="1"/>
    <col min="26" max="26" width="18.6640625" bestFit="1" customWidth="1"/>
    <col min="27" max="28" width="11.5546875" bestFit="1" customWidth="1"/>
  </cols>
  <sheetData>
    <row r="1" spans="1:28" s="31" customFormat="1" ht="15" thickBot="1" x14ac:dyDescent="0.35">
      <c r="A1" s="30"/>
      <c r="B1" s="29" t="s">
        <v>11</v>
      </c>
      <c r="D1" s="29" t="s">
        <v>10</v>
      </c>
      <c r="E1" s="32"/>
      <c r="F1" s="30"/>
      <c r="H1" s="29" t="s">
        <v>18</v>
      </c>
      <c r="I1" s="32"/>
      <c r="J1" s="32"/>
      <c r="K1" s="30"/>
      <c r="M1" s="31" t="s">
        <v>14</v>
      </c>
      <c r="X1"/>
      <c r="Y1"/>
      <c r="Z1"/>
      <c r="AA1"/>
      <c r="AB1"/>
    </row>
    <row r="2" spans="1:28" ht="15" thickBot="1" x14ac:dyDescent="0.35">
      <c r="A2" s="58" t="s">
        <v>9</v>
      </c>
      <c r="B2" s="59" t="s">
        <v>0</v>
      </c>
      <c r="C2" s="58" t="s">
        <v>9</v>
      </c>
      <c r="D2" s="60" t="s">
        <v>17</v>
      </c>
      <c r="E2" s="61" t="s">
        <v>13</v>
      </c>
      <c r="F2" s="62" t="s">
        <v>12</v>
      </c>
      <c r="H2" s="29" t="s">
        <v>17</v>
      </c>
      <c r="I2" s="32" t="s">
        <v>21</v>
      </c>
      <c r="J2" s="32" t="s">
        <v>22</v>
      </c>
      <c r="K2" s="30" t="s">
        <v>35</v>
      </c>
      <c r="L2" s="94" t="s">
        <v>51</v>
      </c>
      <c r="M2" t="s">
        <v>16</v>
      </c>
      <c r="N2" t="s">
        <v>15</v>
      </c>
      <c r="O2" t="s">
        <v>9</v>
      </c>
      <c r="P2" s="5" t="s">
        <v>1</v>
      </c>
      <c r="Q2" s="5" t="s">
        <v>2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8</v>
      </c>
      <c r="X2" t="str">
        <f>$H3 &amp; "-" &amp;$I3&amp;"in."</f>
        <v>2/13-17/2019-3.32in.</v>
      </c>
      <c r="Y2" s="25" t="str">
        <f>H4&amp; "-" &amp;$I4&amp;"in."</f>
        <v>.2/18/2019-0.32in.</v>
      </c>
      <c r="Z2" t="str">
        <f>H5&amp; "-" &amp;$I5&amp;"in."</f>
        <v>2/20-21/2019-0.59in.</v>
      </c>
      <c r="AA2" s="28" t="str">
        <f>H6&amp; "-" &amp;$I6&amp;"in."</f>
        <v>.2/9/2020-0.46in.</v>
      </c>
      <c r="AB2" s="28" t="str">
        <f>H7&amp; "-" &amp;$I7&amp;"in."</f>
        <v>.2/22/2020-0.3in.</v>
      </c>
    </row>
    <row r="3" spans="1:28" x14ac:dyDescent="0.3">
      <c r="A3" s="23">
        <v>0</v>
      </c>
      <c r="B3" s="22">
        <v>0</v>
      </c>
      <c r="C3" s="23">
        <v>0</v>
      </c>
      <c r="D3" s="49">
        <v>43893.4375</v>
      </c>
      <c r="E3" s="50">
        <v>0.69899999999999995</v>
      </c>
      <c r="F3" s="51">
        <v>3.95</v>
      </c>
      <c r="H3" s="43" t="s">
        <v>20</v>
      </c>
      <c r="I3" s="44">
        <v>3.32</v>
      </c>
      <c r="J3" s="44">
        <f>3.849*12</f>
        <v>46.188000000000002</v>
      </c>
      <c r="K3" s="44">
        <f>VLOOKUP(J3,$A$3:$B$218,2,TRUE)</f>
        <v>400</v>
      </c>
      <c r="M3">
        <v>0</v>
      </c>
      <c r="N3">
        <v>0</v>
      </c>
      <c r="O3">
        <f>(N3-MIN($N$3:$N$27)) * 12</f>
        <v>187.56</v>
      </c>
      <c r="P3" s="1"/>
      <c r="Q3" s="1"/>
      <c r="R3" s="1"/>
      <c r="S3" s="1"/>
      <c r="T3" s="1"/>
      <c r="U3" s="1"/>
      <c r="V3" s="1"/>
      <c r="W3" s="1"/>
      <c r="X3">
        <f>J3</f>
        <v>46.188000000000002</v>
      </c>
      <c r="Y3" s="1">
        <f>J4</f>
        <v>11.628</v>
      </c>
      <c r="Z3" s="1">
        <f>J5</f>
        <v>10.956</v>
      </c>
      <c r="AA3" s="1">
        <f>J6</f>
        <v>8.14</v>
      </c>
      <c r="AB3" s="1">
        <f>J7</f>
        <v>15.6</v>
      </c>
    </row>
    <row r="4" spans="1:28" x14ac:dyDescent="0.3">
      <c r="A4" s="1">
        <v>0.12817382812772848</v>
      </c>
      <c r="B4" s="1">
        <v>0.25</v>
      </c>
      <c r="C4" s="1">
        <v>0.12817382812772848</v>
      </c>
      <c r="D4" s="49">
        <v>43893.458333333336</v>
      </c>
      <c r="E4" s="50">
        <v>0.69099999999999995</v>
      </c>
      <c r="F4" s="51">
        <v>3.95</v>
      </c>
      <c r="H4" s="15" t="s">
        <v>25</v>
      </c>
      <c r="I4" s="20">
        <v>0.32</v>
      </c>
      <c r="J4" s="20">
        <f>0.969*12</f>
        <v>11.628</v>
      </c>
      <c r="K4" s="7">
        <f>VLOOKUP(J4,$A$12:$C$217,2,TRUE)</f>
        <v>46</v>
      </c>
      <c r="M4">
        <v>0</v>
      </c>
      <c r="N4">
        <v>-14.44</v>
      </c>
      <c r="O4">
        <f t="shared" ref="O4:O27" si="0">(N4-MIN($N$3:$N$27)) * 12</f>
        <v>14.279999999999994</v>
      </c>
      <c r="P4" s="1">
        <f>P3</f>
        <v>0</v>
      </c>
      <c r="Q4" s="1">
        <f t="shared" ref="Q4:W4" si="1">Q3</f>
        <v>0</v>
      </c>
      <c r="R4" s="1">
        <f t="shared" si="1"/>
        <v>0</v>
      </c>
      <c r="S4" s="1">
        <f t="shared" si="1"/>
        <v>0</v>
      </c>
      <c r="T4" s="1">
        <f t="shared" si="1"/>
        <v>0</v>
      </c>
      <c r="U4" s="1">
        <f t="shared" si="1"/>
        <v>0</v>
      </c>
      <c r="V4" s="1">
        <f t="shared" si="1"/>
        <v>0</v>
      </c>
      <c r="W4" s="1">
        <f t="shared" si="1"/>
        <v>0</v>
      </c>
      <c r="X4" s="1">
        <f>X3</f>
        <v>46.188000000000002</v>
      </c>
      <c r="Y4" s="1">
        <f t="shared" ref="Y4:AB19" si="2">Y3</f>
        <v>11.628</v>
      </c>
      <c r="Z4" s="1">
        <f t="shared" si="2"/>
        <v>10.956</v>
      </c>
      <c r="AA4" s="1">
        <f t="shared" si="2"/>
        <v>8.14</v>
      </c>
      <c r="AB4" s="1">
        <f t="shared" si="2"/>
        <v>15.6</v>
      </c>
    </row>
    <row r="5" spans="1:28" x14ac:dyDescent="0.3">
      <c r="A5" s="1">
        <v>0.20324707030772515</v>
      </c>
      <c r="B5" s="1">
        <v>0.5</v>
      </c>
      <c r="C5" s="1">
        <v>0.20324707030772515</v>
      </c>
      <c r="D5" s="13"/>
      <c r="E5" s="5"/>
      <c r="F5" s="6"/>
      <c r="H5" s="13" t="s">
        <v>24</v>
      </c>
      <c r="I5" s="20">
        <v>0.59</v>
      </c>
      <c r="J5" s="20">
        <f>0.913*12</f>
        <v>10.956</v>
      </c>
      <c r="K5" s="7">
        <f>VLOOKUP(J5,$A$12:$C$217,2,TRUE)</f>
        <v>42</v>
      </c>
      <c r="M5">
        <v>2</v>
      </c>
      <c r="N5">
        <v>-14.27</v>
      </c>
      <c r="O5">
        <f t="shared" si="0"/>
        <v>16.319999999999993</v>
      </c>
      <c r="P5" s="1">
        <f t="shared" ref="P5:P27" si="3">P4</f>
        <v>0</v>
      </c>
      <c r="Q5" s="1">
        <f t="shared" ref="Q5:Q27" si="4">Q4</f>
        <v>0</v>
      </c>
      <c r="R5" s="1">
        <f t="shared" ref="R5:R27" si="5">R4</f>
        <v>0</v>
      </c>
      <c r="S5" s="1">
        <f t="shared" ref="S5:S27" si="6">S4</f>
        <v>0</v>
      </c>
      <c r="T5" s="1">
        <f t="shared" ref="T5:T27" si="7">T4</f>
        <v>0</v>
      </c>
      <c r="U5" s="1">
        <f t="shared" ref="U5:U27" si="8">U4</f>
        <v>0</v>
      </c>
      <c r="V5" s="1">
        <f t="shared" ref="V5:V27" si="9">V4</f>
        <v>0</v>
      </c>
      <c r="W5" s="1">
        <f t="shared" ref="W5:AB27" si="10">W4</f>
        <v>0</v>
      </c>
      <c r="X5" s="1">
        <f t="shared" si="10"/>
        <v>46.188000000000002</v>
      </c>
      <c r="Y5" s="1">
        <f t="shared" si="2"/>
        <v>11.628</v>
      </c>
      <c r="Z5" s="1">
        <f t="shared" si="2"/>
        <v>10.956</v>
      </c>
      <c r="AA5" s="1">
        <f t="shared" si="2"/>
        <v>8.14</v>
      </c>
      <c r="AB5" s="1">
        <f t="shared" si="2"/>
        <v>15.6</v>
      </c>
    </row>
    <row r="6" spans="1:28" x14ac:dyDescent="0.3">
      <c r="A6" s="1">
        <v>0.26623535156386424</v>
      </c>
      <c r="B6" s="1">
        <v>0.75</v>
      </c>
      <c r="C6" s="1">
        <v>0.26623535156386424</v>
      </c>
      <c r="D6" s="13"/>
      <c r="E6" s="5"/>
      <c r="F6" s="6"/>
      <c r="H6" s="45" t="s">
        <v>26</v>
      </c>
      <c r="I6" s="44">
        <v>0.46</v>
      </c>
      <c r="J6" s="44">
        <v>8.14</v>
      </c>
      <c r="K6" s="44">
        <f>VLOOKUP(J6,$A$12:$C$217,2,TRUE)</f>
        <v>30</v>
      </c>
      <c r="M6">
        <v>5</v>
      </c>
      <c r="N6">
        <v>-13.98</v>
      </c>
      <c r="O6">
        <f t="shared" si="0"/>
        <v>19.799999999999983</v>
      </c>
      <c r="P6" s="1">
        <f t="shared" si="3"/>
        <v>0</v>
      </c>
      <c r="Q6" s="1">
        <f t="shared" si="4"/>
        <v>0</v>
      </c>
      <c r="R6" s="1">
        <f t="shared" si="5"/>
        <v>0</v>
      </c>
      <c r="S6" s="1">
        <f t="shared" si="6"/>
        <v>0</v>
      </c>
      <c r="T6" s="1">
        <f t="shared" si="7"/>
        <v>0</v>
      </c>
      <c r="U6" s="1">
        <f t="shared" si="8"/>
        <v>0</v>
      </c>
      <c r="V6" s="1">
        <f t="shared" si="9"/>
        <v>0</v>
      </c>
      <c r="W6" s="1">
        <f t="shared" si="10"/>
        <v>0</v>
      </c>
      <c r="X6" s="1">
        <f t="shared" si="10"/>
        <v>46.188000000000002</v>
      </c>
      <c r="Y6" s="1">
        <f t="shared" si="2"/>
        <v>11.628</v>
      </c>
      <c r="Z6" s="1">
        <f t="shared" si="2"/>
        <v>10.956</v>
      </c>
      <c r="AA6" s="1">
        <f t="shared" si="2"/>
        <v>8.14</v>
      </c>
      <c r="AB6" s="1">
        <f t="shared" si="2"/>
        <v>15.6</v>
      </c>
    </row>
    <row r="7" spans="1:28" x14ac:dyDescent="0.3">
      <c r="A7" s="1">
        <v>0.32263183593613576</v>
      </c>
      <c r="B7" s="1">
        <v>1</v>
      </c>
      <c r="C7" s="1">
        <v>0.32263183593613576</v>
      </c>
      <c r="D7" s="13"/>
      <c r="E7" s="5" t="s">
        <v>34</v>
      </c>
      <c r="F7" s="6">
        <v>3.7</v>
      </c>
      <c r="H7" s="47" t="s">
        <v>27</v>
      </c>
      <c r="I7" s="48">
        <v>0.3</v>
      </c>
      <c r="J7" s="48">
        <f>15.6</f>
        <v>15.6</v>
      </c>
      <c r="K7" s="48">
        <f>VLOOKUP(J7,$A$12:$C$217,2,TRUE)</f>
        <v>69</v>
      </c>
      <c r="M7">
        <v>6</v>
      </c>
      <c r="N7">
        <v>-13.68</v>
      </c>
      <c r="O7">
        <f t="shared" si="0"/>
        <v>23.399999999999991</v>
      </c>
      <c r="P7" s="1">
        <f t="shared" si="3"/>
        <v>0</v>
      </c>
      <c r="Q7" s="1">
        <f t="shared" si="4"/>
        <v>0</v>
      </c>
      <c r="R7" s="1">
        <f t="shared" si="5"/>
        <v>0</v>
      </c>
      <c r="S7" s="1">
        <f t="shared" si="6"/>
        <v>0</v>
      </c>
      <c r="T7" s="1">
        <f t="shared" si="7"/>
        <v>0</v>
      </c>
      <c r="U7" s="1">
        <f t="shared" si="8"/>
        <v>0</v>
      </c>
      <c r="V7" s="1">
        <f t="shared" si="9"/>
        <v>0</v>
      </c>
      <c r="W7" s="1">
        <f t="shared" si="10"/>
        <v>0</v>
      </c>
      <c r="X7" s="1">
        <f t="shared" si="10"/>
        <v>46.188000000000002</v>
      </c>
      <c r="Y7" s="1">
        <f t="shared" si="2"/>
        <v>11.628</v>
      </c>
      <c r="Z7" s="1">
        <f t="shared" si="2"/>
        <v>10.956</v>
      </c>
      <c r="AA7" s="1">
        <f t="shared" si="2"/>
        <v>8.14</v>
      </c>
      <c r="AB7" s="1">
        <f t="shared" si="2"/>
        <v>15.6</v>
      </c>
    </row>
    <row r="8" spans="1:28" x14ac:dyDescent="0.3">
      <c r="A8" s="1">
        <v>0.37426757812772848</v>
      </c>
      <c r="B8" s="1">
        <v>1.25</v>
      </c>
      <c r="C8" s="1">
        <v>0.37426757812772848</v>
      </c>
      <c r="D8" s="13"/>
      <c r="E8" s="5"/>
      <c r="F8" s="6"/>
      <c r="H8" s="55" t="s">
        <v>33</v>
      </c>
      <c r="I8" s="56">
        <v>1</v>
      </c>
      <c r="J8" s="56">
        <f>VLOOKUP(K8,$B$3:$C$218,2)</f>
        <v>19.834350585936136</v>
      </c>
      <c r="K8" s="56">
        <f>($I$11*I8)+$K$11</f>
        <v>123.70139999999999</v>
      </c>
      <c r="L8">
        <f>K8*60*5</f>
        <v>37110.42</v>
      </c>
      <c r="M8">
        <v>7</v>
      </c>
      <c r="N8">
        <v>-12.76</v>
      </c>
      <c r="O8">
        <f t="shared" si="0"/>
        <v>34.439999999999991</v>
      </c>
      <c r="P8" s="1">
        <f t="shared" si="3"/>
        <v>0</v>
      </c>
      <c r="Q8" s="1">
        <f t="shared" si="4"/>
        <v>0</v>
      </c>
      <c r="R8" s="1">
        <f t="shared" si="5"/>
        <v>0</v>
      </c>
      <c r="S8" s="1">
        <f t="shared" si="6"/>
        <v>0</v>
      </c>
      <c r="T8" s="1">
        <f t="shared" si="7"/>
        <v>0</v>
      </c>
      <c r="U8" s="1">
        <f t="shared" si="8"/>
        <v>0</v>
      </c>
      <c r="V8" s="1">
        <f t="shared" si="9"/>
        <v>0</v>
      </c>
      <c r="W8" s="1">
        <f t="shared" si="10"/>
        <v>0</v>
      </c>
      <c r="X8" s="1">
        <f t="shared" si="10"/>
        <v>46.188000000000002</v>
      </c>
      <c r="Y8" s="1">
        <f t="shared" si="2"/>
        <v>11.628</v>
      </c>
      <c r="Z8" s="1">
        <f t="shared" si="2"/>
        <v>10.956</v>
      </c>
      <c r="AA8" s="1">
        <f t="shared" si="2"/>
        <v>8.14</v>
      </c>
      <c r="AB8" s="1">
        <f t="shared" si="2"/>
        <v>15.6</v>
      </c>
    </row>
    <row r="9" spans="1:28" x14ac:dyDescent="0.3">
      <c r="A9" s="1">
        <v>0.42260742187227152</v>
      </c>
      <c r="B9" s="1">
        <v>1.5</v>
      </c>
      <c r="C9" s="1">
        <v>0.42260742187227152</v>
      </c>
      <c r="D9" s="13"/>
      <c r="E9" s="5"/>
      <c r="F9" s="6"/>
      <c r="H9" s="57"/>
      <c r="I9" s="56">
        <v>2</v>
      </c>
      <c r="J9" s="56">
        <f t="shared" ref="J9:J10" si="11">VLOOKUP(K9,$B$3:$C$218,2)</f>
        <v>29.248168945307725</v>
      </c>
      <c r="K9" s="56">
        <f t="shared" ref="K9:K10" si="12">(118.41*I9)+5.2914</f>
        <v>242.1114</v>
      </c>
      <c r="L9">
        <f t="shared" ref="L9:L10" si="13">K9*60*5</f>
        <v>72633.420000000013</v>
      </c>
      <c r="M9">
        <v>9</v>
      </c>
      <c r="N9">
        <v>-12.91</v>
      </c>
      <c r="O9">
        <f t="shared" si="0"/>
        <v>32.639999999999986</v>
      </c>
      <c r="P9" s="1">
        <f t="shared" si="3"/>
        <v>0</v>
      </c>
      <c r="Q9" s="1">
        <f t="shared" si="4"/>
        <v>0</v>
      </c>
      <c r="R9" s="1">
        <f t="shared" si="5"/>
        <v>0</v>
      </c>
      <c r="S9" s="1">
        <f t="shared" si="6"/>
        <v>0</v>
      </c>
      <c r="T9" s="1">
        <f t="shared" si="7"/>
        <v>0</v>
      </c>
      <c r="U9" s="1">
        <f t="shared" si="8"/>
        <v>0</v>
      </c>
      <c r="V9" s="1">
        <f t="shared" si="9"/>
        <v>0</v>
      </c>
      <c r="W9" s="1">
        <f t="shared" si="10"/>
        <v>0</v>
      </c>
      <c r="X9" s="1">
        <f t="shared" si="10"/>
        <v>46.188000000000002</v>
      </c>
      <c r="Y9" s="1">
        <f t="shared" si="2"/>
        <v>11.628</v>
      </c>
      <c r="Z9" s="1">
        <f t="shared" si="2"/>
        <v>10.956</v>
      </c>
      <c r="AA9" s="1">
        <f t="shared" si="2"/>
        <v>8.14</v>
      </c>
      <c r="AB9" s="1">
        <f t="shared" si="2"/>
        <v>15.6</v>
      </c>
    </row>
    <row r="10" spans="1:28" x14ac:dyDescent="0.3">
      <c r="A10" s="1">
        <v>0.46838378906386424</v>
      </c>
      <c r="B10" s="1">
        <v>1.75</v>
      </c>
      <c r="C10" s="1">
        <v>0.46838378906386424</v>
      </c>
      <c r="D10" s="13"/>
      <c r="E10" s="5"/>
      <c r="F10" s="6"/>
      <c r="H10" s="57"/>
      <c r="I10" s="56">
        <v>3</v>
      </c>
      <c r="J10" s="56">
        <f t="shared" si="11"/>
        <v>40.307006835936136</v>
      </c>
      <c r="K10" s="56">
        <f t="shared" si="12"/>
        <v>360.52140000000003</v>
      </c>
      <c r="L10">
        <f t="shared" si="13"/>
        <v>108156.42000000001</v>
      </c>
      <c r="M10">
        <v>10</v>
      </c>
      <c r="N10">
        <v>-13.35</v>
      </c>
      <c r="O10">
        <f t="shared" si="0"/>
        <v>27.359999999999992</v>
      </c>
      <c r="P10" s="1">
        <f t="shared" si="3"/>
        <v>0</v>
      </c>
      <c r="Q10" s="1">
        <f t="shared" si="4"/>
        <v>0</v>
      </c>
      <c r="R10" s="1">
        <f t="shared" si="5"/>
        <v>0</v>
      </c>
      <c r="S10" s="1">
        <f t="shared" si="6"/>
        <v>0</v>
      </c>
      <c r="T10" s="1">
        <f t="shared" si="7"/>
        <v>0</v>
      </c>
      <c r="U10" s="1">
        <f t="shared" si="8"/>
        <v>0</v>
      </c>
      <c r="V10" s="1">
        <f t="shared" si="9"/>
        <v>0</v>
      </c>
      <c r="W10" s="1">
        <f t="shared" si="10"/>
        <v>0</v>
      </c>
      <c r="X10" s="1">
        <f t="shared" si="10"/>
        <v>46.188000000000002</v>
      </c>
      <c r="Y10" s="1">
        <f t="shared" si="2"/>
        <v>11.628</v>
      </c>
      <c r="Z10" s="1">
        <f t="shared" si="2"/>
        <v>10.956</v>
      </c>
      <c r="AA10" s="1">
        <f t="shared" si="2"/>
        <v>8.14</v>
      </c>
      <c r="AB10" s="1">
        <f t="shared" si="2"/>
        <v>15.6</v>
      </c>
    </row>
    <row r="11" spans="1:28" ht="15" thickBot="1" x14ac:dyDescent="0.35">
      <c r="A11" s="1">
        <v>0.51196289062772848</v>
      </c>
      <c r="B11" s="1">
        <v>2</v>
      </c>
      <c r="C11" s="1">
        <v>0.51196289062772848</v>
      </c>
      <c r="D11" s="14"/>
      <c r="E11" s="8"/>
      <c r="F11" s="16"/>
      <c r="H11" s="14" t="s">
        <v>36</v>
      </c>
      <c r="I11" s="24">
        <v>118.41</v>
      </c>
      <c r="J11" s="24" t="s">
        <v>37</v>
      </c>
      <c r="K11" s="9">
        <v>5.2914000000000003</v>
      </c>
      <c r="M11">
        <v>11</v>
      </c>
      <c r="N11">
        <v>-13.6</v>
      </c>
      <c r="O11">
        <f t="shared" si="0"/>
        <v>24.359999999999992</v>
      </c>
      <c r="P11" s="1">
        <f t="shared" si="3"/>
        <v>0</v>
      </c>
      <c r="Q11" s="1">
        <f t="shared" si="4"/>
        <v>0</v>
      </c>
      <c r="R11" s="1">
        <f t="shared" si="5"/>
        <v>0</v>
      </c>
      <c r="S11" s="1">
        <f t="shared" si="6"/>
        <v>0</v>
      </c>
      <c r="T11" s="1">
        <f t="shared" si="7"/>
        <v>0</v>
      </c>
      <c r="U11" s="1">
        <f t="shared" si="8"/>
        <v>0</v>
      </c>
      <c r="V11" s="1">
        <f t="shared" si="9"/>
        <v>0</v>
      </c>
      <c r="W11" s="1">
        <f t="shared" si="10"/>
        <v>0</v>
      </c>
      <c r="X11" s="1">
        <f t="shared" si="10"/>
        <v>46.188000000000002</v>
      </c>
      <c r="Y11" s="1">
        <f t="shared" si="2"/>
        <v>11.628</v>
      </c>
      <c r="Z11" s="1">
        <f t="shared" si="2"/>
        <v>10.956</v>
      </c>
      <c r="AA11" s="1">
        <f t="shared" si="2"/>
        <v>8.14</v>
      </c>
      <c r="AB11" s="1">
        <f t="shared" si="2"/>
        <v>15.6</v>
      </c>
    </row>
    <row r="12" spans="1:28" x14ac:dyDescent="0.3">
      <c r="A12" s="1">
        <v>0.55407714843613576</v>
      </c>
      <c r="B12" s="1">
        <v>2.25</v>
      </c>
      <c r="C12" s="1">
        <v>0.55407714843613576</v>
      </c>
      <c r="M12">
        <v>14</v>
      </c>
      <c r="N12">
        <v>-15.329999999999998</v>
      </c>
      <c r="O12">
        <f t="shared" si="0"/>
        <v>3.6000000000000085</v>
      </c>
      <c r="P12" s="1">
        <f t="shared" si="3"/>
        <v>0</v>
      </c>
      <c r="Q12" s="1">
        <f t="shared" si="4"/>
        <v>0</v>
      </c>
      <c r="R12" s="1">
        <f t="shared" si="5"/>
        <v>0</v>
      </c>
      <c r="S12" s="1">
        <f t="shared" si="6"/>
        <v>0</v>
      </c>
      <c r="T12" s="1">
        <f t="shared" si="7"/>
        <v>0</v>
      </c>
      <c r="U12" s="1">
        <f t="shared" si="8"/>
        <v>0</v>
      </c>
      <c r="V12" s="1">
        <f t="shared" si="9"/>
        <v>0</v>
      </c>
      <c r="W12" s="1">
        <f t="shared" si="10"/>
        <v>0</v>
      </c>
      <c r="X12" s="1">
        <f t="shared" si="10"/>
        <v>46.188000000000002</v>
      </c>
      <c r="Y12" s="1">
        <f t="shared" si="2"/>
        <v>11.628</v>
      </c>
      <c r="Z12" s="1">
        <f t="shared" si="2"/>
        <v>10.956</v>
      </c>
      <c r="AA12" s="1">
        <f t="shared" si="2"/>
        <v>8.14</v>
      </c>
      <c r="AB12" s="1">
        <f t="shared" si="2"/>
        <v>15.6</v>
      </c>
    </row>
    <row r="13" spans="1:28" x14ac:dyDescent="0.3">
      <c r="A13" s="1">
        <v>0.59436035156386424</v>
      </c>
      <c r="B13" s="1">
        <v>2.5</v>
      </c>
      <c r="C13" s="1">
        <v>0.59436035156386424</v>
      </c>
      <c r="M13">
        <v>15</v>
      </c>
      <c r="N13">
        <v>-15.489999999999998</v>
      </c>
      <c r="O13">
        <f t="shared" si="0"/>
        <v>1.6800000000000068</v>
      </c>
      <c r="P13" s="1">
        <f t="shared" si="3"/>
        <v>0</v>
      </c>
      <c r="Q13" s="1">
        <f t="shared" si="4"/>
        <v>0</v>
      </c>
      <c r="R13" s="1">
        <f t="shared" si="5"/>
        <v>0</v>
      </c>
      <c r="S13" s="1">
        <f t="shared" si="6"/>
        <v>0</v>
      </c>
      <c r="T13" s="1">
        <f t="shared" si="7"/>
        <v>0</v>
      </c>
      <c r="U13" s="1">
        <f t="shared" si="8"/>
        <v>0</v>
      </c>
      <c r="V13" s="1">
        <f t="shared" si="9"/>
        <v>0</v>
      </c>
      <c r="W13" s="1">
        <f t="shared" si="10"/>
        <v>0</v>
      </c>
      <c r="X13" s="1">
        <f t="shared" si="10"/>
        <v>46.188000000000002</v>
      </c>
      <c r="Y13" s="1">
        <f t="shared" si="2"/>
        <v>11.628</v>
      </c>
      <c r="Z13" s="1">
        <f t="shared" si="2"/>
        <v>10.956</v>
      </c>
      <c r="AA13" s="1">
        <f t="shared" si="2"/>
        <v>8.14</v>
      </c>
      <c r="AB13" s="1">
        <f t="shared" si="2"/>
        <v>15.6</v>
      </c>
    </row>
    <row r="14" spans="1:28" x14ac:dyDescent="0.3">
      <c r="A14" s="1">
        <v>0.63317871093613576</v>
      </c>
      <c r="B14" s="1">
        <v>2.75</v>
      </c>
      <c r="C14" s="1">
        <v>0.63317871093613576</v>
      </c>
      <c r="M14">
        <v>17</v>
      </c>
      <c r="N14">
        <v>-15.309999999999999</v>
      </c>
      <c r="O14">
        <f t="shared" si="0"/>
        <v>3.8400000000000034</v>
      </c>
      <c r="P14" s="1">
        <f t="shared" si="3"/>
        <v>0</v>
      </c>
      <c r="Q14" s="1">
        <f t="shared" si="4"/>
        <v>0</v>
      </c>
      <c r="R14" s="1">
        <f t="shared" si="5"/>
        <v>0</v>
      </c>
      <c r="S14" s="1">
        <f t="shared" si="6"/>
        <v>0</v>
      </c>
      <c r="T14" s="1">
        <f t="shared" si="7"/>
        <v>0</v>
      </c>
      <c r="U14" s="1">
        <f t="shared" si="8"/>
        <v>0</v>
      </c>
      <c r="V14" s="1">
        <f t="shared" si="9"/>
        <v>0</v>
      </c>
      <c r="W14" s="1">
        <f t="shared" si="10"/>
        <v>0</v>
      </c>
      <c r="X14" s="1">
        <f t="shared" si="10"/>
        <v>46.188000000000002</v>
      </c>
      <c r="Y14" s="1">
        <f t="shared" si="2"/>
        <v>11.628</v>
      </c>
      <c r="Z14" s="1">
        <f t="shared" si="2"/>
        <v>10.956</v>
      </c>
      <c r="AA14" s="1">
        <f t="shared" si="2"/>
        <v>8.14</v>
      </c>
      <c r="AB14" s="1">
        <f t="shared" si="2"/>
        <v>15.6</v>
      </c>
    </row>
    <row r="15" spans="1:28" x14ac:dyDescent="0.3">
      <c r="A15" s="1">
        <v>0.6708984375</v>
      </c>
      <c r="B15" s="1">
        <v>3</v>
      </c>
      <c r="C15" s="1">
        <v>0.6708984375</v>
      </c>
      <c r="M15">
        <v>21</v>
      </c>
      <c r="N15">
        <v>-15.629999999999999</v>
      </c>
      <c r="O15">
        <f t="shared" si="0"/>
        <v>0</v>
      </c>
      <c r="P15" s="1">
        <f t="shared" si="3"/>
        <v>0</v>
      </c>
      <c r="Q15" s="1">
        <f t="shared" si="4"/>
        <v>0</v>
      </c>
      <c r="R15" s="1">
        <f t="shared" si="5"/>
        <v>0</v>
      </c>
      <c r="S15" s="1">
        <f t="shared" si="6"/>
        <v>0</v>
      </c>
      <c r="T15" s="1">
        <f t="shared" si="7"/>
        <v>0</v>
      </c>
      <c r="U15" s="1">
        <f t="shared" si="8"/>
        <v>0</v>
      </c>
      <c r="V15" s="1">
        <f t="shared" si="9"/>
        <v>0</v>
      </c>
      <c r="W15" s="1">
        <f t="shared" si="10"/>
        <v>0</v>
      </c>
      <c r="X15" s="1">
        <f t="shared" si="10"/>
        <v>46.188000000000002</v>
      </c>
      <c r="Y15" s="1">
        <f t="shared" si="2"/>
        <v>11.628</v>
      </c>
      <c r="Z15" s="1">
        <f t="shared" si="2"/>
        <v>10.956</v>
      </c>
      <c r="AA15" s="1">
        <f t="shared" si="2"/>
        <v>8.14</v>
      </c>
      <c r="AB15" s="1">
        <f t="shared" si="2"/>
        <v>15.6</v>
      </c>
    </row>
    <row r="16" spans="1:28" x14ac:dyDescent="0.3">
      <c r="A16" s="1">
        <v>0.70788574219227485</v>
      </c>
      <c r="B16" s="1">
        <v>3.25</v>
      </c>
      <c r="C16" s="1">
        <v>0.70788574219227485</v>
      </c>
      <c r="M16">
        <v>23</v>
      </c>
      <c r="N16">
        <v>-15.489999999999998</v>
      </c>
      <c r="O16">
        <f t="shared" si="0"/>
        <v>1.6800000000000068</v>
      </c>
      <c r="P16" s="1">
        <f t="shared" si="3"/>
        <v>0</v>
      </c>
      <c r="Q16" s="1">
        <f t="shared" si="4"/>
        <v>0</v>
      </c>
      <c r="R16" s="1">
        <f t="shared" si="5"/>
        <v>0</v>
      </c>
      <c r="S16" s="1">
        <f t="shared" si="6"/>
        <v>0</v>
      </c>
      <c r="T16" s="1">
        <f t="shared" si="7"/>
        <v>0</v>
      </c>
      <c r="U16" s="1">
        <f t="shared" si="8"/>
        <v>0</v>
      </c>
      <c r="V16" s="1">
        <f t="shared" si="9"/>
        <v>0</v>
      </c>
      <c r="W16" s="1">
        <f t="shared" si="10"/>
        <v>0</v>
      </c>
      <c r="X16" s="1">
        <f>X15</f>
        <v>46.188000000000002</v>
      </c>
      <c r="Y16" s="1">
        <f t="shared" si="2"/>
        <v>11.628</v>
      </c>
      <c r="Z16" s="1">
        <f t="shared" si="2"/>
        <v>10.956</v>
      </c>
      <c r="AA16" s="1">
        <f t="shared" si="2"/>
        <v>8.14</v>
      </c>
      <c r="AB16" s="1">
        <f t="shared" si="2"/>
        <v>15.6</v>
      </c>
    </row>
    <row r="17" spans="1:28" x14ac:dyDescent="0.3">
      <c r="A17" s="1">
        <v>0.74377441406386424</v>
      </c>
      <c r="B17" s="1">
        <v>3.5</v>
      </c>
      <c r="C17" s="1">
        <v>0.74377441406386424</v>
      </c>
      <c r="M17">
        <v>25</v>
      </c>
      <c r="N17">
        <v>-15.59</v>
      </c>
      <c r="O17">
        <f t="shared" si="0"/>
        <v>0.47999999999998977</v>
      </c>
      <c r="P17" s="1">
        <f t="shared" si="3"/>
        <v>0</v>
      </c>
      <c r="Q17" s="1">
        <f t="shared" si="4"/>
        <v>0</v>
      </c>
      <c r="R17" s="1">
        <f t="shared" si="5"/>
        <v>0</v>
      </c>
      <c r="S17" s="1">
        <f t="shared" si="6"/>
        <v>0</v>
      </c>
      <c r="T17" s="1">
        <f t="shared" si="7"/>
        <v>0</v>
      </c>
      <c r="U17" s="1">
        <f t="shared" si="8"/>
        <v>0</v>
      </c>
      <c r="V17" s="1">
        <f t="shared" si="9"/>
        <v>0</v>
      </c>
      <c r="W17" s="1">
        <f t="shared" si="10"/>
        <v>0</v>
      </c>
      <c r="X17" s="1">
        <f t="shared" si="10"/>
        <v>46.188000000000002</v>
      </c>
      <c r="Y17" s="1">
        <f t="shared" si="2"/>
        <v>11.628</v>
      </c>
      <c r="Z17" s="1">
        <f t="shared" si="2"/>
        <v>10.956</v>
      </c>
      <c r="AA17" s="1">
        <f t="shared" si="2"/>
        <v>8.14</v>
      </c>
      <c r="AB17" s="1">
        <f t="shared" si="2"/>
        <v>15.6</v>
      </c>
    </row>
    <row r="18" spans="1:28" x14ac:dyDescent="0.3">
      <c r="A18" s="1">
        <v>0.77856445312772848</v>
      </c>
      <c r="B18" s="1">
        <v>3.75</v>
      </c>
      <c r="C18" s="1">
        <v>0.77856445312772848</v>
      </c>
      <c r="M18">
        <v>26</v>
      </c>
      <c r="N18">
        <v>-15.579999999999998</v>
      </c>
      <c r="O18">
        <f t="shared" si="0"/>
        <v>0.60000000000000853</v>
      </c>
      <c r="P18" s="1">
        <f t="shared" si="3"/>
        <v>0</v>
      </c>
      <c r="Q18" s="1">
        <f t="shared" si="4"/>
        <v>0</v>
      </c>
      <c r="R18" s="1">
        <f t="shared" si="5"/>
        <v>0</v>
      </c>
      <c r="S18" s="1">
        <f t="shared" si="6"/>
        <v>0</v>
      </c>
      <c r="T18" s="1">
        <f t="shared" si="7"/>
        <v>0</v>
      </c>
      <c r="U18" s="1">
        <f t="shared" si="8"/>
        <v>0</v>
      </c>
      <c r="V18" s="1">
        <f t="shared" si="9"/>
        <v>0</v>
      </c>
      <c r="W18" s="1">
        <f t="shared" si="10"/>
        <v>0</v>
      </c>
      <c r="X18" s="1">
        <f t="shared" si="10"/>
        <v>46.188000000000002</v>
      </c>
      <c r="Y18" s="1">
        <f t="shared" si="2"/>
        <v>11.628</v>
      </c>
      <c r="Z18" s="1">
        <f t="shared" si="2"/>
        <v>10.956</v>
      </c>
      <c r="AA18" s="1">
        <f t="shared" si="2"/>
        <v>8.14</v>
      </c>
      <c r="AB18" s="1">
        <f t="shared" si="2"/>
        <v>15.6</v>
      </c>
    </row>
    <row r="19" spans="1:28" x14ac:dyDescent="0.3">
      <c r="A19" s="1">
        <v>0.81298828125613909</v>
      </c>
      <c r="B19" s="1">
        <v>4</v>
      </c>
      <c r="C19" s="1">
        <v>0.81298828125613909</v>
      </c>
      <c r="M19">
        <v>28</v>
      </c>
      <c r="N19">
        <v>-15.62</v>
      </c>
      <c r="O19">
        <f t="shared" si="0"/>
        <v>0.11999999999999744</v>
      </c>
      <c r="P19" s="1">
        <f t="shared" si="3"/>
        <v>0</v>
      </c>
      <c r="Q19" s="1">
        <f t="shared" si="4"/>
        <v>0</v>
      </c>
      <c r="R19" s="1">
        <f t="shared" si="5"/>
        <v>0</v>
      </c>
      <c r="S19" s="1">
        <f t="shared" si="6"/>
        <v>0</v>
      </c>
      <c r="T19" s="1">
        <f t="shared" si="7"/>
        <v>0</v>
      </c>
      <c r="U19" s="1">
        <f t="shared" si="8"/>
        <v>0</v>
      </c>
      <c r="V19" s="1">
        <f t="shared" si="9"/>
        <v>0</v>
      </c>
      <c r="W19" s="1">
        <f t="shared" si="10"/>
        <v>0</v>
      </c>
      <c r="X19" s="1">
        <f t="shared" si="10"/>
        <v>46.188000000000002</v>
      </c>
      <c r="Y19" s="1">
        <f t="shared" si="2"/>
        <v>11.628</v>
      </c>
      <c r="Z19" s="1">
        <f t="shared" si="2"/>
        <v>10.956</v>
      </c>
      <c r="AA19" s="1">
        <f t="shared" si="2"/>
        <v>8.14</v>
      </c>
      <c r="AB19" s="1">
        <f t="shared" si="2"/>
        <v>15.6</v>
      </c>
    </row>
    <row r="20" spans="1:28" x14ac:dyDescent="0.3">
      <c r="A20" s="1">
        <v>0.84631347656386424</v>
      </c>
      <c r="B20" s="1">
        <v>4.25</v>
      </c>
      <c r="C20" s="1">
        <v>0.84631347656386424</v>
      </c>
      <c r="M20">
        <v>30</v>
      </c>
      <c r="N20">
        <v>-15.02</v>
      </c>
      <c r="O20">
        <f t="shared" si="0"/>
        <v>7.3199999999999932</v>
      </c>
      <c r="P20" s="1">
        <f t="shared" si="3"/>
        <v>0</v>
      </c>
      <c r="Q20" s="1">
        <f t="shared" si="4"/>
        <v>0</v>
      </c>
      <c r="R20" s="1">
        <f t="shared" si="5"/>
        <v>0</v>
      </c>
      <c r="S20" s="1">
        <f t="shared" si="6"/>
        <v>0</v>
      </c>
      <c r="T20" s="1">
        <f t="shared" si="7"/>
        <v>0</v>
      </c>
      <c r="U20" s="1">
        <f t="shared" si="8"/>
        <v>0</v>
      </c>
      <c r="V20" s="1">
        <f t="shared" si="9"/>
        <v>0</v>
      </c>
      <c r="W20" s="1">
        <f t="shared" si="10"/>
        <v>0</v>
      </c>
      <c r="X20" s="1">
        <f t="shared" si="10"/>
        <v>46.188000000000002</v>
      </c>
      <c r="Y20" s="1">
        <f t="shared" si="10"/>
        <v>11.628</v>
      </c>
      <c r="Z20" s="1">
        <f t="shared" si="10"/>
        <v>10.956</v>
      </c>
      <c r="AA20" s="1">
        <f t="shared" si="10"/>
        <v>8.14</v>
      </c>
      <c r="AB20" s="1">
        <f t="shared" si="10"/>
        <v>15.6</v>
      </c>
    </row>
    <row r="21" spans="1:28" x14ac:dyDescent="0.3">
      <c r="A21" s="1">
        <v>0.87927246093613576</v>
      </c>
      <c r="B21" s="1">
        <v>4.5</v>
      </c>
      <c r="C21" s="1">
        <v>0.87927246093613576</v>
      </c>
      <c r="M21">
        <v>32</v>
      </c>
      <c r="N21">
        <v>-14.32</v>
      </c>
      <c r="O21">
        <f t="shared" si="0"/>
        <v>15.719999999999985</v>
      </c>
      <c r="P21" s="1">
        <f t="shared" si="3"/>
        <v>0</v>
      </c>
      <c r="Q21" s="1">
        <f t="shared" si="4"/>
        <v>0</v>
      </c>
      <c r="R21" s="1">
        <f t="shared" si="5"/>
        <v>0</v>
      </c>
      <c r="S21" s="1">
        <f t="shared" si="6"/>
        <v>0</v>
      </c>
      <c r="T21" s="1">
        <f t="shared" si="7"/>
        <v>0</v>
      </c>
      <c r="U21" s="1">
        <f t="shared" si="8"/>
        <v>0</v>
      </c>
      <c r="V21" s="1">
        <f t="shared" si="9"/>
        <v>0</v>
      </c>
      <c r="W21" s="1">
        <f t="shared" si="10"/>
        <v>0</v>
      </c>
      <c r="X21" s="1">
        <f t="shared" si="10"/>
        <v>46.188000000000002</v>
      </c>
      <c r="Y21" s="1">
        <f t="shared" si="10"/>
        <v>11.628</v>
      </c>
      <c r="Z21" s="1">
        <f t="shared" si="10"/>
        <v>10.956</v>
      </c>
      <c r="AA21" s="1">
        <f t="shared" si="10"/>
        <v>8.14</v>
      </c>
      <c r="AB21" s="1">
        <f t="shared" si="10"/>
        <v>15.6</v>
      </c>
    </row>
    <row r="22" spans="1:28" x14ac:dyDescent="0.3">
      <c r="A22" s="1">
        <v>0.91149902343613576</v>
      </c>
      <c r="B22" s="1">
        <v>4.75</v>
      </c>
      <c r="C22" s="1">
        <v>0.91149902343613576</v>
      </c>
      <c r="M22">
        <v>33</v>
      </c>
      <c r="N22">
        <v>-13.61</v>
      </c>
      <c r="O22">
        <f t="shared" si="0"/>
        <v>24.239999999999995</v>
      </c>
      <c r="P22" s="1">
        <f t="shared" si="3"/>
        <v>0</v>
      </c>
      <c r="Q22" s="1">
        <f t="shared" si="4"/>
        <v>0</v>
      </c>
      <c r="R22" s="1">
        <f t="shared" si="5"/>
        <v>0</v>
      </c>
      <c r="S22" s="1">
        <f t="shared" si="6"/>
        <v>0</v>
      </c>
      <c r="T22" s="1">
        <f t="shared" si="7"/>
        <v>0</v>
      </c>
      <c r="U22" s="1">
        <f t="shared" si="8"/>
        <v>0</v>
      </c>
      <c r="V22" s="1">
        <f t="shared" si="9"/>
        <v>0</v>
      </c>
      <c r="W22" s="1">
        <f t="shared" si="10"/>
        <v>0</v>
      </c>
      <c r="X22" s="1">
        <f t="shared" si="10"/>
        <v>46.188000000000002</v>
      </c>
      <c r="Y22" s="1">
        <f t="shared" si="10"/>
        <v>11.628</v>
      </c>
      <c r="Z22" s="1">
        <f t="shared" si="10"/>
        <v>10.956</v>
      </c>
      <c r="AA22" s="1">
        <f t="shared" si="10"/>
        <v>8.14</v>
      </c>
      <c r="AB22" s="1">
        <f t="shared" si="10"/>
        <v>15.6</v>
      </c>
    </row>
    <row r="23" spans="1:28" x14ac:dyDescent="0.3">
      <c r="A23" s="1">
        <v>0.943359375</v>
      </c>
      <c r="B23" s="1">
        <v>5</v>
      </c>
      <c r="C23" s="1">
        <v>0.943359375</v>
      </c>
      <c r="M23">
        <v>34</v>
      </c>
      <c r="N23">
        <v>-13.45</v>
      </c>
      <c r="O23">
        <f t="shared" si="0"/>
        <v>26.159999999999997</v>
      </c>
      <c r="P23" s="1">
        <f t="shared" si="3"/>
        <v>0</v>
      </c>
      <c r="Q23" s="1">
        <f t="shared" si="4"/>
        <v>0</v>
      </c>
      <c r="R23" s="1">
        <f t="shared" si="5"/>
        <v>0</v>
      </c>
      <c r="S23" s="1">
        <f t="shared" si="6"/>
        <v>0</v>
      </c>
      <c r="T23" s="1">
        <f t="shared" si="7"/>
        <v>0</v>
      </c>
      <c r="U23" s="1">
        <f t="shared" si="8"/>
        <v>0</v>
      </c>
      <c r="V23" s="1">
        <f t="shared" si="9"/>
        <v>0</v>
      </c>
      <c r="W23" s="1">
        <f t="shared" si="10"/>
        <v>0</v>
      </c>
      <c r="X23" s="1">
        <f t="shared" si="10"/>
        <v>46.188000000000002</v>
      </c>
      <c r="Y23" s="1">
        <f t="shared" si="10"/>
        <v>11.628</v>
      </c>
      <c r="Z23" s="1">
        <f t="shared" si="10"/>
        <v>10.956</v>
      </c>
      <c r="AA23" s="1">
        <f t="shared" si="10"/>
        <v>8.14</v>
      </c>
      <c r="AB23" s="1">
        <f t="shared" si="10"/>
        <v>15.6</v>
      </c>
    </row>
    <row r="24" spans="1:28" x14ac:dyDescent="0.3">
      <c r="A24" s="1">
        <v>0.97448730469227485</v>
      </c>
      <c r="B24" s="1">
        <v>5.25</v>
      </c>
      <c r="C24" s="1">
        <v>0.97448730469227485</v>
      </c>
      <c r="M24">
        <v>36</v>
      </c>
      <c r="N24">
        <v>-13.45</v>
      </c>
      <c r="O24">
        <f t="shared" si="0"/>
        <v>26.159999999999997</v>
      </c>
      <c r="P24" s="1">
        <f t="shared" si="3"/>
        <v>0</v>
      </c>
      <c r="Q24" s="1">
        <f t="shared" si="4"/>
        <v>0</v>
      </c>
      <c r="R24" s="1">
        <f t="shared" si="5"/>
        <v>0</v>
      </c>
      <c r="S24" s="1">
        <f t="shared" si="6"/>
        <v>0</v>
      </c>
      <c r="T24" s="1">
        <f t="shared" si="7"/>
        <v>0</v>
      </c>
      <c r="U24" s="1">
        <f t="shared" si="8"/>
        <v>0</v>
      </c>
      <c r="V24" s="1">
        <f t="shared" si="9"/>
        <v>0</v>
      </c>
      <c r="W24" s="1">
        <f t="shared" si="10"/>
        <v>0</v>
      </c>
      <c r="X24" s="1">
        <f t="shared" ref="X24:AB24" si="14">X23</f>
        <v>46.188000000000002</v>
      </c>
      <c r="Y24" s="1">
        <f t="shared" si="14"/>
        <v>11.628</v>
      </c>
      <c r="Z24" s="1">
        <f t="shared" si="14"/>
        <v>10.956</v>
      </c>
      <c r="AA24" s="1">
        <f t="shared" si="14"/>
        <v>8.14</v>
      </c>
      <c r="AB24" s="1">
        <f t="shared" si="14"/>
        <v>15.6</v>
      </c>
    </row>
    <row r="25" spans="1:28" x14ac:dyDescent="0.3">
      <c r="A25" s="1">
        <v>1.0052490234361358</v>
      </c>
      <c r="B25" s="1">
        <v>5.5</v>
      </c>
      <c r="C25" s="1">
        <v>1.0052490234361358</v>
      </c>
      <c r="M25">
        <v>37</v>
      </c>
      <c r="N25">
        <v>-13.35</v>
      </c>
      <c r="O25">
        <f t="shared" si="0"/>
        <v>27.359999999999992</v>
      </c>
      <c r="P25" s="1">
        <f t="shared" si="3"/>
        <v>0</v>
      </c>
      <c r="Q25" s="1">
        <f t="shared" si="4"/>
        <v>0</v>
      </c>
      <c r="R25" s="1">
        <f t="shared" si="5"/>
        <v>0</v>
      </c>
      <c r="S25" s="1">
        <f t="shared" si="6"/>
        <v>0</v>
      </c>
      <c r="T25" s="1">
        <f t="shared" si="7"/>
        <v>0</v>
      </c>
      <c r="U25" s="1">
        <f t="shared" si="8"/>
        <v>0</v>
      </c>
      <c r="V25" s="1">
        <f t="shared" si="9"/>
        <v>0</v>
      </c>
      <c r="W25" s="1">
        <f t="shared" si="10"/>
        <v>0</v>
      </c>
      <c r="X25" s="1">
        <f t="shared" ref="X25:AB25" si="15">X24</f>
        <v>46.188000000000002</v>
      </c>
      <c r="Y25" s="1">
        <f t="shared" si="15"/>
        <v>11.628</v>
      </c>
      <c r="Z25" s="1">
        <f t="shared" si="15"/>
        <v>10.956</v>
      </c>
      <c r="AA25" s="1">
        <f t="shared" si="15"/>
        <v>8.14</v>
      </c>
      <c r="AB25" s="1">
        <f t="shared" si="15"/>
        <v>15.6</v>
      </c>
    </row>
    <row r="26" spans="1:28" x14ac:dyDescent="0.3">
      <c r="A26" s="1">
        <v>1.0352783203077252</v>
      </c>
      <c r="B26" s="1">
        <v>5.75</v>
      </c>
      <c r="C26" s="1">
        <v>1.0352783203077252</v>
      </c>
      <c r="M26">
        <v>40.5</v>
      </c>
      <c r="N26">
        <v>-12.64</v>
      </c>
      <c r="O26">
        <f t="shared" si="0"/>
        <v>35.879999999999981</v>
      </c>
      <c r="P26" s="1">
        <f t="shared" si="3"/>
        <v>0</v>
      </c>
      <c r="Q26" s="1">
        <f t="shared" si="4"/>
        <v>0</v>
      </c>
      <c r="R26" s="1">
        <f t="shared" si="5"/>
        <v>0</v>
      </c>
      <c r="S26" s="1">
        <f t="shared" si="6"/>
        <v>0</v>
      </c>
      <c r="T26" s="1">
        <f t="shared" si="7"/>
        <v>0</v>
      </c>
      <c r="U26" s="1">
        <f t="shared" si="8"/>
        <v>0</v>
      </c>
      <c r="V26" s="1">
        <f t="shared" si="9"/>
        <v>0</v>
      </c>
      <c r="W26" s="1">
        <f t="shared" si="10"/>
        <v>0</v>
      </c>
      <c r="X26" s="1">
        <f t="shared" ref="X26:AB26" si="16">X25</f>
        <v>46.188000000000002</v>
      </c>
      <c r="Y26" s="1">
        <f t="shared" si="16"/>
        <v>11.628</v>
      </c>
      <c r="Z26" s="1">
        <f t="shared" si="16"/>
        <v>10.956</v>
      </c>
      <c r="AA26" s="1">
        <f t="shared" si="16"/>
        <v>8.14</v>
      </c>
      <c r="AB26" s="1">
        <f t="shared" si="16"/>
        <v>15.6</v>
      </c>
    </row>
    <row r="27" spans="1:28" x14ac:dyDescent="0.3">
      <c r="A27" s="1">
        <v>1.0653076171922748</v>
      </c>
      <c r="B27" s="1">
        <v>6</v>
      </c>
      <c r="C27" s="1">
        <v>1.0653076171922748</v>
      </c>
      <c r="M27">
        <v>40.5</v>
      </c>
      <c r="N27">
        <v>0</v>
      </c>
      <c r="O27">
        <f t="shared" si="0"/>
        <v>187.56</v>
      </c>
      <c r="P27" s="1">
        <f t="shared" si="3"/>
        <v>0</v>
      </c>
      <c r="Q27" s="1">
        <f t="shared" si="4"/>
        <v>0</v>
      </c>
      <c r="R27" s="1">
        <f t="shared" si="5"/>
        <v>0</v>
      </c>
      <c r="S27" s="1">
        <f t="shared" si="6"/>
        <v>0</v>
      </c>
      <c r="T27" s="1">
        <f t="shared" si="7"/>
        <v>0</v>
      </c>
      <c r="U27" s="1">
        <f t="shared" si="8"/>
        <v>0</v>
      </c>
      <c r="V27" s="1">
        <f t="shared" si="9"/>
        <v>0</v>
      </c>
      <c r="W27" s="1">
        <f t="shared" si="10"/>
        <v>0</v>
      </c>
      <c r="X27" s="1">
        <f t="shared" ref="X27:AB27" si="17">X26</f>
        <v>46.188000000000002</v>
      </c>
      <c r="Y27" s="1">
        <f t="shared" si="17"/>
        <v>11.628</v>
      </c>
      <c r="Z27" s="1">
        <f t="shared" si="17"/>
        <v>10.956</v>
      </c>
      <c r="AA27" s="1">
        <f t="shared" si="17"/>
        <v>8.14</v>
      </c>
      <c r="AB27" s="1">
        <f t="shared" si="17"/>
        <v>15.6</v>
      </c>
    </row>
    <row r="28" spans="1:28" x14ac:dyDescent="0.3">
      <c r="A28" s="1">
        <v>1.1520996093722715</v>
      </c>
      <c r="B28" s="1">
        <v>6.75</v>
      </c>
      <c r="C28" s="1">
        <v>1.1520996093722715</v>
      </c>
      <c r="X28" s="1"/>
      <c r="Y28" s="1"/>
      <c r="Z28" s="1"/>
      <c r="AA28" s="1"/>
      <c r="AB28" s="1"/>
    </row>
    <row r="29" spans="1:28" x14ac:dyDescent="0.3">
      <c r="A29" s="1">
        <v>1.1802978515638642</v>
      </c>
      <c r="B29" s="1">
        <v>7</v>
      </c>
      <c r="C29" s="1">
        <v>1.1802978515638642</v>
      </c>
      <c r="X29" s="1"/>
      <c r="Y29" s="1"/>
      <c r="Z29" s="1"/>
      <c r="AA29" s="1"/>
      <c r="AB29" s="1"/>
    </row>
    <row r="30" spans="1:28" x14ac:dyDescent="0.3">
      <c r="A30" s="1">
        <v>1.2084960937561391</v>
      </c>
      <c r="B30" s="1">
        <v>7.25</v>
      </c>
      <c r="C30" s="1">
        <v>1.2084960937561391</v>
      </c>
      <c r="X30" s="1"/>
      <c r="Y30" s="1"/>
      <c r="Z30" s="1"/>
      <c r="AA30" s="1"/>
      <c r="AB30" s="1"/>
    </row>
    <row r="31" spans="1:28" x14ac:dyDescent="0.3">
      <c r="A31" s="1">
        <v>1.2359619140638642</v>
      </c>
      <c r="B31" s="1">
        <v>7.5</v>
      </c>
      <c r="C31" s="1">
        <v>1.2359619140638642</v>
      </c>
      <c r="X31" s="1"/>
      <c r="Y31" s="1"/>
      <c r="Z31" s="1"/>
      <c r="AA31" s="1"/>
      <c r="AB31" s="1"/>
    </row>
    <row r="32" spans="1:28" x14ac:dyDescent="0.3">
      <c r="A32" s="1">
        <v>1.2634277343722715</v>
      </c>
      <c r="B32" s="1">
        <v>7.75</v>
      </c>
      <c r="C32" s="1">
        <v>1.2634277343722715</v>
      </c>
      <c r="X32" s="1"/>
      <c r="Y32" s="1"/>
      <c r="Z32" s="1"/>
      <c r="AA32" s="1"/>
      <c r="AB32" s="1"/>
    </row>
    <row r="33" spans="1:28" x14ac:dyDescent="0.3">
      <c r="A33" s="1">
        <v>1.2901611328077252</v>
      </c>
      <c r="B33" s="1">
        <v>8</v>
      </c>
      <c r="C33" s="1">
        <v>1.2901611328077252</v>
      </c>
      <c r="X33" s="1"/>
      <c r="Y33" s="1"/>
      <c r="Z33" s="1"/>
      <c r="AA33" s="1"/>
      <c r="AB33" s="1"/>
    </row>
    <row r="34" spans="1:28" x14ac:dyDescent="0.3">
      <c r="A34" s="1">
        <v>1.3168945312561391</v>
      </c>
      <c r="B34" s="1">
        <v>8.25</v>
      </c>
      <c r="C34" s="1">
        <v>1.3168945312561391</v>
      </c>
      <c r="X34" s="1"/>
      <c r="Y34" s="1"/>
      <c r="Z34" s="1"/>
      <c r="AA34" s="1"/>
      <c r="AB34" s="1"/>
    </row>
    <row r="35" spans="1:28" x14ac:dyDescent="0.3">
      <c r="A35" s="1">
        <v>1.3436279296922748</v>
      </c>
      <c r="B35" s="1">
        <v>8.5</v>
      </c>
      <c r="C35" s="1">
        <v>1.3436279296922748</v>
      </c>
      <c r="X35" s="1"/>
      <c r="Y35" s="1"/>
      <c r="Z35" s="1"/>
      <c r="AA35" s="1"/>
      <c r="AB35" s="1"/>
    </row>
    <row r="36" spans="1:28" x14ac:dyDescent="0.3">
      <c r="A36" s="1">
        <v>1.3696289062561391</v>
      </c>
      <c r="B36" s="1">
        <v>8.75</v>
      </c>
      <c r="C36" s="1">
        <v>1.3696289062561391</v>
      </c>
      <c r="X36" s="1"/>
      <c r="Y36" s="1"/>
      <c r="Z36" s="1"/>
      <c r="AA36" s="1"/>
      <c r="AB36" s="1"/>
    </row>
    <row r="37" spans="1:28" x14ac:dyDescent="0.3">
      <c r="A37" s="1">
        <v>1.3956298828077252</v>
      </c>
      <c r="B37" s="1">
        <v>9</v>
      </c>
      <c r="C37" s="1">
        <v>1.3956298828077252</v>
      </c>
      <c r="X37" s="1"/>
      <c r="Y37" s="1"/>
      <c r="Z37" s="1"/>
      <c r="AA37" s="1"/>
      <c r="AB37" s="1"/>
    </row>
    <row r="38" spans="1:28" x14ac:dyDescent="0.3">
      <c r="A38" s="1">
        <v>1.4216308593722715</v>
      </c>
      <c r="B38" s="1">
        <v>9.25</v>
      </c>
      <c r="C38" s="1">
        <v>1.4216308593722715</v>
      </c>
      <c r="X38" s="1"/>
      <c r="Y38" s="1"/>
      <c r="Z38" s="1"/>
      <c r="AA38" s="1"/>
      <c r="AB38" s="1"/>
    </row>
    <row r="39" spans="1:28" x14ac:dyDescent="0.3">
      <c r="A39" s="1">
        <v>1.4468994140638642</v>
      </c>
      <c r="B39" s="1">
        <v>9.5</v>
      </c>
      <c r="C39" s="1">
        <v>1.4468994140638642</v>
      </c>
      <c r="X39" s="1"/>
      <c r="Y39" s="1"/>
      <c r="Z39" s="1"/>
      <c r="AA39" s="1"/>
      <c r="AB39" s="1"/>
    </row>
    <row r="40" spans="1:28" x14ac:dyDescent="0.3">
      <c r="A40" s="1">
        <v>1.4721679687561391</v>
      </c>
      <c r="B40" s="1">
        <v>9.75</v>
      </c>
      <c r="C40" s="1">
        <v>1.4721679687561391</v>
      </c>
      <c r="X40" s="1"/>
      <c r="Y40" s="1"/>
      <c r="Z40" s="1"/>
      <c r="AA40" s="1"/>
      <c r="AB40" s="1"/>
    </row>
    <row r="41" spans="1:28" x14ac:dyDescent="0.3">
      <c r="A41" s="1">
        <v>1.4974365234361358</v>
      </c>
      <c r="B41" s="1">
        <v>10</v>
      </c>
      <c r="C41" s="1">
        <v>1.4974365234361358</v>
      </c>
      <c r="X41" s="1"/>
      <c r="Y41" s="1"/>
      <c r="Z41" s="1"/>
      <c r="AA41" s="1"/>
      <c r="AB41" s="1"/>
    </row>
    <row r="42" spans="1:28" x14ac:dyDescent="0.3">
      <c r="A42" s="1">
        <v>1.5219726562561391</v>
      </c>
      <c r="B42" s="1">
        <v>10.25</v>
      </c>
      <c r="C42" s="1">
        <v>1.5219726562561391</v>
      </c>
      <c r="X42" s="1"/>
      <c r="Y42" s="1"/>
      <c r="Z42" s="1"/>
      <c r="AA42" s="1"/>
      <c r="AB42" s="1"/>
    </row>
    <row r="43" spans="1:28" x14ac:dyDescent="0.3">
      <c r="A43" s="1">
        <v>1.546875</v>
      </c>
      <c r="B43" s="1">
        <v>10.5</v>
      </c>
      <c r="C43" s="1">
        <v>1.546875</v>
      </c>
      <c r="X43" s="1"/>
      <c r="Y43" s="1"/>
      <c r="Z43" s="1"/>
      <c r="AA43" s="1"/>
      <c r="AB43" s="1"/>
    </row>
    <row r="44" spans="1:28" x14ac:dyDescent="0.3">
      <c r="A44" s="1">
        <v>1.5714111328077252</v>
      </c>
      <c r="B44" s="1">
        <v>10.75</v>
      </c>
      <c r="C44" s="1">
        <v>1.5714111328077252</v>
      </c>
      <c r="X44" s="1"/>
      <c r="Y44" s="1"/>
      <c r="Z44" s="1"/>
      <c r="AA44" s="1"/>
      <c r="AB44" s="1"/>
    </row>
    <row r="45" spans="1:28" x14ac:dyDescent="0.3">
      <c r="A45" s="1">
        <v>1.5955810546922748</v>
      </c>
      <c r="B45" s="1">
        <v>11</v>
      </c>
      <c r="C45" s="1">
        <v>1.5955810546922748</v>
      </c>
      <c r="X45" s="1"/>
      <c r="Y45" s="1"/>
      <c r="Z45" s="1"/>
      <c r="AA45" s="1"/>
      <c r="AB45" s="1"/>
    </row>
    <row r="46" spans="1:28" x14ac:dyDescent="0.3">
      <c r="A46" s="1">
        <v>1.6710205078077252</v>
      </c>
      <c r="B46" s="1">
        <v>11.25</v>
      </c>
      <c r="C46" s="1">
        <v>1.6710205078077252</v>
      </c>
      <c r="X46" s="1"/>
      <c r="Y46" s="1"/>
      <c r="Z46" s="1"/>
      <c r="AA46" s="1"/>
      <c r="AB46" s="1"/>
    </row>
    <row r="47" spans="1:28" x14ac:dyDescent="0.3">
      <c r="A47" s="1">
        <v>1.7922363281277285</v>
      </c>
      <c r="B47" s="1">
        <v>11.5</v>
      </c>
      <c r="C47" s="1">
        <v>1.7922363281277285</v>
      </c>
      <c r="X47" s="1"/>
      <c r="Y47" s="1"/>
      <c r="Z47" s="1"/>
      <c r="AA47" s="1"/>
      <c r="AB47" s="1"/>
    </row>
    <row r="48" spans="1:28" x14ac:dyDescent="0.3">
      <c r="A48" s="1">
        <v>1.9105224609361358</v>
      </c>
      <c r="B48" s="1">
        <v>11.75</v>
      </c>
      <c r="C48" s="1">
        <v>1.9105224609361358</v>
      </c>
      <c r="X48" s="1"/>
      <c r="Y48" s="1"/>
      <c r="Z48" s="1"/>
      <c r="AA48" s="1"/>
      <c r="AB48" s="1"/>
    </row>
    <row r="49" spans="1:28" x14ac:dyDescent="0.3">
      <c r="A49" s="1">
        <v>2.0251464843722715</v>
      </c>
      <c r="B49" s="1">
        <v>12</v>
      </c>
      <c r="C49" s="1">
        <v>2.0251464843722715</v>
      </c>
      <c r="X49" s="1"/>
      <c r="Y49" s="1"/>
      <c r="Z49" s="1"/>
      <c r="AA49" s="1"/>
      <c r="AB49" s="1"/>
    </row>
    <row r="50" spans="1:28" x14ac:dyDescent="0.3">
      <c r="A50" s="1">
        <v>2.1408691406277285</v>
      </c>
      <c r="B50" s="1">
        <v>12.25</v>
      </c>
      <c r="C50" s="1">
        <v>2.1408691406277285</v>
      </c>
      <c r="X50" s="1"/>
      <c r="Y50" s="1"/>
      <c r="Z50" s="1"/>
      <c r="AA50" s="1"/>
      <c r="AB50" s="1"/>
    </row>
    <row r="51" spans="1:28" x14ac:dyDescent="0.3">
      <c r="A51" s="1">
        <v>2.2503662109361358</v>
      </c>
      <c r="B51" s="1">
        <v>12.5</v>
      </c>
      <c r="C51" s="1">
        <v>2.2503662109361358</v>
      </c>
      <c r="X51" s="1"/>
      <c r="Y51" s="1"/>
      <c r="Z51" s="1"/>
      <c r="AA51" s="1"/>
      <c r="AB51" s="1"/>
    </row>
    <row r="52" spans="1:28" x14ac:dyDescent="0.3">
      <c r="A52" s="1">
        <v>2.3631591796922748</v>
      </c>
      <c r="B52" s="1">
        <v>12.75</v>
      </c>
      <c r="C52" s="1">
        <v>2.3631591796922748</v>
      </c>
      <c r="X52" s="1"/>
      <c r="Y52" s="1"/>
      <c r="Z52" s="1"/>
      <c r="AA52" s="1"/>
      <c r="AB52" s="1"/>
    </row>
    <row r="53" spans="1:28" x14ac:dyDescent="0.3">
      <c r="A53" s="1">
        <v>2.4733886718722715</v>
      </c>
      <c r="B53" s="1">
        <v>13</v>
      </c>
      <c r="C53" s="1">
        <v>2.4733886718722715</v>
      </c>
      <c r="X53" s="1"/>
      <c r="Y53" s="1"/>
      <c r="Z53" s="1"/>
      <c r="AA53" s="1"/>
      <c r="AB53" s="1"/>
    </row>
    <row r="54" spans="1:28" x14ac:dyDescent="0.3">
      <c r="A54" s="1">
        <v>2.5817871093722715</v>
      </c>
      <c r="B54" s="1">
        <v>13.25</v>
      </c>
      <c r="C54" s="1">
        <v>2.5817871093722715</v>
      </c>
      <c r="X54" s="1"/>
      <c r="Y54" s="1"/>
      <c r="Z54" s="1"/>
      <c r="AA54" s="1"/>
      <c r="AB54" s="1"/>
    </row>
    <row r="55" spans="1:28" x14ac:dyDescent="0.3">
      <c r="A55" s="1">
        <v>2.6883544921922748</v>
      </c>
      <c r="B55" s="1">
        <v>13.5</v>
      </c>
      <c r="C55" s="1">
        <v>2.6883544921922748</v>
      </c>
      <c r="X55" s="1"/>
      <c r="Y55" s="1"/>
      <c r="Z55" s="1"/>
      <c r="AA55" s="1"/>
      <c r="AB55" s="1"/>
    </row>
    <row r="56" spans="1:28" x14ac:dyDescent="0.3">
      <c r="A56" s="1">
        <v>2.794921875</v>
      </c>
      <c r="B56" s="1">
        <v>13.75</v>
      </c>
      <c r="C56" s="1">
        <v>2.794921875</v>
      </c>
    </row>
    <row r="57" spans="1:28" x14ac:dyDescent="0.3">
      <c r="A57" s="1">
        <v>2.8992919921922748</v>
      </c>
      <c r="B57" s="1">
        <v>14</v>
      </c>
      <c r="C57" s="1">
        <v>2.8992919921922748</v>
      </c>
    </row>
    <row r="58" spans="1:28" x14ac:dyDescent="0.3">
      <c r="A58" s="1">
        <v>3.0029296875</v>
      </c>
      <c r="B58" s="1">
        <v>14.25</v>
      </c>
      <c r="C58" s="1">
        <v>3.0029296875</v>
      </c>
    </row>
    <row r="59" spans="1:28" x14ac:dyDescent="0.3">
      <c r="A59" s="1">
        <v>3.1058349609361358</v>
      </c>
      <c r="B59" s="1">
        <v>14.5</v>
      </c>
      <c r="C59" s="1">
        <v>3.1058349609361358</v>
      </c>
    </row>
    <row r="60" spans="1:28" x14ac:dyDescent="0.3">
      <c r="A60" s="1">
        <v>3.2069091796922748</v>
      </c>
      <c r="B60" s="1">
        <v>14.75</v>
      </c>
      <c r="C60" s="1">
        <v>3.2069091796922748</v>
      </c>
    </row>
    <row r="61" spans="1:28" x14ac:dyDescent="0.3">
      <c r="A61" s="1">
        <v>3.3068847656277285</v>
      </c>
      <c r="B61" s="1">
        <v>15</v>
      </c>
      <c r="C61" s="1">
        <v>3.3068847656277285</v>
      </c>
    </row>
    <row r="62" spans="1:28" x14ac:dyDescent="0.3">
      <c r="A62" s="1">
        <v>3.4061279296922748</v>
      </c>
      <c r="B62" s="1">
        <v>15.25</v>
      </c>
      <c r="C62" s="1">
        <v>3.4061279296922748</v>
      </c>
    </row>
    <row r="63" spans="1:28" x14ac:dyDescent="0.3">
      <c r="A63" s="1">
        <v>3.5042724609361358</v>
      </c>
      <c r="B63" s="1">
        <v>15.5</v>
      </c>
      <c r="C63" s="1">
        <v>3.5042724609361358</v>
      </c>
    </row>
    <row r="64" spans="1:28" x14ac:dyDescent="0.3">
      <c r="A64" s="1">
        <v>3.6020507812561391</v>
      </c>
      <c r="B64" s="1">
        <v>15.75</v>
      </c>
      <c r="C64" s="1">
        <v>3.6020507812561391</v>
      </c>
    </row>
    <row r="65" spans="1:3" x14ac:dyDescent="0.3">
      <c r="A65" s="1">
        <v>3.697265625</v>
      </c>
      <c r="B65" s="1">
        <v>16</v>
      </c>
      <c r="C65" s="1">
        <v>3.697265625</v>
      </c>
    </row>
    <row r="66" spans="1:3" x14ac:dyDescent="0.3">
      <c r="A66" s="1">
        <v>3.7924804687561391</v>
      </c>
      <c r="B66" s="1">
        <v>16.25</v>
      </c>
      <c r="C66" s="1">
        <v>3.7924804687561391</v>
      </c>
    </row>
    <row r="67" spans="1:3" x14ac:dyDescent="0.3">
      <c r="A67" s="1">
        <v>3.8876953125</v>
      </c>
      <c r="B67" s="1">
        <v>16.5</v>
      </c>
      <c r="C67" s="1">
        <v>3.8876953125</v>
      </c>
    </row>
    <row r="68" spans="1:3" x14ac:dyDescent="0.3">
      <c r="A68" s="1">
        <v>3.9869384765638642</v>
      </c>
      <c r="B68" s="1">
        <v>16.75</v>
      </c>
      <c r="C68" s="1">
        <v>3.9869384765638642</v>
      </c>
    </row>
    <row r="69" spans="1:3" x14ac:dyDescent="0.3">
      <c r="A69" s="1">
        <v>4.0795898437561391</v>
      </c>
      <c r="B69" s="1">
        <v>17</v>
      </c>
      <c r="C69" s="1">
        <v>4.0795898437561391</v>
      </c>
    </row>
    <row r="70" spans="1:3" x14ac:dyDescent="0.3">
      <c r="A70" s="1">
        <v>4.171875</v>
      </c>
      <c r="B70" s="1">
        <v>17.25</v>
      </c>
      <c r="C70" s="1">
        <v>4.171875</v>
      </c>
    </row>
    <row r="71" spans="1:3" x14ac:dyDescent="0.3">
      <c r="A71" s="1">
        <v>4.2626953125</v>
      </c>
      <c r="B71" s="1">
        <v>17.5</v>
      </c>
      <c r="C71" s="1">
        <v>4.2626953125</v>
      </c>
    </row>
    <row r="72" spans="1:3" x14ac:dyDescent="0.3">
      <c r="A72" s="1">
        <v>4.3520507812561391</v>
      </c>
      <c r="B72" s="1">
        <v>17.75</v>
      </c>
      <c r="C72" s="1">
        <v>4.3520507812561391</v>
      </c>
    </row>
    <row r="73" spans="1:3" x14ac:dyDescent="0.3">
      <c r="A73" s="1">
        <v>4.4410400390638642</v>
      </c>
      <c r="B73" s="1">
        <v>18</v>
      </c>
      <c r="C73" s="1">
        <v>4.4410400390638642</v>
      </c>
    </row>
    <row r="74" spans="1:3" x14ac:dyDescent="0.3">
      <c r="A74" s="1">
        <v>4.5285644531277285</v>
      </c>
      <c r="B74" s="1">
        <v>18.25</v>
      </c>
      <c r="C74" s="1">
        <v>4.5285644531277285</v>
      </c>
    </row>
    <row r="75" spans="1:3" x14ac:dyDescent="0.3">
      <c r="A75" s="1">
        <v>4.6160888671922748</v>
      </c>
      <c r="B75" s="1">
        <v>18.5</v>
      </c>
      <c r="C75" s="1">
        <v>4.6160888671922748</v>
      </c>
    </row>
    <row r="76" spans="1:3" x14ac:dyDescent="0.3">
      <c r="A76" s="1">
        <v>4.7025146484361358</v>
      </c>
      <c r="B76" s="1">
        <v>18.75</v>
      </c>
      <c r="C76" s="1">
        <v>4.7025146484361358</v>
      </c>
    </row>
    <row r="77" spans="1:3" x14ac:dyDescent="0.3">
      <c r="A77" s="1">
        <v>4.7885742187561391</v>
      </c>
      <c r="B77" s="1">
        <v>19</v>
      </c>
      <c r="C77" s="1">
        <v>4.7885742187561391</v>
      </c>
    </row>
    <row r="78" spans="1:3" x14ac:dyDescent="0.3">
      <c r="A78" s="1">
        <v>4.8746337890638642</v>
      </c>
      <c r="B78" s="1">
        <v>19.25</v>
      </c>
      <c r="C78" s="1">
        <v>4.8746337890638642</v>
      </c>
    </row>
    <row r="79" spans="1:3" x14ac:dyDescent="0.3">
      <c r="A79" s="1">
        <v>4.9588623046922748</v>
      </c>
      <c r="B79" s="1">
        <v>19.5</v>
      </c>
      <c r="C79" s="1">
        <v>4.9588623046922748</v>
      </c>
    </row>
    <row r="80" spans="1:3" x14ac:dyDescent="0.3">
      <c r="A80" s="1">
        <v>5.0416259765638642</v>
      </c>
      <c r="B80" s="1">
        <v>19.75</v>
      </c>
      <c r="C80" s="1">
        <v>5.0416259765638642</v>
      </c>
    </row>
    <row r="81" spans="1:3" x14ac:dyDescent="0.3">
      <c r="A81" s="1">
        <v>5.1247558593722715</v>
      </c>
      <c r="B81" s="1">
        <v>20</v>
      </c>
      <c r="C81" s="1">
        <v>5.1247558593722715</v>
      </c>
    </row>
    <row r="82" spans="1:3" x14ac:dyDescent="0.3">
      <c r="A82" s="1">
        <v>5.2877197265638642</v>
      </c>
      <c r="B82" s="1">
        <v>20.5</v>
      </c>
      <c r="C82" s="1">
        <v>5.2877197265638642</v>
      </c>
    </row>
    <row r="83" spans="1:3" x14ac:dyDescent="0.3">
      <c r="A83" s="1">
        <v>5.4484863281277285</v>
      </c>
      <c r="B83" s="1">
        <v>21</v>
      </c>
      <c r="C83" s="1">
        <v>5.4484863281277285</v>
      </c>
    </row>
    <row r="84" spans="1:3" x14ac:dyDescent="0.3">
      <c r="A84" s="1">
        <v>5.607421875</v>
      </c>
      <c r="B84" s="1">
        <v>21.5</v>
      </c>
      <c r="C84" s="1">
        <v>5.607421875</v>
      </c>
    </row>
    <row r="85" spans="1:3" x14ac:dyDescent="0.3">
      <c r="A85" s="1">
        <v>5.7641601562561391</v>
      </c>
      <c r="B85" s="1">
        <v>22</v>
      </c>
      <c r="C85" s="1">
        <v>5.7641601562561391</v>
      </c>
    </row>
    <row r="86" spans="1:3" x14ac:dyDescent="0.3">
      <c r="A86" s="1">
        <v>5.9187011718722715</v>
      </c>
      <c r="B86" s="1">
        <v>22.5</v>
      </c>
      <c r="C86" s="1">
        <v>5.9187011718722715</v>
      </c>
    </row>
    <row r="87" spans="1:3" x14ac:dyDescent="0.3">
      <c r="A87" s="1">
        <v>6.0706787109361358</v>
      </c>
      <c r="B87" s="1">
        <v>23</v>
      </c>
      <c r="C87" s="1">
        <v>6.0706787109361358</v>
      </c>
    </row>
    <row r="88" spans="1:3" x14ac:dyDescent="0.3">
      <c r="A88" s="1">
        <v>6.2175292968722715</v>
      </c>
      <c r="B88" s="1">
        <v>23.5</v>
      </c>
      <c r="C88" s="1">
        <v>6.2175292968722715</v>
      </c>
    </row>
    <row r="89" spans="1:3" x14ac:dyDescent="0.3">
      <c r="A89" s="1">
        <v>6.3665771484361358</v>
      </c>
      <c r="B89" s="1">
        <v>24</v>
      </c>
      <c r="C89" s="1">
        <v>6.3665771484361358</v>
      </c>
    </row>
    <row r="90" spans="1:3" x14ac:dyDescent="0.3">
      <c r="A90" s="1">
        <v>6.5551757812561391</v>
      </c>
      <c r="B90" s="1">
        <v>24.5</v>
      </c>
      <c r="C90" s="1">
        <v>6.5551757812561391</v>
      </c>
    </row>
    <row r="91" spans="1:3" x14ac:dyDescent="0.3">
      <c r="A91" s="1">
        <v>6.6961669921922748</v>
      </c>
      <c r="B91" s="1">
        <v>25</v>
      </c>
      <c r="C91" s="1">
        <v>6.6961669921922748</v>
      </c>
    </row>
    <row r="92" spans="1:3" x14ac:dyDescent="0.3">
      <c r="A92" s="1">
        <v>6.8353271484361358</v>
      </c>
      <c r="B92" s="1">
        <v>25.5</v>
      </c>
      <c r="C92" s="1">
        <v>6.8353271484361358</v>
      </c>
    </row>
    <row r="93" spans="1:3" x14ac:dyDescent="0.3">
      <c r="A93" s="1">
        <v>6.9730224609361358</v>
      </c>
      <c r="B93" s="1">
        <v>26</v>
      </c>
      <c r="C93" s="1">
        <v>6.9730224609361358</v>
      </c>
    </row>
    <row r="94" spans="1:3" x14ac:dyDescent="0.3">
      <c r="A94" s="1">
        <v>7.1099853515638642</v>
      </c>
      <c r="B94" s="1">
        <v>26.5</v>
      </c>
      <c r="C94" s="1">
        <v>7.1099853515638642</v>
      </c>
    </row>
    <row r="95" spans="1:3" x14ac:dyDescent="0.3">
      <c r="A95" s="1">
        <v>7.2432861328077252</v>
      </c>
      <c r="B95" s="1">
        <v>27</v>
      </c>
      <c r="C95" s="1">
        <v>7.2432861328077252</v>
      </c>
    </row>
    <row r="96" spans="1:3" x14ac:dyDescent="0.3">
      <c r="A96" s="1">
        <v>7.3765869140638642</v>
      </c>
      <c r="B96" s="1">
        <v>27.5</v>
      </c>
      <c r="C96" s="1">
        <v>7.3765869140638642</v>
      </c>
    </row>
    <row r="97" spans="1:3" x14ac:dyDescent="0.3">
      <c r="A97" s="1">
        <v>7.5084228515638642</v>
      </c>
      <c r="B97" s="1">
        <v>28</v>
      </c>
      <c r="C97" s="1">
        <v>7.5084228515638642</v>
      </c>
    </row>
    <row r="98" spans="1:3" x14ac:dyDescent="0.3">
      <c r="A98" s="1">
        <v>7.6391601562561391</v>
      </c>
      <c r="B98" s="1">
        <v>28.5</v>
      </c>
      <c r="C98" s="1">
        <v>7.6391601562561391</v>
      </c>
    </row>
    <row r="99" spans="1:3" x14ac:dyDescent="0.3">
      <c r="A99" s="1">
        <v>7.7764892578077252</v>
      </c>
      <c r="B99" s="1">
        <v>29</v>
      </c>
      <c r="C99" s="1">
        <v>7.7764892578077252</v>
      </c>
    </row>
    <row r="100" spans="1:3" x14ac:dyDescent="0.3">
      <c r="A100" s="1">
        <v>7.904296875</v>
      </c>
      <c r="B100" s="1">
        <v>29.5</v>
      </c>
      <c r="C100" s="1">
        <v>7.904296875</v>
      </c>
    </row>
    <row r="101" spans="1:3" x14ac:dyDescent="0.3">
      <c r="A101" s="1">
        <v>8.0306396484361358</v>
      </c>
      <c r="B101" s="1">
        <v>30</v>
      </c>
      <c r="C101" s="1">
        <v>8.0306396484361358</v>
      </c>
    </row>
    <row r="102" spans="1:3" x14ac:dyDescent="0.3">
      <c r="A102" s="1">
        <v>8.1577148437561391</v>
      </c>
      <c r="B102" s="1">
        <v>30.5</v>
      </c>
      <c r="C102" s="1">
        <v>8.1577148437561391</v>
      </c>
    </row>
    <row r="103" spans="1:3" x14ac:dyDescent="0.3">
      <c r="A103" s="1">
        <v>8.2818603515638642</v>
      </c>
      <c r="B103" s="1">
        <v>31</v>
      </c>
      <c r="C103" s="1">
        <v>8.2818603515638642</v>
      </c>
    </row>
    <row r="104" spans="1:3" x14ac:dyDescent="0.3">
      <c r="A104" s="1">
        <v>8.4030761718722715</v>
      </c>
      <c r="B104" s="1">
        <v>31.5</v>
      </c>
      <c r="C104" s="1">
        <v>8.4030761718722715</v>
      </c>
    </row>
    <row r="105" spans="1:3" x14ac:dyDescent="0.3">
      <c r="A105" s="1">
        <v>8.5583496093722715</v>
      </c>
      <c r="B105" s="1">
        <v>32</v>
      </c>
      <c r="C105" s="1">
        <v>8.5583496093722715</v>
      </c>
    </row>
    <row r="106" spans="1:3" x14ac:dyDescent="0.3">
      <c r="A106" s="1">
        <v>8.6400146484361358</v>
      </c>
      <c r="B106" s="1">
        <v>32.5</v>
      </c>
      <c r="C106" s="1">
        <v>8.6400146484361358</v>
      </c>
    </row>
    <row r="107" spans="1:3" x14ac:dyDescent="0.3">
      <c r="A107" s="1">
        <v>8.7583007812561391</v>
      </c>
      <c r="B107" s="1">
        <v>33</v>
      </c>
      <c r="C107" s="1">
        <v>8.7583007812561391</v>
      </c>
    </row>
    <row r="108" spans="1:3" x14ac:dyDescent="0.3">
      <c r="A108" s="1">
        <v>8.8754882812561391</v>
      </c>
      <c r="B108" s="1">
        <v>33.5</v>
      </c>
      <c r="C108" s="1">
        <v>8.8754882812561391</v>
      </c>
    </row>
    <row r="109" spans="1:3" x14ac:dyDescent="0.3">
      <c r="A109" s="1">
        <v>8.9919433593722715</v>
      </c>
      <c r="B109" s="1">
        <v>34</v>
      </c>
      <c r="C109" s="1">
        <v>8.9919433593722715</v>
      </c>
    </row>
    <row r="110" spans="1:3" x14ac:dyDescent="0.3">
      <c r="A110" s="1">
        <v>9.1072998046922748</v>
      </c>
      <c r="B110" s="1">
        <v>34.5</v>
      </c>
      <c r="C110" s="1">
        <v>9.1072998046922748</v>
      </c>
    </row>
    <row r="111" spans="1:3" x14ac:dyDescent="0.3">
      <c r="A111" s="1">
        <v>9.2222900390638642</v>
      </c>
      <c r="B111" s="1">
        <v>35</v>
      </c>
      <c r="C111" s="1">
        <v>9.2222900390638642</v>
      </c>
    </row>
    <row r="112" spans="1:3" x14ac:dyDescent="0.3">
      <c r="A112" s="1">
        <v>9.3369140625</v>
      </c>
      <c r="B112" s="1">
        <v>35.5</v>
      </c>
      <c r="C112" s="1">
        <v>9.3369140625</v>
      </c>
    </row>
    <row r="113" spans="1:3" x14ac:dyDescent="0.3">
      <c r="A113" s="1">
        <v>9.4533691406277285</v>
      </c>
      <c r="B113" s="1">
        <v>36</v>
      </c>
      <c r="C113" s="1">
        <v>9.4533691406277285</v>
      </c>
    </row>
    <row r="114" spans="1:3" x14ac:dyDescent="0.3">
      <c r="A114" s="1">
        <v>9.5679931640638642</v>
      </c>
      <c r="B114" s="1">
        <v>36.5</v>
      </c>
      <c r="C114" s="1">
        <v>9.5679931640638642</v>
      </c>
    </row>
    <row r="115" spans="1:3" x14ac:dyDescent="0.3">
      <c r="A115" s="1">
        <v>9.6818847656277285</v>
      </c>
      <c r="B115" s="1">
        <v>37</v>
      </c>
      <c r="C115" s="1">
        <v>9.6818847656277285</v>
      </c>
    </row>
    <row r="116" spans="1:3" x14ac:dyDescent="0.3">
      <c r="A116" s="1">
        <v>9.7954101562561391</v>
      </c>
      <c r="B116" s="1">
        <v>37.5</v>
      </c>
      <c r="C116" s="1">
        <v>9.7954101562561391</v>
      </c>
    </row>
    <row r="117" spans="1:3" x14ac:dyDescent="0.3">
      <c r="A117" s="1">
        <v>9.9078369140638642</v>
      </c>
      <c r="B117" s="1">
        <v>38</v>
      </c>
      <c r="C117" s="1">
        <v>9.9078369140638642</v>
      </c>
    </row>
    <row r="118" spans="1:3" x14ac:dyDescent="0.3">
      <c r="A118" s="1">
        <v>10.018798828127728</v>
      </c>
      <c r="B118" s="1">
        <v>38.5</v>
      </c>
      <c r="C118" s="1">
        <v>10.018798828127728</v>
      </c>
    </row>
    <row r="119" spans="1:3" x14ac:dyDescent="0.3">
      <c r="A119" s="1">
        <v>10.129028320307725</v>
      </c>
      <c r="B119" s="1">
        <v>39</v>
      </c>
      <c r="C119" s="1">
        <v>10.129028320307725</v>
      </c>
    </row>
    <row r="120" spans="1:3" x14ac:dyDescent="0.3">
      <c r="A120" s="1">
        <v>10.2392578125</v>
      </c>
      <c r="B120" s="1">
        <v>39.5</v>
      </c>
      <c r="C120" s="1">
        <v>10.2392578125</v>
      </c>
    </row>
    <row r="121" spans="1:3" x14ac:dyDescent="0.3">
      <c r="A121" s="1">
        <v>10.347290039063864</v>
      </c>
      <c r="B121" s="1">
        <v>40</v>
      </c>
      <c r="C121" s="1">
        <v>10.347290039063864</v>
      </c>
    </row>
    <row r="122" spans="1:3" x14ac:dyDescent="0.3">
      <c r="A122" s="1">
        <v>10.562988281256139</v>
      </c>
      <c r="B122" s="1">
        <v>41</v>
      </c>
      <c r="C122" s="1">
        <v>10.562988281256139</v>
      </c>
    </row>
    <row r="123" spans="1:3" x14ac:dyDescent="0.3">
      <c r="A123" s="1">
        <v>10.774658203127728</v>
      </c>
      <c r="B123" s="1">
        <v>42</v>
      </c>
      <c r="C123" s="1">
        <v>10.774658203127728</v>
      </c>
    </row>
    <row r="124" spans="1:3" x14ac:dyDescent="0.3">
      <c r="A124" s="1">
        <v>10.9833984375</v>
      </c>
      <c r="B124" s="1">
        <v>43</v>
      </c>
      <c r="C124" s="1">
        <v>10.9833984375</v>
      </c>
    </row>
    <row r="125" spans="1:3" x14ac:dyDescent="0.3">
      <c r="A125" s="1">
        <v>11.188842773436136</v>
      </c>
      <c r="B125" s="1">
        <v>44</v>
      </c>
      <c r="C125" s="1">
        <v>11.188842773436136</v>
      </c>
    </row>
    <row r="126" spans="1:3" x14ac:dyDescent="0.3">
      <c r="A126" s="1">
        <v>11.391357421872272</v>
      </c>
      <c r="B126" s="1">
        <v>45</v>
      </c>
      <c r="C126" s="1">
        <v>11.391357421872272</v>
      </c>
    </row>
    <row r="127" spans="1:3" x14ac:dyDescent="0.3">
      <c r="A127" s="1">
        <v>11.590209960936136</v>
      </c>
      <c r="B127" s="1">
        <v>46</v>
      </c>
      <c r="C127" s="1">
        <v>11.590209960936136</v>
      </c>
    </row>
    <row r="128" spans="1:3" x14ac:dyDescent="0.3">
      <c r="A128" s="1">
        <v>11.786865234372272</v>
      </c>
      <c r="B128" s="1">
        <v>47</v>
      </c>
      <c r="C128" s="1">
        <v>11.786865234372272</v>
      </c>
    </row>
    <row r="129" spans="1:3" x14ac:dyDescent="0.3">
      <c r="A129" s="1">
        <v>11.980590820307725</v>
      </c>
      <c r="B129" s="1">
        <v>48</v>
      </c>
      <c r="C129" s="1">
        <v>11.980590820307725</v>
      </c>
    </row>
    <row r="130" spans="1:3" x14ac:dyDescent="0.3">
      <c r="A130" s="1">
        <v>12.164794921872272</v>
      </c>
      <c r="B130" s="1">
        <v>49</v>
      </c>
      <c r="C130" s="1">
        <v>12.164794921872272</v>
      </c>
    </row>
    <row r="131" spans="1:3" x14ac:dyDescent="0.3">
      <c r="A131" s="1">
        <v>12.353759765627728</v>
      </c>
      <c r="B131" s="1">
        <v>50</v>
      </c>
      <c r="C131" s="1">
        <v>12.353759765627728</v>
      </c>
    </row>
    <row r="132" spans="1:3" x14ac:dyDescent="0.3">
      <c r="A132" s="1">
        <v>12.541625976563864</v>
      </c>
      <c r="B132" s="1">
        <v>51</v>
      </c>
      <c r="C132" s="1">
        <v>12.541625976563864</v>
      </c>
    </row>
    <row r="133" spans="1:3" x14ac:dyDescent="0.3">
      <c r="A133" s="1">
        <v>12.725830078127728</v>
      </c>
      <c r="B133" s="1">
        <v>52</v>
      </c>
      <c r="C133" s="1">
        <v>12.725830078127728</v>
      </c>
    </row>
    <row r="134" spans="1:3" x14ac:dyDescent="0.3">
      <c r="A134" s="1">
        <v>12.908203125</v>
      </c>
      <c r="B134" s="1">
        <v>53</v>
      </c>
      <c r="C134" s="1">
        <v>12.908203125</v>
      </c>
    </row>
    <row r="135" spans="1:3" x14ac:dyDescent="0.3">
      <c r="A135" s="1">
        <v>13.117309570307725</v>
      </c>
      <c r="B135" s="1">
        <v>54</v>
      </c>
      <c r="C135" s="1">
        <v>13.117309570307725</v>
      </c>
    </row>
    <row r="136" spans="1:3" x14ac:dyDescent="0.3">
      <c r="A136" s="1">
        <v>13.287963867192275</v>
      </c>
      <c r="B136" s="1">
        <v>55</v>
      </c>
      <c r="C136" s="1">
        <v>13.287963867192275</v>
      </c>
    </row>
    <row r="137" spans="1:3" x14ac:dyDescent="0.3">
      <c r="A137" s="1">
        <v>13.457519531256139</v>
      </c>
      <c r="B137" s="1">
        <v>56</v>
      </c>
      <c r="C137" s="1">
        <v>13.457519531256139</v>
      </c>
    </row>
    <row r="138" spans="1:3" x14ac:dyDescent="0.3">
      <c r="A138" s="1">
        <v>13.624877929692275</v>
      </c>
      <c r="B138" s="1">
        <v>57</v>
      </c>
      <c r="C138" s="1">
        <v>13.624877929692275</v>
      </c>
    </row>
    <row r="139" spans="1:3" x14ac:dyDescent="0.3">
      <c r="A139" s="1">
        <v>13.780883789063864</v>
      </c>
      <c r="B139" s="1">
        <v>58</v>
      </c>
      <c r="C139" s="1">
        <v>13.780883789063864</v>
      </c>
    </row>
    <row r="140" spans="1:3" x14ac:dyDescent="0.3">
      <c r="A140" s="1">
        <v>13.981567382807725</v>
      </c>
      <c r="B140" s="1">
        <v>59</v>
      </c>
      <c r="C140" s="1">
        <v>13.981567382807725</v>
      </c>
    </row>
    <row r="141" spans="1:3" x14ac:dyDescent="0.3">
      <c r="A141" s="1">
        <v>14.117065429692275</v>
      </c>
      <c r="B141" s="1">
        <v>60</v>
      </c>
      <c r="C141" s="1">
        <v>14.117065429692275</v>
      </c>
    </row>
    <row r="142" spans="1:3" x14ac:dyDescent="0.3">
      <c r="A142" s="1">
        <v>14.273803710936136</v>
      </c>
      <c r="B142" s="1">
        <v>61</v>
      </c>
      <c r="C142" s="1">
        <v>14.273803710936136</v>
      </c>
    </row>
    <row r="143" spans="1:3" x14ac:dyDescent="0.3">
      <c r="A143" s="1">
        <v>14.433471679692275</v>
      </c>
      <c r="B143" s="1">
        <v>62</v>
      </c>
      <c r="C143" s="1">
        <v>14.433471679692275</v>
      </c>
    </row>
    <row r="144" spans="1:3" x14ac:dyDescent="0.3">
      <c r="A144" s="1">
        <v>14.592041015627728</v>
      </c>
      <c r="B144" s="1">
        <v>63</v>
      </c>
      <c r="C144" s="1">
        <v>14.592041015627728</v>
      </c>
    </row>
    <row r="145" spans="1:3" x14ac:dyDescent="0.3">
      <c r="A145" s="1">
        <v>14.789794921872272</v>
      </c>
      <c r="B145" s="1">
        <v>64</v>
      </c>
      <c r="C145" s="1">
        <v>14.789794921872272</v>
      </c>
    </row>
    <row r="146" spans="1:3" x14ac:dyDescent="0.3">
      <c r="A146" s="1">
        <v>14.946166992192275</v>
      </c>
      <c r="B146" s="1">
        <v>65</v>
      </c>
      <c r="C146" s="1">
        <v>14.946166992192275</v>
      </c>
    </row>
    <row r="147" spans="1:3" x14ac:dyDescent="0.3">
      <c r="A147" s="1">
        <v>15.104370117192275</v>
      </c>
      <c r="B147" s="1">
        <v>66</v>
      </c>
      <c r="C147" s="1">
        <v>15.104370117192275</v>
      </c>
    </row>
    <row r="148" spans="1:3" x14ac:dyDescent="0.3">
      <c r="A148" s="1">
        <v>15.2578125</v>
      </c>
      <c r="B148" s="1">
        <v>67</v>
      </c>
      <c r="C148" s="1">
        <v>15.2578125</v>
      </c>
    </row>
    <row r="149" spans="1:3" x14ac:dyDescent="0.3">
      <c r="A149" s="1">
        <v>15.41015625</v>
      </c>
      <c r="B149" s="1">
        <v>68</v>
      </c>
      <c r="C149" s="1">
        <v>15.41015625</v>
      </c>
    </row>
    <row r="150" spans="1:3" x14ac:dyDescent="0.3">
      <c r="A150" s="1">
        <v>15.560668945307725</v>
      </c>
      <c r="B150" s="1">
        <v>69</v>
      </c>
      <c r="C150" s="1">
        <v>15.560668945307725</v>
      </c>
    </row>
    <row r="151" spans="1:3" x14ac:dyDescent="0.3">
      <c r="A151" s="1">
        <v>15.710815429692275</v>
      </c>
      <c r="B151" s="1">
        <v>70</v>
      </c>
      <c r="C151" s="1">
        <v>15.710815429692275</v>
      </c>
    </row>
    <row r="152" spans="1:3" x14ac:dyDescent="0.3">
      <c r="A152" s="1">
        <v>15.867919921872272</v>
      </c>
      <c r="B152" s="1">
        <v>71</v>
      </c>
      <c r="C152" s="1">
        <v>15.867919921872272</v>
      </c>
    </row>
    <row r="153" spans="1:3" x14ac:dyDescent="0.3">
      <c r="A153" s="1">
        <v>16.017333984372272</v>
      </c>
      <c r="B153" s="1">
        <v>72</v>
      </c>
      <c r="C153" s="1">
        <v>16.017333984372272</v>
      </c>
    </row>
    <row r="154" spans="1:3" x14ac:dyDescent="0.3">
      <c r="A154" s="1">
        <v>16.164916992192275</v>
      </c>
      <c r="B154" s="1">
        <v>73</v>
      </c>
      <c r="C154" s="1">
        <v>16.164916992192275</v>
      </c>
    </row>
    <row r="155" spans="1:3" x14ac:dyDescent="0.3">
      <c r="A155" s="1">
        <v>16.311035156256139</v>
      </c>
      <c r="B155" s="1">
        <v>74</v>
      </c>
      <c r="C155" s="1">
        <v>16.311035156256139</v>
      </c>
    </row>
    <row r="156" spans="1:3" x14ac:dyDescent="0.3">
      <c r="A156" s="1">
        <v>16.4560546875</v>
      </c>
      <c r="B156" s="1">
        <v>75</v>
      </c>
      <c r="C156" s="1">
        <v>16.4560546875</v>
      </c>
    </row>
    <row r="157" spans="1:3" x14ac:dyDescent="0.3">
      <c r="A157" s="1">
        <v>16.599975585936136</v>
      </c>
      <c r="B157" s="1">
        <v>76</v>
      </c>
      <c r="C157" s="1">
        <v>16.599975585936136</v>
      </c>
    </row>
    <row r="158" spans="1:3" x14ac:dyDescent="0.3">
      <c r="A158" s="1">
        <v>16.742065429692275</v>
      </c>
      <c r="B158" s="1">
        <v>77</v>
      </c>
      <c r="C158" s="1">
        <v>16.742065429692275</v>
      </c>
    </row>
    <row r="159" spans="1:3" x14ac:dyDescent="0.3">
      <c r="A159" s="1">
        <v>16.884155273436136</v>
      </c>
      <c r="B159" s="1">
        <v>78</v>
      </c>
      <c r="C159" s="1">
        <v>16.884155273436136</v>
      </c>
    </row>
    <row r="160" spans="1:3" x14ac:dyDescent="0.3">
      <c r="A160" s="1">
        <v>17.024047851563864</v>
      </c>
      <c r="B160" s="1">
        <v>79</v>
      </c>
      <c r="C160" s="1">
        <v>17.024047851563864</v>
      </c>
    </row>
    <row r="161" spans="1:3" x14ac:dyDescent="0.3">
      <c r="A161" s="1">
        <v>17.157714843756139</v>
      </c>
      <c r="B161" s="1">
        <v>80</v>
      </c>
      <c r="C161" s="1">
        <v>17.157714843756139</v>
      </c>
    </row>
    <row r="162" spans="1:3" x14ac:dyDescent="0.3">
      <c r="A162" s="1">
        <v>17.296508789063864</v>
      </c>
      <c r="B162" s="1">
        <v>81</v>
      </c>
      <c r="C162" s="1">
        <v>17.296508789063864</v>
      </c>
    </row>
    <row r="163" spans="1:3" x14ac:dyDescent="0.3">
      <c r="A163" s="1">
        <v>17.434204101563864</v>
      </c>
      <c r="B163" s="1">
        <v>82</v>
      </c>
      <c r="C163" s="1">
        <v>17.434204101563864</v>
      </c>
    </row>
    <row r="164" spans="1:3" x14ac:dyDescent="0.3">
      <c r="A164" s="1">
        <v>17.570800781256139</v>
      </c>
      <c r="B164" s="1">
        <v>83</v>
      </c>
      <c r="C164" s="1">
        <v>17.570800781256139</v>
      </c>
    </row>
    <row r="165" spans="1:3" x14ac:dyDescent="0.3">
      <c r="A165" s="1">
        <v>17.706298828127728</v>
      </c>
      <c r="B165" s="1">
        <v>84</v>
      </c>
      <c r="C165" s="1">
        <v>17.706298828127728</v>
      </c>
    </row>
    <row r="166" spans="1:3" x14ac:dyDescent="0.3">
      <c r="A166" s="1">
        <v>17.841064453127728</v>
      </c>
      <c r="B166" s="1">
        <v>85</v>
      </c>
      <c r="C166" s="1">
        <v>17.841064453127728</v>
      </c>
    </row>
    <row r="167" spans="1:3" x14ac:dyDescent="0.3">
      <c r="A167" s="1">
        <v>17.974365234372272</v>
      </c>
      <c r="B167" s="1">
        <v>86</v>
      </c>
      <c r="C167" s="1">
        <v>17.974365234372272</v>
      </c>
    </row>
    <row r="168" spans="1:3" x14ac:dyDescent="0.3">
      <c r="A168" s="1">
        <v>18.106933593756139</v>
      </c>
      <c r="B168" s="1">
        <v>87</v>
      </c>
      <c r="C168" s="1">
        <v>18.106933593756139</v>
      </c>
    </row>
    <row r="169" spans="1:3" x14ac:dyDescent="0.3">
      <c r="A169" s="1">
        <v>18.238769531256139</v>
      </c>
      <c r="B169" s="1">
        <v>88</v>
      </c>
      <c r="C169" s="1">
        <v>18.238769531256139</v>
      </c>
    </row>
    <row r="170" spans="1:3" x14ac:dyDescent="0.3">
      <c r="A170" s="1">
        <v>18.368774414063864</v>
      </c>
      <c r="B170" s="1">
        <v>89</v>
      </c>
      <c r="C170" s="1">
        <v>18.368774414063864</v>
      </c>
    </row>
    <row r="171" spans="1:3" x14ac:dyDescent="0.3">
      <c r="A171" s="1">
        <v>18.498779296872272</v>
      </c>
      <c r="B171" s="1">
        <v>90</v>
      </c>
      <c r="C171" s="1">
        <v>18.498779296872272</v>
      </c>
    </row>
    <row r="172" spans="1:3" x14ac:dyDescent="0.3">
      <c r="A172" s="1">
        <v>18.628051757807725</v>
      </c>
      <c r="B172" s="1">
        <v>91</v>
      </c>
      <c r="C172" s="1">
        <v>18.628051757807725</v>
      </c>
    </row>
    <row r="173" spans="1:3" x14ac:dyDescent="0.3">
      <c r="A173" s="1">
        <v>18.757324218756139</v>
      </c>
      <c r="B173" s="1">
        <v>92</v>
      </c>
      <c r="C173" s="1">
        <v>18.757324218756139</v>
      </c>
    </row>
    <row r="174" spans="1:3" x14ac:dyDescent="0.3">
      <c r="A174" s="1">
        <v>18.886596679692275</v>
      </c>
      <c r="B174" s="1">
        <v>93</v>
      </c>
      <c r="C174" s="1">
        <v>18.886596679692275</v>
      </c>
    </row>
    <row r="175" spans="1:3" x14ac:dyDescent="0.3">
      <c r="A175" s="1">
        <v>19.014404296872272</v>
      </c>
      <c r="B175" s="1">
        <v>94</v>
      </c>
      <c r="C175" s="1">
        <v>19.014404296872272</v>
      </c>
    </row>
    <row r="176" spans="1:3" x14ac:dyDescent="0.3">
      <c r="A176" s="1">
        <v>19.136352539063864</v>
      </c>
      <c r="B176" s="1">
        <v>95</v>
      </c>
      <c r="C176" s="1">
        <v>19.136352539063864</v>
      </c>
    </row>
    <row r="177" spans="1:3" x14ac:dyDescent="0.3">
      <c r="A177" s="1">
        <v>19.257202148436136</v>
      </c>
      <c r="B177" s="1">
        <v>96</v>
      </c>
      <c r="C177" s="1">
        <v>19.257202148436136</v>
      </c>
    </row>
    <row r="178" spans="1:3" x14ac:dyDescent="0.3">
      <c r="A178" s="1">
        <v>19.3740234375</v>
      </c>
      <c r="B178" s="1">
        <v>97</v>
      </c>
      <c r="C178" s="1">
        <v>19.3740234375</v>
      </c>
    </row>
    <row r="179" spans="1:3" x14ac:dyDescent="0.3">
      <c r="A179" s="1">
        <v>19.490844726563864</v>
      </c>
      <c r="B179" s="1">
        <v>98</v>
      </c>
      <c r="C179" s="1">
        <v>19.490844726563864</v>
      </c>
    </row>
    <row r="180" spans="1:3" x14ac:dyDescent="0.3">
      <c r="A180" s="1">
        <v>19.606933593756139</v>
      </c>
      <c r="B180" s="1">
        <v>99</v>
      </c>
      <c r="C180" s="1">
        <v>19.606933593756139</v>
      </c>
    </row>
    <row r="181" spans="1:3" x14ac:dyDescent="0.3">
      <c r="A181" s="1">
        <v>19.722290039063864</v>
      </c>
      <c r="B181" s="1">
        <v>100</v>
      </c>
      <c r="C181" s="1">
        <v>19.722290039063864</v>
      </c>
    </row>
    <row r="182" spans="1:3" x14ac:dyDescent="0.3">
      <c r="A182" s="1">
        <v>19.834350585936136</v>
      </c>
      <c r="B182" s="1">
        <v>101</v>
      </c>
      <c r="C182" s="1">
        <v>19.834350585936136</v>
      </c>
    </row>
    <row r="183" spans="1:3" x14ac:dyDescent="0.3">
      <c r="A183" s="20">
        <v>24.831665039063864</v>
      </c>
      <c r="B183" s="20">
        <v>150</v>
      </c>
      <c r="C183" s="20">
        <v>24.831665039063864</v>
      </c>
    </row>
    <row r="184" spans="1:3" x14ac:dyDescent="0.3">
      <c r="A184" s="20">
        <v>29.248168945307725</v>
      </c>
      <c r="B184" s="20">
        <v>200</v>
      </c>
      <c r="C184" s="20">
        <v>29.248168945307725</v>
      </c>
    </row>
    <row r="185" spans="1:3" x14ac:dyDescent="0.3">
      <c r="A185" s="20">
        <v>33.255981445307725</v>
      </c>
      <c r="B185" s="20">
        <v>250</v>
      </c>
      <c r="C185" s="20">
        <v>33.255981445307725</v>
      </c>
    </row>
    <row r="186" spans="1:3" x14ac:dyDescent="0.3">
      <c r="A186" s="20">
        <v>36.921020507807725</v>
      </c>
      <c r="B186" s="20">
        <v>300</v>
      </c>
      <c r="C186" s="20">
        <v>36.921020507807725</v>
      </c>
    </row>
    <row r="187" spans="1:3" x14ac:dyDescent="0.3">
      <c r="A187" s="1">
        <v>38.781005859372272</v>
      </c>
      <c r="B187" s="1">
        <v>327</v>
      </c>
      <c r="C187" s="1">
        <v>38.781005859372272</v>
      </c>
    </row>
    <row r="188" spans="1:3" x14ac:dyDescent="0.3">
      <c r="A188" s="20">
        <v>40.307006835936136</v>
      </c>
      <c r="B188" s="20">
        <v>350</v>
      </c>
      <c r="C188" s="20">
        <v>40.307006835936136</v>
      </c>
    </row>
    <row r="189" spans="1:3" x14ac:dyDescent="0.3">
      <c r="A189" s="20">
        <v>43.452758789063864</v>
      </c>
      <c r="B189" s="20">
        <v>400</v>
      </c>
      <c r="C189" s="20">
        <v>43.452758789063864</v>
      </c>
    </row>
    <row r="190" spans="1:3" x14ac:dyDescent="0.3">
      <c r="A190" s="20">
        <v>46.4091796875</v>
      </c>
      <c r="B190" s="20">
        <v>450</v>
      </c>
      <c r="C190" s="20">
        <v>46.4091796875</v>
      </c>
    </row>
    <row r="191" spans="1:3" x14ac:dyDescent="0.3">
      <c r="A191" s="20">
        <v>49.201904296872272</v>
      </c>
      <c r="B191" s="20">
        <v>500</v>
      </c>
      <c r="C191" s="20">
        <v>49.201904296872272</v>
      </c>
    </row>
    <row r="192" spans="1:3" x14ac:dyDescent="0.3">
      <c r="A192" s="1">
        <v>51.122680664063864</v>
      </c>
      <c r="B192" s="1">
        <v>537</v>
      </c>
      <c r="C192" s="1">
        <v>51.122680664063864</v>
      </c>
    </row>
    <row r="193" spans="1:3" x14ac:dyDescent="0.3">
      <c r="A193" s="20">
        <v>51.777832031256139</v>
      </c>
      <c r="B193" s="20">
        <v>550</v>
      </c>
      <c r="C193" s="20">
        <v>51.777832031256139</v>
      </c>
    </row>
    <row r="194" spans="1:3" x14ac:dyDescent="0.3">
      <c r="A194" s="20">
        <v>54.227416992192275</v>
      </c>
      <c r="B194" s="20">
        <v>600</v>
      </c>
      <c r="C194" s="20">
        <v>54.227416992192275</v>
      </c>
    </row>
    <row r="195" spans="1:3" x14ac:dyDescent="0.3">
      <c r="A195" s="20">
        <v>56.551391601563864</v>
      </c>
      <c r="B195" s="20">
        <v>650</v>
      </c>
      <c r="C195" s="20">
        <v>56.551391601563864</v>
      </c>
    </row>
    <row r="196" spans="1:3" x14ac:dyDescent="0.3">
      <c r="A196" s="20">
        <v>58.763305664063864</v>
      </c>
      <c r="B196" s="20">
        <v>700</v>
      </c>
      <c r="C196" s="20">
        <v>58.763305664063864</v>
      </c>
    </row>
    <row r="197" spans="1:3" x14ac:dyDescent="0.3">
      <c r="A197" s="20">
        <v>60.844482421872272</v>
      </c>
      <c r="B197" s="20">
        <v>750</v>
      </c>
      <c r="C197" s="20">
        <v>60.844482421872272</v>
      </c>
    </row>
    <row r="198" spans="1:3" x14ac:dyDescent="0.3">
      <c r="A198" s="1">
        <v>62.8623046875</v>
      </c>
      <c r="B198" s="1">
        <v>800</v>
      </c>
      <c r="C198" s="1">
        <v>62.8623046875</v>
      </c>
    </row>
    <row r="199" spans="1:3" x14ac:dyDescent="0.3">
      <c r="A199" s="1">
        <v>64.178833007807725</v>
      </c>
      <c r="B199" s="1">
        <v>835</v>
      </c>
      <c r="C199" s="1">
        <v>64.178833007807725</v>
      </c>
    </row>
    <row r="200" spans="1:3" x14ac:dyDescent="0.3">
      <c r="A200" s="1">
        <v>64.743530273436136</v>
      </c>
      <c r="B200" s="1">
        <v>850</v>
      </c>
      <c r="C200" s="1">
        <v>64.743530273436136</v>
      </c>
    </row>
    <row r="201" spans="1:3" x14ac:dyDescent="0.3">
      <c r="A201" s="1">
        <v>66.594360351563864</v>
      </c>
      <c r="B201" s="1">
        <v>900</v>
      </c>
      <c r="C201" s="1">
        <v>66.594360351563864</v>
      </c>
    </row>
    <row r="202" spans="1:3" x14ac:dyDescent="0.3">
      <c r="A202" s="1">
        <v>68.3818359375</v>
      </c>
      <c r="B202" s="1">
        <v>950</v>
      </c>
      <c r="C202" s="1">
        <v>68.3818359375</v>
      </c>
    </row>
    <row r="203" spans="1:3" x14ac:dyDescent="0.3">
      <c r="A203" s="1">
        <v>70.1279296875</v>
      </c>
      <c r="B203" s="1">
        <v>1000</v>
      </c>
      <c r="C203" s="1">
        <v>70.1279296875</v>
      </c>
    </row>
    <row r="204" spans="1:3" x14ac:dyDescent="0.3">
      <c r="A204" s="1">
        <v>71.8330078125</v>
      </c>
      <c r="B204" s="1">
        <v>1050</v>
      </c>
      <c r="C204" s="1">
        <v>71.8330078125</v>
      </c>
    </row>
    <row r="205" spans="1:3" x14ac:dyDescent="0.3">
      <c r="A205" s="1">
        <v>73.164184570307725</v>
      </c>
      <c r="B205" s="1">
        <v>1090</v>
      </c>
      <c r="C205" s="1">
        <v>73.164184570307725</v>
      </c>
    </row>
    <row r="206" spans="1:3" x14ac:dyDescent="0.3">
      <c r="A206" s="1">
        <v>73.489379882807725</v>
      </c>
      <c r="B206" s="1">
        <v>1100</v>
      </c>
      <c r="C206" s="1">
        <v>73.489379882807725</v>
      </c>
    </row>
    <row r="207" spans="1:3" x14ac:dyDescent="0.3">
      <c r="A207" s="1">
        <v>76.720458984372272</v>
      </c>
      <c r="B207" s="1">
        <v>1200</v>
      </c>
      <c r="C207" s="1">
        <v>76.720458984372272</v>
      </c>
    </row>
    <row r="208" spans="1:3" x14ac:dyDescent="0.3">
      <c r="A208" s="1">
        <v>79.839111328127728</v>
      </c>
      <c r="B208" s="1">
        <v>1300</v>
      </c>
      <c r="C208" s="1">
        <v>79.839111328127728</v>
      </c>
    </row>
    <row r="209" spans="1:3" x14ac:dyDescent="0.3">
      <c r="A209" s="1">
        <v>81.671264648436136</v>
      </c>
      <c r="B209" s="1">
        <v>1360</v>
      </c>
      <c r="C209" s="1">
        <v>81.671264648436136</v>
      </c>
    </row>
    <row r="210" spans="1:3" x14ac:dyDescent="0.3">
      <c r="A210" s="1">
        <v>82.883422851563864</v>
      </c>
      <c r="B210" s="1">
        <v>1400</v>
      </c>
      <c r="C210" s="1">
        <v>82.883422851563864</v>
      </c>
    </row>
    <row r="211" spans="1:3" x14ac:dyDescent="0.3">
      <c r="A211" s="1">
        <v>85.876098632807725</v>
      </c>
      <c r="B211" s="1">
        <v>1500</v>
      </c>
      <c r="C211" s="1">
        <v>85.876098632807725</v>
      </c>
    </row>
    <row r="212" spans="1:3" x14ac:dyDescent="0.3">
      <c r="A212" s="1">
        <v>88.810913085936136</v>
      </c>
      <c r="B212" s="1">
        <v>1600</v>
      </c>
      <c r="C212" s="1">
        <v>88.810913085936136</v>
      </c>
    </row>
    <row r="213" spans="1:3" x14ac:dyDescent="0.3">
      <c r="A213" s="1">
        <v>90.490722656256139</v>
      </c>
      <c r="B213" s="1">
        <v>1660</v>
      </c>
      <c r="C213" s="1">
        <v>90.490722656256139</v>
      </c>
    </row>
    <row r="214" spans="1:3" x14ac:dyDescent="0.3">
      <c r="A214" s="1">
        <v>91.563720703127728</v>
      </c>
      <c r="B214" s="1">
        <v>1700</v>
      </c>
      <c r="C214" s="1">
        <v>91.563720703127728</v>
      </c>
    </row>
    <row r="215" spans="1:3" x14ac:dyDescent="0.3">
      <c r="A215" s="1">
        <v>94.201538085936136</v>
      </c>
      <c r="B215" s="1">
        <v>1800</v>
      </c>
      <c r="C215" s="1">
        <v>94.201538085936136</v>
      </c>
    </row>
    <row r="216" spans="1:3" x14ac:dyDescent="0.3">
      <c r="A216" s="1">
        <v>96.765014648436136</v>
      </c>
      <c r="B216" s="1">
        <v>1900</v>
      </c>
      <c r="C216" s="1">
        <v>96.765014648436136</v>
      </c>
    </row>
    <row r="217" spans="1:3" x14ac:dyDescent="0.3">
      <c r="A217" s="1">
        <v>99.222290039063864</v>
      </c>
      <c r="B217" s="1">
        <v>2000</v>
      </c>
      <c r="C217" s="1">
        <v>99.222290039063864</v>
      </c>
    </row>
    <row r="218" spans="1:3" x14ac:dyDescent="0.3">
      <c r="A218" s="1">
        <v>99.703857421872272</v>
      </c>
      <c r="B218" s="1">
        <v>2020</v>
      </c>
      <c r="C218" s="1">
        <v>99.703857421872272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248"/>
  <sheetViews>
    <sheetView tabSelected="1" workbookViewId="0">
      <selection activeCell="L9" sqref="L9:N9"/>
    </sheetView>
  </sheetViews>
  <sheetFormatPr defaultRowHeight="14.4" x14ac:dyDescent="0.3"/>
  <cols>
    <col min="1" max="1" width="13.33203125" customWidth="1"/>
    <col min="2" max="2" width="13.109375" customWidth="1"/>
    <col min="3" max="3" width="10.6640625" bestFit="1" customWidth="1"/>
    <col min="4" max="4" width="10" customWidth="1"/>
    <col min="6" max="6" width="17.5546875" bestFit="1" customWidth="1"/>
    <col min="8" max="8" width="9.6640625" customWidth="1"/>
    <col min="9" max="9" width="3.33203125" customWidth="1"/>
    <col min="10" max="10" width="14.88671875" bestFit="1" customWidth="1"/>
    <col min="12" max="12" width="17" bestFit="1" customWidth="1"/>
    <col min="13" max="13" width="14.5546875" bestFit="1" customWidth="1"/>
    <col min="14" max="14" width="18.6640625" customWidth="1"/>
    <col min="15" max="15" width="11.109375" customWidth="1"/>
    <col min="16" max="16" width="11.44140625" bestFit="1" customWidth="1"/>
  </cols>
  <sheetData>
    <row r="1" spans="1:25" ht="15" thickBot="1" x14ac:dyDescent="0.35">
      <c r="A1" s="2"/>
      <c r="B1" s="3"/>
      <c r="C1" s="2"/>
      <c r="D1" s="4"/>
      <c r="F1" s="2" t="s">
        <v>10</v>
      </c>
      <c r="G1" s="3"/>
      <c r="H1" s="4"/>
      <c r="J1" s="29" t="s">
        <v>18</v>
      </c>
      <c r="K1" s="32"/>
      <c r="L1" s="32"/>
      <c r="M1" s="30"/>
      <c r="O1" t="s">
        <v>14</v>
      </c>
    </row>
    <row r="2" spans="1:25" ht="15" thickBot="1" x14ac:dyDescent="0.35">
      <c r="A2" s="65" t="s">
        <v>9</v>
      </c>
      <c r="B2" s="19" t="s">
        <v>0</v>
      </c>
      <c r="C2" s="12"/>
      <c r="D2" s="11"/>
      <c r="F2" s="12" t="s">
        <v>17</v>
      </c>
      <c r="G2" s="10" t="s">
        <v>13</v>
      </c>
      <c r="H2" s="11" t="s">
        <v>12</v>
      </c>
      <c r="J2" s="12" t="s">
        <v>17</v>
      </c>
      <c r="K2" s="10" t="s">
        <v>21</v>
      </c>
      <c r="L2" s="10" t="s">
        <v>22</v>
      </c>
      <c r="M2" s="11" t="s">
        <v>19</v>
      </c>
      <c r="N2" s="74" t="s">
        <v>42</v>
      </c>
      <c r="O2" t="s">
        <v>48</v>
      </c>
      <c r="P2" t="s">
        <v>49</v>
      </c>
      <c r="Q2" t="s">
        <v>9</v>
      </c>
      <c r="R2" s="5">
        <f>C4</f>
        <v>0</v>
      </c>
      <c r="S2" s="5" t="s">
        <v>2</v>
      </c>
      <c r="T2" s="5" t="s">
        <v>3</v>
      </c>
      <c r="U2" s="5" t="s">
        <v>4</v>
      </c>
      <c r="V2" s="5" t="s">
        <v>5</v>
      </c>
      <c r="W2" s="5" t="s">
        <v>6</v>
      </c>
      <c r="X2" s="5" t="s">
        <v>7</v>
      </c>
      <c r="Y2" s="5" t="s">
        <v>8</v>
      </c>
    </row>
    <row r="3" spans="1:25" x14ac:dyDescent="0.3">
      <c r="A3" s="1">
        <v>0</v>
      </c>
      <c r="B3" s="20">
        <v>0</v>
      </c>
      <c r="C3" s="13"/>
      <c r="D3" s="7"/>
      <c r="F3" s="13"/>
      <c r="G3" s="5"/>
      <c r="H3" s="6"/>
      <c r="J3" s="2" t="s">
        <v>20</v>
      </c>
      <c r="K3" s="26">
        <v>3.32</v>
      </c>
      <c r="L3" s="18"/>
      <c r="M3" s="21">
        <f>VLOOKUP(L3,$A$3:$B$248,2,TRUE)</f>
        <v>0</v>
      </c>
      <c r="O3">
        <v>0</v>
      </c>
      <c r="P3">
        <v>0.14000000000000012</v>
      </c>
      <c r="Q3">
        <f>(P3-MIN($P$3:$P$31)) * 12</f>
        <v>64.199999999999989</v>
      </c>
      <c r="R3" s="1">
        <f>D4</f>
        <v>0</v>
      </c>
      <c r="S3" s="1">
        <f>D5</f>
        <v>0</v>
      </c>
      <c r="T3" s="1">
        <f>D6</f>
        <v>0</v>
      </c>
      <c r="U3" s="1">
        <f>D7</f>
        <v>0</v>
      </c>
      <c r="V3" s="1">
        <f>D8</f>
        <v>0</v>
      </c>
      <c r="W3" s="1">
        <f>D9</f>
        <v>0</v>
      </c>
      <c r="X3" s="1">
        <f>D10</f>
        <v>0</v>
      </c>
      <c r="Y3" s="1">
        <f>D11</f>
        <v>0</v>
      </c>
    </row>
    <row r="4" spans="1:25" x14ac:dyDescent="0.3">
      <c r="A4" s="1">
        <v>1.4509277343722715</v>
      </c>
      <c r="B4" s="1">
        <v>0.5</v>
      </c>
      <c r="C4" s="13"/>
      <c r="D4" s="7"/>
      <c r="F4" s="13"/>
      <c r="G4" s="5"/>
      <c r="H4" s="6"/>
      <c r="J4" s="15" t="s">
        <v>25</v>
      </c>
      <c r="K4" s="20">
        <v>0.32</v>
      </c>
      <c r="L4" s="20"/>
      <c r="M4" s="7">
        <f t="shared" ref="M4:M7" si="0">VLOOKUP(L4,$A$3:$B$248,2,TRUE)</f>
        <v>0</v>
      </c>
      <c r="O4">
        <v>8</v>
      </c>
      <c r="P4">
        <v>0.10999999999999988</v>
      </c>
      <c r="Q4">
        <f t="shared" ref="Q4:Q31" si="1">(P4-MIN($P$3:$P$31)) * 12</f>
        <v>63.839999999999982</v>
      </c>
      <c r="R4" s="1">
        <f>R3</f>
        <v>0</v>
      </c>
      <c r="S4" s="1">
        <f t="shared" ref="S4:Y19" si="2">S3</f>
        <v>0</v>
      </c>
      <c r="T4" s="1">
        <f t="shared" si="2"/>
        <v>0</v>
      </c>
      <c r="U4" s="1">
        <f t="shared" si="2"/>
        <v>0</v>
      </c>
      <c r="V4" s="1">
        <f t="shared" si="2"/>
        <v>0</v>
      </c>
      <c r="W4" s="1">
        <f t="shared" si="2"/>
        <v>0</v>
      </c>
      <c r="X4" s="1">
        <f t="shared" si="2"/>
        <v>0</v>
      </c>
      <c r="Y4" s="1">
        <f t="shared" si="2"/>
        <v>0</v>
      </c>
    </row>
    <row r="5" spans="1:25" x14ac:dyDescent="0.3">
      <c r="A5" s="1">
        <v>2.0529785156284106</v>
      </c>
      <c r="B5" s="1">
        <v>1</v>
      </c>
      <c r="C5" s="13"/>
      <c r="D5" s="7"/>
      <c r="F5" s="13"/>
      <c r="G5" s="5"/>
      <c r="H5" s="6"/>
      <c r="J5" s="13" t="s">
        <v>24</v>
      </c>
      <c r="K5" s="20">
        <v>0.59</v>
      </c>
      <c r="L5" s="20"/>
      <c r="M5" s="7">
        <f t="shared" si="0"/>
        <v>0</v>
      </c>
      <c r="O5">
        <v>16</v>
      </c>
      <c r="P5">
        <v>1.0000000000000231E-2</v>
      </c>
      <c r="Q5">
        <f t="shared" si="1"/>
        <v>62.639999999999986</v>
      </c>
      <c r="R5" s="1">
        <f t="shared" ref="R5:Y20" si="3">R4</f>
        <v>0</v>
      </c>
      <c r="S5" s="1">
        <f t="shared" si="2"/>
        <v>0</v>
      </c>
      <c r="T5" s="1">
        <f t="shared" si="2"/>
        <v>0</v>
      </c>
      <c r="U5" s="1">
        <f t="shared" si="2"/>
        <v>0</v>
      </c>
      <c r="V5" s="1">
        <f t="shared" si="2"/>
        <v>0</v>
      </c>
      <c r="W5" s="1">
        <f t="shared" si="2"/>
        <v>0</v>
      </c>
      <c r="X5" s="1">
        <f t="shared" si="2"/>
        <v>0</v>
      </c>
      <c r="Y5" s="1">
        <f t="shared" si="2"/>
        <v>0</v>
      </c>
    </row>
    <row r="6" spans="1:25" x14ac:dyDescent="0.3">
      <c r="A6" s="1">
        <v>2.5187988281284106</v>
      </c>
      <c r="B6" s="1">
        <v>1.5</v>
      </c>
      <c r="C6" s="13"/>
      <c r="D6" s="7"/>
      <c r="F6" s="13"/>
      <c r="G6" s="5"/>
      <c r="H6" s="6"/>
      <c r="J6" s="27" t="s">
        <v>26</v>
      </c>
      <c r="K6" s="34">
        <v>0.46</v>
      </c>
      <c r="L6" s="20"/>
      <c r="M6" s="7">
        <f t="shared" si="0"/>
        <v>0</v>
      </c>
      <c r="O6">
        <v>24</v>
      </c>
      <c r="P6">
        <v>-0.14999999999999991</v>
      </c>
      <c r="Q6">
        <f t="shared" si="1"/>
        <v>60.719999999999985</v>
      </c>
      <c r="R6" s="1">
        <f t="shared" si="3"/>
        <v>0</v>
      </c>
      <c r="S6" s="1">
        <f t="shared" si="2"/>
        <v>0</v>
      </c>
      <c r="T6" s="1">
        <f t="shared" si="2"/>
        <v>0</v>
      </c>
      <c r="U6" s="1">
        <f t="shared" si="2"/>
        <v>0</v>
      </c>
      <c r="V6" s="1">
        <f t="shared" si="2"/>
        <v>0</v>
      </c>
      <c r="W6" s="1">
        <f t="shared" si="2"/>
        <v>0</v>
      </c>
      <c r="X6" s="1">
        <f t="shared" si="2"/>
        <v>0</v>
      </c>
      <c r="Y6" s="1">
        <f t="shared" si="2"/>
        <v>0</v>
      </c>
    </row>
    <row r="7" spans="1:25" x14ac:dyDescent="0.3">
      <c r="A7" s="1">
        <v>2.9128417968722715</v>
      </c>
      <c r="B7" s="1">
        <v>2</v>
      </c>
      <c r="C7" s="13"/>
      <c r="D7" s="7"/>
      <c r="F7" s="13"/>
      <c r="G7" s="5"/>
      <c r="H7" s="6"/>
      <c r="J7" s="27" t="s">
        <v>27</v>
      </c>
      <c r="K7" s="34">
        <v>0.3</v>
      </c>
      <c r="L7" s="20"/>
      <c r="M7" s="7">
        <f t="shared" si="0"/>
        <v>0</v>
      </c>
      <c r="O7">
        <v>32</v>
      </c>
      <c r="P7">
        <v>-0.56999999999999984</v>
      </c>
      <c r="Q7">
        <f t="shared" si="1"/>
        <v>55.679999999999986</v>
      </c>
      <c r="R7" s="1">
        <f t="shared" si="3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</row>
    <row r="8" spans="1:25" x14ac:dyDescent="0.3">
      <c r="A8" s="1">
        <v>3.2607421875</v>
      </c>
      <c r="B8" s="1">
        <v>2.5</v>
      </c>
      <c r="C8" s="13"/>
      <c r="D8" s="7"/>
      <c r="F8" s="13"/>
      <c r="G8" s="5"/>
      <c r="H8" s="6"/>
      <c r="J8" s="13" t="s">
        <v>50</v>
      </c>
      <c r="K8" s="5"/>
      <c r="L8" s="5">
        <v>24</v>
      </c>
      <c r="M8" s="6">
        <f>VLOOKUP(L8,$A$3:$B$248,2)</f>
        <v>86</v>
      </c>
      <c r="N8">
        <f>M8*60*5</f>
        <v>25800</v>
      </c>
      <c r="O8">
        <v>40</v>
      </c>
      <c r="P8">
        <v>-0.94</v>
      </c>
      <c r="Q8">
        <f t="shared" si="1"/>
        <v>51.239999999999995</v>
      </c>
      <c r="R8" s="1">
        <f t="shared" si="3"/>
        <v>0</v>
      </c>
      <c r="S8" s="1">
        <f t="shared" si="2"/>
        <v>0</v>
      </c>
      <c r="T8" s="1">
        <f t="shared" si="2"/>
        <v>0</v>
      </c>
      <c r="U8" s="1">
        <f t="shared" si="2"/>
        <v>0</v>
      </c>
      <c r="V8" s="1">
        <f t="shared" si="2"/>
        <v>0</v>
      </c>
      <c r="W8" s="1">
        <f t="shared" si="2"/>
        <v>0</v>
      </c>
      <c r="X8" s="1">
        <f t="shared" si="2"/>
        <v>0</v>
      </c>
      <c r="Y8" s="1">
        <f t="shared" si="2"/>
        <v>0</v>
      </c>
    </row>
    <row r="9" spans="1:25" x14ac:dyDescent="0.3">
      <c r="A9" s="1">
        <v>3.5760498046799967</v>
      </c>
      <c r="B9" s="1">
        <v>3</v>
      </c>
      <c r="C9" s="13"/>
      <c r="D9" s="7"/>
      <c r="F9" s="13"/>
      <c r="G9" s="5"/>
      <c r="H9" s="6"/>
      <c r="J9" s="13"/>
      <c r="K9" s="5" t="s">
        <v>54</v>
      </c>
      <c r="L9" s="5">
        <v>5</v>
      </c>
      <c r="M9" s="6">
        <f>VLOOKUP(L9,$A$3:$B$248,2)</f>
        <v>5.5</v>
      </c>
      <c r="N9">
        <f>M9*60*5</f>
        <v>1650</v>
      </c>
      <c r="O9">
        <v>49</v>
      </c>
      <c r="P9">
        <v>-1.4700000000000002</v>
      </c>
      <c r="Q9">
        <f t="shared" si="1"/>
        <v>44.879999999999988</v>
      </c>
      <c r="R9" s="1">
        <f t="shared" si="3"/>
        <v>0</v>
      </c>
      <c r="S9" s="1">
        <f t="shared" si="2"/>
        <v>0</v>
      </c>
      <c r="T9" s="1">
        <f t="shared" si="2"/>
        <v>0</v>
      </c>
      <c r="U9" s="1">
        <f t="shared" si="2"/>
        <v>0</v>
      </c>
      <c r="V9" s="1">
        <f t="shared" si="2"/>
        <v>0</v>
      </c>
      <c r="W9" s="1">
        <f t="shared" si="2"/>
        <v>0</v>
      </c>
      <c r="X9" s="1">
        <f t="shared" si="2"/>
        <v>0</v>
      </c>
      <c r="Y9" s="1">
        <f t="shared" si="2"/>
        <v>0</v>
      </c>
    </row>
    <row r="10" spans="1:25" x14ac:dyDescent="0.3">
      <c r="A10" s="1">
        <v>3.8671875</v>
      </c>
      <c r="B10" s="1">
        <v>3.5</v>
      </c>
      <c r="C10" s="13"/>
      <c r="D10" s="7"/>
      <c r="F10" s="13"/>
      <c r="G10" s="5"/>
      <c r="H10" s="6"/>
      <c r="J10" s="13"/>
      <c r="K10" s="20"/>
      <c r="L10" s="20"/>
      <c r="M10" s="7"/>
      <c r="O10">
        <v>73</v>
      </c>
      <c r="P10">
        <v>-1.4099999999999997</v>
      </c>
      <c r="Q10">
        <f t="shared" si="1"/>
        <v>45.599999999999994</v>
      </c>
      <c r="R10" s="1">
        <f t="shared" si="3"/>
        <v>0</v>
      </c>
      <c r="S10" s="1">
        <f t="shared" si="2"/>
        <v>0</v>
      </c>
      <c r="T10" s="1">
        <f t="shared" si="2"/>
        <v>0</v>
      </c>
      <c r="U10" s="1">
        <f t="shared" si="2"/>
        <v>0</v>
      </c>
      <c r="V10" s="1">
        <f t="shared" si="2"/>
        <v>0</v>
      </c>
      <c r="W10" s="1">
        <f t="shared" si="2"/>
        <v>0</v>
      </c>
      <c r="X10" s="1">
        <f t="shared" si="2"/>
        <v>0</v>
      </c>
      <c r="Y10" s="1">
        <f t="shared" si="2"/>
        <v>0</v>
      </c>
    </row>
    <row r="11" spans="1:25" ht="15" thickBot="1" x14ac:dyDescent="0.35">
      <c r="A11" s="1">
        <v>4.138183593744543</v>
      </c>
      <c r="B11" s="1">
        <v>4</v>
      </c>
      <c r="C11" s="14"/>
      <c r="D11" s="9"/>
      <c r="F11" s="14"/>
      <c r="G11" s="8"/>
      <c r="H11" s="16"/>
      <c r="J11" s="14"/>
      <c r="K11" s="24"/>
      <c r="L11" s="24"/>
      <c r="M11" s="9"/>
      <c r="O11">
        <v>84</v>
      </c>
      <c r="P11">
        <v>-1.4899999999999998</v>
      </c>
      <c r="Q11">
        <f t="shared" si="1"/>
        <v>44.639999999999993</v>
      </c>
      <c r="R11" s="1">
        <f t="shared" si="3"/>
        <v>0</v>
      </c>
      <c r="S11" s="1">
        <f t="shared" si="2"/>
        <v>0</v>
      </c>
      <c r="T11" s="1">
        <f t="shared" si="2"/>
        <v>0</v>
      </c>
      <c r="U11" s="1">
        <f t="shared" si="2"/>
        <v>0</v>
      </c>
      <c r="V11" s="1">
        <f t="shared" si="2"/>
        <v>0</v>
      </c>
      <c r="W11" s="1">
        <f t="shared" si="2"/>
        <v>0</v>
      </c>
      <c r="X11" s="1">
        <f t="shared" si="2"/>
        <v>0</v>
      </c>
      <c r="Y11" s="1">
        <f t="shared" si="2"/>
        <v>0</v>
      </c>
    </row>
    <row r="12" spans="1:25" x14ac:dyDescent="0.3">
      <c r="A12" s="1">
        <v>4.3937988281284106</v>
      </c>
      <c r="B12" s="1">
        <v>4.5</v>
      </c>
      <c r="N12" s="91" t="s">
        <v>43</v>
      </c>
      <c r="O12">
        <v>103</v>
      </c>
      <c r="P12">
        <v>-1.6099999999999999</v>
      </c>
      <c r="Q12">
        <f t="shared" si="1"/>
        <v>43.199999999999989</v>
      </c>
      <c r="R12" s="1">
        <f t="shared" si="3"/>
        <v>0</v>
      </c>
      <c r="S12" s="1">
        <f t="shared" si="2"/>
        <v>0</v>
      </c>
      <c r="T12" s="1">
        <f t="shared" si="2"/>
        <v>0</v>
      </c>
      <c r="U12" s="1">
        <f t="shared" si="2"/>
        <v>0</v>
      </c>
      <c r="V12" s="1">
        <f t="shared" si="2"/>
        <v>0</v>
      </c>
      <c r="W12" s="1">
        <f t="shared" si="2"/>
        <v>0</v>
      </c>
      <c r="X12" s="1">
        <f t="shared" si="2"/>
        <v>0</v>
      </c>
      <c r="Y12" s="1">
        <f t="shared" si="2"/>
        <v>0</v>
      </c>
    </row>
    <row r="13" spans="1:25" ht="15" thickBot="1" x14ac:dyDescent="0.35">
      <c r="A13" s="1">
        <v>4.6354980468722715</v>
      </c>
      <c r="B13" s="1">
        <v>5</v>
      </c>
      <c r="N13" s="84">
        <f>N8*0.6</f>
        <v>15480</v>
      </c>
      <c r="O13">
        <v>106</v>
      </c>
      <c r="P13">
        <f>AVERAGE(P12,P14)</f>
        <v>-1.645</v>
      </c>
      <c r="Q13">
        <f t="shared" si="1"/>
        <v>42.779999999999987</v>
      </c>
      <c r="R13" s="1">
        <f t="shared" si="3"/>
        <v>0</v>
      </c>
      <c r="S13" s="1">
        <f t="shared" si="2"/>
        <v>0</v>
      </c>
      <c r="T13" s="1">
        <f t="shared" si="2"/>
        <v>0</v>
      </c>
      <c r="U13" s="1">
        <f t="shared" si="2"/>
        <v>0</v>
      </c>
      <c r="V13" s="1">
        <f t="shared" si="2"/>
        <v>0</v>
      </c>
      <c r="W13" s="1">
        <f t="shared" si="2"/>
        <v>0</v>
      </c>
      <c r="X13" s="1">
        <f t="shared" si="2"/>
        <v>0</v>
      </c>
      <c r="Y13" s="1">
        <f t="shared" si="2"/>
        <v>0</v>
      </c>
    </row>
    <row r="14" spans="1:25" ht="15" thickBot="1" x14ac:dyDescent="0.35">
      <c r="A14" s="1">
        <v>4.8662109375</v>
      </c>
      <c r="B14" s="1">
        <v>5.5</v>
      </c>
      <c r="C14" s="2"/>
      <c r="D14" s="4"/>
      <c r="O14">
        <v>110</v>
      </c>
      <c r="P14">
        <v>-1.6800000000000002</v>
      </c>
      <c r="Q14">
        <f t="shared" si="1"/>
        <v>42.359999999999985</v>
      </c>
      <c r="R14" s="1">
        <f t="shared" si="3"/>
        <v>0</v>
      </c>
      <c r="S14" s="1">
        <f t="shared" si="2"/>
        <v>0</v>
      </c>
      <c r="T14" s="1">
        <f t="shared" si="2"/>
        <v>0</v>
      </c>
      <c r="U14" s="1">
        <f t="shared" si="2"/>
        <v>0</v>
      </c>
      <c r="V14" s="1">
        <f t="shared" si="2"/>
        <v>0</v>
      </c>
      <c r="W14" s="1">
        <f t="shared" si="2"/>
        <v>0</v>
      </c>
      <c r="X14" s="1">
        <f t="shared" si="2"/>
        <v>0</v>
      </c>
      <c r="Y14" s="1">
        <f t="shared" si="2"/>
        <v>0</v>
      </c>
    </row>
    <row r="15" spans="1:25" ht="15" thickBot="1" x14ac:dyDescent="0.35">
      <c r="A15" s="1">
        <v>5.0870361328084073</v>
      </c>
      <c r="B15" s="1">
        <v>6</v>
      </c>
      <c r="C15" s="12"/>
      <c r="D15" s="11"/>
      <c r="O15">
        <v>118.5</v>
      </c>
      <c r="P15">
        <v>-1.7200000000000002</v>
      </c>
      <c r="Q15">
        <f t="shared" si="1"/>
        <v>41.879999999999988</v>
      </c>
      <c r="R15" s="1">
        <f t="shared" si="3"/>
        <v>0</v>
      </c>
      <c r="S15" s="1">
        <f t="shared" si="2"/>
        <v>0</v>
      </c>
      <c r="T15" s="1">
        <f t="shared" si="2"/>
        <v>0</v>
      </c>
      <c r="U15" s="1">
        <f t="shared" si="2"/>
        <v>0</v>
      </c>
      <c r="V15" s="1">
        <f t="shared" si="2"/>
        <v>0</v>
      </c>
      <c r="W15" s="1">
        <f t="shared" si="2"/>
        <v>0</v>
      </c>
      <c r="X15" s="1">
        <f t="shared" si="2"/>
        <v>0</v>
      </c>
      <c r="Y15" s="1">
        <f t="shared" si="2"/>
        <v>0</v>
      </c>
    </row>
    <row r="16" spans="1:25" x14ac:dyDescent="0.3">
      <c r="A16" s="1">
        <v>5.2990722656284106</v>
      </c>
      <c r="B16" s="1">
        <v>6.5</v>
      </c>
      <c r="C16" s="1"/>
      <c r="D16" s="7"/>
      <c r="E16" s="1"/>
      <c r="O16">
        <v>126.5</v>
      </c>
      <c r="P16">
        <v>-1.6800000000000002</v>
      </c>
      <c r="Q16">
        <f t="shared" si="1"/>
        <v>42.359999999999985</v>
      </c>
      <c r="R16" s="1">
        <f t="shared" si="3"/>
        <v>0</v>
      </c>
      <c r="S16" s="1">
        <f t="shared" si="2"/>
        <v>0</v>
      </c>
      <c r="T16" s="1">
        <f t="shared" si="2"/>
        <v>0</v>
      </c>
      <c r="U16" s="1">
        <f t="shared" si="2"/>
        <v>0</v>
      </c>
      <c r="V16" s="1">
        <f t="shared" si="2"/>
        <v>0</v>
      </c>
      <c r="W16" s="1">
        <f t="shared" si="2"/>
        <v>0</v>
      </c>
      <c r="X16" s="1">
        <f t="shared" si="2"/>
        <v>0</v>
      </c>
      <c r="Y16" s="1">
        <f t="shared" si="2"/>
        <v>0</v>
      </c>
    </row>
    <row r="17" spans="1:25" x14ac:dyDescent="0.3">
      <c r="A17" s="1">
        <v>5.5037841796799967</v>
      </c>
      <c r="B17" s="1">
        <v>7</v>
      </c>
      <c r="C17" s="1"/>
      <c r="D17" s="7"/>
      <c r="E17" s="1"/>
      <c r="O17">
        <v>135</v>
      </c>
      <c r="P17">
        <v>-1.6599999999999997</v>
      </c>
      <c r="Q17">
        <f t="shared" si="1"/>
        <v>42.599999999999994</v>
      </c>
      <c r="R17" s="1">
        <f t="shared" si="3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</row>
    <row r="18" spans="1:25" x14ac:dyDescent="0.3">
      <c r="A18" s="1">
        <v>5.701171875</v>
      </c>
      <c r="B18" s="1">
        <v>7.5</v>
      </c>
      <c r="C18" s="1"/>
      <c r="D18" s="7"/>
      <c r="E18" s="1"/>
      <c r="O18">
        <v>144</v>
      </c>
      <c r="P18">
        <v>-1.6099999999999999</v>
      </c>
      <c r="Q18">
        <f t="shared" si="1"/>
        <v>43.199999999999989</v>
      </c>
      <c r="R18" s="1">
        <f t="shared" si="3"/>
        <v>0</v>
      </c>
      <c r="S18" s="1">
        <f t="shared" si="2"/>
        <v>0</v>
      </c>
      <c r="T18" s="1">
        <f t="shared" si="2"/>
        <v>0</v>
      </c>
      <c r="U18" s="1">
        <f t="shared" si="2"/>
        <v>0</v>
      </c>
      <c r="V18" s="1">
        <f t="shared" si="2"/>
        <v>0</v>
      </c>
      <c r="W18" s="1">
        <f t="shared" si="2"/>
        <v>0</v>
      </c>
      <c r="X18" s="1">
        <f t="shared" si="2"/>
        <v>0</v>
      </c>
      <c r="Y18" s="1">
        <f t="shared" si="2"/>
        <v>0</v>
      </c>
    </row>
    <row r="19" spans="1:25" x14ac:dyDescent="0.3">
      <c r="A19" s="1">
        <v>9.845214843744543</v>
      </c>
      <c r="B19" s="1">
        <v>8</v>
      </c>
      <c r="C19" s="1"/>
      <c r="D19" s="7"/>
      <c r="E19" s="1"/>
      <c r="O19">
        <v>156</v>
      </c>
      <c r="P19">
        <v>-1.5699999999999998</v>
      </c>
      <c r="Q19">
        <f t="shared" si="1"/>
        <v>43.679999999999993</v>
      </c>
      <c r="R19" s="1">
        <f t="shared" si="3"/>
        <v>0</v>
      </c>
      <c r="S19" s="1">
        <f t="shared" si="2"/>
        <v>0</v>
      </c>
      <c r="T19" s="1">
        <f t="shared" si="2"/>
        <v>0</v>
      </c>
      <c r="U19" s="1">
        <f t="shared" si="2"/>
        <v>0</v>
      </c>
      <c r="V19" s="1">
        <f t="shared" si="2"/>
        <v>0</v>
      </c>
      <c r="W19" s="1">
        <f t="shared" si="2"/>
        <v>0</v>
      </c>
      <c r="X19" s="1">
        <f t="shared" si="2"/>
        <v>0</v>
      </c>
      <c r="Y19" s="1">
        <f t="shared" si="2"/>
        <v>0</v>
      </c>
    </row>
    <row r="20" spans="1:25" x14ac:dyDescent="0.3">
      <c r="A20" s="1">
        <v>10.159790039064546</v>
      </c>
      <c r="B20" s="1">
        <v>8.5</v>
      </c>
      <c r="C20" s="1"/>
      <c r="D20" s="7"/>
      <c r="E20" s="1"/>
      <c r="O20">
        <v>167</v>
      </c>
      <c r="P20">
        <v>-1.4999999999999996</v>
      </c>
      <c r="Q20">
        <f t="shared" si="1"/>
        <v>44.519999999999996</v>
      </c>
      <c r="R20" s="1">
        <f t="shared" si="3"/>
        <v>0</v>
      </c>
      <c r="S20" s="1">
        <f t="shared" si="3"/>
        <v>0</v>
      </c>
      <c r="T20" s="1">
        <f t="shared" si="3"/>
        <v>0</v>
      </c>
      <c r="U20" s="1">
        <f t="shared" si="3"/>
        <v>0</v>
      </c>
      <c r="V20" s="1">
        <f t="shared" si="3"/>
        <v>0</v>
      </c>
      <c r="W20" s="1">
        <f t="shared" si="3"/>
        <v>0</v>
      </c>
      <c r="X20" s="1">
        <f t="shared" si="3"/>
        <v>0</v>
      </c>
      <c r="Y20" s="1">
        <f t="shared" si="3"/>
        <v>0</v>
      </c>
    </row>
    <row r="21" spans="1:25" x14ac:dyDescent="0.3">
      <c r="A21" s="1">
        <v>10.449829101564546</v>
      </c>
      <c r="B21" s="1">
        <v>9</v>
      </c>
      <c r="C21" s="1"/>
      <c r="D21" s="7"/>
      <c r="E21" s="1"/>
      <c r="O21">
        <v>179</v>
      </c>
      <c r="P21">
        <v>-1.4099999999999997</v>
      </c>
      <c r="Q21">
        <f t="shared" si="1"/>
        <v>45.599999999999994</v>
      </c>
      <c r="R21" s="1">
        <f t="shared" ref="R21:Y31" si="4">R20</f>
        <v>0</v>
      </c>
      <c r="S21" s="1">
        <f t="shared" si="4"/>
        <v>0</v>
      </c>
      <c r="T21" s="1">
        <f t="shared" si="4"/>
        <v>0</v>
      </c>
      <c r="U21" s="1">
        <f t="shared" si="4"/>
        <v>0</v>
      </c>
      <c r="V21" s="1">
        <f t="shared" si="4"/>
        <v>0</v>
      </c>
      <c r="W21" s="1">
        <f t="shared" si="4"/>
        <v>0</v>
      </c>
      <c r="X21" s="1">
        <f t="shared" si="4"/>
        <v>0</v>
      </c>
      <c r="Y21" s="1">
        <f t="shared" si="4"/>
        <v>0</v>
      </c>
    </row>
    <row r="22" spans="1:25" x14ac:dyDescent="0.3">
      <c r="A22" s="1">
        <v>10.715332031244543</v>
      </c>
      <c r="B22" s="1">
        <v>9.5</v>
      </c>
      <c r="C22" s="1"/>
      <c r="D22" s="7"/>
      <c r="E22" s="1"/>
      <c r="O22">
        <v>196</v>
      </c>
      <c r="P22">
        <v>-1.2399999999999998</v>
      </c>
      <c r="Q22">
        <f t="shared" si="1"/>
        <v>47.639999999999993</v>
      </c>
      <c r="R22" s="1">
        <f t="shared" si="4"/>
        <v>0</v>
      </c>
      <c r="S22" s="1">
        <f t="shared" si="4"/>
        <v>0</v>
      </c>
      <c r="T22" s="1">
        <f t="shared" si="4"/>
        <v>0</v>
      </c>
      <c r="U22" s="1">
        <f t="shared" si="4"/>
        <v>0</v>
      </c>
      <c r="V22" s="1">
        <f t="shared" si="4"/>
        <v>0</v>
      </c>
      <c r="W22" s="1">
        <f t="shared" si="4"/>
        <v>0</v>
      </c>
      <c r="X22" s="1">
        <f t="shared" si="4"/>
        <v>0</v>
      </c>
      <c r="Y22" s="1">
        <f t="shared" si="4"/>
        <v>0</v>
      </c>
    </row>
    <row r="23" spans="1:25" x14ac:dyDescent="0.3">
      <c r="A23" s="1">
        <v>10.962890625</v>
      </c>
      <c r="B23" s="1">
        <v>10</v>
      </c>
      <c r="C23" s="1"/>
      <c r="D23" s="7"/>
      <c r="E23" s="1"/>
      <c r="O23">
        <v>212</v>
      </c>
      <c r="P23">
        <v>-1.1800000000000002</v>
      </c>
      <c r="Q23">
        <f t="shared" si="1"/>
        <v>48.359999999999992</v>
      </c>
      <c r="R23" s="1">
        <f t="shared" si="4"/>
        <v>0</v>
      </c>
      <c r="S23" s="1">
        <f t="shared" si="4"/>
        <v>0</v>
      </c>
      <c r="T23" s="1">
        <f t="shared" si="4"/>
        <v>0</v>
      </c>
      <c r="U23" s="1">
        <f t="shared" si="4"/>
        <v>0</v>
      </c>
      <c r="V23" s="1">
        <f t="shared" si="4"/>
        <v>0</v>
      </c>
      <c r="W23" s="1">
        <f t="shared" si="4"/>
        <v>0</v>
      </c>
      <c r="X23" s="1">
        <f t="shared" si="4"/>
        <v>0</v>
      </c>
      <c r="Y23" s="1">
        <f t="shared" si="4"/>
        <v>0</v>
      </c>
    </row>
    <row r="24" spans="1:25" x14ac:dyDescent="0.3">
      <c r="A24" s="1">
        <v>11.210083007808407</v>
      </c>
      <c r="B24" s="1">
        <v>10.5</v>
      </c>
      <c r="C24" s="1"/>
      <c r="D24" s="7"/>
      <c r="E24" s="1"/>
      <c r="O24">
        <v>228</v>
      </c>
      <c r="P24">
        <v>-0.81999999999999984</v>
      </c>
      <c r="Q24">
        <f t="shared" si="1"/>
        <v>52.679999999999986</v>
      </c>
      <c r="R24" s="1">
        <f t="shared" si="4"/>
        <v>0</v>
      </c>
      <c r="S24" s="1">
        <f t="shared" si="4"/>
        <v>0</v>
      </c>
      <c r="T24" s="1">
        <f t="shared" si="4"/>
        <v>0</v>
      </c>
      <c r="U24" s="1">
        <f t="shared" si="4"/>
        <v>0</v>
      </c>
      <c r="V24" s="1">
        <f t="shared" si="4"/>
        <v>0</v>
      </c>
      <c r="W24" s="1">
        <f t="shared" si="4"/>
        <v>0</v>
      </c>
      <c r="X24" s="1">
        <f t="shared" si="4"/>
        <v>0</v>
      </c>
      <c r="Y24" s="1">
        <f t="shared" si="4"/>
        <v>0</v>
      </c>
    </row>
    <row r="25" spans="1:25" x14ac:dyDescent="0.3">
      <c r="A25" s="1">
        <v>11.438232421872272</v>
      </c>
      <c r="B25" s="1">
        <v>11</v>
      </c>
      <c r="C25" s="1"/>
      <c r="D25" s="7"/>
      <c r="E25" s="1"/>
      <c r="O25">
        <v>244</v>
      </c>
      <c r="P25">
        <v>-0.44999999999999973</v>
      </c>
      <c r="Q25">
        <f t="shared" si="1"/>
        <v>57.12</v>
      </c>
      <c r="R25" s="1">
        <f t="shared" si="4"/>
        <v>0</v>
      </c>
      <c r="S25" s="1">
        <f t="shared" si="4"/>
        <v>0</v>
      </c>
      <c r="T25" s="1">
        <f t="shared" si="4"/>
        <v>0</v>
      </c>
      <c r="U25" s="1">
        <f t="shared" si="4"/>
        <v>0</v>
      </c>
      <c r="V25" s="1">
        <f t="shared" si="4"/>
        <v>0</v>
      </c>
      <c r="W25" s="1">
        <f t="shared" si="4"/>
        <v>0</v>
      </c>
      <c r="X25" s="1">
        <f t="shared" si="4"/>
        <v>0</v>
      </c>
      <c r="Y25" s="1">
        <f t="shared" si="4"/>
        <v>0</v>
      </c>
    </row>
    <row r="26" spans="1:25" x14ac:dyDescent="0.3">
      <c r="A26" s="1">
        <v>11.650268554679997</v>
      </c>
      <c r="B26" s="1">
        <v>11.5</v>
      </c>
      <c r="C26" s="1"/>
      <c r="D26" s="7"/>
      <c r="E26" s="1"/>
      <c r="O26">
        <v>257</v>
      </c>
      <c r="P26">
        <v>-0.19999999999999973</v>
      </c>
      <c r="Q26">
        <f t="shared" si="1"/>
        <v>60.12</v>
      </c>
      <c r="R26" s="1">
        <f t="shared" si="4"/>
        <v>0</v>
      </c>
      <c r="S26" s="1">
        <f t="shared" si="4"/>
        <v>0</v>
      </c>
      <c r="T26" s="1">
        <f t="shared" si="4"/>
        <v>0</v>
      </c>
      <c r="U26" s="1">
        <f t="shared" si="4"/>
        <v>0</v>
      </c>
      <c r="V26" s="1">
        <f t="shared" si="4"/>
        <v>0</v>
      </c>
      <c r="W26" s="1">
        <f t="shared" si="4"/>
        <v>0</v>
      </c>
      <c r="X26" s="1">
        <f t="shared" si="4"/>
        <v>0</v>
      </c>
      <c r="Y26" s="1">
        <f t="shared" si="4"/>
        <v>0</v>
      </c>
    </row>
    <row r="27" spans="1:25" x14ac:dyDescent="0.3">
      <c r="A27" s="1">
        <v>11.859008789064546</v>
      </c>
      <c r="B27" s="1">
        <v>12</v>
      </c>
      <c r="C27" s="1"/>
      <c r="D27" s="7"/>
      <c r="E27" s="1"/>
      <c r="O27">
        <v>272</v>
      </c>
      <c r="P27">
        <v>0.10000000000000009</v>
      </c>
      <c r="Q27">
        <f t="shared" si="1"/>
        <v>63.719999999999985</v>
      </c>
      <c r="R27" s="1">
        <f t="shared" si="4"/>
        <v>0</v>
      </c>
      <c r="S27" s="1">
        <f t="shared" si="4"/>
        <v>0</v>
      </c>
      <c r="T27" s="1">
        <f t="shared" si="4"/>
        <v>0</v>
      </c>
      <c r="U27" s="1">
        <f t="shared" si="4"/>
        <v>0</v>
      </c>
      <c r="V27" s="1">
        <f t="shared" si="4"/>
        <v>0</v>
      </c>
      <c r="W27" s="1">
        <f t="shared" si="4"/>
        <v>0</v>
      </c>
      <c r="X27" s="1">
        <f t="shared" si="4"/>
        <v>0</v>
      </c>
      <c r="Y27" s="1">
        <f t="shared" si="4"/>
        <v>0</v>
      </c>
    </row>
    <row r="28" spans="1:25" x14ac:dyDescent="0.3">
      <c r="A28" s="1">
        <v>12.058227539064546</v>
      </c>
      <c r="B28" s="1">
        <v>12.5</v>
      </c>
      <c r="C28" s="1"/>
      <c r="D28" s="7"/>
      <c r="E28" s="1"/>
      <c r="O28" s="92">
        <v>110</v>
      </c>
      <c r="P28" s="93">
        <v>-5.1899999999999995</v>
      </c>
      <c r="Q28">
        <f t="shared" si="1"/>
        <v>0.23999999999999488</v>
      </c>
      <c r="R28" s="1">
        <f t="shared" si="4"/>
        <v>0</v>
      </c>
      <c r="S28" s="1">
        <f t="shared" si="4"/>
        <v>0</v>
      </c>
      <c r="T28" s="1">
        <f t="shared" si="4"/>
        <v>0</v>
      </c>
      <c r="U28" s="1">
        <f t="shared" si="4"/>
        <v>0</v>
      </c>
      <c r="V28" s="1">
        <f t="shared" si="4"/>
        <v>0</v>
      </c>
      <c r="W28" s="1">
        <f t="shared" si="4"/>
        <v>0</v>
      </c>
      <c r="X28" s="1">
        <f t="shared" si="4"/>
        <v>0</v>
      </c>
      <c r="Y28" s="1">
        <f t="shared" si="4"/>
        <v>0</v>
      </c>
    </row>
    <row r="29" spans="1:25" x14ac:dyDescent="0.3">
      <c r="A29" s="1">
        <v>12.250854492179997</v>
      </c>
      <c r="B29" s="1">
        <v>13</v>
      </c>
      <c r="C29" s="1"/>
      <c r="D29" s="7"/>
      <c r="E29" s="1"/>
      <c r="O29" s="92">
        <v>118.5</v>
      </c>
      <c r="P29" s="93">
        <v>-5.1899999999999995</v>
      </c>
      <c r="Q29">
        <f t="shared" si="1"/>
        <v>0.23999999999999488</v>
      </c>
      <c r="R29" s="1">
        <f t="shared" si="4"/>
        <v>0</v>
      </c>
      <c r="S29" s="1">
        <f t="shared" si="4"/>
        <v>0</v>
      </c>
      <c r="T29" s="1">
        <f t="shared" si="4"/>
        <v>0</v>
      </c>
      <c r="U29" s="1">
        <f t="shared" si="4"/>
        <v>0</v>
      </c>
      <c r="V29" s="1">
        <f t="shared" si="4"/>
        <v>0</v>
      </c>
      <c r="W29" s="1">
        <f t="shared" si="4"/>
        <v>0</v>
      </c>
      <c r="X29" s="1">
        <f t="shared" si="4"/>
        <v>0</v>
      </c>
      <c r="Y29" s="1">
        <f t="shared" si="4"/>
        <v>0</v>
      </c>
    </row>
    <row r="30" spans="1:25" x14ac:dyDescent="0.3">
      <c r="A30" s="1">
        <v>12.4365234375</v>
      </c>
      <c r="B30" s="1">
        <v>13.5</v>
      </c>
      <c r="C30" s="1"/>
      <c r="D30" s="7"/>
      <c r="E30" s="1"/>
      <c r="O30" s="92">
        <v>126.5</v>
      </c>
      <c r="P30" s="93">
        <v>-5.2099999999999991</v>
      </c>
      <c r="Q30">
        <f t="shared" si="1"/>
        <v>0</v>
      </c>
      <c r="R30" s="1">
        <f t="shared" si="4"/>
        <v>0</v>
      </c>
      <c r="S30" s="1">
        <f t="shared" si="4"/>
        <v>0</v>
      </c>
      <c r="T30" s="1">
        <f t="shared" si="4"/>
        <v>0</v>
      </c>
      <c r="U30" s="1">
        <f t="shared" si="4"/>
        <v>0</v>
      </c>
      <c r="V30" s="1">
        <f t="shared" si="4"/>
        <v>0</v>
      </c>
      <c r="W30" s="1">
        <f t="shared" si="4"/>
        <v>0</v>
      </c>
      <c r="X30" s="1">
        <f t="shared" si="4"/>
        <v>0</v>
      </c>
      <c r="Y30" s="1">
        <f t="shared" si="4"/>
        <v>0</v>
      </c>
    </row>
    <row r="31" spans="1:25" x14ac:dyDescent="0.3">
      <c r="A31" s="1">
        <v>12.616699218744543</v>
      </c>
      <c r="B31" s="1">
        <v>14</v>
      </c>
      <c r="C31" s="1"/>
      <c r="D31" s="7"/>
      <c r="E31" s="1"/>
      <c r="O31" s="92">
        <v>135</v>
      </c>
      <c r="P31" s="93">
        <v>-5.1899999999999995</v>
      </c>
      <c r="Q31">
        <f t="shared" si="1"/>
        <v>0.23999999999999488</v>
      </c>
      <c r="R31" s="1">
        <f t="shared" si="4"/>
        <v>0</v>
      </c>
      <c r="S31" s="1">
        <f t="shared" si="4"/>
        <v>0</v>
      </c>
      <c r="T31" s="1">
        <f t="shared" si="4"/>
        <v>0</v>
      </c>
      <c r="U31" s="1">
        <f t="shared" si="4"/>
        <v>0</v>
      </c>
      <c r="V31" s="1">
        <f t="shared" si="4"/>
        <v>0</v>
      </c>
      <c r="W31" s="1">
        <f t="shared" si="4"/>
        <v>0</v>
      </c>
      <c r="X31" s="1">
        <f t="shared" si="4"/>
        <v>0</v>
      </c>
      <c r="Y31" s="1">
        <f t="shared" si="4"/>
        <v>0</v>
      </c>
    </row>
    <row r="32" spans="1:25" x14ac:dyDescent="0.3">
      <c r="A32" s="1">
        <v>12.807128906244543</v>
      </c>
      <c r="B32" s="1">
        <v>14.5</v>
      </c>
      <c r="C32" s="1"/>
      <c r="D32" s="7"/>
      <c r="E32" s="1"/>
    </row>
    <row r="33" spans="1:5" x14ac:dyDescent="0.3">
      <c r="A33" s="1">
        <v>12.956176757808407</v>
      </c>
      <c r="B33" s="1">
        <v>15</v>
      </c>
      <c r="C33" s="1"/>
      <c r="D33" s="7"/>
      <c r="E33" s="1"/>
    </row>
    <row r="34" spans="1:5" x14ac:dyDescent="0.3">
      <c r="A34" s="1">
        <v>13.119140625</v>
      </c>
      <c r="B34" s="1">
        <v>15.5</v>
      </c>
      <c r="C34" s="1"/>
      <c r="D34" s="7"/>
      <c r="E34" s="1"/>
    </row>
    <row r="35" spans="1:5" x14ac:dyDescent="0.3">
      <c r="A35" s="1">
        <v>13.276977539064546</v>
      </c>
      <c r="B35" s="1">
        <v>16</v>
      </c>
      <c r="C35" s="1"/>
      <c r="D35" s="7"/>
      <c r="E35" s="1"/>
    </row>
    <row r="36" spans="1:5" x14ac:dyDescent="0.3">
      <c r="A36" s="1">
        <v>13.463378906244543</v>
      </c>
      <c r="B36" s="1">
        <v>16.5</v>
      </c>
      <c r="C36" s="1"/>
      <c r="D36" s="7"/>
      <c r="E36" s="1"/>
    </row>
    <row r="37" spans="1:5" x14ac:dyDescent="0.3">
      <c r="A37" s="1">
        <v>13.6083984375</v>
      </c>
      <c r="B37" s="1">
        <v>17</v>
      </c>
      <c r="C37" s="1"/>
      <c r="D37" s="7"/>
      <c r="E37" s="1"/>
    </row>
    <row r="38" spans="1:5" x14ac:dyDescent="0.3">
      <c r="A38" s="1">
        <v>13.768798828128411</v>
      </c>
      <c r="B38" s="1">
        <v>17.5</v>
      </c>
      <c r="C38" s="1"/>
      <c r="D38" s="7"/>
      <c r="E38" s="1"/>
    </row>
    <row r="39" spans="1:5" x14ac:dyDescent="0.3">
      <c r="A39" s="1">
        <v>13.857788085936136</v>
      </c>
      <c r="B39" s="1">
        <v>18</v>
      </c>
      <c r="C39" s="1"/>
      <c r="D39" s="7"/>
      <c r="E39" s="1"/>
    </row>
    <row r="40" spans="1:5" x14ac:dyDescent="0.3">
      <c r="A40" s="1">
        <v>14.037231445308407</v>
      </c>
      <c r="B40" s="1">
        <v>18.5</v>
      </c>
      <c r="C40" s="1"/>
      <c r="D40" s="7"/>
      <c r="E40" s="1"/>
    </row>
    <row r="41" spans="1:5" x14ac:dyDescent="0.3">
      <c r="A41" s="1">
        <v>14.149291992179997</v>
      </c>
      <c r="B41" s="1">
        <v>19</v>
      </c>
      <c r="C41" s="1"/>
      <c r="D41" s="7"/>
      <c r="E41" s="1"/>
    </row>
    <row r="42" spans="1:5" x14ac:dyDescent="0.3">
      <c r="A42" s="1">
        <v>14.299438476564546</v>
      </c>
      <c r="B42" s="1">
        <v>19.5</v>
      </c>
      <c r="C42" s="1"/>
      <c r="D42" s="7"/>
      <c r="E42" s="1"/>
    </row>
    <row r="43" spans="1:5" x14ac:dyDescent="0.3">
      <c r="A43" s="1">
        <v>14.44921875</v>
      </c>
      <c r="B43" s="1">
        <v>20</v>
      </c>
      <c r="C43" s="1"/>
      <c r="D43" s="7"/>
      <c r="E43" s="1"/>
    </row>
    <row r="44" spans="1:5" x14ac:dyDescent="0.3">
      <c r="A44" s="1">
        <v>14.723510742179997</v>
      </c>
      <c r="B44" s="1">
        <v>21</v>
      </c>
      <c r="C44" s="1"/>
      <c r="D44" s="7"/>
      <c r="E44" s="1"/>
    </row>
    <row r="45" spans="1:5" x14ac:dyDescent="0.3">
      <c r="A45" s="1">
        <v>14.923461914064546</v>
      </c>
      <c r="B45" s="1">
        <v>22</v>
      </c>
      <c r="C45" s="1"/>
      <c r="D45" s="7"/>
      <c r="E45" s="1"/>
    </row>
    <row r="46" spans="1:5" x14ac:dyDescent="0.3">
      <c r="A46" s="1">
        <v>15.158935546872272</v>
      </c>
      <c r="B46" s="1">
        <v>23</v>
      </c>
      <c r="C46" s="1"/>
      <c r="D46" s="7"/>
      <c r="E46" s="1"/>
    </row>
    <row r="47" spans="1:5" x14ac:dyDescent="0.3">
      <c r="A47" s="1">
        <v>15.390747070308407</v>
      </c>
      <c r="B47" s="1">
        <v>24</v>
      </c>
      <c r="C47" s="1"/>
      <c r="D47" s="7"/>
      <c r="E47" s="1"/>
    </row>
    <row r="48" spans="1:5" x14ac:dyDescent="0.3">
      <c r="A48" s="1">
        <v>15.565063476564546</v>
      </c>
      <c r="B48" s="1">
        <v>25</v>
      </c>
      <c r="C48" s="1"/>
      <c r="D48" s="7"/>
      <c r="E48" s="1"/>
    </row>
    <row r="49" spans="1:5" x14ac:dyDescent="0.3">
      <c r="A49" s="1">
        <v>15.879272460936136</v>
      </c>
      <c r="B49" s="1">
        <v>26</v>
      </c>
      <c r="C49" s="1"/>
      <c r="D49" s="7"/>
      <c r="E49" s="1"/>
    </row>
    <row r="50" spans="1:5" x14ac:dyDescent="0.3">
      <c r="A50" s="1">
        <v>16.086547851564546</v>
      </c>
      <c r="B50" s="1">
        <v>27</v>
      </c>
      <c r="C50" s="1"/>
      <c r="D50" s="7"/>
      <c r="E50" s="1"/>
    </row>
    <row r="51" spans="1:5" x14ac:dyDescent="0.3">
      <c r="A51" s="1">
        <v>16.289428710936136</v>
      </c>
      <c r="B51" s="1">
        <v>28</v>
      </c>
      <c r="C51" s="1"/>
      <c r="D51" s="7"/>
      <c r="E51" s="1"/>
    </row>
    <row r="52" spans="1:5" x14ac:dyDescent="0.3">
      <c r="A52" s="1">
        <v>16.487915039064546</v>
      </c>
      <c r="B52" s="1">
        <v>29</v>
      </c>
      <c r="C52" s="1"/>
      <c r="D52" s="7"/>
      <c r="E52" s="1"/>
    </row>
    <row r="53" spans="1:5" x14ac:dyDescent="0.3">
      <c r="A53" s="1">
        <v>16.681640625</v>
      </c>
      <c r="B53" s="1">
        <v>30</v>
      </c>
      <c r="C53" s="1"/>
      <c r="D53" s="7"/>
      <c r="E53" s="1"/>
    </row>
    <row r="54" spans="1:5" x14ac:dyDescent="0.3">
      <c r="A54" s="1">
        <v>16.8720703125</v>
      </c>
      <c r="B54" s="1">
        <v>31</v>
      </c>
      <c r="C54" s="1"/>
      <c r="D54" s="7"/>
      <c r="E54" s="1"/>
    </row>
    <row r="55" spans="1:5" x14ac:dyDescent="0.3">
      <c r="A55" s="1">
        <v>17.059204101564546</v>
      </c>
      <c r="B55" s="1">
        <v>32</v>
      </c>
      <c r="C55" s="1"/>
      <c r="D55" s="7"/>
      <c r="E55" s="1"/>
    </row>
    <row r="56" spans="1:5" x14ac:dyDescent="0.3">
      <c r="A56" s="1">
        <v>17.243774414064546</v>
      </c>
      <c r="B56" s="1">
        <v>33</v>
      </c>
      <c r="C56" s="1"/>
      <c r="D56" s="7"/>
      <c r="E56" s="1"/>
    </row>
    <row r="57" spans="1:5" x14ac:dyDescent="0.3">
      <c r="A57" s="1">
        <v>17.424316406244543</v>
      </c>
      <c r="B57" s="1">
        <v>34</v>
      </c>
      <c r="C57" s="1"/>
      <c r="D57" s="7"/>
      <c r="E57" s="1"/>
    </row>
    <row r="58" spans="1:5" x14ac:dyDescent="0.3">
      <c r="A58" s="1">
        <v>17.593872070308407</v>
      </c>
      <c r="B58" s="1">
        <v>35</v>
      </c>
      <c r="C58" s="1"/>
      <c r="D58" s="7"/>
      <c r="E58" s="1"/>
    </row>
    <row r="59" spans="1:5" x14ac:dyDescent="0.3">
      <c r="A59" s="1">
        <v>17.785034179679997</v>
      </c>
      <c r="B59" s="1">
        <v>36</v>
      </c>
      <c r="C59" s="1"/>
      <c r="D59" s="7"/>
      <c r="E59" s="1"/>
    </row>
    <row r="60" spans="1:5" x14ac:dyDescent="0.3">
      <c r="A60" s="1">
        <v>17.952026367179997</v>
      </c>
      <c r="B60" s="1">
        <v>37</v>
      </c>
      <c r="C60" s="1"/>
      <c r="D60" s="7"/>
      <c r="E60" s="1"/>
    </row>
    <row r="61" spans="1:5" x14ac:dyDescent="0.3">
      <c r="A61" s="1">
        <v>18.121215820308407</v>
      </c>
      <c r="B61" s="1">
        <v>38</v>
      </c>
      <c r="C61" s="1"/>
      <c r="D61" s="7"/>
      <c r="E61" s="1"/>
    </row>
    <row r="62" spans="1:5" x14ac:dyDescent="0.3">
      <c r="A62" s="1">
        <v>18.286743164064546</v>
      </c>
      <c r="B62" s="1">
        <v>39</v>
      </c>
      <c r="C62" s="1"/>
      <c r="D62" s="7"/>
      <c r="E62" s="1"/>
    </row>
    <row r="63" spans="1:5" x14ac:dyDescent="0.3">
      <c r="A63" s="1">
        <v>18.452636718744543</v>
      </c>
      <c r="B63" s="1">
        <v>40</v>
      </c>
      <c r="C63" s="1"/>
      <c r="D63" s="7"/>
      <c r="E63" s="1"/>
    </row>
    <row r="64" spans="1:5" x14ac:dyDescent="0.3">
      <c r="A64" s="1">
        <v>18.620727539064546</v>
      </c>
      <c r="B64" s="1">
        <v>41</v>
      </c>
      <c r="C64" s="1"/>
      <c r="D64" s="7"/>
      <c r="E64" s="1"/>
    </row>
    <row r="65" spans="1:5" x14ac:dyDescent="0.3">
      <c r="A65" s="1">
        <v>18.784790039064546</v>
      </c>
      <c r="B65" s="1">
        <v>42</v>
      </c>
      <c r="C65" s="1"/>
      <c r="D65" s="7"/>
      <c r="E65" s="1"/>
    </row>
    <row r="66" spans="1:5" x14ac:dyDescent="0.3">
      <c r="A66" s="1">
        <v>18.94921875</v>
      </c>
      <c r="B66" s="1">
        <v>43</v>
      </c>
      <c r="C66" s="1"/>
      <c r="D66" s="7"/>
      <c r="E66" s="1"/>
    </row>
    <row r="67" spans="1:5" x14ac:dyDescent="0.3">
      <c r="A67" s="1">
        <v>19.092041015628411</v>
      </c>
      <c r="B67" s="1">
        <v>44</v>
      </c>
      <c r="C67" s="1"/>
      <c r="D67" s="7"/>
      <c r="E67" s="1"/>
    </row>
    <row r="68" spans="1:5" x14ac:dyDescent="0.3">
      <c r="A68" s="1">
        <v>19.249511718744543</v>
      </c>
      <c r="B68" s="1">
        <v>45</v>
      </c>
      <c r="C68" s="1"/>
      <c r="D68" s="7"/>
      <c r="E68" s="1"/>
    </row>
    <row r="69" spans="1:5" x14ac:dyDescent="0.3">
      <c r="A69" s="1">
        <v>19.412475585936136</v>
      </c>
      <c r="B69" s="1">
        <v>46</v>
      </c>
      <c r="C69" s="1"/>
      <c r="D69" s="7"/>
      <c r="E69" s="1"/>
    </row>
    <row r="70" spans="1:5" x14ac:dyDescent="0.3">
      <c r="A70" s="1">
        <v>19.562255859372272</v>
      </c>
      <c r="B70" s="1">
        <v>47</v>
      </c>
      <c r="C70" s="1"/>
      <c r="D70" s="7"/>
      <c r="E70" s="1"/>
    </row>
    <row r="71" spans="1:5" x14ac:dyDescent="0.3">
      <c r="A71" s="1">
        <v>19.710571289064546</v>
      </c>
      <c r="B71" s="1">
        <v>48</v>
      </c>
      <c r="C71" s="1"/>
      <c r="D71" s="7"/>
      <c r="E71" s="1"/>
    </row>
    <row r="72" spans="1:5" x14ac:dyDescent="0.3">
      <c r="A72" s="1">
        <v>19.861083984372272</v>
      </c>
      <c r="B72" s="1">
        <v>49</v>
      </c>
      <c r="C72" s="1"/>
      <c r="D72" s="7"/>
      <c r="E72" s="1"/>
    </row>
    <row r="73" spans="1:5" x14ac:dyDescent="0.3">
      <c r="A73" s="1">
        <v>20.013427734372272</v>
      </c>
      <c r="B73" s="1">
        <v>50</v>
      </c>
      <c r="C73" s="1"/>
      <c r="D73" s="7"/>
      <c r="E73" s="1"/>
    </row>
    <row r="74" spans="1:5" x14ac:dyDescent="0.3">
      <c r="A74" s="1">
        <v>20.151489257808407</v>
      </c>
      <c r="B74" s="1">
        <v>51</v>
      </c>
      <c r="C74" s="1"/>
      <c r="D74" s="7"/>
      <c r="E74" s="1"/>
    </row>
    <row r="75" spans="1:5" x14ac:dyDescent="0.3">
      <c r="A75" s="1">
        <v>20.303466796872272</v>
      </c>
      <c r="B75" s="1">
        <v>52</v>
      </c>
      <c r="C75" s="1"/>
      <c r="D75" s="7"/>
      <c r="E75" s="1"/>
    </row>
    <row r="76" spans="1:5" x14ac:dyDescent="0.3">
      <c r="A76" s="1">
        <v>20.442993164064546</v>
      </c>
      <c r="B76" s="1">
        <v>53</v>
      </c>
      <c r="C76" s="1"/>
      <c r="D76" s="7"/>
      <c r="E76" s="1"/>
    </row>
    <row r="77" spans="1:5" x14ac:dyDescent="0.3">
      <c r="A77" s="1">
        <v>20.565673828128411</v>
      </c>
      <c r="B77" s="1">
        <v>54</v>
      </c>
      <c r="C77" s="1"/>
      <c r="D77" s="7"/>
      <c r="E77" s="1"/>
    </row>
    <row r="78" spans="1:5" x14ac:dyDescent="0.3">
      <c r="A78" s="1">
        <v>20.737792968744543</v>
      </c>
      <c r="B78" s="1">
        <v>55</v>
      </c>
      <c r="C78" s="1"/>
      <c r="D78" s="7"/>
      <c r="E78" s="1"/>
    </row>
    <row r="79" spans="1:5" x14ac:dyDescent="0.3">
      <c r="A79" s="1">
        <v>20.851318359372272</v>
      </c>
      <c r="B79" s="1">
        <v>56</v>
      </c>
      <c r="C79" s="1"/>
      <c r="D79" s="7"/>
      <c r="E79" s="1"/>
    </row>
    <row r="80" spans="1:5" x14ac:dyDescent="0.3">
      <c r="A80" s="1">
        <v>20.995971679679997</v>
      </c>
      <c r="B80" s="1">
        <v>57</v>
      </c>
      <c r="C80" s="1"/>
      <c r="D80" s="7"/>
      <c r="E80" s="1"/>
    </row>
    <row r="81" spans="1:5" x14ac:dyDescent="0.3">
      <c r="A81" s="1">
        <v>21.104736328128411</v>
      </c>
      <c r="B81" s="1">
        <v>58</v>
      </c>
      <c r="C81" s="1"/>
      <c r="D81" s="7"/>
      <c r="E81" s="1"/>
    </row>
    <row r="82" spans="1:5" x14ac:dyDescent="0.3">
      <c r="A82" s="1">
        <v>21.285644531244543</v>
      </c>
      <c r="B82" s="1">
        <v>59</v>
      </c>
      <c r="C82" s="1"/>
      <c r="D82" s="7"/>
      <c r="E82" s="1"/>
    </row>
    <row r="83" spans="1:5" x14ac:dyDescent="0.3">
      <c r="A83" s="1">
        <v>21.381958007808407</v>
      </c>
      <c r="B83" s="1">
        <v>60</v>
      </c>
      <c r="C83" s="1"/>
      <c r="D83" s="7"/>
      <c r="E83" s="1"/>
    </row>
    <row r="84" spans="1:5" x14ac:dyDescent="0.3">
      <c r="A84" s="1">
        <v>21.480102539064546</v>
      </c>
      <c r="B84" s="1">
        <v>61</v>
      </c>
      <c r="C84" s="1"/>
      <c r="D84" s="7"/>
      <c r="E84" s="1"/>
    </row>
    <row r="85" spans="1:5" x14ac:dyDescent="0.3">
      <c r="A85" s="1">
        <v>21.666137695308407</v>
      </c>
      <c r="B85" s="1">
        <v>62</v>
      </c>
      <c r="C85" s="1"/>
      <c r="D85" s="7"/>
      <c r="E85" s="1"/>
    </row>
    <row r="86" spans="1:5" x14ac:dyDescent="0.3">
      <c r="A86" s="1">
        <v>21.770141601564546</v>
      </c>
      <c r="B86" s="1">
        <v>63</v>
      </c>
      <c r="C86" s="1"/>
      <c r="D86" s="7"/>
      <c r="E86" s="1"/>
    </row>
    <row r="87" spans="1:5" x14ac:dyDescent="0.3">
      <c r="A87" s="1">
        <v>21.834228515628411</v>
      </c>
      <c r="B87" s="1">
        <v>64</v>
      </c>
      <c r="C87" s="1"/>
      <c r="D87" s="7"/>
      <c r="E87" s="1"/>
    </row>
    <row r="88" spans="1:5" x14ac:dyDescent="0.3">
      <c r="A88" s="1">
        <v>22.0546875</v>
      </c>
      <c r="B88" s="1">
        <v>65</v>
      </c>
      <c r="C88" s="1"/>
      <c r="D88" s="7"/>
      <c r="E88" s="1"/>
    </row>
    <row r="89" spans="1:5" x14ac:dyDescent="0.3">
      <c r="A89" s="1">
        <v>22.166748046872272</v>
      </c>
      <c r="B89" s="1">
        <v>66</v>
      </c>
      <c r="C89" s="1"/>
      <c r="D89" s="7"/>
      <c r="E89" s="1"/>
    </row>
    <row r="90" spans="1:5" x14ac:dyDescent="0.3">
      <c r="A90" s="1">
        <v>22.2626953125</v>
      </c>
      <c r="B90" s="1">
        <v>67</v>
      </c>
      <c r="C90" s="1"/>
      <c r="D90" s="7"/>
      <c r="E90" s="1"/>
    </row>
    <row r="91" spans="1:5" x14ac:dyDescent="0.3">
      <c r="A91" s="1">
        <v>22.331176757808407</v>
      </c>
      <c r="B91" s="1">
        <v>68</v>
      </c>
      <c r="C91" s="1"/>
      <c r="D91" s="7"/>
      <c r="E91" s="1"/>
    </row>
    <row r="92" spans="1:5" x14ac:dyDescent="0.3">
      <c r="A92" s="1">
        <v>22.434814453128411</v>
      </c>
      <c r="B92" s="1">
        <v>69</v>
      </c>
      <c r="C92" s="1"/>
      <c r="D92" s="7"/>
      <c r="E92" s="1"/>
    </row>
    <row r="93" spans="1:5" x14ac:dyDescent="0.3">
      <c r="A93" s="1">
        <v>22.541381835936136</v>
      </c>
      <c r="B93" s="1">
        <v>70</v>
      </c>
      <c r="C93" s="1"/>
      <c r="D93" s="7"/>
      <c r="E93" s="1"/>
    </row>
    <row r="94" spans="1:5" x14ac:dyDescent="0.3">
      <c r="A94" s="1">
        <v>22.623779296872272</v>
      </c>
      <c r="B94" s="1">
        <v>71</v>
      </c>
      <c r="C94" s="1"/>
      <c r="D94" s="7"/>
      <c r="E94" s="1"/>
    </row>
    <row r="95" spans="1:5" x14ac:dyDescent="0.3">
      <c r="A95" s="1">
        <v>22.859252929679997</v>
      </c>
      <c r="B95" s="1">
        <v>72</v>
      </c>
      <c r="C95" s="1"/>
      <c r="D95" s="7"/>
      <c r="E95" s="1"/>
    </row>
    <row r="96" spans="1:5" x14ac:dyDescent="0.3">
      <c r="A96" s="1">
        <v>22.874267578128411</v>
      </c>
      <c r="B96" s="1">
        <v>73</v>
      </c>
      <c r="C96" s="1"/>
      <c r="D96" s="7"/>
      <c r="E96" s="1"/>
    </row>
    <row r="97" spans="1:5" x14ac:dyDescent="0.3">
      <c r="A97" s="1">
        <v>22.859619140628411</v>
      </c>
      <c r="B97" s="1">
        <v>74</v>
      </c>
      <c r="C97" s="1"/>
      <c r="D97" s="7"/>
      <c r="E97" s="1"/>
    </row>
    <row r="98" spans="1:5" x14ac:dyDescent="0.3">
      <c r="A98" s="1">
        <v>22.965454101564546</v>
      </c>
      <c r="B98" s="1">
        <v>75</v>
      </c>
      <c r="C98" s="1"/>
      <c r="D98" s="7"/>
      <c r="E98" s="1"/>
    </row>
    <row r="99" spans="1:5" x14ac:dyDescent="0.3">
      <c r="A99" s="1">
        <v>23.232421875</v>
      </c>
      <c r="B99" s="1">
        <v>76</v>
      </c>
      <c r="C99" s="1"/>
      <c r="D99" s="7"/>
      <c r="E99" s="1"/>
    </row>
    <row r="100" spans="1:5" x14ac:dyDescent="0.3">
      <c r="A100" s="1">
        <v>23.233886718744543</v>
      </c>
      <c r="B100" s="1">
        <v>77</v>
      </c>
      <c r="C100" s="1"/>
      <c r="D100" s="7"/>
      <c r="E100" s="1"/>
    </row>
    <row r="101" spans="1:5" x14ac:dyDescent="0.3">
      <c r="A101" s="1">
        <v>23.380004882808407</v>
      </c>
      <c r="B101" s="1">
        <v>78</v>
      </c>
      <c r="C101" s="1"/>
      <c r="D101" s="7"/>
      <c r="E101" s="1"/>
    </row>
    <row r="102" spans="1:5" x14ac:dyDescent="0.3">
      <c r="A102" s="1">
        <v>23.328369140628411</v>
      </c>
      <c r="B102" s="1">
        <v>79</v>
      </c>
      <c r="C102" s="1"/>
      <c r="D102" s="7"/>
      <c r="E102" s="1"/>
    </row>
    <row r="103" spans="1:5" x14ac:dyDescent="0.3">
      <c r="A103" s="1">
        <v>23.441894531244543</v>
      </c>
      <c r="B103" s="1">
        <v>80</v>
      </c>
      <c r="C103" s="1"/>
      <c r="D103" s="7"/>
      <c r="E103" s="1"/>
    </row>
    <row r="104" spans="1:5" x14ac:dyDescent="0.3">
      <c r="A104" s="1">
        <v>23.644042968744543</v>
      </c>
      <c r="B104" s="1">
        <v>81</v>
      </c>
      <c r="C104" s="1"/>
      <c r="D104" s="7"/>
      <c r="E104" s="1"/>
    </row>
    <row r="105" spans="1:5" x14ac:dyDescent="0.3">
      <c r="A105" s="1">
        <v>23.6689453125</v>
      </c>
      <c r="B105" s="1">
        <v>82</v>
      </c>
      <c r="C105" s="1"/>
      <c r="D105" s="7"/>
      <c r="E105" s="1"/>
    </row>
    <row r="106" spans="1:5" x14ac:dyDescent="0.3">
      <c r="A106" s="1">
        <v>23.740722656244543</v>
      </c>
      <c r="B106" s="1">
        <v>83</v>
      </c>
      <c r="C106" s="1"/>
      <c r="D106" s="7"/>
      <c r="E106" s="1"/>
    </row>
    <row r="107" spans="1:5" x14ac:dyDescent="0.3">
      <c r="A107" s="1">
        <v>23.730102539064546</v>
      </c>
      <c r="B107" s="1">
        <v>84</v>
      </c>
      <c r="C107" s="1"/>
      <c r="D107" s="7"/>
      <c r="E107" s="1"/>
    </row>
    <row r="108" spans="1:5" x14ac:dyDescent="0.3">
      <c r="A108" s="1">
        <v>23.995239257808407</v>
      </c>
      <c r="B108" s="1">
        <v>85</v>
      </c>
      <c r="C108" s="1"/>
      <c r="D108" s="7"/>
      <c r="E108" s="1"/>
    </row>
    <row r="109" spans="1:5" x14ac:dyDescent="0.3">
      <c r="A109" s="1">
        <v>23.828247070308407</v>
      </c>
      <c r="B109" s="1">
        <v>86</v>
      </c>
      <c r="C109" s="1"/>
      <c r="D109" s="7"/>
      <c r="E109" s="1"/>
    </row>
    <row r="110" spans="1:5" x14ac:dyDescent="0.3">
      <c r="A110" s="1">
        <v>24.140258789064546</v>
      </c>
      <c r="B110" s="1">
        <v>87</v>
      </c>
      <c r="C110" s="1"/>
      <c r="D110" s="7"/>
      <c r="E110" s="1"/>
    </row>
    <row r="111" spans="1:5" x14ac:dyDescent="0.3">
      <c r="A111" s="1">
        <v>24.2255859375</v>
      </c>
      <c r="B111" s="1">
        <v>88</v>
      </c>
      <c r="C111" s="1"/>
      <c r="D111" s="7"/>
      <c r="E111" s="1"/>
    </row>
    <row r="112" spans="1:5" x14ac:dyDescent="0.3">
      <c r="A112" s="1">
        <v>24.2958984375</v>
      </c>
      <c r="B112" s="1">
        <v>89</v>
      </c>
      <c r="C112" s="1"/>
      <c r="D112" s="7"/>
      <c r="E112" s="1"/>
    </row>
    <row r="113" spans="1:5" x14ac:dyDescent="0.3">
      <c r="A113" s="1">
        <v>24.266235351564546</v>
      </c>
      <c r="B113" s="1">
        <v>90</v>
      </c>
      <c r="C113" s="1"/>
      <c r="D113" s="7"/>
      <c r="E113" s="1"/>
    </row>
    <row r="114" spans="1:5" x14ac:dyDescent="0.3">
      <c r="A114" s="1">
        <v>24.380126953128411</v>
      </c>
      <c r="B114" s="1">
        <v>91</v>
      </c>
      <c r="C114" s="1"/>
      <c r="D114" s="7"/>
      <c r="E114" s="1"/>
    </row>
    <row r="115" spans="1:5" x14ac:dyDescent="0.3">
      <c r="A115" s="1">
        <v>24.525878906244543</v>
      </c>
      <c r="B115" s="1">
        <v>92</v>
      </c>
      <c r="C115" s="1"/>
      <c r="D115" s="7"/>
      <c r="E115" s="1"/>
    </row>
    <row r="116" spans="1:5" x14ac:dyDescent="0.3">
      <c r="A116" s="1">
        <v>24.495849609372272</v>
      </c>
      <c r="B116" s="1">
        <v>93</v>
      </c>
      <c r="C116" s="1"/>
      <c r="D116" s="7"/>
      <c r="E116" s="1"/>
    </row>
    <row r="117" spans="1:5" x14ac:dyDescent="0.3">
      <c r="A117" s="1">
        <v>24.364746093744543</v>
      </c>
      <c r="B117" s="1">
        <v>94</v>
      </c>
      <c r="C117" s="1"/>
      <c r="D117" s="7"/>
      <c r="E117" s="1"/>
    </row>
    <row r="118" spans="1:5" x14ac:dyDescent="0.3">
      <c r="A118" s="1">
        <v>24.540527343744543</v>
      </c>
      <c r="B118" s="1">
        <v>95</v>
      </c>
      <c r="C118" s="1"/>
      <c r="D118" s="7"/>
      <c r="E118" s="1"/>
    </row>
    <row r="119" spans="1:5" x14ac:dyDescent="0.3">
      <c r="A119" s="1">
        <v>24.895385742179997</v>
      </c>
      <c r="B119" s="1">
        <v>96</v>
      </c>
      <c r="C119" s="1"/>
      <c r="D119" s="7"/>
      <c r="E119" s="1"/>
    </row>
    <row r="120" spans="1:5" x14ac:dyDescent="0.3">
      <c r="A120" s="1">
        <v>24.869384765628411</v>
      </c>
      <c r="B120" s="1">
        <v>97</v>
      </c>
      <c r="C120" s="1"/>
      <c r="D120" s="7"/>
      <c r="E120" s="1"/>
    </row>
    <row r="121" spans="1:5" x14ac:dyDescent="0.3">
      <c r="A121" s="1">
        <v>24.688842773436136</v>
      </c>
      <c r="B121" s="1">
        <v>98</v>
      </c>
      <c r="C121" s="1"/>
      <c r="D121" s="7"/>
      <c r="E121" s="1"/>
    </row>
    <row r="122" spans="1:5" x14ac:dyDescent="0.3">
      <c r="A122" s="1">
        <v>24.844482421872272</v>
      </c>
      <c r="B122" s="1">
        <v>99</v>
      </c>
      <c r="C122" s="1"/>
      <c r="D122" s="7"/>
      <c r="E122" s="1"/>
    </row>
    <row r="123" spans="1:5" x14ac:dyDescent="0.3">
      <c r="A123" s="1">
        <v>25.0869140625</v>
      </c>
      <c r="B123" s="1">
        <v>100</v>
      </c>
      <c r="C123" s="1"/>
      <c r="D123" s="7"/>
      <c r="E123" s="1"/>
    </row>
    <row r="124" spans="1:5" x14ac:dyDescent="0.3">
      <c r="A124" s="1">
        <v>25.293090820308407</v>
      </c>
      <c r="B124" s="1">
        <v>105</v>
      </c>
      <c r="C124" s="1"/>
      <c r="D124" s="7"/>
      <c r="E124" s="1"/>
    </row>
    <row r="125" spans="1:5" x14ac:dyDescent="0.3">
      <c r="A125" s="1">
        <v>25.695190429679997</v>
      </c>
      <c r="B125" s="1">
        <v>110</v>
      </c>
      <c r="C125" s="1"/>
      <c r="D125" s="7"/>
      <c r="E125" s="1"/>
    </row>
    <row r="126" spans="1:5" x14ac:dyDescent="0.3">
      <c r="A126" s="1">
        <v>25.781982421872272</v>
      </c>
      <c r="B126" s="1">
        <v>115</v>
      </c>
      <c r="C126" s="1"/>
      <c r="D126" s="7"/>
      <c r="E126" s="1"/>
    </row>
    <row r="127" spans="1:5" x14ac:dyDescent="0.3">
      <c r="A127" s="1">
        <v>26.057739257808407</v>
      </c>
      <c r="B127" s="1">
        <v>120</v>
      </c>
      <c r="C127" s="1"/>
      <c r="D127" s="7"/>
      <c r="E127" s="1"/>
    </row>
    <row r="128" spans="1:5" x14ac:dyDescent="0.3">
      <c r="A128" s="1">
        <v>26.484008789064546</v>
      </c>
      <c r="B128" s="1">
        <v>125</v>
      </c>
      <c r="C128" s="1"/>
      <c r="D128" s="7"/>
      <c r="E128" s="1"/>
    </row>
    <row r="129" spans="1:5" x14ac:dyDescent="0.3">
      <c r="A129" s="1">
        <v>26.687988281244543</v>
      </c>
      <c r="B129" s="1">
        <v>130</v>
      </c>
      <c r="C129" s="1"/>
      <c r="D129" s="7"/>
      <c r="E129" s="1"/>
    </row>
    <row r="130" spans="1:5" x14ac:dyDescent="0.3">
      <c r="A130" s="1">
        <v>26.812866210936136</v>
      </c>
      <c r="B130" s="1">
        <v>135</v>
      </c>
      <c r="C130" s="1"/>
      <c r="D130" s="7"/>
      <c r="E130" s="1"/>
    </row>
    <row r="131" spans="1:5" x14ac:dyDescent="0.3">
      <c r="A131" s="1">
        <v>26.999633789064546</v>
      </c>
      <c r="B131" s="1">
        <v>140</v>
      </c>
      <c r="C131" s="1"/>
      <c r="D131" s="7"/>
      <c r="E131" s="1"/>
    </row>
    <row r="132" spans="1:5" x14ac:dyDescent="0.3">
      <c r="A132" s="1">
        <v>27.406127929679997</v>
      </c>
      <c r="B132" s="1">
        <v>145</v>
      </c>
      <c r="C132" s="1"/>
      <c r="D132" s="7"/>
      <c r="E132" s="1"/>
    </row>
    <row r="133" spans="1:5" x14ac:dyDescent="0.3">
      <c r="A133" s="1">
        <v>27.472045898436136</v>
      </c>
      <c r="B133" s="1">
        <v>150</v>
      </c>
      <c r="C133" s="1"/>
      <c r="D133" s="7"/>
      <c r="E133" s="1"/>
    </row>
    <row r="134" spans="1:5" x14ac:dyDescent="0.3">
      <c r="A134" s="1">
        <v>28.4677734375</v>
      </c>
      <c r="B134" s="1">
        <v>155</v>
      </c>
      <c r="C134" s="1"/>
      <c r="D134" s="7"/>
      <c r="E134" s="1"/>
    </row>
    <row r="135" spans="1:5" x14ac:dyDescent="0.3">
      <c r="A135" s="1">
        <v>27.451904296872272</v>
      </c>
      <c r="B135" s="1">
        <v>160</v>
      </c>
      <c r="C135" s="1"/>
      <c r="D135" s="7"/>
      <c r="E135" s="1"/>
    </row>
    <row r="136" spans="1:5" x14ac:dyDescent="0.3">
      <c r="A136" s="1">
        <v>27.562866210936136</v>
      </c>
      <c r="B136" s="1">
        <v>165</v>
      </c>
      <c r="C136" s="1"/>
      <c r="D136" s="7"/>
      <c r="E136" s="1"/>
    </row>
    <row r="137" spans="1:5" x14ac:dyDescent="0.3">
      <c r="A137" s="1">
        <v>28.230834960936136</v>
      </c>
      <c r="B137" s="1">
        <v>170</v>
      </c>
      <c r="C137" s="1"/>
      <c r="D137" s="7"/>
      <c r="E137" s="1"/>
    </row>
    <row r="138" spans="1:5" x14ac:dyDescent="0.3">
      <c r="A138" s="1">
        <v>28.029785156244543</v>
      </c>
      <c r="B138" s="1">
        <v>175</v>
      </c>
      <c r="C138" s="1"/>
      <c r="D138" s="7"/>
      <c r="E138" s="1"/>
    </row>
    <row r="139" spans="1:5" x14ac:dyDescent="0.3">
      <c r="A139" s="1">
        <v>28.213989257808407</v>
      </c>
      <c r="B139" s="1">
        <v>180</v>
      </c>
      <c r="C139" s="1"/>
      <c r="D139" s="7"/>
      <c r="E139" s="1"/>
    </row>
    <row r="140" spans="1:5" x14ac:dyDescent="0.3">
      <c r="A140" s="1">
        <v>28.015136718744543</v>
      </c>
      <c r="B140" s="1">
        <v>185</v>
      </c>
      <c r="C140" s="1"/>
      <c r="D140" s="7"/>
      <c r="E140" s="1"/>
    </row>
    <row r="141" spans="1:5" x14ac:dyDescent="0.3">
      <c r="A141" s="1">
        <v>28.489746093744543</v>
      </c>
      <c r="B141" s="1">
        <v>190</v>
      </c>
      <c r="C141" s="1"/>
      <c r="D141" s="7"/>
      <c r="E141" s="1"/>
    </row>
    <row r="142" spans="1:5" x14ac:dyDescent="0.3">
      <c r="A142" s="1">
        <v>28.834716796872272</v>
      </c>
      <c r="B142" s="1">
        <v>195</v>
      </c>
      <c r="C142" s="1"/>
      <c r="D142" s="7"/>
      <c r="E142" s="1"/>
    </row>
    <row r="143" spans="1:5" x14ac:dyDescent="0.3">
      <c r="A143" s="1">
        <v>28.556762695308407</v>
      </c>
      <c r="B143" s="20">
        <v>200</v>
      </c>
      <c r="C143" s="1"/>
      <c r="D143" s="7"/>
      <c r="E143" s="1"/>
    </row>
    <row r="144" spans="1:5" x14ac:dyDescent="0.3">
      <c r="A144" s="1">
        <v>29.080444335936136</v>
      </c>
      <c r="B144" s="1">
        <v>205</v>
      </c>
      <c r="C144" s="1"/>
      <c r="D144" s="7"/>
      <c r="E144" s="1"/>
    </row>
    <row r="145" spans="1:5" x14ac:dyDescent="0.3">
      <c r="A145" s="1">
        <v>29.1884765625</v>
      </c>
      <c r="B145" s="1">
        <v>210</v>
      </c>
      <c r="C145" s="1"/>
      <c r="D145" s="7"/>
      <c r="E145" s="1"/>
    </row>
    <row r="146" spans="1:5" x14ac:dyDescent="0.3">
      <c r="A146" s="1">
        <v>29.656860351564546</v>
      </c>
      <c r="B146" s="1">
        <v>215</v>
      </c>
      <c r="C146" s="1"/>
      <c r="D146" s="7"/>
      <c r="E146" s="1"/>
    </row>
    <row r="147" spans="1:5" x14ac:dyDescent="0.3">
      <c r="A147" s="1">
        <v>29.382202148436136</v>
      </c>
      <c r="B147" s="1">
        <v>220</v>
      </c>
      <c r="C147" s="1"/>
      <c r="D147" s="7"/>
      <c r="E147" s="1"/>
    </row>
    <row r="148" spans="1:5" x14ac:dyDescent="0.3">
      <c r="A148" s="1">
        <v>29.6953125</v>
      </c>
      <c r="B148" s="1">
        <v>225</v>
      </c>
      <c r="C148" s="1"/>
      <c r="D148" s="7"/>
      <c r="E148" s="1"/>
    </row>
    <row r="149" spans="1:5" x14ac:dyDescent="0.3">
      <c r="A149" s="1">
        <v>29.694946289064546</v>
      </c>
      <c r="B149" s="1">
        <v>230</v>
      </c>
      <c r="C149" s="1"/>
      <c r="D149" s="7"/>
      <c r="E149" s="1"/>
    </row>
    <row r="150" spans="1:5" x14ac:dyDescent="0.3">
      <c r="A150" s="1">
        <v>29.945068359372272</v>
      </c>
      <c r="B150" s="1">
        <v>235</v>
      </c>
      <c r="C150" s="1"/>
      <c r="D150" s="7"/>
      <c r="E150" s="1"/>
    </row>
    <row r="151" spans="1:5" x14ac:dyDescent="0.3">
      <c r="A151" s="1">
        <v>29.955688476564546</v>
      </c>
      <c r="B151" s="1">
        <v>240</v>
      </c>
      <c r="C151" s="1"/>
      <c r="D151" s="7"/>
      <c r="E151" s="1"/>
    </row>
    <row r="152" spans="1:5" x14ac:dyDescent="0.3">
      <c r="A152" s="1">
        <v>29.776611328128411</v>
      </c>
      <c r="B152" s="1">
        <v>245</v>
      </c>
      <c r="C152" s="1"/>
      <c r="D152" s="7"/>
      <c r="E152" s="1"/>
    </row>
    <row r="153" spans="1:5" x14ac:dyDescent="0.3">
      <c r="A153" s="1">
        <v>29.902221679679997</v>
      </c>
      <c r="B153" s="1">
        <v>250</v>
      </c>
      <c r="C153" s="1"/>
      <c r="D153" s="7"/>
      <c r="E153" s="1"/>
    </row>
    <row r="154" spans="1:5" x14ac:dyDescent="0.3">
      <c r="A154" s="1">
        <v>29.691284179679997</v>
      </c>
      <c r="B154" s="1">
        <v>255</v>
      </c>
      <c r="C154" s="1"/>
      <c r="D154" s="7"/>
      <c r="E154" s="1"/>
    </row>
    <row r="155" spans="1:5" x14ac:dyDescent="0.3">
      <c r="A155" s="1">
        <v>30.405029296872272</v>
      </c>
      <c r="B155" s="1">
        <v>260</v>
      </c>
      <c r="C155" s="1"/>
      <c r="D155" s="7"/>
      <c r="E155" s="1"/>
    </row>
    <row r="156" spans="1:5" x14ac:dyDescent="0.3">
      <c r="A156" s="1">
        <v>30.825073242179997</v>
      </c>
      <c r="B156" s="1">
        <v>265</v>
      </c>
      <c r="C156" s="1"/>
      <c r="D156" s="7"/>
      <c r="E156" s="1"/>
    </row>
    <row r="157" spans="1:5" x14ac:dyDescent="0.3">
      <c r="A157" s="1">
        <v>30.658081054679997</v>
      </c>
      <c r="B157" s="1">
        <v>270</v>
      </c>
      <c r="C157" s="1"/>
      <c r="D157" s="7"/>
      <c r="E157" s="1"/>
    </row>
    <row r="158" spans="1:5" x14ac:dyDescent="0.3">
      <c r="A158" s="1">
        <v>30.632080078128411</v>
      </c>
      <c r="B158" s="1">
        <v>275</v>
      </c>
      <c r="C158" s="1"/>
      <c r="D158" s="7"/>
      <c r="E158" s="1"/>
    </row>
    <row r="159" spans="1:5" x14ac:dyDescent="0.3">
      <c r="A159" s="1">
        <v>30.631713867179997</v>
      </c>
      <c r="B159" s="1">
        <v>280</v>
      </c>
      <c r="C159" s="1"/>
      <c r="D159" s="7"/>
      <c r="E159" s="1"/>
    </row>
    <row r="160" spans="1:5" x14ac:dyDescent="0.3">
      <c r="A160" s="1">
        <v>30.814453125</v>
      </c>
      <c r="B160" s="1">
        <v>285</v>
      </c>
      <c r="C160" s="1"/>
      <c r="D160" s="7"/>
      <c r="E160" s="1"/>
    </row>
    <row r="161" spans="1:5" x14ac:dyDescent="0.3">
      <c r="A161" s="1">
        <v>31.073364257808407</v>
      </c>
      <c r="B161" s="1">
        <v>290</v>
      </c>
      <c r="C161" s="1"/>
      <c r="D161" s="7"/>
      <c r="E161" s="1"/>
    </row>
    <row r="162" spans="1:5" x14ac:dyDescent="0.3">
      <c r="A162" s="1">
        <v>31.102661132808407</v>
      </c>
      <c r="B162" s="1">
        <v>295</v>
      </c>
      <c r="C162" s="1"/>
      <c r="D162" s="7"/>
      <c r="E162" s="1"/>
    </row>
    <row r="163" spans="1:5" x14ac:dyDescent="0.3">
      <c r="A163" s="1">
        <v>31.173339843744543</v>
      </c>
      <c r="B163" s="1">
        <v>300</v>
      </c>
      <c r="C163" s="1"/>
      <c r="D163" s="7"/>
      <c r="E163" s="1"/>
    </row>
    <row r="164" spans="1:5" x14ac:dyDescent="0.3">
      <c r="A164" s="1">
        <v>31.486450195308407</v>
      </c>
      <c r="B164" s="1">
        <v>310</v>
      </c>
      <c r="C164" s="1"/>
      <c r="D164" s="7"/>
      <c r="E164" s="1"/>
    </row>
    <row r="165" spans="1:5" x14ac:dyDescent="0.3">
      <c r="A165" s="1">
        <v>31.771362304679997</v>
      </c>
      <c r="B165" s="1">
        <v>320</v>
      </c>
      <c r="C165" s="1"/>
      <c r="D165" s="7"/>
      <c r="E165" s="1"/>
    </row>
    <row r="166" spans="1:5" x14ac:dyDescent="0.3">
      <c r="A166" s="1">
        <v>31.892578125</v>
      </c>
      <c r="B166" s="1">
        <v>330</v>
      </c>
      <c r="C166" s="1"/>
      <c r="D166" s="7"/>
      <c r="E166" s="1"/>
    </row>
    <row r="167" spans="1:5" x14ac:dyDescent="0.3">
      <c r="A167" s="1">
        <v>32.61328125</v>
      </c>
      <c r="B167" s="1">
        <v>340</v>
      </c>
      <c r="C167" s="1"/>
      <c r="D167" s="7"/>
      <c r="E167" s="1"/>
    </row>
    <row r="168" spans="1:5" x14ac:dyDescent="0.3">
      <c r="A168" s="1">
        <v>32.310791015628411</v>
      </c>
      <c r="B168" s="1">
        <v>350</v>
      </c>
      <c r="C168" s="1"/>
      <c r="D168" s="7"/>
      <c r="E168" s="1"/>
    </row>
    <row r="169" spans="1:5" x14ac:dyDescent="0.3">
      <c r="A169" s="1">
        <v>33.078369140628411</v>
      </c>
      <c r="B169" s="1">
        <v>360</v>
      </c>
      <c r="C169" s="1"/>
      <c r="D169" s="7"/>
      <c r="E169" s="1"/>
    </row>
    <row r="170" spans="1:5" x14ac:dyDescent="0.3">
      <c r="A170" s="1">
        <v>32.7509765625</v>
      </c>
      <c r="B170" s="1">
        <v>370</v>
      </c>
      <c r="C170" s="1"/>
      <c r="D170" s="7"/>
      <c r="E170" s="1"/>
    </row>
    <row r="171" spans="1:5" x14ac:dyDescent="0.3">
      <c r="A171" s="1">
        <v>33.0234375</v>
      </c>
      <c r="B171" s="1">
        <v>380</v>
      </c>
      <c r="C171" s="1"/>
      <c r="D171" s="7"/>
      <c r="E171" s="1"/>
    </row>
    <row r="172" spans="1:5" x14ac:dyDescent="0.3">
      <c r="A172" s="1">
        <v>33.151611328128411</v>
      </c>
      <c r="B172" s="1">
        <v>390</v>
      </c>
      <c r="C172" s="1"/>
      <c r="D172" s="7"/>
      <c r="E172" s="1"/>
    </row>
    <row r="173" spans="1:5" x14ac:dyDescent="0.3">
      <c r="A173" s="1">
        <v>33.386352539064546</v>
      </c>
      <c r="B173" s="20">
        <v>400</v>
      </c>
      <c r="C173" s="1"/>
      <c r="D173" s="7"/>
      <c r="E173" s="1"/>
    </row>
    <row r="174" spans="1:5" x14ac:dyDescent="0.3">
      <c r="A174" s="1">
        <v>33.6240234375</v>
      </c>
      <c r="B174" s="1">
        <v>410</v>
      </c>
      <c r="C174" s="1"/>
      <c r="D174" s="7"/>
      <c r="E174" s="1"/>
    </row>
    <row r="175" spans="1:5" x14ac:dyDescent="0.3">
      <c r="A175" s="1">
        <v>33.663940429679997</v>
      </c>
      <c r="B175" s="1">
        <v>420</v>
      </c>
      <c r="C175" s="1"/>
      <c r="D175" s="7"/>
      <c r="E175" s="1"/>
    </row>
    <row r="176" spans="1:5" x14ac:dyDescent="0.3">
      <c r="A176" s="1">
        <v>33.912963867179997</v>
      </c>
      <c r="B176" s="1">
        <v>430</v>
      </c>
      <c r="C176" s="1"/>
      <c r="D176" s="7"/>
      <c r="E176" s="1"/>
    </row>
    <row r="177" spans="1:5" x14ac:dyDescent="0.3">
      <c r="A177" s="1">
        <v>33.981811523436136</v>
      </c>
      <c r="B177" s="1">
        <v>440</v>
      </c>
      <c r="C177" s="1"/>
      <c r="D177" s="7"/>
      <c r="E177" s="1"/>
    </row>
    <row r="178" spans="1:5" x14ac:dyDescent="0.3">
      <c r="A178" s="1">
        <v>34.177734375</v>
      </c>
      <c r="B178" s="1">
        <v>450</v>
      </c>
      <c r="C178" s="1"/>
      <c r="D178" s="7"/>
      <c r="E178" s="1"/>
    </row>
    <row r="179" spans="1:5" x14ac:dyDescent="0.3">
      <c r="A179" s="1">
        <v>34.425292968744543</v>
      </c>
      <c r="B179" s="1">
        <v>460</v>
      </c>
      <c r="C179" s="1"/>
      <c r="D179" s="7"/>
      <c r="E179" s="1"/>
    </row>
    <row r="180" spans="1:5" x14ac:dyDescent="0.3">
      <c r="A180" s="1">
        <v>34.537353515628411</v>
      </c>
      <c r="B180" s="1">
        <v>470</v>
      </c>
      <c r="C180" s="1"/>
      <c r="D180" s="7"/>
      <c r="E180" s="1"/>
    </row>
    <row r="181" spans="1:5" x14ac:dyDescent="0.3">
      <c r="A181" s="1">
        <v>34.705444335936136</v>
      </c>
      <c r="B181" s="1">
        <v>480</v>
      </c>
      <c r="C181" s="1"/>
      <c r="D181" s="7"/>
      <c r="E181" s="1"/>
    </row>
    <row r="182" spans="1:5" x14ac:dyDescent="0.3">
      <c r="A182" s="1">
        <v>34.838012695308407</v>
      </c>
      <c r="B182" s="1">
        <v>490</v>
      </c>
      <c r="C182" s="1"/>
      <c r="D182" s="7"/>
      <c r="E182" s="1"/>
    </row>
    <row r="183" spans="1:5" x14ac:dyDescent="0.3">
      <c r="A183" s="1">
        <v>35.281494140628411</v>
      </c>
      <c r="B183" s="1">
        <v>500</v>
      </c>
      <c r="C183" s="1"/>
      <c r="D183" s="7"/>
      <c r="E183" s="1"/>
    </row>
    <row r="184" spans="1:5" x14ac:dyDescent="0.3">
      <c r="A184" s="1">
        <v>35.133178710936136</v>
      </c>
      <c r="B184" s="1">
        <v>520</v>
      </c>
      <c r="C184" s="1"/>
      <c r="D184" s="7"/>
      <c r="E184" s="1"/>
    </row>
    <row r="185" spans="1:5" x14ac:dyDescent="0.3">
      <c r="A185" s="1">
        <v>35.531982421872272</v>
      </c>
      <c r="B185" s="1">
        <v>540</v>
      </c>
      <c r="C185" s="1"/>
      <c r="D185" s="7"/>
      <c r="E185" s="1"/>
    </row>
    <row r="186" spans="1:5" x14ac:dyDescent="0.3">
      <c r="A186" s="1">
        <v>36.070678710936136</v>
      </c>
      <c r="B186" s="1">
        <v>560</v>
      </c>
      <c r="C186" s="1"/>
      <c r="D186" s="7"/>
      <c r="E186" s="1"/>
    </row>
    <row r="187" spans="1:5" x14ac:dyDescent="0.3">
      <c r="A187" s="1">
        <v>36.144287109372272</v>
      </c>
      <c r="B187" s="1">
        <v>580</v>
      </c>
      <c r="C187" s="1"/>
      <c r="D187" s="7"/>
      <c r="E187" s="1"/>
    </row>
    <row r="188" spans="1:5" x14ac:dyDescent="0.3">
      <c r="A188" s="1">
        <v>36.422607421872272</v>
      </c>
      <c r="B188" s="20">
        <v>600</v>
      </c>
      <c r="C188" s="1"/>
      <c r="D188" s="7"/>
      <c r="E188" s="1"/>
    </row>
    <row r="189" spans="1:5" x14ac:dyDescent="0.3">
      <c r="A189" s="1">
        <v>36.689208984372272</v>
      </c>
      <c r="B189" s="1">
        <v>620</v>
      </c>
      <c r="C189" s="1"/>
      <c r="D189" s="7"/>
      <c r="E189" s="1"/>
    </row>
    <row r="190" spans="1:5" x14ac:dyDescent="0.3">
      <c r="A190" s="1">
        <v>36.947021484372272</v>
      </c>
      <c r="B190" s="1">
        <v>640</v>
      </c>
      <c r="C190" s="1"/>
      <c r="D190" s="7"/>
      <c r="E190" s="1"/>
    </row>
    <row r="191" spans="1:5" x14ac:dyDescent="0.3">
      <c r="A191" s="1">
        <v>37.279907226564546</v>
      </c>
      <c r="B191" s="1">
        <v>660</v>
      </c>
      <c r="C191" s="1"/>
      <c r="D191" s="7"/>
      <c r="E191" s="1"/>
    </row>
    <row r="192" spans="1:5" x14ac:dyDescent="0.3">
      <c r="A192" s="1">
        <v>37.578735351564546</v>
      </c>
      <c r="B192" s="1">
        <v>680</v>
      </c>
      <c r="C192" s="1"/>
      <c r="D192" s="7"/>
      <c r="E192" s="1"/>
    </row>
    <row r="193" spans="1:5" x14ac:dyDescent="0.3">
      <c r="A193" s="1">
        <v>37.820434570308407</v>
      </c>
      <c r="B193" s="1">
        <v>700</v>
      </c>
      <c r="C193" s="1"/>
      <c r="D193" s="7"/>
      <c r="E193" s="1"/>
    </row>
    <row r="194" spans="1:5" x14ac:dyDescent="0.3">
      <c r="A194" s="1">
        <v>38.481811523436136</v>
      </c>
      <c r="B194" s="1">
        <v>720</v>
      </c>
      <c r="C194" s="1"/>
      <c r="D194" s="7"/>
      <c r="E194" s="1"/>
    </row>
    <row r="195" spans="1:5" x14ac:dyDescent="0.3">
      <c r="A195" s="1">
        <v>38.580322265628411</v>
      </c>
      <c r="B195" s="1">
        <v>740</v>
      </c>
      <c r="C195" s="1"/>
      <c r="D195" s="7"/>
      <c r="E195" s="1"/>
    </row>
    <row r="196" spans="1:5" x14ac:dyDescent="0.3">
      <c r="A196" s="1">
        <v>38.327636718744543</v>
      </c>
      <c r="B196" s="1">
        <v>760</v>
      </c>
      <c r="C196" s="1"/>
      <c r="D196" s="7"/>
      <c r="E196" s="1"/>
    </row>
    <row r="197" spans="1:5" x14ac:dyDescent="0.3">
      <c r="A197" s="1">
        <v>39.592895507808407</v>
      </c>
      <c r="B197" s="1">
        <v>780</v>
      </c>
      <c r="C197" s="1"/>
      <c r="D197" s="7"/>
      <c r="E197" s="1"/>
    </row>
    <row r="198" spans="1:5" x14ac:dyDescent="0.3">
      <c r="A198" s="1">
        <v>39.656982421872272</v>
      </c>
      <c r="B198" s="20">
        <v>800</v>
      </c>
      <c r="C198" s="1"/>
      <c r="D198" s="7"/>
      <c r="E198" s="1"/>
    </row>
    <row r="199" spans="1:5" x14ac:dyDescent="0.3">
      <c r="A199" s="1">
        <v>40.016235351564546</v>
      </c>
      <c r="B199" s="1">
        <v>820</v>
      </c>
      <c r="C199" s="1"/>
      <c r="D199" s="7"/>
      <c r="E199" s="1"/>
    </row>
    <row r="200" spans="1:5" x14ac:dyDescent="0.3">
      <c r="A200" s="1">
        <v>39.790649414064546</v>
      </c>
      <c r="B200" s="1">
        <v>840</v>
      </c>
      <c r="C200" s="1"/>
      <c r="D200" s="7"/>
      <c r="E200" s="1"/>
    </row>
    <row r="201" spans="1:5" x14ac:dyDescent="0.3">
      <c r="A201" s="1">
        <v>40.623779296872272</v>
      </c>
      <c r="B201" s="1">
        <v>860</v>
      </c>
      <c r="C201" s="1"/>
      <c r="D201" s="7"/>
      <c r="E201" s="1"/>
    </row>
    <row r="202" spans="1:5" x14ac:dyDescent="0.3">
      <c r="A202" s="1">
        <v>41.007934570308407</v>
      </c>
      <c r="B202" s="1">
        <v>880</v>
      </c>
      <c r="C202" s="1"/>
      <c r="D202" s="7"/>
      <c r="E202" s="1"/>
    </row>
    <row r="203" spans="1:5" x14ac:dyDescent="0.3">
      <c r="A203" s="1">
        <v>41.411865234372272</v>
      </c>
      <c r="B203" s="1">
        <v>900</v>
      </c>
      <c r="C203" s="1"/>
      <c r="D203" s="7"/>
      <c r="E203" s="1"/>
    </row>
    <row r="204" spans="1:5" x14ac:dyDescent="0.3">
      <c r="A204" s="1">
        <v>41.8798828125</v>
      </c>
      <c r="B204" s="1">
        <v>920</v>
      </c>
      <c r="C204" s="1"/>
      <c r="D204" s="7"/>
      <c r="E204" s="1"/>
    </row>
    <row r="205" spans="1:5" x14ac:dyDescent="0.3">
      <c r="A205" s="1">
        <v>42.183471679679997</v>
      </c>
      <c r="B205" s="1">
        <v>940</v>
      </c>
      <c r="C205" s="1"/>
      <c r="D205" s="7"/>
      <c r="E205" s="1"/>
    </row>
    <row r="206" spans="1:5" x14ac:dyDescent="0.3">
      <c r="A206" s="1">
        <v>41.941040039064546</v>
      </c>
      <c r="B206" s="1">
        <v>960</v>
      </c>
      <c r="C206" s="1"/>
      <c r="D206" s="7"/>
      <c r="E206" s="1"/>
    </row>
    <row r="207" spans="1:5" x14ac:dyDescent="0.3">
      <c r="A207" s="1">
        <v>42.760253906244543</v>
      </c>
      <c r="B207" s="1">
        <v>980</v>
      </c>
      <c r="C207" s="1"/>
      <c r="D207" s="7"/>
      <c r="E207" s="1"/>
    </row>
    <row r="208" spans="1:5" x14ac:dyDescent="0.3">
      <c r="A208" s="1">
        <v>43.025024414064546</v>
      </c>
      <c r="B208" s="20">
        <v>1000</v>
      </c>
      <c r="C208" s="1"/>
      <c r="D208" s="7"/>
      <c r="E208" s="1"/>
    </row>
    <row r="209" spans="1:5" x14ac:dyDescent="0.3">
      <c r="A209" s="1">
        <v>43.784912109372272</v>
      </c>
      <c r="B209" s="1">
        <v>1050</v>
      </c>
      <c r="C209" s="1"/>
      <c r="D209" s="7"/>
      <c r="E209" s="1"/>
    </row>
    <row r="210" spans="1:5" x14ac:dyDescent="0.3">
      <c r="A210" s="1">
        <v>44.239013671872272</v>
      </c>
      <c r="B210" s="1">
        <v>1100</v>
      </c>
      <c r="C210" s="1"/>
      <c r="D210" s="7"/>
      <c r="E210" s="1"/>
    </row>
    <row r="211" spans="1:5" x14ac:dyDescent="0.3">
      <c r="A211" s="1">
        <v>45.396240234372272</v>
      </c>
      <c r="B211" s="1">
        <v>1150</v>
      </c>
      <c r="C211" s="1"/>
      <c r="D211" s="7"/>
      <c r="E211" s="1"/>
    </row>
    <row r="212" spans="1:5" x14ac:dyDescent="0.3">
      <c r="A212" s="1">
        <v>45.840454101564546</v>
      </c>
      <c r="B212" s="20">
        <v>1200</v>
      </c>
      <c r="C212" s="1"/>
      <c r="D212" s="7"/>
      <c r="E212" s="1"/>
    </row>
    <row r="213" spans="1:5" x14ac:dyDescent="0.3">
      <c r="A213" s="1">
        <v>46.396728515628411</v>
      </c>
      <c r="B213" s="1">
        <v>1250</v>
      </c>
      <c r="C213" s="1"/>
      <c r="D213" s="7"/>
      <c r="E213" s="1"/>
    </row>
    <row r="214" spans="1:5" x14ac:dyDescent="0.3">
      <c r="A214" s="1">
        <v>47.23828125</v>
      </c>
      <c r="B214" s="1">
        <v>1300</v>
      </c>
      <c r="C214" s="1"/>
      <c r="D214" s="7"/>
      <c r="E214" s="1"/>
    </row>
    <row r="215" spans="1:5" x14ac:dyDescent="0.3">
      <c r="A215" s="1">
        <v>47.860473632808407</v>
      </c>
      <c r="B215" s="1">
        <v>1350</v>
      </c>
      <c r="C215" s="1"/>
      <c r="D215" s="7"/>
      <c r="E215" s="1"/>
    </row>
    <row r="216" spans="1:5" x14ac:dyDescent="0.3">
      <c r="A216" s="1">
        <v>48.432861328128411</v>
      </c>
      <c r="B216" s="20">
        <v>1400</v>
      </c>
      <c r="C216" s="1"/>
      <c r="D216" s="7"/>
      <c r="E216" s="1"/>
    </row>
    <row r="217" spans="1:5" x14ac:dyDescent="0.3">
      <c r="A217" s="1">
        <v>49.040771484372272</v>
      </c>
      <c r="B217" s="20">
        <v>1450</v>
      </c>
      <c r="C217" s="1"/>
      <c r="D217" s="7"/>
      <c r="E217" s="1"/>
    </row>
    <row r="218" spans="1:5" x14ac:dyDescent="0.3">
      <c r="A218" s="1">
        <v>49.546875</v>
      </c>
      <c r="B218" s="20">
        <v>1500</v>
      </c>
      <c r="C218" s="1"/>
      <c r="D218" s="7"/>
      <c r="E218" s="1"/>
    </row>
    <row r="219" spans="1:5" x14ac:dyDescent="0.3">
      <c r="A219" s="1">
        <v>53.956787109372272</v>
      </c>
      <c r="B219" s="20">
        <v>2000</v>
      </c>
      <c r="C219" s="1"/>
      <c r="D219" s="7"/>
      <c r="E219" s="1"/>
    </row>
    <row r="220" spans="1:5" x14ac:dyDescent="0.3">
      <c r="A220" s="1">
        <v>59.999633789064546</v>
      </c>
      <c r="B220" s="20">
        <v>3000</v>
      </c>
      <c r="C220" s="1"/>
      <c r="D220" s="7"/>
      <c r="E220" s="1"/>
    </row>
    <row r="221" spans="1:5" x14ac:dyDescent="0.3">
      <c r="A221" s="1">
        <v>64.975708007808407</v>
      </c>
      <c r="B221" s="20">
        <v>4000</v>
      </c>
      <c r="C221" s="1"/>
      <c r="D221" s="7"/>
      <c r="E221" s="1"/>
    </row>
    <row r="222" spans="1:5" x14ac:dyDescent="0.3">
      <c r="A222" s="1">
        <v>68.808471679679997</v>
      </c>
      <c r="B222" s="20">
        <v>5000</v>
      </c>
      <c r="C222" s="1"/>
      <c r="D222" s="7"/>
      <c r="E222" s="1"/>
    </row>
    <row r="223" spans="1:5" x14ac:dyDescent="0.3">
      <c r="A223" s="1">
        <v>72.179077148436136</v>
      </c>
      <c r="B223" s="20">
        <v>6000</v>
      </c>
      <c r="C223" s="1"/>
      <c r="D223" s="7"/>
      <c r="E223" s="1"/>
    </row>
    <row r="224" spans="1:5" x14ac:dyDescent="0.3">
      <c r="A224" s="1">
        <v>72.688842773436136</v>
      </c>
      <c r="B224" s="20">
        <v>6210</v>
      </c>
      <c r="C224" s="1"/>
      <c r="D224" s="7"/>
      <c r="E224" s="1"/>
    </row>
    <row r="225" spans="1:5" x14ac:dyDescent="0.3">
      <c r="A225" s="1">
        <v>77.954223632808407</v>
      </c>
      <c r="B225" s="20">
        <v>8000</v>
      </c>
      <c r="C225" s="1"/>
      <c r="D225" s="7"/>
      <c r="E225" s="1"/>
    </row>
    <row r="226" spans="1:5" x14ac:dyDescent="0.3">
      <c r="A226" s="1">
        <v>82.861083984372272</v>
      </c>
      <c r="B226" s="20">
        <v>10000</v>
      </c>
      <c r="C226" s="1"/>
      <c r="D226" s="7"/>
      <c r="E226" s="1"/>
    </row>
    <row r="227" spans="1:5" x14ac:dyDescent="0.3">
      <c r="A227" s="1">
        <v>87.594360351564546</v>
      </c>
      <c r="B227" s="20">
        <v>12000</v>
      </c>
      <c r="C227" s="1"/>
      <c r="D227" s="7"/>
      <c r="E227" s="1"/>
    </row>
    <row r="228" spans="1:5" x14ac:dyDescent="0.3">
      <c r="A228" s="1">
        <v>89.346313476564546</v>
      </c>
      <c r="B228" s="20">
        <v>12800</v>
      </c>
      <c r="C228" s="1"/>
      <c r="D228" s="7"/>
      <c r="E228" s="1"/>
    </row>
    <row r="229" spans="1:5" x14ac:dyDescent="0.3">
      <c r="A229" s="1">
        <v>91.872436523436136</v>
      </c>
      <c r="B229" s="20">
        <v>14000</v>
      </c>
      <c r="C229" s="1"/>
      <c r="D229" s="7"/>
      <c r="E229" s="1"/>
    </row>
    <row r="230" spans="1:5" x14ac:dyDescent="0.3">
      <c r="A230" s="1">
        <v>95.745849609372272</v>
      </c>
      <c r="B230" s="20">
        <v>16000</v>
      </c>
      <c r="C230" s="1"/>
      <c r="D230" s="7"/>
      <c r="E230" s="1"/>
    </row>
    <row r="231" spans="1:5" x14ac:dyDescent="0.3">
      <c r="A231" s="1">
        <v>99.371337890628411</v>
      </c>
      <c r="B231" s="20">
        <v>18000</v>
      </c>
      <c r="C231" s="1"/>
      <c r="D231" s="7"/>
      <c r="E231" s="1"/>
    </row>
    <row r="232" spans="1:5" x14ac:dyDescent="0.3">
      <c r="A232" s="1">
        <v>102.82763671874454</v>
      </c>
      <c r="B232" s="20">
        <v>20000</v>
      </c>
      <c r="C232" s="1"/>
      <c r="D232" s="7"/>
      <c r="E232" s="1"/>
    </row>
    <row r="233" spans="1:5" x14ac:dyDescent="0.3">
      <c r="A233" s="1">
        <v>106.11108398437227</v>
      </c>
      <c r="B233" s="20">
        <v>22000</v>
      </c>
      <c r="C233" s="1"/>
      <c r="D233" s="7"/>
      <c r="E233" s="1"/>
    </row>
    <row r="234" spans="1:5" x14ac:dyDescent="0.3">
      <c r="A234" s="1">
        <v>109.23889160156455</v>
      </c>
      <c r="B234" s="20">
        <v>24000</v>
      </c>
      <c r="C234" s="1"/>
      <c r="D234" s="7"/>
      <c r="E234" s="1"/>
    </row>
    <row r="235" spans="1:5" x14ac:dyDescent="0.3">
      <c r="A235" s="1">
        <v>111.93347167968</v>
      </c>
      <c r="B235" s="1">
        <v>25700</v>
      </c>
      <c r="C235" s="1"/>
      <c r="D235" s="7"/>
      <c r="E235" s="1"/>
    </row>
    <row r="236" spans="1:5" x14ac:dyDescent="0.3">
      <c r="A236" s="1">
        <v>118.06127929687227</v>
      </c>
      <c r="B236" s="1">
        <v>30000</v>
      </c>
      <c r="C236" s="1"/>
      <c r="D236" s="7"/>
      <c r="E236" s="1"/>
    </row>
    <row r="237" spans="1:5" x14ac:dyDescent="0.3">
      <c r="A237" s="1">
        <v>124.60107421874454</v>
      </c>
      <c r="B237" s="1">
        <v>35000</v>
      </c>
      <c r="C237" s="1"/>
      <c r="D237" s="7"/>
      <c r="E237" s="1"/>
    </row>
    <row r="238" spans="1:5" x14ac:dyDescent="0.3">
      <c r="A238" s="1">
        <v>130.15173339843614</v>
      </c>
      <c r="B238" s="1">
        <v>39400</v>
      </c>
    </row>
    <row r="239" spans="1:5" x14ac:dyDescent="0.3">
      <c r="A239" s="1">
        <v>136.84497070312841</v>
      </c>
      <c r="B239" s="1">
        <v>45000</v>
      </c>
    </row>
    <row r="240" spans="1:5" x14ac:dyDescent="0.3">
      <c r="A240" s="1">
        <v>142.36743164062841</v>
      </c>
      <c r="B240" s="1">
        <v>50000</v>
      </c>
    </row>
    <row r="241" spans="1:2" x14ac:dyDescent="0.3">
      <c r="A241" s="1">
        <v>148.91491699218</v>
      </c>
      <c r="B241" s="1">
        <v>56300</v>
      </c>
    </row>
    <row r="242" spans="1:2" x14ac:dyDescent="0.3">
      <c r="A242" s="1">
        <v>152.59020996093614</v>
      </c>
      <c r="B242" s="1">
        <v>60000</v>
      </c>
    </row>
    <row r="243" spans="1:2" x14ac:dyDescent="0.3">
      <c r="A243" s="1">
        <v>157.37731933593614</v>
      </c>
      <c r="B243" s="1">
        <v>65000</v>
      </c>
    </row>
    <row r="244" spans="1:2" x14ac:dyDescent="0.3">
      <c r="A244" s="1">
        <v>162.029296875</v>
      </c>
      <c r="B244" s="1">
        <v>70000</v>
      </c>
    </row>
    <row r="245" spans="1:2" x14ac:dyDescent="0.3">
      <c r="A245" s="1">
        <v>168.85034179687227</v>
      </c>
      <c r="B245" s="1">
        <v>77700</v>
      </c>
    </row>
    <row r="246" spans="1:2" x14ac:dyDescent="0.3">
      <c r="A246" s="1">
        <v>179.42614746093614</v>
      </c>
      <c r="B246" s="1">
        <v>90000</v>
      </c>
    </row>
    <row r="247" spans="1:2" x14ac:dyDescent="0.3">
      <c r="A247" s="1">
        <v>187.29675292968</v>
      </c>
      <c r="B247" s="1">
        <v>100000</v>
      </c>
    </row>
    <row r="248" spans="1:2" x14ac:dyDescent="0.3">
      <c r="A248" s="1">
        <v>194.89233398437227</v>
      </c>
      <c r="B248" s="1">
        <v>110000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F0"/>
  </sheetPr>
  <dimension ref="A1:AB162"/>
  <sheetViews>
    <sheetView topLeftCell="A4" workbookViewId="0">
      <selection activeCell="K7" sqref="K7"/>
    </sheetView>
  </sheetViews>
  <sheetFormatPr defaultRowHeight="14.4" x14ac:dyDescent="0.3"/>
  <cols>
    <col min="1" max="2" width="13.109375" customWidth="1"/>
    <col min="3" max="3" width="6.5546875" bestFit="1" customWidth="1"/>
    <col min="4" max="4" width="17.5546875" bestFit="1" customWidth="1"/>
    <col min="6" max="6" width="10.44140625" customWidth="1"/>
    <col min="8" max="8" width="14.88671875" bestFit="1" customWidth="1"/>
    <col min="10" max="10" width="17" bestFit="1" customWidth="1"/>
    <col min="11" max="11" width="14.5546875" bestFit="1" customWidth="1"/>
    <col min="13" max="13" width="11.109375" customWidth="1"/>
    <col min="14" max="14" width="11.44140625" bestFit="1" customWidth="1"/>
    <col min="24" max="24" width="18.6640625" bestFit="1" customWidth="1"/>
    <col min="25" max="25" width="16.44140625" bestFit="1" customWidth="1"/>
    <col min="26" max="26" width="18.6640625" bestFit="1" customWidth="1"/>
    <col min="27" max="28" width="11.5546875" bestFit="1" customWidth="1"/>
  </cols>
  <sheetData>
    <row r="1" spans="1:28" ht="15" thickBot="1" x14ac:dyDescent="0.35">
      <c r="A1" s="63" t="s">
        <v>11</v>
      </c>
      <c r="B1" s="64"/>
      <c r="D1" s="2" t="s">
        <v>10</v>
      </c>
      <c r="E1" s="3"/>
      <c r="F1" s="4"/>
      <c r="H1" s="29" t="s">
        <v>18</v>
      </c>
      <c r="I1" s="32"/>
      <c r="J1" s="32"/>
      <c r="K1" s="30"/>
      <c r="M1" t="s">
        <v>14</v>
      </c>
    </row>
    <row r="2" spans="1:28" ht="15" thickBot="1" x14ac:dyDescent="0.35">
      <c r="A2" s="65" t="s">
        <v>9</v>
      </c>
      <c r="B2" s="19" t="s">
        <v>0</v>
      </c>
      <c r="C2" s="65" t="s">
        <v>9</v>
      </c>
      <c r="D2" s="12" t="s">
        <v>17</v>
      </c>
      <c r="E2" s="10" t="s">
        <v>13</v>
      </c>
      <c r="F2" s="11" t="s">
        <v>12</v>
      </c>
      <c r="H2" s="12" t="s">
        <v>17</v>
      </c>
      <c r="I2" s="10" t="s">
        <v>21</v>
      </c>
      <c r="J2" s="10" t="s">
        <v>22</v>
      </c>
      <c r="K2" s="11" t="s">
        <v>19</v>
      </c>
      <c r="L2" s="74" t="s">
        <v>51</v>
      </c>
      <c r="M2" t="s">
        <v>16</v>
      </c>
      <c r="N2" t="s">
        <v>15</v>
      </c>
      <c r="O2" t="s">
        <v>9</v>
      </c>
      <c r="P2" s="5" t="e">
        <f>#REF!</f>
        <v>#REF!</v>
      </c>
      <c r="Q2" s="5" t="s">
        <v>2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8</v>
      </c>
      <c r="X2" t="str">
        <f>$H3 &amp; "-" &amp;$I3&amp;"in."</f>
        <v>2/13-17/2019-3.36in.</v>
      </c>
      <c r="Y2" s="25" t="str">
        <f>H4&amp; "-" &amp;$I4&amp;"in."</f>
        <v>.2/18/2019-0.38in.</v>
      </c>
      <c r="Z2" t="str">
        <f>H5&amp; "-" &amp;$I5&amp;"in."</f>
        <v>2/20-21/2019-0.76in.</v>
      </c>
      <c r="AA2" s="28" t="str">
        <f>H6&amp; "-" &amp;$I6&amp;"in."</f>
        <v>.2/9/2020-0.46in.</v>
      </c>
      <c r="AB2" s="28" t="str">
        <f>H7&amp; "-" &amp;$I7&amp;"in."</f>
        <v>.2/22/2020-0.3in.</v>
      </c>
    </row>
    <row r="3" spans="1:28" x14ac:dyDescent="0.3">
      <c r="A3" s="1">
        <v>0</v>
      </c>
      <c r="B3" s="1">
        <v>0</v>
      </c>
      <c r="C3" s="1">
        <v>0</v>
      </c>
      <c r="D3" s="49">
        <v>43893.6875</v>
      </c>
      <c r="E3" s="50">
        <v>0.13800000000000001</v>
      </c>
      <c r="F3" s="51">
        <v>0.65</v>
      </c>
      <c r="H3" s="66" t="s">
        <v>20</v>
      </c>
      <c r="I3" s="52">
        <v>3.36</v>
      </c>
      <c r="J3" s="52">
        <f>3.257*12</f>
        <v>39.084000000000003</v>
      </c>
      <c r="K3" s="53">
        <f>VLOOKUP(J3,$A$3:$B$162,2,TRUE)</f>
        <v>693</v>
      </c>
      <c r="M3">
        <v>0</v>
      </c>
      <c r="N3">
        <v>0</v>
      </c>
      <c r="O3">
        <f t="shared" ref="O3:O11" si="0">(N3-MIN($N$3:$N$37)) * 12</f>
        <v>83.88</v>
      </c>
      <c r="P3" s="1" t="e">
        <f>#REF!</f>
        <v>#REF!</v>
      </c>
      <c r="Q3" s="1" t="e">
        <f>#REF!</f>
        <v>#REF!</v>
      </c>
      <c r="R3" s="1" t="e">
        <f>#REF!</f>
        <v>#REF!</v>
      </c>
      <c r="S3" s="1" t="e">
        <f>#REF!</f>
        <v>#REF!</v>
      </c>
      <c r="T3" s="1" t="e">
        <f>#REF!</f>
        <v>#REF!</v>
      </c>
      <c r="U3" s="1" t="e">
        <f>#REF!</f>
        <v>#REF!</v>
      </c>
      <c r="V3" s="1" t="e">
        <f>#REF!</f>
        <v>#REF!</v>
      </c>
      <c r="W3" s="1" t="e">
        <f>#REF!</f>
        <v>#REF!</v>
      </c>
      <c r="X3">
        <f>J3</f>
        <v>39.084000000000003</v>
      </c>
      <c r="Y3" s="1">
        <f>J4</f>
        <v>17.124000000000002</v>
      </c>
      <c r="Z3" s="1">
        <f>J5</f>
        <v>16.716000000000001</v>
      </c>
      <c r="AA3" s="1">
        <f>J6</f>
        <v>7.76</v>
      </c>
      <c r="AB3" s="1">
        <f>J7</f>
        <v>14</v>
      </c>
    </row>
    <row r="4" spans="1:28" x14ac:dyDescent="0.3">
      <c r="A4" s="1">
        <v>0.97741699217999667</v>
      </c>
      <c r="B4" s="1">
        <v>0.25</v>
      </c>
      <c r="C4" s="1">
        <v>0.97741699217999667</v>
      </c>
      <c r="D4" s="49">
        <v>43893.694444444445</v>
      </c>
      <c r="E4" s="50">
        <v>0.126</v>
      </c>
      <c r="F4" s="51">
        <v>0.65</v>
      </c>
      <c r="H4" s="15" t="s">
        <v>25</v>
      </c>
      <c r="I4" s="20">
        <v>0.38</v>
      </c>
      <c r="J4" s="20">
        <f>1.427*12</f>
        <v>17.124000000000002</v>
      </c>
      <c r="K4" s="7">
        <f t="shared" ref="K4:K7" si="1">VLOOKUP(J4,$A$3:$B$162,2,TRUE)</f>
        <v>120</v>
      </c>
      <c r="M4">
        <v>30</v>
      </c>
      <c r="N4">
        <v>-2.35</v>
      </c>
      <c r="O4">
        <f t="shared" si="0"/>
        <v>55.680000000000007</v>
      </c>
      <c r="P4" s="1" t="e">
        <f>P3</f>
        <v>#REF!</v>
      </c>
      <c r="Q4" s="1" t="e">
        <f t="shared" ref="Q4:X19" si="2">Q3</f>
        <v>#REF!</v>
      </c>
      <c r="R4" s="1" t="e">
        <f t="shared" si="2"/>
        <v>#REF!</v>
      </c>
      <c r="S4" s="1" t="e">
        <f t="shared" si="2"/>
        <v>#REF!</v>
      </c>
      <c r="T4" s="1" t="e">
        <f t="shared" si="2"/>
        <v>#REF!</v>
      </c>
      <c r="U4" s="1" t="e">
        <f t="shared" si="2"/>
        <v>#REF!</v>
      </c>
      <c r="V4" s="1" t="e">
        <f t="shared" si="2"/>
        <v>#REF!</v>
      </c>
      <c r="W4" s="1" t="e">
        <f t="shared" si="2"/>
        <v>#REF!</v>
      </c>
      <c r="X4" s="1">
        <f>X3</f>
        <v>39.084000000000003</v>
      </c>
      <c r="Y4" s="1">
        <f t="shared" ref="Y4:AB19" si="3">Y3</f>
        <v>17.124000000000002</v>
      </c>
      <c r="Z4" s="1">
        <f t="shared" si="3"/>
        <v>16.716000000000001</v>
      </c>
      <c r="AA4" s="1">
        <f t="shared" si="3"/>
        <v>7.76</v>
      </c>
      <c r="AB4" s="1">
        <f t="shared" si="3"/>
        <v>14</v>
      </c>
    </row>
    <row r="5" spans="1:28" x14ac:dyDescent="0.3">
      <c r="A5" s="1">
        <v>1.4498291015515861</v>
      </c>
      <c r="B5" s="1">
        <v>0.5</v>
      </c>
      <c r="C5" s="1">
        <v>1.4498291015515861</v>
      </c>
      <c r="D5" s="68"/>
      <c r="E5" s="50"/>
      <c r="F5" s="51"/>
      <c r="H5" s="13" t="s">
        <v>24</v>
      </c>
      <c r="I5" s="20">
        <v>0.76</v>
      </c>
      <c r="J5" s="20">
        <f>1.393*12</f>
        <v>16.716000000000001</v>
      </c>
      <c r="K5" s="7">
        <f t="shared" si="1"/>
        <v>120</v>
      </c>
      <c r="M5">
        <v>40</v>
      </c>
      <c r="N5">
        <v>-3.4499999999999997</v>
      </c>
      <c r="O5">
        <f t="shared" si="0"/>
        <v>42.480000000000004</v>
      </c>
      <c r="P5" s="1" t="e">
        <f t="shared" ref="P5:AB28" si="4">P4</f>
        <v>#REF!</v>
      </c>
      <c r="Q5" s="1" t="e">
        <f t="shared" si="2"/>
        <v>#REF!</v>
      </c>
      <c r="R5" s="1" t="e">
        <f t="shared" si="2"/>
        <v>#REF!</v>
      </c>
      <c r="S5" s="1" t="e">
        <f t="shared" si="2"/>
        <v>#REF!</v>
      </c>
      <c r="T5" s="1" t="e">
        <f t="shared" si="2"/>
        <v>#REF!</v>
      </c>
      <c r="U5" s="1" t="e">
        <f t="shared" si="2"/>
        <v>#REF!</v>
      </c>
      <c r="V5" s="1" t="e">
        <f t="shared" si="2"/>
        <v>#REF!</v>
      </c>
      <c r="W5" s="1" t="e">
        <f t="shared" si="2"/>
        <v>#REF!</v>
      </c>
      <c r="X5" s="1">
        <f t="shared" si="2"/>
        <v>39.084000000000003</v>
      </c>
      <c r="Y5" s="1">
        <f t="shared" si="3"/>
        <v>17.124000000000002</v>
      </c>
      <c r="Z5" s="1">
        <f t="shared" si="3"/>
        <v>16.716000000000001</v>
      </c>
      <c r="AA5" s="1">
        <f t="shared" si="3"/>
        <v>7.76</v>
      </c>
      <c r="AB5" s="1">
        <f t="shared" si="3"/>
        <v>14</v>
      </c>
    </row>
    <row r="6" spans="1:28" x14ac:dyDescent="0.3">
      <c r="A6" s="1">
        <v>1.7563476562438609</v>
      </c>
      <c r="B6" s="1">
        <v>0.75</v>
      </c>
      <c r="C6" s="1">
        <v>1.7563476562438609</v>
      </c>
      <c r="D6" s="13"/>
      <c r="E6" s="5"/>
      <c r="F6" s="6"/>
      <c r="H6" s="67" t="s">
        <v>26</v>
      </c>
      <c r="I6" s="44">
        <v>0.46</v>
      </c>
      <c r="J6" s="46">
        <v>7.76</v>
      </c>
      <c r="K6" s="54">
        <f t="shared" si="1"/>
        <v>19.25</v>
      </c>
      <c r="M6">
        <v>50</v>
      </c>
      <c r="N6">
        <v>-3.78</v>
      </c>
      <c r="O6">
        <f t="shared" si="0"/>
        <v>38.520000000000003</v>
      </c>
      <c r="P6" s="1" t="e">
        <f t="shared" si="4"/>
        <v>#REF!</v>
      </c>
      <c r="Q6" s="1" t="e">
        <f t="shared" si="2"/>
        <v>#REF!</v>
      </c>
      <c r="R6" s="1" t="e">
        <f t="shared" si="2"/>
        <v>#REF!</v>
      </c>
      <c r="S6" s="1" t="e">
        <f t="shared" si="2"/>
        <v>#REF!</v>
      </c>
      <c r="T6" s="1" t="e">
        <f t="shared" si="2"/>
        <v>#REF!</v>
      </c>
      <c r="U6" s="1" t="e">
        <f t="shared" si="2"/>
        <v>#REF!</v>
      </c>
      <c r="V6" s="1" t="e">
        <f t="shared" si="2"/>
        <v>#REF!</v>
      </c>
      <c r="W6" s="1" t="e">
        <f t="shared" si="2"/>
        <v>#REF!</v>
      </c>
      <c r="X6" s="1">
        <f t="shared" si="2"/>
        <v>39.084000000000003</v>
      </c>
      <c r="Y6" s="1">
        <f t="shared" si="3"/>
        <v>17.124000000000002</v>
      </c>
      <c r="Z6" s="1">
        <f t="shared" si="3"/>
        <v>16.716000000000001</v>
      </c>
      <c r="AA6" s="1">
        <f t="shared" si="3"/>
        <v>7.76</v>
      </c>
      <c r="AB6" s="1">
        <f t="shared" si="3"/>
        <v>14</v>
      </c>
    </row>
    <row r="7" spans="1:28" x14ac:dyDescent="0.3">
      <c r="A7" s="1">
        <v>1.8662109375</v>
      </c>
      <c r="B7" s="1">
        <v>1</v>
      </c>
      <c r="C7" s="1">
        <v>1.8662109375</v>
      </c>
      <c r="D7" s="13"/>
      <c r="E7" s="5"/>
      <c r="F7" s="6"/>
      <c r="H7" s="67" t="s">
        <v>27</v>
      </c>
      <c r="I7" s="44">
        <v>0.3</v>
      </c>
      <c r="J7" s="46">
        <v>14</v>
      </c>
      <c r="K7" s="54">
        <f t="shared" si="1"/>
        <v>80</v>
      </c>
      <c r="M7">
        <v>51</v>
      </c>
      <c r="N7">
        <v>-4.2899999999999991</v>
      </c>
      <c r="O7">
        <f t="shared" si="0"/>
        <v>32.400000000000013</v>
      </c>
      <c r="P7" s="1" t="e">
        <f t="shared" si="4"/>
        <v>#REF!</v>
      </c>
      <c r="Q7" s="1" t="e">
        <f t="shared" si="2"/>
        <v>#REF!</v>
      </c>
      <c r="R7" s="1" t="e">
        <f t="shared" si="2"/>
        <v>#REF!</v>
      </c>
      <c r="S7" s="1" t="e">
        <f t="shared" si="2"/>
        <v>#REF!</v>
      </c>
      <c r="T7" s="1" t="e">
        <f t="shared" si="2"/>
        <v>#REF!</v>
      </c>
      <c r="U7" s="1" t="e">
        <f t="shared" si="2"/>
        <v>#REF!</v>
      </c>
      <c r="V7" s="1" t="e">
        <f t="shared" si="2"/>
        <v>#REF!</v>
      </c>
      <c r="W7" s="1" t="e">
        <f t="shared" si="2"/>
        <v>#REF!</v>
      </c>
      <c r="X7" s="1">
        <f t="shared" si="2"/>
        <v>39.084000000000003</v>
      </c>
      <c r="Y7" s="1">
        <f t="shared" si="3"/>
        <v>17.124000000000002</v>
      </c>
      <c r="Z7" s="1">
        <f t="shared" si="3"/>
        <v>16.716000000000001</v>
      </c>
      <c r="AA7" s="1">
        <f t="shared" si="3"/>
        <v>7.76</v>
      </c>
      <c r="AB7" s="1">
        <f t="shared" si="3"/>
        <v>14</v>
      </c>
    </row>
    <row r="8" spans="1:28" x14ac:dyDescent="0.3">
      <c r="A8" s="1">
        <v>2.0965576171799967</v>
      </c>
      <c r="B8" s="1">
        <v>1.25</v>
      </c>
      <c r="C8" s="1">
        <v>2.0965576171799967</v>
      </c>
      <c r="D8" s="13"/>
      <c r="E8" s="5"/>
      <c r="F8" s="6"/>
      <c r="H8" s="55" t="s">
        <v>33</v>
      </c>
      <c r="I8" s="56">
        <v>1</v>
      </c>
      <c r="J8" s="57">
        <f>VLOOKUP(K8,$B$3:$C$162,2)</f>
        <v>20.767089843743861</v>
      </c>
      <c r="K8" s="56">
        <f>($I$11*I8)+$K$11</f>
        <v>183.959</v>
      </c>
      <c r="L8" s="95">
        <f>K8*60*5</f>
        <v>55187.700000000004</v>
      </c>
      <c r="M8">
        <v>52</v>
      </c>
      <c r="N8">
        <v>-4.3499999999999996</v>
      </c>
      <c r="O8">
        <f t="shared" si="0"/>
        <v>31.680000000000007</v>
      </c>
      <c r="P8" s="1" t="e">
        <f t="shared" si="4"/>
        <v>#REF!</v>
      </c>
      <c r="Q8" s="1" t="e">
        <f t="shared" si="2"/>
        <v>#REF!</v>
      </c>
      <c r="R8" s="1" t="e">
        <f t="shared" si="2"/>
        <v>#REF!</v>
      </c>
      <c r="S8" s="1" t="e">
        <f t="shared" si="2"/>
        <v>#REF!</v>
      </c>
      <c r="T8" s="1" t="e">
        <f t="shared" si="2"/>
        <v>#REF!</v>
      </c>
      <c r="U8" s="1" t="e">
        <f t="shared" si="2"/>
        <v>#REF!</v>
      </c>
      <c r="V8" s="1" t="e">
        <f t="shared" si="2"/>
        <v>#REF!</v>
      </c>
      <c r="W8" s="1" t="e">
        <f t="shared" si="2"/>
        <v>#REF!</v>
      </c>
      <c r="X8" s="1">
        <f t="shared" si="2"/>
        <v>39.084000000000003</v>
      </c>
      <c r="Y8" s="1">
        <f t="shared" si="3"/>
        <v>17.124000000000002</v>
      </c>
      <c r="Z8" s="1">
        <f t="shared" si="3"/>
        <v>16.716000000000001</v>
      </c>
      <c r="AA8" s="1">
        <f t="shared" si="3"/>
        <v>7.76</v>
      </c>
      <c r="AB8" s="1">
        <f t="shared" si="3"/>
        <v>14</v>
      </c>
    </row>
    <row r="9" spans="1:28" x14ac:dyDescent="0.3">
      <c r="A9" s="1">
        <v>2.3250732421799967</v>
      </c>
      <c r="B9" s="1">
        <v>1.5</v>
      </c>
      <c r="C9" s="1">
        <v>2.3250732421799967</v>
      </c>
      <c r="D9" s="13"/>
      <c r="E9" s="5"/>
      <c r="F9" s="6"/>
      <c r="H9" s="57"/>
      <c r="I9" s="56">
        <v>2</v>
      </c>
      <c r="J9" s="57">
        <f t="shared" ref="J9:J10" si="5">VLOOKUP(K9,$B$3:$C$162,2)</f>
        <v>27.813354492179997</v>
      </c>
      <c r="K9" s="56">
        <f t="shared" ref="K9:K10" si="6">($I$11*I9)+$K$11</f>
        <v>398.56900000000002</v>
      </c>
      <c r="L9" s="95">
        <f t="shared" ref="L9:L10" si="7">K9*60*5</f>
        <v>119570.7</v>
      </c>
      <c r="M9">
        <v>53</v>
      </c>
      <c r="N9">
        <v>-4.68</v>
      </c>
      <c r="O9">
        <f t="shared" si="0"/>
        <v>27.720000000000006</v>
      </c>
      <c r="P9" s="1" t="e">
        <f t="shared" si="4"/>
        <v>#REF!</v>
      </c>
      <c r="Q9" s="1" t="e">
        <f t="shared" si="2"/>
        <v>#REF!</v>
      </c>
      <c r="R9" s="1" t="e">
        <f t="shared" si="2"/>
        <v>#REF!</v>
      </c>
      <c r="S9" s="1" t="e">
        <f t="shared" si="2"/>
        <v>#REF!</v>
      </c>
      <c r="T9" s="1" t="e">
        <f t="shared" si="2"/>
        <v>#REF!</v>
      </c>
      <c r="U9" s="1" t="e">
        <f t="shared" si="2"/>
        <v>#REF!</v>
      </c>
      <c r="V9" s="1" t="e">
        <f t="shared" si="2"/>
        <v>#REF!</v>
      </c>
      <c r="W9" s="1" t="e">
        <f t="shared" si="2"/>
        <v>#REF!</v>
      </c>
      <c r="X9" s="1">
        <f t="shared" si="2"/>
        <v>39.084000000000003</v>
      </c>
      <c r="Y9" s="1">
        <f t="shared" si="3"/>
        <v>17.124000000000002</v>
      </c>
      <c r="Z9" s="1">
        <f t="shared" si="3"/>
        <v>16.716000000000001</v>
      </c>
      <c r="AA9" s="1">
        <f t="shared" si="3"/>
        <v>7.76</v>
      </c>
      <c r="AB9" s="1">
        <f t="shared" si="3"/>
        <v>14</v>
      </c>
    </row>
    <row r="10" spans="1:28" x14ac:dyDescent="0.3">
      <c r="A10" s="1">
        <v>2.5323486328077252</v>
      </c>
      <c r="B10" s="1">
        <v>1.75</v>
      </c>
      <c r="C10" s="1">
        <v>2.5323486328077252</v>
      </c>
      <c r="D10" s="13"/>
      <c r="E10" s="5"/>
      <c r="F10" s="6"/>
      <c r="H10" s="57"/>
      <c r="I10" s="56">
        <v>3</v>
      </c>
      <c r="J10" s="57">
        <f t="shared" si="5"/>
        <v>30.648193359371589</v>
      </c>
      <c r="K10" s="56">
        <f t="shared" si="6"/>
        <v>613.17900000000009</v>
      </c>
      <c r="L10" s="95">
        <f t="shared" si="7"/>
        <v>183953.7</v>
      </c>
      <c r="M10">
        <v>54</v>
      </c>
      <c r="N10">
        <v>-4.9800000000000004</v>
      </c>
      <c r="O10">
        <f t="shared" si="0"/>
        <v>24.119999999999997</v>
      </c>
      <c r="P10" s="1" t="e">
        <f t="shared" si="4"/>
        <v>#REF!</v>
      </c>
      <c r="Q10" s="1" t="e">
        <f t="shared" si="2"/>
        <v>#REF!</v>
      </c>
      <c r="R10" s="1" t="e">
        <f t="shared" si="2"/>
        <v>#REF!</v>
      </c>
      <c r="S10" s="1" t="e">
        <f t="shared" si="2"/>
        <v>#REF!</v>
      </c>
      <c r="T10" s="1" t="e">
        <f t="shared" si="2"/>
        <v>#REF!</v>
      </c>
      <c r="U10" s="1" t="e">
        <f t="shared" si="2"/>
        <v>#REF!</v>
      </c>
      <c r="V10" s="1" t="e">
        <f t="shared" si="2"/>
        <v>#REF!</v>
      </c>
      <c r="W10" s="1" t="e">
        <f t="shared" si="2"/>
        <v>#REF!</v>
      </c>
      <c r="X10" s="1">
        <f t="shared" si="2"/>
        <v>39.084000000000003</v>
      </c>
      <c r="Y10" s="1">
        <f t="shared" si="3"/>
        <v>17.124000000000002</v>
      </c>
      <c r="Z10" s="1">
        <f t="shared" si="3"/>
        <v>16.716000000000001</v>
      </c>
      <c r="AA10" s="1">
        <f t="shared" si="3"/>
        <v>7.76</v>
      </c>
      <c r="AB10" s="1">
        <f t="shared" si="3"/>
        <v>14</v>
      </c>
    </row>
    <row r="11" spans="1:28" ht="15" thickBot="1" x14ac:dyDescent="0.35">
      <c r="A11" s="1">
        <v>2.7447509765515861</v>
      </c>
      <c r="B11" s="1">
        <v>2</v>
      </c>
      <c r="C11" s="1">
        <v>2.7447509765515861</v>
      </c>
      <c r="D11" s="14"/>
      <c r="E11" s="8"/>
      <c r="F11" s="16"/>
      <c r="H11" s="14" t="s">
        <v>36</v>
      </c>
      <c r="I11" s="24">
        <v>214.61</v>
      </c>
      <c r="J11" s="24" t="s">
        <v>37</v>
      </c>
      <c r="K11" s="9">
        <v>-30.651</v>
      </c>
      <c r="M11">
        <v>55</v>
      </c>
      <c r="N11">
        <v>-5.26</v>
      </c>
      <c r="O11">
        <f t="shared" si="0"/>
        <v>20.760000000000005</v>
      </c>
      <c r="P11" s="1" t="e">
        <f t="shared" si="4"/>
        <v>#REF!</v>
      </c>
      <c r="Q11" s="1" t="e">
        <f t="shared" si="2"/>
        <v>#REF!</v>
      </c>
      <c r="R11" s="1" t="e">
        <f t="shared" si="2"/>
        <v>#REF!</v>
      </c>
      <c r="S11" s="1" t="e">
        <f t="shared" si="2"/>
        <v>#REF!</v>
      </c>
      <c r="T11" s="1" t="e">
        <f t="shared" si="2"/>
        <v>#REF!</v>
      </c>
      <c r="U11" s="1" t="e">
        <f t="shared" si="2"/>
        <v>#REF!</v>
      </c>
      <c r="V11" s="1" t="e">
        <f t="shared" si="2"/>
        <v>#REF!</v>
      </c>
      <c r="W11" s="1" t="e">
        <f t="shared" si="2"/>
        <v>#REF!</v>
      </c>
      <c r="X11" s="1">
        <f t="shared" si="2"/>
        <v>39.084000000000003</v>
      </c>
      <c r="Y11" s="1">
        <f t="shared" si="3"/>
        <v>17.124000000000002</v>
      </c>
      <c r="Z11" s="1">
        <f t="shared" si="3"/>
        <v>16.716000000000001</v>
      </c>
      <c r="AA11" s="1">
        <f t="shared" si="3"/>
        <v>7.76</v>
      </c>
      <c r="AB11" s="1">
        <f t="shared" si="3"/>
        <v>14</v>
      </c>
    </row>
    <row r="12" spans="1:28" x14ac:dyDescent="0.3">
      <c r="A12" s="1">
        <v>2.9216308593715894</v>
      </c>
      <c r="B12" s="1">
        <v>2.25</v>
      </c>
      <c r="C12" s="1">
        <v>2.9216308593715894</v>
      </c>
      <c r="M12">
        <v>56</v>
      </c>
      <c r="N12">
        <v>-5.5</v>
      </c>
      <c r="O12">
        <f t="shared" ref="O12" si="8">(N12-MIN($N$3:$N$37)) * 12</f>
        <v>17.880000000000003</v>
      </c>
      <c r="P12" s="1" t="e">
        <f t="shared" si="4"/>
        <v>#REF!</v>
      </c>
      <c r="Q12" s="1" t="e">
        <f t="shared" si="2"/>
        <v>#REF!</v>
      </c>
      <c r="R12" s="1" t="e">
        <f t="shared" si="2"/>
        <v>#REF!</v>
      </c>
      <c r="S12" s="1" t="e">
        <f t="shared" si="2"/>
        <v>#REF!</v>
      </c>
      <c r="T12" s="1" t="e">
        <f t="shared" si="2"/>
        <v>#REF!</v>
      </c>
      <c r="U12" s="1" t="e">
        <f t="shared" si="2"/>
        <v>#REF!</v>
      </c>
      <c r="V12" s="1" t="e">
        <f t="shared" si="2"/>
        <v>#REF!</v>
      </c>
      <c r="W12" s="1" t="e">
        <f t="shared" si="2"/>
        <v>#REF!</v>
      </c>
      <c r="X12" s="1">
        <f t="shared" si="2"/>
        <v>39.084000000000003</v>
      </c>
      <c r="Y12" s="1">
        <f t="shared" si="3"/>
        <v>17.124000000000002</v>
      </c>
      <c r="Z12" s="1">
        <f t="shared" si="3"/>
        <v>16.716000000000001</v>
      </c>
      <c r="AA12" s="1">
        <f t="shared" si="3"/>
        <v>7.76</v>
      </c>
      <c r="AB12" s="1">
        <f t="shared" si="3"/>
        <v>14</v>
      </c>
    </row>
    <row r="13" spans="1:28" x14ac:dyDescent="0.3">
      <c r="A13" s="1">
        <v>3.0706787109361358</v>
      </c>
      <c r="B13" s="1">
        <v>2.5</v>
      </c>
      <c r="C13" s="1">
        <v>3.0706787109361358</v>
      </c>
      <c r="M13">
        <v>57</v>
      </c>
      <c r="N13">
        <v>-6.15</v>
      </c>
      <c r="O13">
        <f t="shared" ref="O13:O37" si="9">(N13-MIN($N$3:$N$37)) * 12</f>
        <v>10.079999999999998</v>
      </c>
      <c r="P13" s="1" t="e">
        <f t="shared" ref="P13:W13" si="10">P12</f>
        <v>#REF!</v>
      </c>
      <c r="Q13" s="1" t="e">
        <f t="shared" si="10"/>
        <v>#REF!</v>
      </c>
      <c r="R13" s="1" t="e">
        <f t="shared" si="10"/>
        <v>#REF!</v>
      </c>
      <c r="S13" s="1" t="e">
        <f t="shared" si="10"/>
        <v>#REF!</v>
      </c>
      <c r="T13" s="1" t="e">
        <f t="shared" si="10"/>
        <v>#REF!</v>
      </c>
      <c r="U13" s="1" t="e">
        <f t="shared" si="10"/>
        <v>#REF!</v>
      </c>
      <c r="V13" s="1" t="e">
        <f t="shared" si="10"/>
        <v>#REF!</v>
      </c>
      <c r="W13" s="1" t="e">
        <f t="shared" si="10"/>
        <v>#REF!</v>
      </c>
      <c r="X13" s="1">
        <f t="shared" si="2"/>
        <v>39.084000000000003</v>
      </c>
      <c r="Y13" s="1">
        <f t="shared" si="3"/>
        <v>17.124000000000002</v>
      </c>
      <c r="Z13" s="1">
        <f t="shared" si="3"/>
        <v>16.716000000000001</v>
      </c>
      <c r="AA13" s="1">
        <f t="shared" si="3"/>
        <v>7.76</v>
      </c>
      <c r="AB13" s="1">
        <f t="shared" si="3"/>
        <v>14</v>
      </c>
    </row>
    <row r="14" spans="1:28" x14ac:dyDescent="0.3">
      <c r="A14" s="1">
        <v>3.2094726562438609</v>
      </c>
      <c r="B14" s="1">
        <v>2.75</v>
      </c>
      <c r="C14" s="1">
        <v>3.2094726562438609</v>
      </c>
      <c r="M14">
        <v>58</v>
      </c>
      <c r="N14">
        <v>-6.59</v>
      </c>
      <c r="O14">
        <f t="shared" si="9"/>
        <v>4.8000000000000043</v>
      </c>
      <c r="P14" s="1" t="e">
        <f t="shared" si="4"/>
        <v>#REF!</v>
      </c>
      <c r="Q14" s="1" t="e">
        <f t="shared" si="2"/>
        <v>#REF!</v>
      </c>
      <c r="R14" s="1" t="e">
        <f t="shared" si="2"/>
        <v>#REF!</v>
      </c>
      <c r="S14" s="1" t="e">
        <f t="shared" si="2"/>
        <v>#REF!</v>
      </c>
      <c r="T14" s="1" t="e">
        <f t="shared" si="2"/>
        <v>#REF!</v>
      </c>
      <c r="U14" s="1" t="e">
        <f t="shared" si="2"/>
        <v>#REF!</v>
      </c>
      <c r="V14" s="1" t="e">
        <f t="shared" si="2"/>
        <v>#REF!</v>
      </c>
      <c r="W14" s="1" t="e">
        <f t="shared" si="2"/>
        <v>#REF!</v>
      </c>
      <c r="X14" s="1">
        <f t="shared" si="2"/>
        <v>39.084000000000003</v>
      </c>
      <c r="Y14" s="1">
        <f t="shared" si="3"/>
        <v>17.124000000000002</v>
      </c>
      <c r="Z14" s="1">
        <f t="shared" si="3"/>
        <v>16.716000000000001</v>
      </c>
      <c r="AA14" s="1">
        <f t="shared" si="3"/>
        <v>7.76</v>
      </c>
      <c r="AB14" s="1">
        <f t="shared" si="3"/>
        <v>14</v>
      </c>
    </row>
    <row r="15" spans="1:28" x14ac:dyDescent="0.3">
      <c r="A15" s="1">
        <v>3.3233642578077252</v>
      </c>
      <c r="B15" s="1">
        <v>3</v>
      </c>
      <c r="C15" s="1">
        <v>3.3233642578077252</v>
      </c>
      <c r="M15">
        <v>59</v>
      </c>
      <c r="N15">
        <v>-6.99</v>
      </c>
      <c r="O15">
        <f t="shared" si="9"/>
        <v>0</v>
      </c>
      <c r="P15" s="1" t="e">
        <f t="shared" si="4"/>
        <v>#REF!</v>
      </c>
      <c r="Q15" s="1" t="e">
        <f t="shared" si="2"/>
        <v>#REF!</v>
      </c>
      <c r="R15" s="1" t="e">
        <f t="shared" si="2"/>
        <v>#REF!</v>
      </c>
      <c r="S15" s="1" t="e">
        <f t="shared" si="2"/>
        <v>#REF!</v>
      </c>
      <c r="T15" s="1" t="e">
        <f t="shared" si="2"/>
        <v>#REF!</v>
      </c>
      <c r="U15" s="1" t="e">
        <f t="shared" si="2"/>
        <v>#REF!</v>
      </c>
      <c r="V15" s="1" t="e">
        <f t="shared" si="2"/>
        <v>#REF!</v>
      </c>
      <c r="W15" s="1" t="e">
        <f t="shared" si="2"/>
        <v>#REF!</v>
      </c>
      <c r="X15" s="1">
        <f t="shared" si="2"/>
        <v>39.084000000000003</v>
      </c>
      <c r="Y15" s="1">
        <f t="shared" si="3"/>
        <v>17.124000000000002</v>
      </c>
      <c r="Z15" s="1">
        <f t="shared" si="3"/>
        <v>16.716000000000001</v>
      </c>
      <c r="AA15" s="1">
        <f t="shared" si="3"/>
        <v>7.76</v>
      </c>
      <c r="AB15" s="1">
        <f t="shared" si="3"/>
        <v>14</v>
      </c>
    </row>
    <row r="16" spans="1:28" x14ac:dyDescent="0.3">
      <c r="A16" s="1">
        <v>3.462890625</v>
      </c>
      <c r="B16" s="1">
        <v>3.25</v>
      </c>
      <c r="C16" s="1">
        <v>3.462890625</v>
      </c>
      <c r="M16">
        <v>60</v>
      </c>
      <c r="N16">
        <v>-6.8800000000000008</v>
      </c>
      <c r="O16">
        <f t="shared" si="9"/>
        <v>1.3199999999999932</v>
      </c>
      <c r="P16" s="1" t="e">
        <f t="shared" si="4"/>
        <v>#REF!</v>
      </c>
      <c r="Q16" s="1" t="e">
        <f t="shared" si="2"/>
        <v>#REF!</v>
      </c>
      <c r="R16" s="1" t="e">
        <f t="shared" si="2"/>
        <v>#REF!</v>
      </c>
      <c r="S16" s="1" t="e">
        <f t="shared" si="2"/>
        <v>#REF!</v>
      </c>
      <c r="T16" s="1" t="e">
        <f t="shared" si="2"/>
        <v>#REF!</v>
      </c>
      <c r="U16" s="1" t="e">
        <f t="shared" si="2"/>
        <v>#REF!</v>
      </c>
      <c r="V16" s="1" t="e">
        <f t="shared" si="2"/>
        <v>#REF!</v>
      </c>
      <c r="W16" s="1" t="e">
        <f t="shared" si="2"/>
        <v>#REF!</v>
      </c>
      <c r="X16" s="1">
        <f>X15</f>
        <v>39.084000000000003</v>
      </c>
      <c r="Y16" s="1">
        <f t="shared" si="3"/>
        <v>17.124000000000002</v>
      </c>
      <c r="Z16" s="1">
        <f t="shared" si="3"/>
        <v>16.716000000000001</v>
      </c>
      <c r="AA16" s="1">
        <f t="shared" si="3"/>
        <v>7.76</v>
      </c>
      <c r="AB16" s="1">
        <f t="shared" si="3"/>
        <v>14</v>
      </c>
    </row>
    <row r="17" spans="1:28" x14ac:dyDescent="0.3">
      <c r="A17" s="1">
        <v>3.5042724609361358</v>
      </c>
      <c r="B17" s="1">
        <v>3.5</v>
      </c>
      <c r="C17" s="1">
        <v>3.5042724609361358</v>
      </c>
      <c r="M17">
        <v>61</v>
      </c>
      <c r="N17">
        <v>-6.99</v>
      </c>
      <c r="O17">
        <f t="shared" si="9"/>
        <v>0</v>
      </c>
      <c r="P17" s="1" t="e">
        <f t="shared" si="4"/>
        <v>#REF!</v>
      </c>
      <c r="Q17" s="1" t="e">
        <f t="shared" si="2"/>
        <v>#REF!</v>
      </c>
      <c r="R17" s="1" t="e">
        <f t="shared" si="2"/>
        <v>#REF!</v>
      </c>
      <c r="S17" s="1" t="e">
        <f t="shared" si="2"/>
        <v>#REF!</v>
      </c>
      <c r="T17" s="1" t="e">
        <f t="shared" si="2"/>
        <v>#REF!</v>
      </c>
      <c r="U17" s="1" t="e">
        <f t="shared" si="2"/>
        <v>#REF!</v>
      </c>
      <c r="V17" s="1" t="e">
        <f t="shared" si="2"/>
        <v>#REF!</v>
      </c>
      <c r="W17" s="1" t="e">
        <f t="shared" si="2"/>
        <v>#REF!</v>
      </c>
      <c r="X17" s="1">
        <f t="shared" si="2"/>
        <v>39.084000000000003</v>
      </c>
      <c r="Y17" s="1">
        <f t="shared" si="3"/>
        <v>17.124000000000002</v>
      </c>
      <c r="Z17" s="1">
        <f t="shared" si="3"/>
        <v>16.716000000000001</v>
      </c>
      <c r="AA17" s="1">
        <f t="shared" si="3"/>
        <v>7.76</v>
      </c>
      <c r="AB17" s="1">
        <f t="shared" si="3"/>
        <v>14</v>
      </c>
    </row>
    <row r="18" spans="1:28" x14ac:dyDescent="0.3">
      <c r="A18" s="1">
        <v>3.6668701171799967</v>
      </c>
      <c r="B18" s="1">
        <v>3.75</v>
      </c>
      <c r="C18" s="1">
        <v>3.6668701171799967</v>
      </c>
      <c r="M18">
        <v>62</v>
      </c>
      <c r="N18">
        <v>-6.9600000000000009</v>
      </c>
      <c r="O18">
        <f t="shared" si="9"/>
        <v>0.35999999999999233</v>
      </c>
      <c r="P18" s="1" t="e">
        <f t="shared" si="4"/>
        <v>#REF!</v>
      </c>
      <c r="Q18" s="1" t="e">
        <f t="shared" si="2"/>
        <v>#REF!</v>
      </c>
      <c r="R18" s="1" t="e">
        <f t="shared" si="2"/>
        <v>#REF!</v>
      </c>
      <c r="S18" s="1" t="e">
        <f t="shared" si="2"/>
        <v>#REF!</v>
      </c>
      <c r="T18" s="1" t="e">
        <f t="shared" si="2"/>
        <v>#REF!</v>
      </c>
      <c r="U18" s="1" t="e">
        <f t="shared" si="2"/>
        <v>#REF!</v>
      </c>
      <c r="V18" s="1" t="e">
        <f t="shared" si="2"/>
        <v>#REF!</v>
      </c>
      <c r="W18" s="1" t="e">
        <f t="shared" si="2"/>
        <v>#REF!</v>
      </c>
      <c r="X18" s="1">
        <f t="shared" si="2"/>
        <v>39.084000000000003</v>
      </c>
      <c r="Y18" s="1">
        <f t="shared" si="3"/>
        <v>17.124000000000002</v>
      </c>
      <c r="Z18" s="1">
        <f t="shared" si="3"/>
        <v>16.716000000000001</v>
      </c>
      <c r="AA18" s="1">
        <f t="shared" si="3"/>
        <v>7.76</v>
      </c>
      <c r="AB18" s="1">
        <f t="shared" si="3"/>
        <v>14</v>
      </c>
    </row>
    <row r="19" spans="1:28" x14ac:dyDescent="0.3">
      <c r="A19" s="1">
        <v>3.7965087890515861</v>
      </c>
      <c r="B19" s="1">
        <v>4</v>
      </c>
      <c r="C19" s="1">
        <v>3.7965087890515861</v>
      </c>
      <c r="M19">
        <v>63</v>
      </c>
      <c r="N19">
        <v>-6.84</v>
      </c>
      <c r="O19">
        <f t="shared" si="9"/>
        <v>1.8000000000000043</v>
      </c>
      <c r="P19" s="1" t="e">
        <f t="shared" si="4"/>
        <v>#REF!</v>
      </c>
      <c r="Q19" s="1" t="e">
        <f t="shared" si="2"/>
        <v>#REF!</v>
      </c>
      <c r="R19" s="1" t="e">
        <f t="shared" si="2"/>
        <v>#REF!</v>
      </c>
      <c r="S19" s="1" t="e">
        <f t="shared" si="2"/>
        <v>#REF!</v>
      </c>
      <c r="T19" s="1" t="e">
        <f t="shared" si="2"/>
        <v>#REF!</v>
      </c>
      <c r="U19" s="1" t="e">
        <f t="shared" si="2"/>
        <v>#REF!</v>
      </c>
      <c r="V19" s="1" t="e">
        <f t="shared" si="2"/>
        <v>#REF!</v>
      </c>
      <c r="W19" s="1" t="e">
        <f t="shared" si="2"/>
        <v>#REF!</v>
      </c>
      <c r="X19" s="1">
        <f t="shared" si="2"/>
        <v>39.084000000000003</v>
      </c>
      <c r="Y19" s="1">
        <f t="shared" si="3"/>
        <v>17.124000000000002</v>
      </c>
      <c r="Z19" s="1">
        <f t="shared" si="3"/>
        <v>16.716000000000001</v>
      </c>
      <c r="AA19" s="1">
        <f t="shared" si="3"/>
        <v>7.76</v>
      </c>
      <c r="AB19" s="1">
        <f t="shared" si="3"/>
        <v>14</v>
      </c>
    </row>
    <row r="20" spans="1:28" x14ac:dyDescent="0.3">
      <c r="A20" s="1">
        <v>3.9071044921799967</v>
      </c>
      <c r="B20" s="1">
        <v>4.25</v>
      </c>
      <c r="C20" s="1">
        <v>3.9071044921799967</v>
      </c>
      <c r="M20">
        <v>64</v>
      </c>
      <c r="N20">
        <v>-6.73</v>
      </c>
      <c r="O20">
        <f t="shared" si="9"/>
        <v>3.1199999999999974</v>
      </c>
      <c r="P20" s="1" t="e">
        <f t="shared" si="4"/>
        <v>#REF!</v>
      </c>
      <c r="Q20" s="1" t="e">
        <f t="shared" si="4"/>
        <v>#REF!</v>
      </c>
      <c r="R20" s="1" t="e">
        <f t="shared" si="4"/>
        <v>#REF!</v>
      </c>
      <c r="S20" s="1" t="e">
        <f t="shared" si="4"/>
        <v>#REF!</v>
      </c>
      <c r="T20" s="1" t="e">
        <f t="shared" si="4"/>
        <v>#REF!</v>
      </c>
      <c r="U20" s="1" t="e">
        <f t="shared" si="4"/>
        <v>#REF!</v>
      </c>
      <c r="V20" s="1" t="e">
        <f t="shared" si="4"/>
        <v>#REF!</v>
      </c>
      <c r="W20" s="1" t="e">
        <f t="shared" si="4"/>
        <v>#REF!</v>
      </c>
      <c r="X20" s="1">
        <f t="shared" si="4"/>
        <v>39.084000000000003</v>
      </c>
      <c r="Y20" s="1">
        <f t="shared" si="4"/>
        <v>17.124000000000002</v>
      </c>
      <c r="Z20" s="1">
        <f t="shared" si="4"/>
        <v>16.716000000000001</v>
      </c>
      <c r="AA20" s="1">
        <f t="shared" si="4"/>
        <v>7.76</v>
      </c>
      <c r="AB20" s="1">
        <f t="shared" si="4"/>
        <v>14</v>
      </c>
    </row>
    <row r="21" spans="1:28" x14ac:dyDescent="0.3">
      <c r="A21" s="1">
        <v>3.9847412109361358</v>
      </c>
      <c r="B21" s="1">
        <v>4.5</v>
      </c>
      <c r="C21" s="1">
        <v>3.9847412109361358</v>
      </c>
      <c r="M21">
        <v>65</v>
      </c>
      <c r="N21">
        <v>-6.75</v>
      </c>
      <c r="O21">
        <f t="shared" si="9"/>
        <v>2.8800000000000026</v>
      </c>
      <c r="P21" s="1" t="e">
        <f t="shared" si="4"/>
        <v>#REF!</v>
      </c>
      <c r="Q21" s="1" t="e">
        <f t="shared" si="4"/>
        <v>#REF!</v>
      </c>
      <c r="R21" s="1" t="e">
        <f t="shared" si="4"/>
        <v>#REF!</v>
      </c>
      <c r="S21" s="1" t="e">
        <f t="shared" si="4"/>
        <v>#REF!</v>
      </c>
      <c r="T21" s="1" t="e">
        <f t="shared" si="4"/>
        <v>#REF!</v>
      </c>
      <c r="U21" s="1" t="e">
        <f t="shared" si="4"/>
        <v>#REF!</v>
      </c>
      <c r="V21" s="1" t="e">
        <f t="shared" si="4"/>
        <v>#REF!</v>
      </c>
      <c r="W21" s="1" t="e">
        <f t="shared" si="4"/>
        <v>#REF!</v>
      </c>
      <c r="X21" s="1">
        <f t="shared" si="4"/>
        <v>39.084000000000003</v>
      </c>
      <c r="Y21" s="1">
        <f t="shared" si="4"/>
        <v>17.124000000000002</v>
      </c>
      <c r="Z21" s="1">
        <f t="shared" si="4"/>
        <v>16.716000000000001</v>
      </c>
      <c r="AA21" s="1">
        <f t="shared" si="4"/>
        <v>7.76</v>
      </c>
      <c r="AB21" s="1">
        <f t="shared" si="4"/>
        <v>14</v>
      </c>
    </row>
    <row r="22" spans="1:28" x14ac:dyDescent="0.3">
      <c r="A22" s="1">
        <v>4.0858154296799967</v>
      </c>
      <c r="B22" s="1">
        <v>4.75</v>
      </c>
      <c r="C22" s="1">
        <v>4.0858154296799967</v>
      </c>
      <c r="M22">
        <v>66</v>
      </c>
      <c r="N22">
        <v>-6.2899999999999991</v>
      </c>
      <c r="O22">
        <f t="shared" si="9"/>
        <v>8.4000000000000128</v>
      </c>
      <c r="P22" s="1" t="e">
        <f t="shared" si="4"/>
        <v>#REF!</v>
      </c>
      <c r="Q22" s="1" t="e">
        <f t="shared" si="4"/>
        <v>#REF!</v>
      </c>
      <c r="R22" s="1" t="e">
        <f t="shared" si="4"/>
        <v>#REF!</v>
      </c>
      <c r="S22" s="1" t="e">
        <f t="shared" si="4"/>
        <v>#REF!</v>
      </c>
      <c r="T22" s="1" t="e">
        <f t="shared" si="4"/>
        <v>#REF!</v>
      </c>
      <c r="U22" s="1" t="e">
        <f t="shared" si="4"/>
        <v>#REF!</v>
      </c>
      <c r="V22" s="1" t="e">
        <f t="shared" si="4"/>
        <v>#REF!</v>
      </c>
      <c r="W22" s="1" t="e">
        <f t="shared" si="4"/>
        <v>#REF!</v>
      </c>
      <c r="X22" s="1">
        <f t="shared" si="4"/>
        <v>39.084000000000003</v>
      </c>
      <c r="Y22" s="1">
        <f t="shared" si="4"/>
        <v>17.124000000000002</v>
      </c>
      <c r="Z22" s="1">
        <f t="shared" si="4"/>
        <v>16.716000000000001</v>
      </c>
      <c r="AA22" s="1">
        <f t="shared" si="4"/>
        <v>7.76</v>
      </c>
      <c r="AB22" s="1">
        <f t="shared" si="4"/>
        <v>14</v>
      </c>
    </row>
    <row r="23" spans="1:28" x14ac:dyDescent="0.3">
      <c r="A23" s="1">
        <v>4.1876220703077252</v>
      </c>
      <c r="B23" s="1">
        <v>5</v>
      </c>
      <c r="C23" s="1">
        <v>4.1876220703077252</v>
      </c>
      <c r="M23">
        <v>67</v>
      </c>
      <c r="N23">
        <v>-5.58</v>
      </c>
      <c r="O23">
        <f t="shared" si="9"/>
        <v>16.920000000000002</v>
      </c>
      <c r="P23" s="1" t="e">
        <f t="shared" si="4"/>
        <v>#REF!</v>
      </c>
      <c r="Q23" s="1" t="e">
        <f t="shared" si="4"/>
        <v>#REF!</v>
      </c>
      <c r="R23" s="1" t="e">
        <f t="shared" si="4"/>
        <v>#REF!</v>
      </c>
      <c r="S23" s="1" t="e">
        <f t="shared" si="4"/>
        <v>#REF!</v>
      </c>
      <c r="T23" s="1" t="e">
        <f t="shared" si="4"/>
        <v>#REF!</v>
      </c>
      <c r="U23" s="1" t="e">
        <f t="shared" si="4"/>
        <v>#REF!</v>
      </c>
      <c r="V23" s="1" t="e">
        <f t="shared" si="4"/>
        <v>#REF!</v>
      </c>
      <c r="W23" s="1" t="e">
        <f t="shared" si="4"/>
        <v>#REF!</v>
      </c>
      <c r="X23" s="1">
        <f t="shared" si="4"/>
        <v>39.084000000000003</v>
      </c>
      <c r="Y23" s="1">
        <f t="shared" si="4"/>
        <v>17.124000000000002</v>
      </c>
      <c r="Z23" s="1">
        <f t="shared" si="4"/>
        <v>16.716000000000001</v>
      </c>
      <c r="AA23" s="1">
        <f t="shared" si="4"/>
        <v>7.76</v>
      </c>
      <c r="AB23" s="1">
        <f t="shared" si="4"/>
        <v>14</v>
      </c>
    </row>
    <row r="24" spans="1:28" x14ac:dyDescent="0.3">
      <c r="A24" s="1">
        <v>4.2857666015515861</v>
      </c>
      <c r="B24" s="1">
        <v>5.25</v>
      </c>
      <c r="C24" s="1">
        <v>4.2857666015515861</v>
      </c>
      <c r="M24">
        <v>68</v>
      </c>
      <c r="N24">
        <v>-5.68</v>
      </c>
      <c r="O24">
        <f t="shared" si="9"/>
        <v>15.720000000000006</v>
      </c>
      <c r="P24" s="1" t="e">
        <f t="shared" si="4"/>
        <v>#REF!</v>
      </c>
      <c r="Q24" s="1" t="e">
        <f t="shared" si="4"/>
        <v>#REF!</v>
      </c>
      <c r="R24" s="1" t="e">
        <f t="shared" si="4"/>
        <v>#REF!</v>
      </c>
      <c r="S24" s="1" t="e">
        <f t="shared" si="4"/>
        <v>#REF!</v>
      </c>
      <c r="T24" s="1" t="e">
        <f t="shared" si="4"/>
        <v>#REF!</v>
      </c>
      <c r="U24" s="1" t="e">
        <f t="shared" si="4"/>
        <v>#REF!</v>
      </c>
      <c r="V24" s="1" t="e">
        <f t="shared" si="4"/>
        <v>#REF!</v>
      </c>
      <c r="W24" s="1" t="e">
        <f t="shared" si="4"/>
        <v>#REF!</v>
      </c>
      <c r="X24" s="1">
        <f t="shared" si="4"/>
        <v>39.084000000000003</v>
      </c>
      <c r="Y24" s="1">
        <f t="shared" si="4"/>
        <v>17.124000000000002</v>
      </c>
      <c r="Z24" s="1">
        <f t="shared" si="4"/>
        <v>16.716000000000001</v>
      </c>
      <c r="AA24" s="1">
        <f t="shared" si="4"/>
        <v>7.76</v>
      </c>
      <c r="AB24" s="1">
        <f t="shared" si="4"/>
        <v>14</v>
      </c>
    </row>
    <row r="25" spans="1:28" x14ac:dyDescent="0.3">
      <c r="A25" s="1">
        <v>4.3806152343715894</v>
      </c>
      <c r="B25" s="1">
        <v>5.5</v>
      </c>
      <c r="C25" s="1">
        <v>4.3806152343715894</v>
      </c>
      <c r="M25">
        <v>69</v>
      </c>
      <c r="N25">
        <v>-5.8800000000000008</v>
      </c>
      <c r="O25">
        <f t="shared" si="9"/>
        <v>13.319999999999993</v>
      </c>
      <c r="P25" s="1" t="e">
        <f t="shared" si="4"/>
        <v>#REF!</v>
      </c>
      <c r="Q25" s="1" t="e">
        <f t="shared" si="4"/>
        <v>#REF!</v>
      </c>
      <c r="R25" s="1" t="e">
        <f t="shared" si="4"/>
        <v>#REF!</v>
      </c>
      <c r="S25" s="1" t="e">
        <f t="shared" si="4"/>
        <v>#REF!</v>
      </c>
      <c r="T25" s="1" t="e">
        <f t="shared" si="4"/>
        <v>#REF!</v>
      </c>
      <c r="U25" s="1" t="e">
        <f t="shared" si="4"/>
        <v>#REF!</v>
      </c>
      <c r="V25" s="1" t="e">
        <f t="shared" si="4"/>
        <v>#REF!</v>
      </c>
      <c r="W25" s="1" t="e">
        <f t="shared" si="4"/>
        <v>#REF!</v>
      </c>
      <c r="X25" s="1">
        <f t="shared" si="4"/>
        <v>39.084000000000003</v>
      </c>
      <c r="Y25" s="1">
        <f t="shared" si="4"/>
        <v>17.124000000000002</v>
      </c>
      <c r="Z25" s="1">
        <f t="shared" si="4"/>
        <v>16.716000000000001</v>
      </c>
      <c r="AA25" s="1">
        <f t="shared" si="4"/>
        <v>7.76</v>
      </c>
      <c r="AB25" s="1">
        <f t="shared" si="4"/>
        <v>14</v>
      </c>
    </row>
    <row r="26" spans="1:28" x14ac:dyDescent="0.3">
      <c r="A26" s="1">
        <v>4.4696044921799967</v>
      </c>
      <c r="B26" s="1">
        <v>5.75</v>
      </c>
      <c r="C26" s="1">
        <v>4.4696044921799967</v>
      </c>
      <c r="M26">
        <v>70</v>
      </c>
      <c r="N26">
        <v>-5.9399999999999995</v>
      </c>
      <c r="O26">
        <f t="shared" si="9"/>
        <v>12.600000000000009</v>
      </c>
      <c r="P26" s="1" t="e">
        <f t="shared" si="4"/>
        <v>#REF!</v>
      </c>
      <c r="Q26" s="1" t="e">
        <f t="shared" si="4"/>
        <v>#REF!</v>
      </c>
      <c r="R26" s="1" t="e">
        <f t="shared" si="4"/>
        <v>#REF!</v>
      </c>
      <c r="S26" s="1" t="e">
        <f t="shared" si="4"/>
        <v>#REF!</v>
      </c>
      <c r="T26" s="1" t="e">
        <f t="shared" si="4"/>
        <v>#REF!</v>
      </c>
      <c r="U26" s="1" t="e">
        <f t="shared" si="4"/>
        <v>#REF!</v>
      </c>
      <c r="V26" s="1" t="e">
        <f t="shared" si="4"/>
        <v>#REF!</v>
      </c>
      <c r="W26" s="1" t="e">
        <f t="shared" si="4"/>
        <v>#REF!</v>
      </c>
      <c r="X26" s="1">
        <f t="shared" si="4"/>
        <v>39.084000000000003</v>
      </c>
      <c r="Y26" s="1">
        <f t="shared" si="4"/>
        <v>17.124000000000002</v>
      </c>
      <c r="Z26" s="1">
        <f t="shared" si="4"/>
        <v>16.716000000000001</v>
      </c>
      <c r="AA26" s="1">
        <f t="shared" si="4"/>
        <v>7.76</v>
      </c>
      <c r="AB26" s="1">
        <f t="shared" si="4"/>
        <v>14</v>
      </c>
    </row>
    <row r="27" spans="1:28" x14ac:dyDescent="0.3">
      <c r="A27" s="1">
        <v>4.5552978515515861</v>
      </c>
      <c r="B27" s="1">
        <v>6</v>
      </c>
      <c r="C27" s="1">
        <v>4.5552978515515861</v>
      </c>
      <c r="M27">
        <v>71</v>
      </c>
      <c r="N27">
        <v>-5.5600000000000005</v>
      </c>
      <c r="O27">
        <f t="shared" si="9"/>
        <v>17.159999999999997</v>
      </c>
      <c r="P27" s="1" t="e">
        <f t="shared" si="4"/>
        <v>#REF!</v>
      </c>
      <c r="Q27" s="1" t="e">
        <f t="shared" si="4"/>
        <v>#REF!</v>
      </c>
      <c r="R27" s="1" t="e">
        <f t="shared" si="4"/>
        <v>#REF!</v>
      </c>
      <c r="S27" s="1" t="e">
        <f t="shared" si="4"/>
        <v>#REF!</v>
      </c>
      <c r="T27" s="1" t="e">
        <f t="shared" si="4"/>
        <v>#REF!</v>
      </c>
      <c r="U27" s="1" t="e">
        <f t="shared" si="4"/>
        <v>#REF!</v>
      </c>
      <c r="V27" s="1" t="e">
        <f t="shared" si="4"/>
        <v>#REF!</v>
      </c>
      <c r="W27" s="1" t="e">
        <f t="shared" si="4"/>
        <v>#REF!</v>
      </c>
      <c r="X27" s="1">
        <f t="shared" si="4"/>
        <v>39.084000000000003</v>
      </c>
      <c r="Y27" s="1">
        <f t="shared" si="4"/>
        <v>17.124000000000002</v>
      </c>
      <c r="Z27" s="1">
        <f t="shared" si="4"/>
        <v>16.716000000000001</v>
      </c>
      <c r="AA27" s="1">
        <f t="shared" si="4"/>
        <v>7.76</v>
      </c>
      <c r="AB27" s="1">
        <f t="shared" si="4"/>
        <v>14</v>
      </c>
    </row>
    <row r="28" spans="1:28" x14ac:dyDescent="0.3">
      <c r="A28" s="1">
        <v>4.60546875</v>
      </c>
      <c r="B28" s="1">
        <v>6.25</v>
      </c>
      <c r="C28" s="1">
        <v>4.60546875</v>
      </c>
      <c r="M28">
        <v>72</v>
      </c>
      <c r="N28">
        <v>-4.1500000000000004</v>
      </c>
      <c r="O28">
        <f t="shared" si="9"/>
        <v>34.08</v>
      </c>
      <c r="P28" s="1" t="e">
        <f t="shared" ref="P28:P37" si="11">P27</f>
        <v>#REF!</v>
      </c>
      <c r="Q28" s="1" t="e">
        <f t="shared" ref="Q28:Q37" si="12">Q27</f>
        <v>#REF!</v>
      </c>
      <c r="R28" s="1" t="e">
        <f t="shared" ref="R28:R37" si="13">R27</f>
        <v>#REF!</v>
      </c>
      <c r="S28" s="1" t="e">
        <f t="shared" ref="S28:S37" si="14">S27</f>
        <v>#REF!</v>
      </c>
      <c r="T28" s="1" t="e">
        <f t="shared" ref="T28:T37" si="15">T27</f>
        <v>#REF!</v>
      </c>
      <c r="U28" s="1" t="e">
        <f t="shared" ref="U28:U37" si="16">U27</f>
        <v>#REF!</v>
      </c>
      <c r="V28" s="1" t="e">
        <f t="shared" ref="V28:AB37" si="17">V27</f>
        <v>#REF!</v>
      </c>
      <c r="W28" s="1" t="e">
        <f t="shared" si="4"/>
        <v>#REF!</v>
      </c>
      <c r="X28" s="1">
        <f t="shared" ref="X28:AB28" si="18">X27</f>
        <v>39.084000000000003</v>
      </c>
      <c r="Y28" s="1">
        <f t="shared" si="18"/>
        <v>17.124000000000002</v>
      </c>
      <c r="Z28" s="1">
        <f t="shared" si="18"/>
        <v>16.716000000000001</v>
      </c>
      <c r="AA28" s="1">
        <f t="shared" si="18"/>
        <v>7.76</v>
      </c>
      <c r="AB28" s="1">
        <f t="shared" si="18"/>
        <v>14</v>
      </c>
    </row>
    <row r="29" spans="1:28" x14ac:dyDescent="0.3">
      <c r="A29" s="1">
        <v>4.6893310546799967</v>
      </c>
      <c r="B29" s="1">
        <v>6.5</v>
      </c>
      <c r="C29" s="1">
        <v>4.6893310546799967</v>
      </c>
      <c r="M29">
        <v>73</v>
      </c>
      <c r="N29">
        <v>-4.2200000000000006</v>
      </c>
      <c r="O29">
        <f t="shared" si="9"/>
        <v>33.239999999999995</v>
      </c>
      <c r="P29" s="1" t="e">
        <f t="shared" si="11"/>
        <v>#REF!</v>
      </c>
      <c r="Q29" s="1" t="e">
        <f t="shared" si="12"/>
        <v>#REF!</v>
      </c>
      <c r="R29" s="1" t="e">
        <f t="shared" si="13"/>
        <v>#REF!</v>
      </c>
      <c r="S29" s="1" t="e">
        <f t="shared" si="14"/>
        <v>#REF!</v>
      </c>
      <c r="T29" s="1" t="e">
        <f t="shared" si="15"/>
        <v>#REF!</v>
      </c>
      <c r="U29" s="1" t="e">
        <f t="shared" si="16"/>
        <v>#REF!</v>
      </c>
      <c r="V29" s="1" t="e">
        <f t="shared" si="17"/>
        <v>#REF!</v>
      </c>
      <c r="W29" s="1" t="e">
        <f t="shared" si="17"/>
        <v>#REF!</v>
      </c>
      <c r="X29" s="1">
        <f t="shared" si="17"/>
        <v>39.084000000000003</v>
      </c>
      <c r="Y29" s="1">
        <f t="shared" si="17"/>
        <v>17.124000000000002</v>
      </c>
      <c r="Z29" s="1">
        <f t="shared" si="17"/>
        <v>16.716000000000001</v>
      </c>
      <c r="AA29" s="1">
        <f t="shared" si="17"/>
        <v>7.76</v>
      </c>
      <c r="AB29" s="1">
        <f t="shared" si="17"/>
        <v>14</v>
      </c>
    </row>
    <row r="30" spans="1:28" x14ac:dyDescent="0.3">
      <c r="A30" s="1">
        <v>4.7764892578077252</v>
      </c>
      <c r="B30" s="1">
        <v>6.75</v>
      </c>
      <c r="C30" s="1">
        <v>4.7764892578077252</v>
      </c>
      <c r="M30">
        <v>74</v>
      </c>
      <c r="N30">
        <v>-4.1400000000000006</v>
      </c>
      <c r="O30">
        <f t="shared" si="9"/>
        <v>34.199999999999996</v>
      </c>
      <c r="P30" s="1" t="e">
        <f t="shared" si="11"/>
        <v>#REF!</v>
      </c>
      <c r="Q30" s="1" t="e">
        <f t="shared" si="12"/>
        <v>#REF!</v>
      </c>
      <c r="R30" s="1" t="e">
        <f t="shared" si="13"/>
        <v>#REF!</v>
      </c>
      <c r="S30" s="1" t="e">
        <f t="shared" si="14"/>
        <v>#REF!</v>
      </c>
      <c r="T30" s="1" t="e">
        <f t="shared" si="15"/>
        <v>#REF!</v>
      </c>
      <c r="U30" s="1" t="e">
        <f t="shared" si="16"/>
        <v>#REF!</v>
      </c>
      <c r="V30" s="1" t="e">
        <f t="shared" si="17"/>
        <v>#REF!</v>
      </c>
      <c r="W30" s="1" t="e">
        <f t="shared" si="17"/>
        <v>#REF!</v>
      </c>
      <c r="X30" s="1">
        <f t="shared" si="17"/>
        <v>39.084000000000003</v>
      </c>
      <c r="Y30" s="1">
        <f t="shared" si="17"/>
        <v>17.124000000000002</v>
      </c>
      <c r="Z30" s="1">
        <f t="shared" si="17"/>
        <v>16.716000000000001</v>
      </c>
      <c r="AA30" s="1">
        <f t="shared" si="17"/>
        <v>7.76</v>
      </c>
      <c r="AB30" s="1">
        <f t="shared" si="17"/>
        <v>14</v>
      </c>
    </row>
    <row r="31" spans="1:28" x14ac:dyDescent="0.3">
      <c r="A31" s="1">
        <v>4.8559570312438609</v>
      </c>
      <c r="B31" s="1">
        <v>7</v>
      </c>
      <c r="C31" s="1">
        <v>4.8559570312438609</v>
      </c>
      <c r="M31">
        <v>75</v>
      </c>
      <c r="N31">
        <v>-4.5299999999999994</v>
      </c>
      <c r="O31">
        <f t="shared" si="9"/>
        <v>29.52000000000001</v>
      </c>
      <c r="P31" s="1" t="e">
        <f t="shared" si="11"/>
        <v>#REF!</v>
      </c>
      <c r="Q31" s="1" t="e">
        <f t="shared" si="12"/>
        <v>#REF!</v>
      </c>
      <c r="R31" s="1" t="e">
        <f t="shared" si="13"/>
        <v>#REF!</v>
      </c>
      <c r="S31" s="1" t="e">
        <f t="shared" si="14"/>
        <v>#REF!</v>
      </c>
      <c r="T31" s="1" t="e">
        <f t="shared" si="15"/>
        <v>#REF!</v>
      </c>
      <c r="U31" s="1" t="e">
        <f t="shared" si="16"/>
        <v>#REF!</v>
      </c>
      <c r="V31" s="1" t="e">
        <f t="shared" si="17"/>
        <v>#REF!</v>
      </c>
      <c r="W31" s="1" t="e">
        <f t="shared" si="17"/>
        <v>#REF!</v>
      </c>
      <c r="X31" s="1">
        <f t="shared" si="17"/>
        <v>39.084000000000003</v>
      </c>
      <c r="Y31" s="1">
        <f t="shared" si="17"/>
        <v>17.124000000000002</v>
      </c>
      <c r="Z31" s="1">
        <f t="shared" si="17"/>
        <v>16.716000000000001</v>
      </c>
      <c r="AA31" s="1">
        <f t="shared" si="17"/>
        <v>7.76</v>
      </c>
      <c r="AB31" s="1">
        <f t="shared" si="17"/>
        <v>14</v>
      </c>
    </row>
    <row r="32" spans="1:28" x14ac:dyDescent="0.3">
      <c r="A32" s="1">
        <v>4.9317626953077252</v>
      </c>
      <c r="B32" s="1">
        <v>7.25</v>
      </c>
      <c r="C32" s="1">
        <v>4.9317626953077252</v>
      </c>
      <c r="M32">
        <v>78</v>
      </c>
      <c r="N32">
        <v>-4.4000000000000004</v>
      </c>
      <c r="O32">
        <f t="shared" si="9"/>
        <v>31.08</v>
      </c>
      <c r="P32" s="1" t="e">
        <f t="shared" si="11"/>
        <v>#REF!</v>
      </c>
      <c r="Q32" s="1" t="e">
        <f t="shared" si="12"/>
        <v>#REF!</v>
      </c>
      <c r="R32" s="1" t="e">
        <f t="shared" si="13"/>
        <v>#REF!</v>
      </c>
      <c r="S32" s="1" t="e">
        <f t="shared" si="14"/>
        <v>#REF!</v>
      </c>
      <c r="T32" s="1" t="e">
        <f t="shared" si="15"/>
        <v>#REF!</v>
      </c>
      <c r="U32" s="1" t="e">
        <f t="shared" si="16"/>
        <v>#REF!</v>
      </c>
      <c r="V32" s="1" t="e">
        <f t="shared" si="17"/>
        <v>#REF!</v>
      </c>
      <c r="W32" s="1" t="e">
        <f t="shared" si="17"/>
        <v>#REF!</v>
      </c>
      <c r="X32" s="1">
        <f t="shared" si="17"/>
        <v>39.084000000000003</v>
      </c>
      <c r="Y32" s="1">
        <f t="shared" si="17"/>
        <v>17.124000000000002</v>
      </c>
      <c r="Z32" s="1">
        <f t="shared" si="17"/>
        <v>16.716000000000001</v>
      </c>
      <c r="AA32" s="1">
        <f t="shared" si="17"/>
        <v>7.76</v>
      </c>
      <c r="AB32" s="1">
        <f t="shared" si="17"/>
        <v>14</v>
      </c>
    </row>
    <row r="33" spans="1:28" x14ac:dyDescent="0.3">
      <c r="A33" s="1">
        <v>5.0255126953077252</v>
      </c>
      <c r="B33" s="1">
        <v>7.5</v>
      </c>
      <c r="C33" s="1">
        <v>5.0255126953077252</v>
      </c>
      <c r="M33">
        <v>82</v>
      </c>
      <c r="N33">
        <v>-4.1199999999999992</v>
      </c>
      <c r="O33">
        <f t="shared" si="9"/>
        <v>34.440000000000012</v>
      </c>
      <c r="P33" s="1" t="e">
        <f t="shared" si="11"/>
        <v>#REF!</v>
      </c>
      <c r="Q33" s="1" t="e">
        <f t="shared" si="12"/>
        <v>#REF!</v>
      </c>
      <c r="R33" s="1" t="e">
        <f t="shared" si="13"/>
        <v>#REF!</v>
      </c>
      <c r="S33" s="1" t="e">
        <f t="shared" si="14"/>
        <v>#REF!</v>
      </c>
      <c r="T33" s="1" t="e">
        <f t="shared" si="15"/>
        <v>#REF!</v>
      </c>
      <c r="U33" s="1" t="e">
        <f t="shared" si="16"/>
        <v>#REF!</v>
      </c>
      <c r="V33" s="1" t="e">
        <f t="shared" si="17"/>
        <v>#REF!</v>
      </c>
      <c r="W33" s="1" t="e">
        <f t="shared" si="17"/>
        <v>#REF!</v>
      </c>
      <c r="X33" s="1">
        <f t="shared" si="17"/>
        <v>39.084000000000003</v>
      </c>
      <c r="Y33" s="1">
        <f t="shared" si="17"/>
        <v>17.124000000000002</v>
      </c>
      <c r="Z33" s="1">
        <f t="shared" si="17"/>
        <v>16.716000000000001</v>
      </c>
      <c r="AA33" s="1">
        <f t="shared" si="17"/>
        <v>7.76</v>
      </c>
      <c r="AB33" s="1">
        <f t="shared" si="17"/>
        <v>14</v>
      </c>
    </row>
    <row r="34" spans="1:28" x14ac:dyDescent="0.3">
      <c r="A34" s="1">
        <v>5.0991210937438609</v>
      </c>
      <c r="B34" s="1">
        <v>7.75</v>
      </c>
      <c r="C34" s="1">
        <v>5.0991210937438609</v>
      </c>
      <c r="M34">
        <v>88</v>
      </c>
      <c r="N34">
        <v>-3.68</v>
      </c>
      <c r="O34">
        <f t="shared" si="9"/>
        <v>39.72</v>
      </c>
      <c r="P34" s="1" t="e">
        <f t="shared" si="11"/>
        <v>#REF!</v>
      </c>
      <c r="Q34" s="1" t="e">
        <f t="shared" si="12"/>
        <v>#REF!</v>
      </c>
      <c r="R34" s="1" t="e">
        <f t="shared" si="13"/>
        <v>#REF!</v>
      </c>
      <c r="S34" s="1" t="e">
        <f t="shared" si="14"/>
        <v>#REF!</v>
      </c>
      <c r="T34" s="1" t="e">
        <f t="shared" si="15"/>
        <v>#REF!</v>
      </c>
      <c r="U34" s="1" t="e">
        <f t="shared" si="16"/>
        <v>#REF!</v>
      </c>
      <c r="V34" s="1" t="e">
        <f t="shared" si="17"/>
        <v>#REF!</v>
      </c>
      <c r="W34" s="1" t="e">
        <f t="shared" si="17"/>
        <v>#REF!</v>
      </c>
      <c r="X34" s="1">
        <f t="shared" si="17"/>
        <v>39.084000000000003</v>
      </c>
      <c r="Y34" s="1">
        <f t="shared" si="17"/>
        <v>17.124000000000002</v>
      </c>
      <c r="Z34" s="1">
        <f t="shared" si="17"/>
        <v>16.716000000000001</v>
      </c>
      <c r="AA34" s="1">
        <f t="shared" si="17"/>
        <v>7.76</v>
      </c>
      <c r="AB34" s="1">
        <f t="shared" si="17"/>
        <v>14</v>
      </c>
    </row>
    <row r="35" spans="1:28" x14ac:dyDescent="0.3">
      <c r="A35" s="1">
        <v>5.1690673828077252</v>
      </c>
      <c r="B35" s="1">
        <v>8</v>
      </c>
      <c r="C35" s="1">
        <v>5.1690673828077252</v>
      </c>
      <c r="M35">
        <v>90</v>
      </c>
      <c r="N35">
        <v>-3.4999999999999996</v>
      </c>
      <c r="O35">
        <f t="shared" si="9"/>
        <v>41.88000000000001</v>
      </c>
      <c r="P35" s="1" t="e">
        <f t="shared" si="11"/>
        <v>#REF!</v>
      </c>
      <c r="Q35" s="1" t="e">
        <f t="shared" si="12"/>
        <v>#REF!</v>
      </c>
      <c r="R35" s="1" t="e">
        <f t="shared" si="13"/>
        <v>#REF!</v>
      </c>
      <c r="S35" s="1" t="e">
        <f t="shared" si="14"/>
        <v>#REF!</v>
      </c>
      <c r="T35" s="1" t="e">
        <f t="shared" si="15"/>
        <v>#REF!</v>
      </c>
      <c r="U35" s="1" t="e">
        <f t="shared" si="16"/>
        <v>#REF!</v>
      </c>
      <c r="V35" s="1" t="e">
        <f t="shared" si="17"/>
        <v>#REF!</v>
      </c>
      <c r="W35" s="1" t="e">
        <f t="shared" si="17"/>
        <v>#REF!</v>
      </c>
      <c r="X35" s="1">
        <f t="shared" si="17"/>
        <v>39.084000000000003</v>
      </c>
      <c r="Y35" s="1">
        <f t="shared" si="17"/>
        <v>17.124000000000002</v>
      </c>
      <c r="Z35" s="1">
        <f t="shared" si="17"/>
        <v>16.716000000000001</v>
      </c>
      <c r="AA35" s="1">
        <f t="shared" si="17"/>
        <v>7.76</v>
      </c>
      <c r="AB35" s="1">
        <f t="shared" si="17"/>
        <v>14</v>
      </c>
    </row>
    <row r="36" spans="1:28" x14ac:dyDescent="0.3">
      <c r="A36" s="1">
        <v>5.2375488281161324</v>
      </c>
      <c r="B36" s="1">
        <v>8.25</v>
      </c>
      <c r="C36" s="1">
        <v>5.2375488281161324</v>
      </c>
      <c r="M36">
        <v>94</v>
      </c>
      <c r="N36">
        <v>-3.73</v>
      </c>
      <c r="O36">
        <f t="shared" si="9"/>
        <v>39.120000000000005</v>
      </c>
      <c r="P36" s="1" t="e">
        <f t="shared" si="11"/>
        <v>#REF!</v>
      </c>
      <c r="Q36" s="1" t="e">
        <f t="shared" si="12"/>
        <v>#REF!</v>
      </c>
      <c r="R36" s="1" t="e">
        <f t="shared" si="13"/>
        <v>#REF!</v>
      </c>
      <c r="S36" s="1" t="e">
        <f t="shared" si="14"/>
        <v>#REF!</v>
      </c>
      <c r="T36" s="1" t="e">
        <f t="shared" si="15"/>
        <v>#REF!</v>
      </c>
      <c r="U36" s="1" t="e">
        <f t="shared" si="16"/>
        <v>#REF!</v>
      </c>
      <c r="V36" s="1" t="e">
        <f t="shared" si="17"/>
        <v>#REF!</v>
      </c>
      <c r="W36" s="1" t="e">
        <f t="shared" si="17"/>
        <v>#REF!</v>
      </c>
      <c r="X36" s="1">
        <f t="shared" si="17"/>
        <v>39.084000000000003</v>
      </c>
      <c r="Y36" s="1">
        <f t="shared" si="17"/>
        <v>17.124000000000002</v>
      </c>
      <c r="Z36" s="1">
        <f t="shared" si="17"/>
        <v>16.716000000000001</v>
      </c>
      <c r="AA36" s="1">
        <f t="shared" si="17"/>
        <v>7.76</v>
      </c>
      <c r="AB36" s="1">
        <f t="shared" si="17"/>
        <v>14</v>
      </c>
    </row>
    <row r="37" spans="1:28" x14ac:dyDescent="0.3">
      <c r="A37" s="1">
        <v>5.3067626953077252</v>
      </c>
      <c r="B37" s="1">
        <v>8.5</v>
      </c>
      <c r="C37" s="1">
        <v>5.3067626953077252</v>
      </c>
      <c r="M37">
        <v>99</v>
      </c>
      <c r="N37">
        <v>-3.47</v>
      </c>
      <c r="O37">
        <f t="shared" si="9"/>
        <v>42.24</v>
      </c>
      <c r="P37" s="1" t="e">
        <f t="shared" si="11"/>
        <v>#REF!</v>
      </c>
      <c r="Q37" s="1" t="e">
        <f t="shared" si="12"/>
        <v>#REF!</v>
      </c>
      <c r="R37" s="1" t="e">
        <f t="shared" si="13"/>
        <v>#REF!</v>
      </c>
      <c r="S37" s="1" t="e">
        <f t="shared" si="14"/>
        <v>#REF!</v>
      </c>
      <c r="T37" s="1" t="e">
        <f t="shared" si="15"/>
        <v>#REF!</v>
      </c>
      <c r="U37" s="1" t="e">
        <f t="shared" si="16"/>
        <v>#REF!</v>
      </c>
      <c r="V37" s="1" t="e">
        <f t="shared" si="17"/>
        <v>#REF!</v>
      </c>
      <c r="W37" s="1" t="e">
        <f t="shared" si="17"/>
        <v>#REF!</v>
      </c>
      <c r="X37" s="1">
        <f t="shared" si="17"/>
        <v>39.084000000000003</v>
      </c>
      <c r="Y37" s="1">
        <f t="shared" si="17"/>
        <v>17.124000000000002</v>
      </c>
      <c r="Z37" s="1">
        <f t="shared" si="17"/>
        <v>16.716000000000001</v>
      </c>
      <c r="AA37" s="1">
        <f t="shared" si="17"/>
        <v>7.76</v>
      </c>
      <c r="AB37" s="1">
        <f t="shared" si="17"/>
        <v>14</v>
      </c>
    </row>
    <row r="38" spans="1:28" x14ac:dyDescent="0.3">
      <c r="A38" s="1">
        <v>5.3741455078077252</v>
      </c>
      <c r="B38" s="1">
        <v>8.75</v>
      </c>
      <c r="C38" s="1">
        <v>5.3741455078077252</v>
      </c>
      <c r="X38" s="1"/>
      <c r="Y38" s="1"/>
      <c r="Z38" s="1"/>
      <c r="AA38" s="1"/>
      <c r="AB38" s="1"/>
    </row>
    <row r="39" spans="1:28" x14ac:dyDescent="0.3">
      <c r="A39" s="1">
        <v>5.4407958984361358</v>
      </c>
      <c r="B39" s="1">
        <v>9</v>
      </c>
      <c r="C39" s="1">
        <v>5.4407958984361358</v>
      </c>
      <c r="X39" s="1"/>
      <c r="Y39" s="1"/>
      <c r="Z39" s="1"/>
      <c r="AA39" s="1"/>
      <c r="AB39" s="1"/>
    </row>
    <row r="40" spans="1:28" x14ac:dyDescent="0.3">
      <c r="A40" s="1">
        <v>5.5074462890515861</v>
      </c>
      <c r="B40" s="1">
        <v>9.25</v>
      </c>
      <c r="C40" s="1">
        <v>5.5074462890515861</v>
      </c>
      <c r="X40" s="1"/>
      <c r="Y40" s="1"/>
      <c r="Z40" s="1"/>
      <c r="AA40" s="1"/>
      <c r="AB40" s="1"/>
    </row>
    <row r="41" spans="1:28" x14ac:dyDescent="0.3">
      <c r="A41" s="1">
        <v>5.5733642578077252</v>
      </c>
      <c r="B41" s="1">
        <v>9.5</v>
      </c>
      <c r="C41" s="1">
        <v>5.5733642578077252</v>
      </c>
      <c r="X41" s="1"/>
      <c r="Y41" s="1"/>
      <c r="Z41" s="1"/>
      <c r="AA41" s="1"/>
      <c r="AB41" s="1"/>
    </row>
    <row r="42" spans="1:28" x14ac:dyDescent="0.3">
      <c r="A42" s="1">
        <v>5.63671875</v>
      </c>
      <c r="B42" s="1">
        <v>9.75</v>
      </c>
      <c r="C42" s="1">
        <v>5.63671875</v>
      </c>
      <c r="X42" s="1"/>
      <c r="Y42" s="1"/>
      <c r="Z42" s="1"/>
      <c r="AA42" s="1"/>
      <c r="AB42" s="1"/>
    </row>
    <row r="43" spans="1:28" x14ac:dyDescent="0.3">
      <c r="A43" s="1">
        <v>5.6997070312438609</v>
      </c>
      <c r="B43" s="1">
        <v>10</v>
      </c>
      <c r="C43" s="1">
        <v>5.6997070312438609</v>
      </c>
      <c r="X43" s="1"/>
      <c r="Y43" s="1"/>
      <c r="Z43" s="1"/>
      <c r="AA43" s="1"/>
      <c r="AB43" s="1"/>
    </row>
    <row r="44" spans="1:28" x14ac:dyDescent="0.3">
      <c r="A44" s="1">
        <v>5.7579345703077252</v>
      </c>
      <c r="B44" s="1">
        <v>10.25</v>
      </c>
      <c r="C44" s="1">
        <v>5.7579345703077252</v>
      </c>
      <c r="X44" s="1"/>
      <c r="Y44" s="1"/>
      <c r="Z44" s="1"/>
      <c r="AA44" s="1"/>
      <c r="AB44" s="1"/>
    </row>
    <row r="45" spans="1:28" x14ac:dyDescent="0.3">
      <c r="A45" s="1">
        <v>5.8201904296799967</v>
      </c>
      <c r="B45" s="1">
        <v>10.5</v>
      </c>
      <c r="C45" s="1">
        <v>5.8201904296799967</v>
      </c>
      <c r="X45" s="1"/>
      <c r="Y45" s="1"/>
      <c r="Z45" s="1"/>
      <c r="AA45" s="1"/>
      <c r="AB45" s="1"/>
    </row>
    <row r="46" spans="1:28" x14ac:dyDescent="0.3">
      <c r="A46" s="1">
        <v>5.8868408203077252</v>
      </c>
      <c r="B46" s="1">
        <v>10.75</v>
      </c>
      <c r="C46" s="1">
        <v>5.8868408203077252</v>
      </c>
      <c r="X46" s="1"/>
      <c r="Y46" s="1"/>
      <c r="Z46" s="1"/>
      <c r="AA46" s="1"/>
      <c r="AB46" s="1"/>
    </row>
    <row r="47" spans="1:28" x14ac:dyDescent="0.3">
      <c r="A47" s="1">
        <v>5.9388427734361358</v>
      </c>
      <c r="B47" s="1">
        <v>11</v>
      </c>
      <c r="C47" s="1">
        <v>5.9388427734361358</v>
      </c>
      <c r="X47" s="1"/>
      <c r="Y47" s="1"/>
      <c r="Z47" s="1"/>
      <c r="AA47" s="1"/>
      <c r="AB47" s="1"/>
    </row>
    <row r="48" spans="1:28" x14ac:dyDescent="0.3">
      <c r="A48" s="1">
        <v>5.9908447265515861</v>
      </c>
      <c r="B48" s="1">
        <v>11.25</v>
      </c>
      <c r="C48" s="1">
        <v>5.9908447265515861</v>
      </c>
      <c r="X48" s="1"/>
      <c r="Y48" s="1"/>
      <c r="Z48" s="1"/>
      <c r="AA48" s="1"/>
      <c r="AB48" s="1"/>
    </row>
    <row r="49" spans="1:28" x14ac:dyDescent="0.3">
      <c r="A49" s="1">
        <v>6.0347900390515861</v>
      </c>
      <c r="B49" s="1">
        <v>11.5</v>
      </c>
      <c r="C49" s="1">
        <v>6.0347900390515861</v>
      </c>
      <c r="X49" s="1"/>
      <c r="Y49" s="1"/>
      <c r="Z49" s="1"/>
      <c r="AA49" s="1"/>
      <c r="AB49" s="1"/>
    </row>
    <row r="50" spans="1:28" x14ac:dyDescent="0.3">
      <c r="A50" s="1">
        <v>6.0904541015515861</v>
      </c>
      <c r="B50" s="1">
        <v>11.75</v>
      </c>
      <c r="C50" s="1">
        <v>6.0904541015515861</v>
      </c>
      <c r="X50" s="1"/>
      <c r="Y50" s="1"/>
      <c r="Z50" s="1"/>
      <c r="AA50" s="1"/>
      <c r="AB50" s="1"/>
    </row>
    <row r="51" spans="1:28" x14ac:dyDescent="0.3">
      <c r="A51" s="1">
        <v>6.1461181640515861</v>
      </c>
      <c r="B51" s="1">
        <v>12</v>
      </c>
      <c r="C51" s="1">
        <v>6.1461181640515861</v>
      </c>
      <c r="X51" s="1"/>
      <c r="Y51" s="1"/>
      <c r="Z51" s="1"/>
      <c r="AA51" s="1"/>
      <c r="AB51" s="1"/>
    </row>
    <row r="52" spans="1:28" x14ac:dyDescent="0.3">
      <c r="A52" s="1">
        <v>6.205078125</v>
      </c>
      <c r="B52" s="1">
        <v>12.25</v>
      </c>
      <c r="C52" s="1">
        <v>6.205078125</v>
      </c>
      <c r="X52" s="1"/>
      <c r="Y52" s="1"/>
      <c r="Z52" s="1"/>
      <c r="AA52" s="1"/>
      <c r="AB52" s="1"/>
    </row>
    <row r="53" spans="1:28" x14ac:dyDescent="0.3">
      <c r="A53" s="1">
        <v>6.2548828125</v>
      </c>
      <c r="B53" s="1">
        <v>12.5</v>
      </c>
      <c r="C53" s="1">
        <v>6.2548828125</v>
      </c>
      <c r="X53" s="1"/>
      <c r="Y53" s="1"/>
      <c r="Z53" s="1"/>
      <c r="AA53" s="1"/>
      <c r="AB53" s="1"/>
    </row>
    <row r="54" spans="1:28" x14ac:dyDescent="0.3">
      <c r="A54" s="1">
        <v>6.3588867187438609</v>
      </c>
      <c r="B54" s="1">
        <v>12.75</v>
      </c>
      <c r="C54" s="1">
        <v>6.3588867187438609</v>
      </c>
      <c r="X54" s="1"/>
      <c r="Y54" s="1"/>
      <c r="Z54" s="1"/>
      <c r="AA54" s="1"/>
      <c r="AB54" s="1"/>
    </row>
    <row r="55" spans="1:28" x14ac:dyDescent="0.3">
      <c r="A55" s="1">
        <v>6.4141845703077252</v>
      </c>
      <c r="B55" s="1">
        <v>13</v>
      </c>
      <c r="C55" s="1">
        <v>6.4141845703077252</v>
      </c>
      <c r="X55" s="1"/>
      <c r="Y55" s="1"/>
      <c r="Z55" s="1"/>
      <c r="AA55" s="1"/>
      <c r="AB55" s="1"/>
    </row>
    <row r="56" spans="1:28" x14ac:dyDescent="0.3">
      <c r="A56" s="1">
        <v>6.4552001953077252</v>
      </c>
      <c r="B56" s="1">
        <v>13.25</v>
      </c>
      <c r="C56" s="1">
        <v>6.4552001953077252</v>
      </c>
    </row>
    <row r="57" spans="1:28" x14ac:dyDescent="0.3">
      <c r="A57" s="1">
        <v>6.4896240234361358</v>
      </c>
      <c r="B57" s="1">
        <v>13.5</v>
      </c>
      <c r="C57" s="1">
        <v>6.4896240234361358</v>
      </c>
    </row>
    <row r="58" spans="1:28" x14ac:dyDescent="0.3">
      <c r="A58" s="1">
        <v>6.5288085937438609</v>
      </c>
      <c r="B58" s="1">
        <v>13.75</v>
      </c>
      <c r="C58" s="1">
        <v>6.5288085937438609</v>
      </c>
    </row>
    <row r="59" spans="1:28" x14ac:dyDescent="0.3">
      <c r="A59" s="1">
        <v>6.5826416015515861</v>
      </c>
      <c r="B59" s="1">
        <v>14</v>
      </c>
      <c r="C59" s="1">
        <v>6.5826416015515861</v>
      </c>
    </row>
    <row r="60" spans="1:28" x14ac:dyDescent="0.3">
      <c r="A60" s="1">
        <v>6.6456298828077252</v>
      </c>
      <c r="B60" s="1">
        <v>14.25</v>
      </c>
      <c r="C60" s="1">
        <v>6.6456298828077252</v>
      </c>
    </row>
    <row r="61" spans="1:28" x14ac:dyDescent="0.3">
      <c r="A61" s="1">
        <v>6.6903076171799967</v>
      </c>
      <c r="B61" s="1">
        <v>14.5</v>
      </c>
      <c r="C61" s="1">
        <v>6.6903076171799967</v>
      </c>
    </row>
    <row r="62" spans="1:28" x14ac:dyDescent="0.3">
      <c r="A62" s="1">
        <v>6.7470703125</v>
      </c>
      <c r="B62" s="1">
        <v>14.75</v>
      </c>
      <c r="C62" s="1">
        <v>6.7470703125</v>
      </c>
    </row>
    <row r="63" spans="1:28" x14ac:dyDescent="0.3">
      <c r="A63" s="1">
        <v>6.8254394531161324</v>
      </c>
      <c r="B63" s="1">
        <v>15</v>
      </c>
      <c r="C63" s="1">
        <v>6.8254394531161324</v>
      </c>
    </row>
    <row r="64" spans="1:28" x14ac:dyDescent="0.3">
      <c r="A64" s="1">
        <v>6.9129638671799967</v>
      </c>
      <c r="B64" s="1">
        <v>15.25</v>
      </c>
      <c r="C64" s="1">
        <v>6.9129638671799967</v>
      </c>
    </row>
    <row r="65" spans="1:3" x14ac:dyDescent="0.3">
      <c r="A65" s="1">
        <v>7.0828857421799967</v>
      </c>
      <c r="B65" s="1">
        <v>15.5</v>
      </c>
      <c r="C65" s="1">
        <v>7.0828857421799967</v>
      </c>
    </row>
    <row r="66" spans="1:3" x14ac:dyDescent="0.3">
      <c r="A66" s="1">
        <v>7.1473388671799967</v>
      </c>
      <c r="B66" s="1">
        <v>15.75</v>
      </c>
      <c r="C66" s="1">
        <v>7.1473388671799967</v>
      </c>
    </row>
    <row r="67" spans="1:3" x14ac:dyDescent="0.3">
      <c r="A67" s="1">
        <v>7.2073974609361358</v>
      </c>
      <c r="B67" s="1">
        <v>16</v>
      </c>
      <c r="C67" s="1">
        <v>7.2073974609361358</v>
      </c>
    </row>
    <row r="68" spans="1:3" x14ac:dyDescent="0.3">
      <c r="A68" s="1">
        <v>7.265625</v>
      </c>
      <c r="B68" s="1">
        <v>16.25</v>
      </c>
      <c r="C68" s="1">
        <v>7.265625</v>
      </c>
    </row>
    <row r="69" spans="1:3" x14ac:dyDescent="0.3">
      <c r="A69" s="1">
        <v>7.3205566406161324</v>
      </c>
      <c r="B69" s="1">
        <v>16.5</v>
      </c>
      <c r="C69" s="1">
        <v>7.3205566406161324</v>
      </c>
    </row>
    <row r="70" spans="1:3" x14ac:dyDescent="0.3">
      <c r="A70" s="1">
        <v>7.3740234375</v>
      </c>
      <c r="B70" s="1">
        <v>16.75</v>
      </c>
      <c r="C70" s="1">
        <v>7.3740234375</v>
      </c>
    </row>
    <row r="71" spans="1:3" x14ac:dyDescent="0.3">
      <c r="A71" s="1">
        <v>7.4223632812438609</v>
      </c>
      <c r="B71" s="1">
        <v>17</v>
      </c>
      <c r="C71" s="1">
        <v>7.4223632812438609</v>
      </c>
    </row>
    <row r="72" spans="1:3" x14ac:dyDescent="0.3">
      <c r="A72" s="1">
        <v>7.4714355468715894</v>
      </c>
      <c r="B72" s="1">
        <v>17.25</v>
      </c>
      <c r="C72" s="1">
        <v>7.4714355468715894</v>
      </c>
    </row>
    <row r="73" spans="1:3" x14ac:dyDescent="0.3">
      <c r="A73" s="1">
        <v>7.5161132812438609</v>
      </c>
      <c r="B73" s="1">
        <v>17.5</v>
      </c>
      <c r="C73" s="1">
        <v>7.5161132812438609</v>
      </c>
    </row>
    <row r="74" spans="1:3" x14ac:dyDescent="0.3">
      <c r="A74" s="1">
        <v>7.5102539062438609</v>
      </c>
      <c r="B74" s="1">
        <v>17.75</v>
      </c>
      <c r="C74" s="1">
        <v>7.5102539062438609</v>
      </c>
    </row>
    <row r="75" spans="1:3" x14ac:dyDescent="0.3">
      <c r="A75" s="1">
        <v>7.5358886718715894</v>
      </c>
      <c r="B75" s="1">
        <v>18</v>
      </c>
      <c r="C75" s="1">
        <v>7.5358886718715894</v>
      </c>
    </row>
    <row r="76" spans="1:3" x14ac:dyDescent="0.3">
      <c r="A76" s="1">
        <v>7.5640869140515861</v>
      </c>
      <c r="B76" s="1">
        <v>18.25</v>
      </c>
      <c r="C76" s="1">
        <v>7.5640869140515861</v>
      </c>
    </row>
    <row r="77" spans="1:3" x14ac:dyDescent="0.3">
      <c r="A77" s="1">
        <v>7.5915527343715894</v>
      </c>
      <c r="B77" s="1">
        <v>18.5</v>
      </c>
      <c r="C77" s="1">
        <v>7.5915527343715894</v>
      </c>
    </row>
    <row r="78" spans="1:3" x14ac:dyDescent="0.3">
      <c r="A78" s="1">
        <v>7.6387939453077252</v>
      </c>
      <c r="B78" s="1">
        <v>18.75</v>
      </c>
      <c r="C78" s="1">
        <v>7.6387939453077252</v>
      </c>
    </row>
    <row r="79" spans="1:3" x14ac:dyDescent="0.3">
      <c r="A79" s="1">
        <v>7.6787109375</v>
      </c>
      <c r="B79" s="1">
        <v>19</v>
      </c>
      <c r="C79" s="1">
        <v>7.6787109375</v>
      </c>
    </row>
    <row r="80" spans="1:3" x14ac:dyDescent="0.3">
      <c r="A80" s="1">
        <v>7.7233886718715894</v>
      </c>
      <c r="B80" s="1">
        <v>19.25</v>
      </c>
      <c r="C80" s="1">
        <v>7.7233886718715894</v>
      </c>
    </row>
    <row r="81" spans="1:3" x14ac:dyDescent="0.3">
      <c r="A81" s="1">
        <v>7.7669677734361358</v>
      </c>
      <c r="B81" s="1">
        <v>19.5</v>
      </c>
      <c r="C81" s="1">
        <v>7.7669677734361358</v>
      </c>
    </row>
    <row r="82" spans="1:3" x14ac:dyDescent="0.3">
      <c r="A82" s="1">
        <v>7.8101806640515861</v>
      </c>
      <c r="B82" s="1">
        <v>19.75</v>
      </c>
      <c r="C82" s="1">
        <v>7.8101806640515861</v>
      </c>
    </row>
    <row r="83" spans="1:3" x14ac:dyDescent="0.3">
      <c r="A83" s="1">
        <v>7.8566894531161324</v>
      </c>
      <c r="B83" s="1">
        <v>20</v>
      </c>
      <c r="C83" s="1">
        <v>7.8566894531161324</v>
      </c>
    </row>
    <row r="84" spans="1:3" x14ac:dyDescent="0.3">
      <c r="A84" s="1">
        <v>7.9013671875</v>
      </c>
      <c r="B84" s="1">
        <v>20.25</v>
      </c>
      <c r="C84" s="1">
        <v>7.9013671875</v>
      </c>
    </row>
    <row r="85" spans="1:3" x14ac:dyDescent="0.3">
      <c r="A85" s="1">
        <v>7.9420166015515861</v>
      </c>
      <c r="B85" s="1">
        <v>20.5</v>
      </c>
      <c r="C85" s="1">
        <v>7.9420166015515861</v>
      </c>
    </row>
    <row r="86" spans="1:3" x14ac:dyDescent="0.3">
      <c r="A86" s="1">
        <v>7.9830322265515861</v>
      </c>
      <c r="B86" s="1">
        <v>20.75</v>
      </c>
      <c r="C86" s="1">
        <v>7.9830322265515861</v>
      </c>
    </row>
    <row r="87" spans="1:3" x14ac:dyDescent="0.3">
      <c r="A87" s="1">
        <v>8.0258789062438609</v>
      </c>
      <c r="B87" s="1">
        <v>21</v>
      </c>
      <c r="C87" s="1">
        <v>8.0258789062438609</v>
      </c>
    </row>
    <row r="88" spans="1:3" x14ac:dyDescent="0.3">
      <c r="A88" s="1">
        <v>8.0687255859361358</v>
      </c>
      <c r="B88" s="1">
        <v>21.25</v>
      </c>
      <c r="C88" s="1">
        <v>8.0687255859361358</v>
      </c>
    </row>
    <row r="89" spans="1:3" x14ac:dyDescent="0.3">
      <c r="A89" s="1">
        <v>8.1108398437438609</v>
      </c>
      <c r="B89" s="1">
        <v>21.5</v>
      </c>
      <c r="C89" s="1">
        <v>8.1108398437438609</v>
      </c>
    </row>
    <row r="90" spans="1:3" x14ac:dyDescent="0.3">
      <c r="A90" s="1">
        <v>8.1544189453077252</v>
      </c>
      <c r="B90" s="1">
        <v>21.75</v>
      </c>
      <c r="C90" s="1">
        <v>8.1544189453077252</v>
      </c>
    </row>
    <row r="91" spans="1:3" x14ac:dyDescent="0.3">
      <c r="A91" s="1">
        <v>8.1947021484361358</v>
      </c>
      <c r="B91" s="1">
        <v>22</v>
      </c>
      <c r="C91" s="1">
        <v>8.1947021484361358</v>
      </c>
    </row>
    <row r="92" spans="1:3" x14ac:dyDescent="0.3">
      <c r="A92" s="1">
        <v>8.2338867187438609</v>
      </c>
      <c r="B92" s="1">
        <v>22.25</v>
      </c>
      <c r="C92" s="1">
        <v>8.2338867187438609</v>
      </c>
    </row>
    <row r="93" spans="1:3" x14ac:dyDescent="0.3">
      <c r="A93" s="1">
        <v>8.2749023437438609</v>
      </c>
      <c r="B93" s="1">
        <v>22.5</v>
      </c>
      <c r="C93" s="1">
        <v>8.2749023437438609</v>
      </c>
    </row>
    <row r="94" spans="1:3" x14ac:dyDescent="0.3">
      <c r="A94" s="1">
        <v>8.3162841796799967</v>
      </c>
      <c r="B94" s="1">
        <v>22.75</v>
      </c>
      <c r="C94" s="1">
        <v>8.3162841796799967</v>
      </c>
    </row>
    <row r="95" spans="1:3" x14ac:dyDescent="0.3">
      <c r="A95" s="1">
        <v>8.3562011718715894</v>
      </c>
      <c r="B95" s="1">
        <v>23</v>
      </c>
      <c r="C95" s="1">
        <v>8.3562011718715894</v>
      </c>
    </row>
    <row r="96" spans="1:3" x14ac:dyDescent="0.3">
      <c r="A96" s="1">
        <v>8.5913085937438609</v>
      </c>
      <c r="B96" s="1">
        <v>25</v>
      </c>
      <c r="C96" s="1">
        <v>8.5913085937438609</v>
      </c>
    </row>
    <row r="97" spans="1:3" x14ac:dyDescent="0.3">
      <c r="A97" s="1">
        <v>9.2570800781161324</v>
      </c>
      <c r="B97" s="1">
        <v>30</v>
      </c>
      <c r="C97" s="1">
        <v>9.2570800781161324</v>
      </c>
    </row>
    <row r="98" spans="1:3" x14ac:dyDescent="0.3">
      <c r="A98" s="1">
        <v>9.8609619140515861</v>
      </c>
      <c r="B98" s="1">
        <v>35</v>
      </c>
      <c r="C98" s="1">
        <v>9.8609619140515861</v>
      </c>
    </row>
    <row r="99" spans="1:3" x14ac:dyDescent="0.3">
      <c r="A99" s="1">
        <v>10.459716796871589</v>
      </c>
      <c r="B99" s="1">
        <v>40</v>
      </c>
      <c r="C99" s="1">
        <v>10.459716796871589</v>
      </c>
    </row>
    <row r="100" spans="1:3" x14ac:dyDescent="0.3">
      <c r="A100" s="1">
        <v>10.973144531243861</v>
      </c>
      <c r="B100" s="1">
        <v>47.700000762939503</v>
      </c>
      <c r="C100" s="1">
        <v>10.973144531243861</v>
      </c>
    </row>
    <row r="101" spans="1:3" x14ac:dyDescent="0.3">
      <c r="A101" s="1">
        <v>10.986328125</v>
      </c>
      <c r="B101" s="1">
        <v>47.768001556396499</v>
      </c>
      <c r="C101" s="1">
        <v>10.986328125</v>
      </c>
    </row>
    <row r="102" spans="1:3" x14ac:dyDescent="0.3">
      <c r="A102" s="1">
        <v>11.616943359371589</v>
      </c>
      <c r="B102" s="1">
        <v>50</v>
      </c>
      <c r="C102" s="1">
        <v>11.616943359371589</v>
      </c>
    </row>
    <row r="103" spans="1:3" x14ac:dyDescent="0.3">
      <c r="A103" s="1">
        <v>12.112426757807725</v>
      </c>
      <c r="B103" s="1">
        <v>55</v>
      </c>
      <c r="C103" s="1">
        <v>12.112426757807725</v>
      </c>
    </row>
    <row r="104" spans="1:3" x14ac:dyDescent="0.3">
      <c r="A104" s="1">
        <v>12.224853515616132</v>
      </c>
      <c r="B104" s="1">
        <v>60</v>
      </c>
      <c r="C104" s="1">
        <v>12.224853515616132</v>
      </c>
    </row>
    <row r="105" spans="1:3" x14ac:dyDescent="0.3">
      <c r="A105" s="1">
        <v>12.725097656243861</v>
      </c>
      <c r="B105" s="1">
        <v>65</v>
      </c>
      <c r="C105" s="1">
        <v>12.725097656243861</v>
      </c>
    </row>
    <row r="106" spans="1:3" x14ac:dyDescent="0.3">
      <c r="A106" s="1">
        <v>13.140380859371589</v>
      </c>
      <c r="B106" s="1">
        <v>70</v>
      </c>
      <c r="C106" s="1">
        <v>13.140380859371589</v>
      </c>
    </row>
    <row r="107" spans="1:3" x14ac:dyDescent="0.3">
      <c r="A107" s="1">
        <v>13.491943359371589</v>
      </c>
      <c r="B107" s="1">
        <v>75</v>
      </c>
      <c r="C107" s="1">
        <v>13.491943359371589</v>
      </c>
    </row>
    <row r="108" spans="1:3" x14ac:dyDescent="0.3">
      <c r="A108" s="1">
        <v>13.962890625</v>
      </c>
      <c r="B108" s="1">
        <v>80</v>
      </c>
      <c r="C108" s="1">
        <v>13.962890625</v>
      </c>
    </row>
    <row r="109" spans="1:3" x14ac:dyDescent="0.3">
      <c r="A109" s="1">
        <v>14.294677734371589</v>
      </c>
      <c r="B109" s="1">
        <v>85</v>
      </c>
      <c r="C109" s="1">
        <v>14.294677734371589</v>
      </c>
    </row>
    <row r="110" spans="1:3" x14ac:dyDescent="0.3">
      <c r="A110" s="1">
        <v>14.461303710936136</v>
      </c>
      <c r="B110" s="1">
        <v>90</v>
      </c>
      <c r="C110" s="1">
        <v>14.461303710936136</v>
      </c>
    </row>
    <row r="111" spans="1:3" x14ac:dyDescent="0.3">
      <c r="A111" s="1">
        <v>14.804077148436136</v>
      </c>
      <c r="B111" s="1">
        <v>95</v>
      </c>
      <c r="C111" s="1">
        <v>14.804077148436136</v>
      </c>
    </row>
    <row r="112" spans="1:3" x14ac:dyDescent="0.3">
      <c r="A112" s="1">
        <v>15.164428710936136</v>
      </c>
      <c r="B112" s="1">
        <v>100</v>
      </c>
      <c r="C112" s="1">
        <v>15.164428710936136</v>
      </c>
    </row>
    <row r="113" spans="1:3" x14ac:dyDescent="0.3">
      <c r="A113" s="1">
        <v>15.830566406243861</v>
      </c>
      <c r="B113" s="1">
        <v>110</v>
      </c>
      <c r="C113" s="1">
        <v>15.830566406243861</v>
      </c>
    </row>
    <row r="114" spans="1:3" x14ac:dyDescent="0.3">
      <c r="A114" s="1">
        <v>16.538452148436136</v>
      </c>
      <c r="B114" s="1">
        <v>120</v>
      </c>
      <c r="C114" s="1">
        <v>16.538452148436136</v>
      </c>
    </row>
    <row r="115" spans="1:3" x14ac:dyDescent="0.3">
      <c r="A115" s="1">
        <v>17.447387695307725</v>
      </c>
      <c r="B115" s="1">
        <v>130</v>
      </c>
      <c r="C115" s="1">
        <v>17.447387695307725</v>
      </c>
    </row>
    <row r="116" spans="1:3" x14ac:dyDescent="0.3">
      <c r="A116" s="1">
        <v>17.750610351551586</v>
      </c>
      <c r="B116" s="1">
        <v>143</v>
      </c>
      <c r="C116" s="1">
        <v>17.750610351551586</v>
      </c>
    </row>
    <row r="117" spans="1:3" x14ac:dyDescent="0.3">
      <c r="A117" s="1">
        <v>18.0703125</v>
      </c>
      <c r="B117" s="1">
        <v>150</v>
      </c>
      <c r="C117" s="1">
        <v>18.0703125</v>
      </c>
    </row>
    <row r="118" spans="1:3" x14ac:dyDescent="0.3">
      <c r="A118" s="1">
        <v>19.354980468743861</v>
      </c>
      <c r="B118" s="1">
        <v>160</v>
      </c>
      <c r="C118" s="1">
        <v>19.354980468743861</v>
      </c>
    </row>
    <row r="119" spans="1:3" x14ac:dyDescent="0.3">
      <c r="A119" s="1">
        <v>20.156616210936136</v>
      </c>
      <c r="B119" s="1">
        <v>170</v>
      </c>
      <c r="C119" s="1">
        <v>20.156616210936136</v>
      </c>
    </row>
    <row r="120" spans="1:3" x14ac:dyDescent="0.3">
      <c r="A120" s="1">
        <v>20.767089843743861</v>
      </c>
      <c r="B120" s="1">
        <v>180</v>
      </c>
      <c r="C120" s="1">
        <v>20.767089843743861</v>
      </c>
    </row>
    <row r="121" spans="1:3" x14ac:dyDescent="0.3">
      <c r="A121" s="1">
        <v>21.288208007807725</v>
      </c>
      <c r="B121" s="1">
        <v>190</v>
      </c>
      <c r="C121" s="1">
        <v>21.288208007807725</v>
      </c>
    </row>
    <row r="122" spans="1:3" x14ac:dyDescent="0.3">
      <c r="A122" s="1">
        <v>21.616699218743861</v>
      </c>
      <c r="B122" s="1">
        <v>200</v>
      </c>
      <c r="C122" s="1">
        <v>21.616699218743861</v>
      </c>
    </row>
    <row r="123" spans="1:3" x14ac:dyDescent="0.3">
      <c r="A123" s="1">
        <v>21.718872070307725</v>
      </c>
      <c r="B123" s="1">
        <v>210</v>
      </c>
      <c r="C123" s="1">
        <v>21.718872070307725</v>
      </c>
    </row>
    <row r="124" spans="1:3" x14ac:dyDescent="0.3">
      <c r="A124" s="1">
        <v>22.0341796875</v>
      </c>
      <c r="B124" s="1">
        <v>223</v>
      </c>
      <c r="C124" s="1">
        <v>22.0341796875</v>
      </c>
    </row>
    <row r="125" spans="1:3" x14ac:dyDescent="0.3">
      <c r="A125" s="1">
        <v>22.1806640625</v>
      </c>
      <c r="B125" s="1">
        <v>230</v>
      </c>
      <c r="C125" s="1">
        <v>22.1806640625</v>
      </c>
    </row>
    <row r="126" spans="1:3" x14ac:dyDescent="0.3">
      <c r="A126" s="1">
        <v>22.374755859371589</v>
      </c>
      <c r="B126" s="1">
        <v>240</v>
      </c>
      <c r="C126" s="1">
        <v>22.374755859371589</v>
      </c>
    </row>
    <row r="127" spans="1:3" x14ac:dyDescent="0.3">
      <c r="A127" s="1">
        <v>22.553100585936136</v>
      </c>
      <c r="B127" s="1">
        <v>250</v>
      </c>
      <c r="C127" s="1">
        <v>22.553100585936136</v>
      </c>
    </row>
    <row r="128" spans="1:3" x14ac:dyDescent="0.3">
      <c r="A128" s="1">
        <v>22.716430664051586</v>
      </c>
      <c r="B128" s="1">
        <v>260</v>
      </c>
      <c r="C128" s="1">
        <v>22.716430664051586</v>
      </c>
    </row>
    <row r="129" spans="1:3" x14ac:dyDescent="0.3">
      <c r="A129" s="1">
        <v>22.866943359371589</v>
      </c>
      <c r="B129" s="1">
        <v>270</v>
      </c>
      <c r="C129" s="1">
        <v>22.866943359371589</v>
      </c>
    </row>
    <row r="130" spans="1:3" x14ac:dyDescent="0.3">
      <c r="A130" s="1">
        <v>24.828735351551586</v>
      </c>
      <c r="B130" s="1">
        <v>280</v>
      </c>
      <c r="C130" s="1">
        <v>24.828735351551586</v>
      </c>
    </row>
    <row r="131" spans="1:3" x14ac:dyDescent="0.3">
      <c r="A131" s="1">
        <v>25.223144531243861</v>
      </c>
      <c r="B131" s="1">
        <v>290</v>
      </c>
      <c r="C131" s="1">
        <v>25.223144531243861</v>
      </c>
    </row>
    <row r="132" spans="1:3" x14ac:dyDescent="0.3">
      <c r="A132" s="1">
        <v>25.364501953116132</v>
      </c>
      <c r="B132" s="1">
        <v>300</v>
      </c>
      <c r="C132" s="1">
        <v>25.364501953116132</v>
      </c>
    </row>
    <row r="133" spans="1:3" x14ac:dyDescent="0.3">
      <c r="A133" s="1">
        <v>25.587158203116132</v>
      </c>
      <c r="B133" s="1">
        <v>310</v>
      </c>
      <c r="C133" s="1">
        <v>25.587158203116132</v>
      </c>
    </row>
    <row r="134" spans="1:3" x14ac:dyDescent="0.3">
      <c r="A134" s="1">
        <v>25.802490234371589</v>
      </c>
      <c r="B134" s="1">
        <v>320</v>
      </c>
      <c r="C134" s="1">
        <v>25.802490234371589</v>
      </c>
    </row>
    <row r="135" spans="1:3" x14ac:dyDescent="0.3">
      <c r="A135" s="1">
        <v>25.731811523436136</v>
      </c>
      <c r="B135" s="1">
        <v>327</v>
      </c>
      <c r="C135" s="1">
        <v>25.731811523436136</v>
      </c>
    </row>
    <row r="136" spans="1:3" x14ac:dyDescent="0.3">
      <c r="A136" s="1">
        <v>26.165771484371589</v>
      </c>
      <c r="B136" s="1">
        <v>340</v>
      </c>
      <c r="C136" s="1">
        <v>26.165771484371589</v>
      </c>
    </row>
    <row r="137" spans="1:3" x14ac:dyDescent="0.3">
      <c r="A137" s="1">
        <v>26.3173828125</v>
      </c>
      <c r="B137" s="1">
        <v>350</v>
      </c>
      <c r="C137" s="1">
        <v>26.3173828125</v>
      </c>
    </row>
    <row r="138" spans="1:3" x14ac:dyDescent="0.3">
      <c r="A138" s="1">
        <v>26.489135742179997</v>
      </c>
      <c r="B138" s="1">
        <v>360</v>
      </c>
      <c r="C138" s="1">
        <v>26.489135742179997</v>
      </c>
    </row>
    <row r="139" spans="1:3" x14ac:dyDescent="0.3">
      <c r="A139" s="1">
        <v>26.670410156243861</v>
      </c>
      <c r="B139" s="1">
        <v>370</v>
      </c>
      <c r="C139" s="1">
        <v>26.670410156243861</v>
      </c>
    </row>
    <row r="140" spans="1:3" x14ac:dyDescent="0.3">
      <c r="A140" s="1">
        <v>26.961547851551586</v>
      </c>
      <c r="B140" s="1">
        <v>380</v>
      </c>
      <c r="C140" s="1">
        <v>26.961547851551586</v>
      </c>
    </row>
    <row r="141" spans="1:3" x14ac:dyDescent="0.3">
      <c r="A141" s="1">
        <v>27.813354492179997</v>
      </c>
      <c r="B141" s="1">
        <v>390</v>
      </c>
      <c r="C141" s="1">
        <v>27.813354492179997</v>
      </c>
    </row>
    <row r="142" spans="1:3" x14ac:dyDescent="0.3">
      <c r="A142" s="1">
        <v>27.965332031243861</v>
      </c>
      <c r="B142" s="1">
        <v>400</v>
      </c>
      <c r="C142" s="1">
        <v>27.965332031243861</v>
      </c>
    </row>
    <row r="143" spans="1:3" x14ac:dyDescent="0.3">
      <c r="A143" s="1">
        <v>28.1103515625</v>
      </c>
      <c r="B143" s="1">
        <v>410</v>
      </c>
      <c r="C143" s="1">
        <v>28.1103515625</v>
      </c>
    </row>
    <row r="144" spans="1:3" x14ac:dyDescent="0.3">
      <c r="A144" s="1">
        <v>28.207397460936136</v>
      </c>
      <c r="B144" s="1">
        <v>420</v>
      </c>
      <c r="C144" s="1">
        <v>28.207397460936136</v>
      </c>
    </row>
    <row r="145" spans="1:3" x14ac:dyDescent="0.3">
      <c r="A145" s="1">
        <v>28.386474609371589</v>
      </c>
      <c r="B145" s="1">
        <v>430</v>
      </c>
      <c r="C145" s="1">
        <v>28.386474609371589</v>
      </c>
    </row>
    <row r="146" spans="1:3" x14ac:dyDescent="0.3">
      <c r="A146" s="1">
        <v>28.569946289051586</v>
      </c>
      <c r="B146" s="1">
        <v>440</v>
      </c>
      <c r="C146" s="1">
        <v>28.569946289051586</v>
      </c>
    </row>
    <row r="147" spans="1:3" x14ac:dyDescent="0.3">
      <c r="A147" s="1">
        <v>28.745361328116132</v>
      </c>
      <c r="B147" s="1">
        <v>450</v>
      </c>
      <c r="C147" s="1">
        <v>28.745361328116132</v>
      </c>
    </row>
    <row r="148" spans="1:3" x14ac:dyDescent="0.3">
      <c r="A148" s="1">
        <v>28.852661132807725</v>
      </c>
      <c r="B148" s="1">
        <v>460</v>
      </c>
      <c r="C148" s="1">
        <v>28.852661132807725</v>
      </c>
    </row>
    <row r="149" spans="1:3" x14ac:dyDescent="0.3">
      <c r="A149" s="1">
        <v>29.283325195307725</v>
      </c>
      <c r="B149" s="1">
        <v>470</v>
      </c>
      <c r="C149" s="1">
        <v>29.283325195307725</v>
      </c>
    </row>
    <row r="150" spans="1:3" x14ac:dyDescent="0.3">
      <c r="A150" s="1">
        <v>29.416625976551586</v>
      </c>
      <c r="B150" s="1">
        <v>480</v>
      </c>
      <c r="C150" s="1">
        <v>29.416625976551586</v>
      </c>
    </row>
    <row r="151" spans="1:3" x14ac:dyDescent="0.3">
      <c r="A151" s="1">
        <v>29.638916015616132</v>
      </c>
      <c r="B151" s="1">
        <v>495</v>
      </c>
      <c r="C151" s="1">
        <v>29.638916015616132</v>
      </c>
    </row>
    <row r="152" spans="1:3" x14ac:dyDescent="0.3">
      <c r="A152" s="1">
        <v>29.711059570307725</v>
      </c>
      <c r="B152" s="1">
        <v>500</v>
      </c>
      <c r="C152" s="1">
        <v>29.711059570307725</v>
      </c>
    </row>
    <row r="153" spans="1:3" x14ac:dyDescent="0.3">
      <c r="A153" s="1">
        <v>29.984619140616132</v>
      </c>
      <c r="B153" s="1">
        <v>520</v>
      </c>
      <c r="C153" s="1">
        <v>29.984619140616132</v>
      </c>
    </row>
    <row r="154" spans="1:3" x14ac:dyDescent="0.3">
      <c r="A154" s="1">
        <v>30.243896484371589</v>
      </c>
      <c r="B154" s="1">
        <v>540</v>
      </c>
      <c r="C154" s="1">
        <v>30.243896484371589</v>
      </c>
    </row>
    <row r="155" spans="1:3" x14ac:dyDescent="0.3">
      <c r="A155" s="1">
        <v>30.484130859371589</v>
      </c>
      <c r="B155" s="1">
        <v>560</v>
      </c>
      <c r="C155" s="1">
        <v>30.484130859371589</v>
      </c>
    </row>
    <row r="156" spans="1:3" x14ac:dyDescent="0.3">
      <c r="A156" s="1">
        <v>30.525146484371589</v>
      </c>
      <c r="B156" s="1">
        <v>587</v>
      </c>
      <c r="C156" s="1">
        <v>30.525146484371589</v>
      </c>
    </row>
    <row r="157" spans="1:3" x14ac:dyDescent="0.3">
      <c r="A157" s="1">
        <v>30.648193359371589</v>
      </c>
      <c r="B157" s="1">
        <v>600</v>
      </c>
      <c r="C157" s="1">
        <v>30.648193359371589</v>
      </c>
    </row>
    <row r="158" spans="1:3" x14ac:dyDescent="0.3">
      <c r="A158" s="1">
        <v>30.825805664051586</v>
      </c>
      <c r="B158" s="1">
        <v>620</v>
      </c>
      <c r="C158" s="1">
        <v>30.825805664051586</v>
      </c>
    </row>
    <row r="159" spans="1:3" x14ac:dyDescent="0.3">
      <c r="A159" s="1">
        <v>30.992431640616132</v>
      </c>
      <c r="B159" s="1">
        <v>640</v>
      </c>
      <c r="C159" s="1">
        <v>30.992431640616132</v>
      </c>
    </row>
    <row r="160" spans="1:3" x14ac:dyDescent="0.3">
      <c r="A160" s="1">
        <v>31.147338867179997</v>
      </c>
      <c r="B160" s="1">
        <v>660</v>
      </c>
      <c r="C160" s="1">
        <v>31.147338867179997</v>
      </c>
    </row>
    <row r="161" spans="1:3" x14ac:dyDescent="0.3">
      <c r="A161" s="1">
        <v>31.291259765616132</v>
      </c>
      <c r="B161" s="1">
        <v>680</v>
      </c>
      <c r="C161" s="1">
        <v>31.291259765616132</v>
      </c>
    </row>
    <row r="162" spans="1:3" x14ac:dyDescent="0.3">
      <c r="A162" s="1">
        <v>31.425292968743861</v>
      </c>
      <c r="B162" s="1">
        <v>693</v>
      </c>
      <c r="C162" s="1">
        <v>31.425292968743861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00B0F0"/>
  </sheetPr>
  <dimension ref="A1:AC162"/>
  <sheetViews>
    <sheetView topLeftCell="A25" workbookViewId="0">
      <selection activeCell="A4" sqref="A4"/>
    </sheetView>
  </sheetViews>
  <sheetFormatPr defaultRowHeight="14.4" x14ac:dyDescent="0.3"/>
  <cols>
    <col min="1" max="2" width="13.109375" customWidth="1"/>
    <col min="3" max="4" width="14.44140625" customWidth="1"/>
    <col min="5" max="5" width="17.5546875" bestFit="1" customWidth="1"/>
    <col min="7" max="7" width="10.44140625" customWidth="1"/>
    <col min="9" max="9" width="14.88671875" bestFit="1" customWidth="1"/>
    <col min="11" max="11" width="17" bestFit="1" customWidth="1"/>
    <col min="12" max="12" width="14.5546875" bestFit="1" customWidth="1"/>
    <col min="13" max="13" width="17.6640625" customWidth="1"/>
    <col min="14" max="14" width="11.109375" customWidth="1"/>
    <col min="15" max="15" width="11.44140625" bestFit="1" customWidth="1"/>
    <col min="25" max="25" width="18.6640625" bestFit="1" customWidth="1"/>
    <col min="26" max="26" width="16.44140625" bestFit="1" customWidth="1"/>
    <col min="27" max="27" width="18.6640625" bestFit="1" customWidth="1"/>
    <col min="28" max="29" width="11.5546875" bestFit="1" customWidth="1"/>
  </cols>
  <sheetData>
    <row r="1" spans="1:29" ht="15" thickBot="1" x14ac:dyDescent="0.35">
      <c r="A1" s="63" t="s">
        <v>38</v>
      </c>
      <c r="E1" s="2" t="s">
        <v>10</v>
      </c>
      <c r="F1" s="3"/>
      <c r="G1" s="4"/>
      <c r="I1" s="29" t="s">
        <v>18</v>
      </c>
      <c r="J1" s="32"/>
      <c r="K1" s="32"/>
      <c r="L1" s="30"/>
      <c r="N1" t="s">
        <v>14</v>
      </c>
    </row>
    <row r="2" spans="1:29" ht="15" thickBot="1" x14ac:dyDescent="0.35">
      <c r="A2" s="70" t="s">
        <v>9</v>
      </c>
      <c r="B2" s="69" t="s">
        <v>0</v>
      </c>
      <c r="C2" s="62" t="s">
        <v>39</v>
      </c>
      <c r="D2" s="70" t="s">
        <v>9</v>
      </c>
      <c r="E2" s="60" t="s">
        <v>17</v>
      </c>
      <c r="F2" s="61" t="s">
        <v>13</v>
      </c>
      <c r="G2" s="62" t="s">
        <v>12</v>
      </c>
      <c r="H2" s="31"/>
      <c r="I2" s="60" t="s">
        <v>17</v>
      </c>
      <c r="J2" s="61" t="s">
        <v>21</v>
      </c>
      <c r="K2" s="61" t="s">
        <v>22</v>
      </c>
      <c r="L2" s="62" t="s">
        <v>19</v>
      </c>
      <c r="N2" t="s">
        <v>16</v>
      </c>
      <c r="O2" t="s">
        <v>15</v>
      </c>
      <c r="P2" t="s">
        <v>9</v>
      </c>
      <c r="Q2" s="5" t="s">
        <v>1</v>
      </c>
      <c r="R2" s="5" t="s">
        <v>2</v>
      </c>
      <c r="S2" s="5" t="s">
        <v>3</v>
      </c>
      <c r="T2" s="5" t="s">
        <v>4</v>
      </c>
      <c r="U2" s="5" t="s">
        <v>5</v>
      </c>
      <c r="V2" s="5" t="s">
        <v>6</v>
      </c>
      <c r="W2" s="5" t="s">
        <v>7</v>
      </c>
      <c r="X2" s="5" t="s">
        <v>8</v>
      </c>
      <c r="Y2" t="str">
        <f>$I3 &amp; "-" &amp;$J3&amp;"in."</f>
        <v>2/13-17/2019-3.36in.</v>
      </c>
      <c r="Z2" s="25" t="str">
        <f>I4&amp; "-" &amp;$J4&amp;"in."</f>
        <v>.2/18/2019-0.38in.</v>
      </c>
      <c r="AA2" t="str">
        <f>I5&amp; "-" &amp;$J5&amp;"in."</f>
        <v>2/20-21/2019-0.76in.</v>
      </c>
      <c r="AB2" s="28" t="str">
        <f>I6&amp; "-" &amp;$J6&amp;"in."</f>
        <v>.2/9/2020-0.46in.</v>
      </c>
      <c r="AC2" s="28" t="str">
        <f>I7&amp; "-" &amp;$J7&amp;"in."</f>
        <v>.2/22/2020-0.3in.</v>
      </c>
    </row>
    <row r="3" spans="1:29" x14ac:dyDescent="0.3">
      <c r="A3" s="33">
        <v>0</v>
      </c>
      <c r="B3" s="33">
        <v>0</v>
      </c>
      <c r="C3">
        <f>B3*2</f>
        <v>0</v>
      </c>
      <c r="D3" s="33">
        <v>0</v>
      </c>
      <c r="E3" s="17">
        <v>43892.666666666664</v>
      </c>
      <c r="F3" s="20">
        <v>0.3273136363426884</v>
      </c>
      <c r="G3" s="39">
        <v>2.12</v>
      </c>
      <c r="I3" s="2" t="s">
        <v>20</v>
      </c>
      <c r="J3" s="26">
        <v>3.36</v>
      </c>
      <c r="K3" s="18">
        <f>4.843*12</f>
        <v>58.116</v>
      </c>
      <c r="L3" s="40">
        <f>VLOOKUP(K3,$G$15:$H$25,2,TRUE)</f>
        <v>396</v>
      </c>
      <c r="M3" s="41" t="s">
        <v>40</v>
      </c>
      <c r="N3">
        <v>0</v>
      </c>
      <c r="O3">
        <v>0</v>
      </c>
      <c r="P3">
        <f t="shared" ref="P3:P33" si="0">(O3-MIN($O$3:$O$37)) * 12</f>
        <v>90.72</v>
      </c>
      <c r="Q3" s="1" t="e">
        <f>#REF!</f>
        <v>#REF!</v>
      </c>
      <c r="R3" s="1" t="e">
        <f>#REF!</f>
        <v>#REF!</v>
      </c>
      <c r="S3" s="1" t="e">
        <f>#REF!</f>
        <v>#REF!</v>
      </c>
      <c r="T3" s="1" t="e">
        <f>#REF!</f>
        <v>#REF!</v>
      </c>
      <c r="U3" s="1" t="e">
        <f>#REF!</f>
        <v>#REF!</v>
      </c>
      <c r="V3" s="1" t="e">
        <f>#REF!</f>
        <v>#REF!</v>
      </c>
      <c r="W3" s="1" t="e">
        <f>#REF!</f>
        <v>#REF!</v>
      </c>
      <c r="X3" s="1" t="e">
        <f>#REF!</f>
        <v>#REF!</v>
      </c>
      <c r="Y3">
        <f>K3</f>
        <v>58.116</v>
      </c>
      <c r="Z3" s="1">
        <f>K4</f>
        <v>9.4559999999999995</v>
      </c>
      <c r="AA3" s="1">
        <f>K5</f>
        <v>10.992000000000001</v>
      </c>
      <c r="AB3" s="1">
        <f>K6</f>
        <v>0</v>
      </c>
      <c r="AC3" s="1">
        <f>K7</f>
        <v>25.28</v>
      </c>
    </row>
    <row r="4" spans="1:29" x14ac:dyDescent="0.3">
      <c r="A4" s="33">
        <v>2.0196533203077252</v>
      </c>
      <c r="B4" s="33">
        <v>0.5</v>
      </c>
      <c r="C4">
        <f t="shared" ref="C4:C67" si="1">B4*2</f>
        <v>1</v>
      </c>
      <c r="D4" s="33">
        <v>2.0196533203077252</v>
      </c>
      <c r="E4" s="17">
        <v>43893.65625</v>
      </c>
      <c r="F4" s="20">
        <v>0.30979999998017282</v>
      </c>
      <c r="G4" s="39">
        <v>1.61</v>
      </c>
      <c r="I4" s="15" t="s">
        <v>25</v>
      </c>
      <c r="J4" s="20">
        <v>0.38</v>
      </c>
      <c r="K4" s="20">
        <f>0.788*12</f>
        <v>9.4559999999999995</v>
      </c>
      <c r="L4" s="42">
        <f t="shared" ref="L4:L5" si="2">VLOOKUP(K4,$G$15:$H$25,2,TRUE)</f>
        <v>30</v>
      </c>
      <c r="M4" s="41" t="s">
        <v>41</v>
      </c>
      <c r="N4">
        <v>34.5</v>
      </c>
      <c r="O4">
        <v>-2.8600000000000003</v>
      </c>
      <c r="P4">
        <f t="shared" si="0"/>
        <v>56.400000000000006</v>
      </c>
      <c r="Q4" s="1"/>
      <c r="R4" s="1"/>
      <c r="S4" s="1"/>
      <c r="T4" s="1"/>
      <c r="U4" s="1"/>
      <c r="V4" s="1"/>
      <c r="W4" s="1"/>
      <c r="X4" s="1"/>
      <c r="Y4" s="1">
        <f>Y3</f>
        <v>58.116</v>
      </c>
      <c r="Z4" s="1">
        <f t="shared" ref="Z4:AC19" si="3">Z3</f>
        <v>9.4559999999999995</v>
      </c>
      <c r="AA4" s="1">
        <f t="shared" si="3"/>
        <v>10.992000000000001</v>
      </c>
      <c r="AB4" s="1">
        <f t="shared" si="3"/>
        <v>0</v>
      </c>
      <c r="AC4" s="1">
        <f t="shared" si="3"/>
        <v>25.28</v>
      </c>
    </row>
    <row r="5" spans="1:29" x14ac:dyDescent="0.3">
      <c r="A5" s="33">
        <v>4.2458496093722715</v>
      </c>
      <c r="B5" s="33">
        <v>2.5</v>
      </c>
      <c r="C5">
        <f t="shared" si="1"/>
        <v>5</v>
      </c>
      <c r="D5" s="33">
        <v>4.2458496093722715</v>
      </c>
      <c r="E5" s="37">
        <v>43893.666666666664</v>
      </c>
      <c r="F5" s="20">
        <v>0.23124999998519996</v>
      </c>
      <c r="G5" s="39">
        <v>1.63</v>
      </c>
      <c r="I5" s="13" t="s">
        <v>24</v>
      </c>
      <c r="J5" s="20">
        <v>0.76</v>
      </c>
      <c r="K5" s="20">
        <f>0.916*12</f>
        <v>10.992000000000001</v>
      </c>
      <c r="L5" s="42">
        <f t="shared" si="2"/>
        <v>30</v>
      </c>
      <c r="N5">
        <v>34.799999999999997</v>
      </c>
      <c r="O5">
        <v>-3.0900000000000003</v>
      </c>
      <c r="P5">
        <f t="shared" si="0"/>
        <v>53.640000000000008</v>
      </c>
      <c r="Q5" s="1"/>
      <c r="R5" s="1"/>
      <c r="S5" s="1"/>
      <c r="T5" s="1"/>
      <c r="U5" s="1"/>
      <c r="V5" s="1"/>
      <c r="W5" s="1"/>
      <c r="X5" s="1"/>
      <c r="Y5" s="1">
        <f t="shared" ref="Y5:Y19" si="4">Y4</f>
        <v>58.116</v>
      </c>
      <c r="Z5" s="1">
        <f t="shared" si="3"/>
        <v>9.4559999999999995</v>
      </c>
      <c r="AA5" s="1">
        <f t="shared" si="3"/>
        <v>10.992000000000001</v>
      </c>
      <c r="AB5" s="1">
        <f t="shared" si="3"/>
        <v>0</v>
      </c>
      <c r="AC5" s="1">
        <f t="shared" si="3"/>
        <v>25.28</v>
      </c>
    </row>
    <row r="6" spans="1:29" x14ac:dyDescent="0.3">
      <c r="A6" s="33">
        <v>5.8121337890638642</v>
      </c>
      <c r="B6" s="33">
        <v>5</v>
      </c>
      <c r="C6">
        <f t="shared" si="1"/>
        <v>10</v>
      </c>
      <c r="D6" s="33">
        <v>5.8121337890638642</v>
      </c>
      <c r="E6" s="13"/>
      <c r="F6" s="5"/>
      <c r="G6" s="6"/>
      <c r="I6" s="27" t="s">
        <v>26</v>
      </c>
      <c r="J6" s="34">
        <v>0.46</v>
      </c>
      <c r="K6" s="20"/>
      <c r="L6" s="7">
        <f>VLOOKUP(K6,$A$3:$B$132,2,TRUE)</f>
        <v>0</v>
      </c>
      <c r="N6">
        <v>35</v>
      </c>
      <c r="O6">
        <v>-4.7200000000000006</v>
      </c>
      <c r="P6">
        <f t="shared" si="0"/>
        <v>34.08</v>
      </c>
      <c r="Q6" s="1"/>
      <c r="R6" s="1"/>
      <c r="S6" s="1"/>
      <c r="T6" s="1"/>
      <c r="U6" s="1"/>
      <c r="V6" s="1"/>
      <c r="W6" s="1"/>
      <c r="X6" s="1"/>
      <c r="Y6" s="1">
        <f t="shared" si="4"/>
        <v>58.116</v>
      </c>
      <c r="Z6" s="1">
        <f t="shared" si="3"/>
        <v>9.4559999999999995</v>
      </c>
      <c r="AA6" s="1">
        <f t="shared" si="3"/>
        <v>10.992000000000001</v>
      </c>
      <c r="AB6" s="1">
        <f t="shared" si="3"/>
        <v>0</v>
      </c>
      <c r="AC6" s="1">
        <f t="shared" si="3"/>
        <v>25.28</v>
      </c>
    </row>
    <row r="7" spans="1:29" ht="58.2" thickBot="1" x14ac:dyDescent="0.35">
      <c r="A7" s="33">
        <v>7.048828125</v>
      </c>
      <c r="B7" s="33">
        <v>7.5</v>
      </c>
      <c r="C7">
        <f t="shared" si="1"/>
        <v>15</v>
      </c>
      <c r="D7" s="33">
        <v>7.048828125</v>
      </c>
      <c r="E7" s="13"/>
      <c r="F7" s="5"/>
      <c r="G7" s="6"/>
      <c r="I7" s="27" t="s">
        <v>27</v>
      </c>
      <c r="J7" s="34">
        <v>0.3</v>
      </c>
      <c r="K7" s="20">
        <v>25.28</v>
      </c>
      <c r="L7" s="7">
        <f>VLOOKUP(K7,$A$3:$C$132,3,TRUE)</f>
        <v>200</v>
      </c>
      <c r="M7" s="71" t="s">
        <v>32</v>
      </c>
      <c r="N7">
        <v>36</v>
      </c>
      <c r="O7">
        <v>-5.6400000000000006</v>
      </c>
      <c r="P7">
        <f t="shared" si="0"/>
        <v>23.04</v>
      </c>
      <c r="Q7" s="1"/>
      <c r="R7" s="1"/>
      <c r="S7" s="1"/>
      <c r="T7" s="1"/>
      <c r="U7" s="1"/>
      <c r="V7" s="1"/>
      <c r="W7" s="1"/>
      <c r="X7" s="1"/>
      <c r="Y7" s="1">
        <f t="shared" si="4"/>
        <v>58.116</v>
      </c>
      <c r="Z7" s="1">
        <f t="shared" si="3"/>
        <v>9.4559999999999995</v>
      </c>
      <c r="AA7" s="1">
        <f t="shared" si="3"/>
        <v>10.992000000000001</v>
      </c>
      <c r="AB7" s="1">
        <f t="shared" si="3"/>
        <v>0</v>
      </c>
      <c r="AC7" s="1">
        <f t="shared" si="3"/>
        <v>25.28</v>
      </c>
    </row>
    <row r="8" spans="1:29" x14ac:dyDescent="0.3">
      <c r="A8" s="33">
        <v>8.0379638671922748</v>
      </c>
      <c r="B8" s="33">
        <v>10</v>
      </c>
      <c r="C8">
        <f t="shared" si="1"/>
        <v>20</v>
      </c>
      <c r="D8" s="33">
        <v>8.0379638671922748</v>
      </c>
      <c r="E8" s="13"/>
      <c r="F8" s="5"/>
      <c r="G8" s="6"/>
      <c r="I8" s="55" t="s">
        <v>33</v>
      </c>
      <c r="J8" s="56">
        <v>1</v>
      </c>
      <c r="K8" s="96">
        <f>VLOOKUP(L8,$C$3:$D$68,2)</f>
        <v>27.296630859372272</v>
      </c>
      <c r="L8" s="97">
        <f>($J$11*J8)+$L$11</f>
        <v>244.83199999999999</v>
      </c>
      <c r="M8" s="91">
        <f>L8*60*5</f>
        <v>73449.600000000006</v>
      </c>
      <c r="N8">
        <v>37</v>
      </c>
      <c r="O8">
        <v>-6.1300000000000008</v>
      </c>
      <c r="P8">
        <f t="shared" si="0"/>
        <v>17.159999999999997</v>
      </c>
      <c r="Q8" s="1"/>
      <c r="R8" s="1"/>
      <c r="S8" s="1"/>
      <c r="T8" s="1"/>
      <c r="U8" s="1"/>
      <c r="V8" s="1"/>
      <c r="W8" s="1"/>
      <c r="X8" s="1"/>
      <c r="Y8" s="1">
        <f t="shared" si="4"/>
        <v>58.116</v>
      </c>
      <c r="Z8" s="1">
        <f t="shared" si="3"/>
        <v>9.4559999999999995</v>
      </c>
      <c r="AA8" s="1">
        <f t="shared" si="3"/>
        <v>10.992000000000001</v>
      </c>
      <c r="AB8" s="1">
        <f t="shared" si="3"/>
        <v>0</v>
      </c>
      <c r="AC8" s="1">
        <f t="shared" si="3"/>
        <v>25.28</v>
      </c>
    </row>
    <row r="9" spans="1:29" x14ac:dyDescent="0.3">
      <c r="A9" s="33">
        <v>8.9450683593722715</v>
      </c>
      <c r="B9" s="33">
        <v>12.5</v>
      </c>
      <c r="C9">
        <f t="shared" si="1"/>
        <v>25</v>
      </c>
      <c r="D9" s="33">
        <v>8.9450683593722715</v>
      </c>
      <c r="E9" s="13"/>
      <c r="F9" s="5"/>
      <c r="G9" s="6"/>
      <c r="I9" s="57"/>
      <c r="J9" s="56">
        <v>2</v>
      </c>
      <c r="K9" s="96">
        <f t="shared" ref="K9:K10" si="5">VLOOKUP(L9,$C$3:$D$68,2)</f>
        <v>30.576049804692275</v>
      </c>
      <c r="L9" s="97">
        <f t="shared" ref="L9:L10" si="6">($J$11*J9)+$L$11</f>
        <v>308.88400000000001</v>
      </c>
      <c r="M9" s="98">
        <f t="shared" ref="M9:M10" si="7">L9*60*5</f>
        <v>92665.200000000012</v>
      </c>
      <c r="N9">
        <v>38</v>
      </c>
      <c r="O9">
        <v>-6.4500000000000011</v>
      </c>
      <c r="P9">
        <f t="shared" si="0"/>
        <v>13.319999999999993</v>
      </c>
      <c r="Q9" s="1"/>
      <c r="R9" s="1"/>
      <c r="S9" s="1"/>
      <c r="T9" s="1"/>
      <c r="U9" s="1"/>
      <c r="V9" s="1"/>
      <c r="W9" s="1"/>
      <c r="X9" s="1"/>
      <c r="Y9" s="1">
        <f t="shared" si="4"/>
        <v>58.116</v>
      </c>
      <c r="Z9" s="1">
        <f t="shared" si="3"/>
        <v>9.4559999999999995</v>
      </c>
      <c r="AA9" s="1">
        <f t="shared" si="3"/>
        <v>10.992000000000001</v>
      </c>
      <c r="AB9" s="1">
        <f t="shared" si="3"/>
        <v>0</v>
      </c>
      <c r="AC9" s="1">
        <f t="shared" si="3"/>
        <v>25.28</v>
      </c>
    </row>
    <row r="10" spans="1:29" x14ac:dyDescent="0.3">
      <c r="A10" s="33">
        <v>9.7694091796922748</v>
      </c>
      <c r="B10" s="33">
        <v>15</v>
      </c>
      <c r="C10">
        <f t="shared" si="1"/>
        <v>30</v>
      </c>
      <c r="D10" s="33">
        <v>9.7694091796922748</v>
      </c>
      <c r="E10" s="38" t="s">
        <v>31</v>
      </c>
      <c r="F10" s="5"/>
      <c r="G10" s="6"/>
      <c r="I10" s="57"/>
      <c r="J10" s="56">
        <v>3</v>
      </c>
      <c r="K10" s="96">
        <f t="shared" si="5"/>
        <v>33.551513671872272</v>
      </c>
      <c r="L10" s="97">
        <f t="shared" si="6"/>
        <v>372.93600000000004</v>
      </c>
      <c r="M10" s="98">
        <f t="shared" si="7"/>
        <v>111880.80000000002</v>
      </c>
      <c r="N10">
        <v>41</v>
      </c>
      <c r="O10">
        <v>-7.0300000000000011</v>
      </c>
      <c r="P10">
        <f t="shared" si="0"/>
        <v>6.3599999999999923</v>
      </c>
      <c r="Q10" s="1"/>
      <c r="R10" s="1"/>
      <c r="S10" s="1"/>
      <c r="T10" s="1"/>
      <c r="U10" s="1"/>
      <c r="V10" s="1"/>
      <c r="W10" s="1"/>
      <c r="X10" s="1"/>
      <c r="Y10" s="1">
        <f t="shared" si="4"/>
        <v>58.116</v>
      </c>
      <c r="Z10" s="1">
        <f t="shared" si="3"/>
        <v>9.4559999999999995</v>
      </c>
      <c r="AA10" s="1">
        <f t="shared" si="3"/>
        <v>10.992000000000001</v>
      </c>
      <c r="AB10" s="1">
        <f t="shared" si="3"/>
        <v>0</v>
      </c>
      <c r="AC10" s="1">
        <f t="shared" si="3"/>
        <v>25.28</v>
      </c>
    </row>
    <row r="11" spans="1:29" ht="15" thickBot="1" x14ac:dyDescent="0.35">
      <c r="A11" s="33">
        <v>10.428955078127728</v>
      </c>
      <c r="B11" s="33">
        <v>17.5</v>
      </c>
      <c r="C11">
        <f t="shared" si="1"/>
        <v>35</v>
      </c>
      <c r="D11" s="33">
        <v>10.428955078127728</v>
      </c>
      <c r="E11" s="14"/>
      <c r="F11" s="8"/>
      <c r="G11" s="16"/>
      <c r="I11" s="14" t="s">
        <v>36</v>
      </c>
      <c r="J11" s="24">
        <v>64.052000000000007</v>
      </c>
      <c r="K11" s="24" t="s">
        <v>37</v>
      </c>
      <c r="L11" s="24">
        <v>180.78</v>
      </c>
      <c r="M11" s="99" t="s">
        <v>52</v>
      </c>
      <c r="N11">
        <v>44</v>
      </c>
      <c r="O11">
        <v>-7.2900000000000009</v>
      </c>
      <c r="P11">
        <f t="shared" si="0"/>
        <v>3.2399999999999949</v>
      </c>
      <c r="Q11" s="1"/>
      <c r="R11" s="1"/>
      <c r="S11" s="1"/>
      <c r="T11" s="1"/>
      <c r="U11" s="1"/>
      <c r="V11" s="1"/>
      <c r="W11" s="1"/>
      <c r="X11" s="1"/>
      <c r="Y11" s="1">
        <f t="shared" si="4"/>
        <v>58.116</v>
      </c>
      <c r="Z11" s="1">
        <f t="shared" si="3"/>
        <v>9.4559999999999995</v>
      </c>
      <c r="AA11" s="1">
        <f t="shared" si="3"/>
        <v>10.992000000000001</v>
      </c>
      <c r="AB11" s="1">
        <f t="shared" si="3"/>
        <v>0</v>
      </c>
      <c r="AC11" s="1">
        <f t="shared" si="3"/>
        <v>25.28</v>
      </c>
    </row>
    <row r="12" spans="1:29" x14ac:dyDescent="0.3">
      <c r="A12" s="33">
        <v>11.1708984375</v>
      </c>
      <c r="B12" s="33">
        <v>20</v>
      </c>
      <c r="C12">
        <f t="shared" si="1"/>
        <v>40</v>
      </c>
      <c r="D12" s="33">
        <v>11.1708984375</v>
      </c>
      <c r="N12">
        <v>48</v>
      </c>
      <c r="O12">
        <v>-7.1099999999999994</v>
      </c>
      <c r="P12">
        <f t="shared" si="0"/>
        <v>5.4000000000000128</v>
      </c>
      <c r="Q12" s="1"/>
      <c r="R12" s="1"/>
      <c r="S12" s="1"/>
      <c r="T12" s="1"/>
      <c r="U12" s="1"/>
      <c r="V12" s="1"/>
      <c r="W12" s="1"/>
      <c r="X12" s="1"/>
      <c r="Y12" s="1">
        <f t="shared" si="4"/>
        <v>58.116</v>
      </c>
      <c r="Z12" s="1">
        <f t="shared" si="3"/>
        <v>9.4559999999999995</v>
      </c>
      <c r="AA12" s="1">
        <f t="shared" si="3"/>
        <v>10.992000000000001</v>
      </c>
      <c r="AB12" s="1">
        <f t="shared" si="3"/>
        <v>0</v>
      </c>
      <c r="AC12" s="1">
        <f t="shared" si="3"/>
        <v>25.28</v>
      </c>
    </row>
    <row r="13" spans="1:29" x14ac:dyDescent="0.3">
      <c r="A13" s="33">
        <v>11.748046875</v>
      </c>
      <c r="B13" s="33">
        <v>22.5</v>
      </c>
      <c r="C13">
        <f t="shared" si="1"/>
        <v>45</v>
      </c>
      <c r="D13" s="33">
        <v>11.748046875</v>
      </c>
      <c r="E13" s="41" t="s">
        <v>30</v>
      </c>
      <c r="F13" s="41"/>
      <c r="G13" s="41"/>
      <c r="H13" s="41"/>
      <c r="N13">
        <v>52</v>
      </c>
      <c r="O13">
        <v>-6.370000000000001</v>
      </c>
      <c r="P13">
        <f t="shared" si="0"/>
        <v>14.279999999999994</v>
      </c>
      <c r="Q13" s="1"/>
      <c r="R13" s="1"/>
      <c r="S13" s="1"/>
      <c r="T13" s="1"/>
      <c r="U13" s="1"/>
      <c r="V13" s="1"/>
      <c r="W13" s="1"/>
      <c r="X13" s="1"/>
      <c r="Y13" s="1">
        <f t="shared" si="4"/>
        <v>58.116</v>
      </c>
      <c r="Z13" s="1">
        <f t="shared" si="3"/>
        <v>9.4559999999999995</v>
      </c>
      <c r="AA13" s="1">
        <f t="shared" si="3"/>
        <v>10.992000000000001</v>
      </c>
      <c r="AB13" s="1">
        <f t="shared" si="3"/>
        <v>0</v>
      </c>
      <c r="AC13" s="1">
        <f t="shared" si="3"/>
        <v>25.28</v>
      </c>
    </row>
    <row r="14" spans="1:29" x14ac:dyDescent="0.3">
      <c r="A14" s="33">
        <v>12.407592773436136</v>
      </c>
      <c r="B14" s="33">
        <v>25</v>
      </c>
      <c r="C14">
        <f t="shared" si="1"/>
        <v>50</v>
      </c>
      <c r="D14" s="33">
        <v>12.407592773436136</v>
      </c>
      <c r="E14" s="36" t="s">
        <v>28</v>
      </c>
      <c r="F14" t="s">
        <v>29</v>
      </c>
      <c r="G14" t="s">
        <v>9</v>
      </c>
      <c r="H14" t="s">
        <v>23</v>
      </c>
      <c r="N14">
        <v>54</v>
      </c>
      <c r="O14">
        <v>-5.3599999999999994</v>
      </c>
      <c r="P14">
        <f t="shared" si="0"/>
        <v>26.400000000000013</v>
      </c>
      <c r="Q14" s="1"/>
      <c r="R14" s="1"/>
      <c r="S14" s="1"/>
      <c r="T14" s="1"/>
      <c r="U14" s="1"/>
      <c r="V14" s="1"/>
      <c r="W14" s="1"/>
      <c r="X14" s="1"/>
      <c r="Y14" s="1">
        <f t="shared" si="4"/>
        <v>58.116</v>
      </c>
      <c r="Z14" s="1">
        <f t="shared" si="3"/>
        <v>9.4559999999999995</v>
      </c>
      <c r="AA14" s="1">
        <f t="shared" si="3"/>
        <v>10.992000000000001</v>
      </c>
      <c r="AB14" s="1">
        <f t="shared" si="3"/>
        <v>0</v>
      </c>
      <c r="AC14" s="1">
        <f t="shared" si="3"/>
        <v>25.28</v>
      </c>
    </row>
    <row r="15" spans="1:29" x14ac:dyDescent="0.3">
      <c r="A15" s="33">
        <v>12.984375</v>
      </c>
      <c r="B15" s="33">
        <v>27.5</v>
      </c>
      <c r="C15">
        <f t="shared" si="1"/>
        <v>55</v>
      </c>
      <c r="D15" s="33">
        <v>12.984375</v>
      </c>
      <c r="E15">
        <v>0</v>
      </c>
      <c r="F15" s="1">
        <v>332.14999389648398</v>
      </c>
      <c r="G15" s="1">
        <v>0</v>
      </c>
      <c r="H15">
        <f>E15</f>
        <v>0</v>
      </c>
      <c r="N15">
        <v>54.7</v>
      </c>
      <c r="O15">
        <v>-3.0000000000000004</v>
      </c>
      <c r="P15">
        <f t="shared" si="0"/>
        <v>54.720000000000006</v>
      </c>
      <c r="Q15" s="1"/>
      <c r="R15" s="1"/>
      <c r="S15" s="1"/>
      <c r="T15" s="1"/>
      <c r="U15" s="1"/>
      <c r="V15" s="1"/>
      <c r="W15" s="1"/>
      <c r="X15" s="1"/>
      <c r="Y15" s="1">
        <f t="shared" si="4"/>
        <v>58.116</v>
      </c>
      <c r="Z15" s="1">
        <f t="shared" si="3"/>
        <v>9.4559999999999995</v>
      </c>
      <c r="AA15" s="1">
        <f t="shared" si="3"/>
        <v>10.992000000000001</v>
      </c>
      <c r="AB15" s="1">
        <f t="shared" si="3"/>
        <v>0</v>
      </c>
      <c r="AC15" s="1">
        <f t="shared" si="3"/>
        <v>25.28</v>
      </c>
    </row>
    <row r="16" spans="1:29" x14ac:dyDescent="0.3">
      <c r="A16" s="33">
        <v>13.542114257807725</v>
      </c>
      <c r="B16" s="33">
        <v>30</v>
      </c>
      <c r="C16">
        <f t="shared" si="1"/>
        <v>60</v>
      </c>
      <c r="D16" s="33">
        <v>13.542114257807725</v>
      </c>
      <c r="E16">
        <f>AVERAGE(E15,E17)</f>
        <v>30</v>
      </c>
      <c r="F16" s="1">
        <f t="shared" ref="F16:H16" si="8">AVERAGE(F15,F17)</f>
        <v>332.84142303466774</v>
      </c>
      <c r="G16" s="1">
        <f t="shared" si="8"/>
        <v>8.2971496582050008</v>
      </c>
      <c r="H16">
        <f t="shared" si="8"/>
        <v>30</v>
      </c>
      <c r="N16">
        <v>55</v>
      </c>
      <c r="O16">
        <v>-2.8800000000000003</v>
      </c>
      <c r="P16">
        <f t="shared" si="0"/>
        <v>56.16</v>
      </c>
      <c r="Q16" s="1"/>
      <c r="R16" s="1"/>
      <c r="S16" s="1"/>
      <c r="T16" s="1"/>
      <c r="U16" s="1"/>
      <c r="V16" s="1"/>
      <c r="W16" s="1"/>
      <c r="X16" s="1"/>
      <c r="Y16" s="1">
        <f>Y15</f>
        <v>58.116</v>
      </c>
      <c r="Z16" s="1">
        <f t="shared" si="3"/>
        <v>9.4559999999999995</v>
      </c>
      <c r="AA16" s="1">
        <f t="shared" si="3"/>
        <v>10.992000000000001</v>
      </c>
      <c r="AB16" s="1">
        <f t="shared" si="3"/>
        <v>0</v>
      </c>
      <c r="AC16" s="1">
        <f t="shared" si="3"/>
        <v>25.28</v>
      </c>
    </row>
    <row r="17" spans="1:29" x14ac:dyDescent="0.3">
      <c r="A17" s="33">
        <v>14.099487304692275</v>
      </c>
      <c r="B17" s="33">
        <v>32.5</v>
      </c>
      <c r="C17">
        <f t="shared" si="1"/>
        <v>65</v>
      </c>
      <c r="D17" s="33">
        <v>14.099487304692275</v>
      </c>
      <c r="E17">
        <f>AVERAGE(E15,E18)</f>
        <v>60</v>
      </c>
      <c r="F17" s="1">
        <f>AVERAGE(F15,F18)</f>
        <v>333.53285217285145</v>
      </c>
      <c r="G17" s="1">
        <f>AVERAGE(G15,G18)</f>
        <v>16.594299316410002</v>
      </c>
      <c r="H17">
        <f>AVERAGE(H15,H18)</f>
        <v>60</v>
      </c>
      <c r="N17">
        <v>64.5</v>
      </c>
      <c r="O17">
        <v>-2.8800000000000003</v>
      </c>
      <c r="P17">
        <f t="shared" si="0"/>
        <v>56.16</v>
      </c>
      <c r="Q17" s="1"/>
      <c r="R17" s="1"/>
      <c r="S17" s="1"/>
      <c r="T17" s="1"/>
      <c r="U17" s="1"/>
      <c r="V17" s="1"/>
      <c r="W17" s="1"/>
      <c r="X17" s="1"/>
      <c r="Y17" s="1">
        <f t="shared" si="4"/>
        <v>58.116</v>
      </c>
      <c r="Z17" s="1">
        <f t="shared" si="3"/>
        <v>9.4559999999999995</v>
      </c>
      <c r="AA17" s="1">
        <f t="shared" si="3"/>
        <v>10.992000000000001</v>
      </c>
      <c r="AB17" s="1">
        <f t="shared" si="3"/>
        <v>0</v>
      </c>
      <c r="AC17" s="1">
        <f t="shared" si="3"/>
        <v>25.28</v>
      </c>
    </row>
    <row r="18" spans="1:29" x14ac:dyDescent="0.3">
      <c r="A18" s="33">
        <v>14.636352539063864</v>
      </c>
      <c r="B18" s="33">
        <v>35</v>
      </c>
      <c r="C18">
        <f t="shared" si="1"/>
        <v>70</v>
      </c>
      <c r="D18" s="33">
        <v>14.636352539063864</v>
      </c>
      <c r="E18">
        <v>120</v>
      </c>
      <c r="F18" s="1">
        <v>334.91571044921898</v>
      </c>
      <c r="G18" s="1">
        <v>33.188598632820003</v>
      </c>
      <c r="H18">
        <f t="shared" ref="H18:H25" si="9">E18</f>
        <v>120</v>
      </c>
      <c r="N18">
        <v>67</v>
      </c>
      <c r="O18">
        <v>-6.4399999999999995</v>
      </c>
      <c r="P18">
        <f t="shared" si="0"/>
        <v>13.440000000000012</v>
      </c>
      <c r="Q18" s="1"/>
      <c r="R18" s="1"/>
      <c r="S18" s="1"/>
      <c r="T18" s="1"/>
      <c r="U18" s="1"/>
      <c r="V18" s="1"/>
      <c r="W18" s="1"/>
      <c r="X18" s="1"/>
      <c r="Y18" s="1">
        <f t="shared" si="4"/>
        <v>58.116</v>
      </c>
      <c r="Z18" s="1">
        <f t="shared" si="3"/>
        <v>9.4559999999999995</v>
      </c>
      <c r="AA18" s="1">
        <f t="shared" si="3"/>
        <v>10.992000000000001</v>
      </c>
      <c r="AB18" s="1">
        <f t="shared" si="3"/>
        <v>0</v>
      </c>
      <c r="AC18" s="1">
        <f t="shared" si="3"/>
        <v>25.28</v>
      </c>
    </row>
    <row r="19" spans="1:29" x14ac:dyDescent="0.3">
      <c r="A19" s="33">
        <v>15.154541015627728</v>
      </c>
      <c r="B19" s="33">
        <v>37.5</v>
      </c>
      <c r="C19">
        <f t="shared" si="1"/>
        <v>75</v>
      </c>
      <c r="D19" s="33">
        <v>15.154541015627728</v>
      </c>
      <c r="E19">
        <v>396</v>
      </c>
      <c r="F19" s="1">
        <v>336.95651245117199</v>
      </c>
      <c r="G19" s="1">
        <v>57.678222656256139</v>
      </c>
      <c r="H19">
        <f t="shared" si="9"/>
        <v>396</v>
      </c>
      <c r="N19">
        <v>68</v>
      </c>
      <c r="O19">
        <v>-6.7900000000000009</v>
      </c>
      <c r="P19">
        <f t="shared" si="0"/>
        <v>9.2399999999999949</v>
      </c>
      <c r="Q19" s="1"/>
      <c r="R19" s="1"/>
      <c r="S19" s="1"/>
      <c r="T19" s="1"/>
      <c r="U19" s="1"/>
      <c r="V19" s="1"/>
      <c r="W19" s="1"/>
      <c r="X19" s="1"/>
      <c r="Y19" s="1">
        <f t="shared" si="4"/>
        <v>58.116</v>
      </c>
      <c r="Z19" s="1">
        <f t="shared" si="3"/>
        <v>9.4559999999999995</v>
      </c>
      <c r="AA19" s="1">
        <f t="shared" si="3"/>
        <v>10.992000000000001</v>
      </c>
      <c r="AB19" s="1">
        <f t="shared" si="3"/>
        <v>0</v>
      </c>
      <c r="AC19" s="1">
        <f t="shared" si="3"/>
        <v>25.28</v>
      </c>
    </row>
    <row r="20" spans="1:29" x14ac:dyDescent="0.3">
      <c r="A20" s="33">
        <v>15.655883789063864</v>
      </c>
      <c r="B20" s="33">
        <v>40</v>
      </c>
      <c r="C20">
        <f t="shared" si="1"/>
        <v>80</v>
      </c>
      <c r="D20" s="33">
        <v>15.655883789063864</v>
      </c>
      <c r="E20">
        <v>656</v>
      </c>
      <c r="F20" s="1">
        <v>338.29904174804699</v>
      </c>
      <c r="G20" s="1">
        <v>73.788574218756139</v>
      </c>
      <c r="H20">
        <f t="shared" si="9"/>
        <v>656</v>
      </c>
      <c r="N20">
        <v>69</v>
      </c>
      <c r="O20">
        <v>-6.9700000000000006</v>
      </c>
      <c r="P20">
        <f t="shared" si="0"/>
        <v>7.0799999999999983</v>
      </c>
      <c r="Q20" s="1"/>
      <c r="R20" s="1"/>
      <c r="S20" s="1"/>
      <c r="T20" s="1"/>
      <c r="U20" s="1"/>
      <c r="V20" s="1"/>
      <c r="W20" s="1"/>
      <c r="X20" s="1"/>
      <c r="Y20" s="1">
        <f t="shared" ref="Y20:AC20" si="10">Y19</f>
        <v>58.116</v>
      </c>
      <c r="Z20" s="1">
        <f t="shared" si="10"/>
        <v>9.4559999999999995</v>
      </c>
      <c r="AA20" s="1">
        <f t="shared" si="10"/>
        <v>10.992000000000001</v>
      </c>
      <c r="AB20" s="1">
        <f t="shared" si="10"/>
        <v>0</v>
      </c>
      <c r="AC20" s="1">
        <f t="shared" si="10"/>
        <v>25.28</v>
      </c>
    </row>
    <row r="21" spans="1:29" x14ac:dyDescent="0.3">
      <c r="A21" s="33">
        <v>16.142211914063864</v>
      </c>
      <c r="B21" s="33">
        <v>42.5</v>
      </c>
      <c r="C21">
        <f t="shared" si="1"/>
        <v>85</v>
      </c>
      <c r="D21" s="33">
        <v>16.142211914063864</v>
      </c>
      <c r="E21">
        <v>1030</v>
      </c>
      <c r="F21" s="1">
        <v>339.86697387695301</v>
      </c>
      <c r="G21" s="1">
        <v>92.603759765628411</v>
      </c>
      <c r="H21">
        <f t="shared" si="9"/>
        <v>1030</v>
      </c>
      <c r="N21">
        <v>71</v>
      </c>
      <c r="O21">
        <v>-7.35</v>
      </c>
      <c r="P21">
        <f t="shared" si="0"/>
        <v>2.5200000000000102</v>
      </c>
      <c r="Q21" s="1"/>
      <c r="R21" s="1"/>
      <c r="S21" s="1"/>
      <c r="T21" s="1"/>
      <c r="U21" s="1"/>
      <c r="V21" s="1"/>
      <c r="W21" s="1"/>
      <c r="X21" s="1"/>
      <c r="Y21" s="1">
        <f t="shared" ref="Y21:AC36" si="11">Y20</f>
        <v>58.116</v>
      </c>
      <c r="Z21" s="1">
        <f t="shared" si="11"/>
        <v>9.4559999999999995</v>
      </c>
      <c r="AA21" s="1">
        <f t="shared" si="11"/>
        <v>10.992000000000001</v>
      </c>
      <c r="AB21" s="1">
        <f t="shared" si="11"/>
        <v>0</v>
      </c>
      <c r="AC21" s="1">
        <f t="shared" si="11"/>
        <v>25.28</v>
      </c>
    </row>
    <row r="22" spans="1:29" x14ac:dyDescent="0.3">
      <c r="A22" s="33">
        <v>16.614624023436136</v>
      </c>
      <c r="B22" s="33">
        <v>45</v>
      </c>
      <c r="C22">
        <f t="shared" si="1"/>
        <v>90</v>
      </c>
      <c r="D22" s="33">
        <v>16.614624023436136</v>
      </c>
      <c r="E22">
        <v>1350</v>
      </c>
      <c r="F22" s="1">
        <v>341.02590942382801</v>
      </c>
      <c r="G22" s="1">
        <v>106.51098632812841</v>
      </c>
      <c r="H22">
        <f t="shared" si="9"/>
        <v>1350</v>
      </c>
      <c r="N22">
        <v>73</v>
      </c>
      <c r="O22">
        <v>-7.5500000000000007</v>
      </c>
      <c r="P22">
        <f t="shared" si="0"/>
        <v>0.11999999999999744</v>
      </c>
      <c r="Q22" s="1"/>
      <c r="R22" s="1"/>
      <c r="S22" s="1"/>
      <c r="T22" s="1"/>
      <c r="U22" s="1"/>
      <c r="V22" s="1"/>
      <c r="W22" s="1"/>
      <c r="X22" s="1"/>
      <c r="Y22" s="1">
        <f t="shared" si="11"/>
        <v>58.116</v>
      </c>
      <c r="Z22" s="1">
        <f t="shared" si="11"/>
        <v>9.4559999999999995</v>
      </c>
      <c r="AA22" s="1">
        <f t="shared" si="11"/>
        <v>10.992000000000001</v>
      </c>
      <c r="AB22" s="1">
        <f t="shared" si="11"/>
        <v>0</v>
      </c>
      <c r="AC22" s="1">
        <f t="shared" si="11"/>
        <v>25.28</v>
      </c>
    </row>
    <row r="23" spans="1:29" x14ac:dyDescent="0.3">
      <c r="A23" s="33">
        <v>17.07421875</v>
      </c>
      <c r="B23" s="33">
        <v>47.5</v>
      </c>
      <c r="C23">
        <f t="shared" si="1"/>
        <v>95</v>
      </c>
      <c r="D23" s="33">
        <v>17.07421875</v>
      </c>
      <c r="E23">
        <v>1680</v>
      </c>
      <c r="F23" s="1">
        <v>342.11349487304699</v>
      </c>
      <c r="G23" s="1">
        <v>119.56201171875614</v>
      </c>
      <c r="H23">
        <f t="shared" si="9"/>
        <v>1680</v>
      </c>
      <c r="N23">
        <v>74.5</v>
      </c>
      <c r="O23">
        <v>-7.5600000000000005</v>
      </c>
      <c r="P23">
        <f t="shared" si="0"/>
        <v>0</v>
      </c>
      <c r="Q23" s="1"/>
      <c r="R23" s="1"/>
      <c r="S23" s="1"/>
      <c r="T23" s="1"/>
      <c r="U23" s="1"/>
      <c r="V23" s="1"/>
      <c r="W23" s="1"/>
      <c r="X23" s="1"/>
      <c r="Y23" s="1">
        <f t="shared" si="11"/>
        <v>58.116</v>
      </c>
      <c r="Z23" s="1">
        <f t="shared" si="11"/>
        <v>9.4559999999999995</v>
      </c>
      <c r="AA23" s="1">
        <f t="shared" si="11"/>
        <v>10.992000000000001</v>
      </c>
      <c r="AB23" s="1">
        <f t="shared" si="11"/>
        <v>0</v>
      </c>
      <c r="AC23" s="1">
        <f t="shared" si="11"/>
        <v>25.28</v>
      </c>
    </row>
    <row r="24" spans="1:29" x14ac:dyDescent="0.3">
      <c r="A24" s="33">
        <v>17.5224609375</v>
      </c>
      <c r="B24" s="33">
        <v>50</v>
      </c>
      <c r="C24">
        <f t="shared" si="1"/>
        <v>100</v>
      </c>
      <c r="D24" s="33">
        <v>17.5224609375</v>
      </c>
      <c r="E24">
        <v>2070</v>
      </c>
      <c r="F24" s="1">
        <v>343.30343627929699</v>
      </c>
      <c r="G24" s="1">
        <v>133.84130859375614</v>
      </c>
      <c r="H24">
        <f t="shared" si="9"/>
        <v>2070</v>
      </c>
      <c r="N24">
        <v>75</v>
      </c>
      <c r="O24">
        <v>-7.5600000000000005</v>
      </c>
      <c r="P24">
        <f t="shared" si="0"/>
        <v>0</v>
      </c>
      <c r="Q24" s="1"/>
      <c r="R24" s="1"/>
      <c r="S24" s="1"/>
      <c r="T24" s="1"/>
      <c r="U24" s="1"/>
      <c r="V24" s="1"/>
      <c r="W24" s="1"/>
      <c r="X24" s="1"/>
      <c r="Y24" s="1">
        <f t="shared" si="11"/>
        <v>58.116</v>
      </c>
      <c r="Z24" s="1">
        <f t="shared" si="11"/>
        <v>9.4559999999999995</v>
      </c>
      <c r="AA24" s="1">
        <f t="shared" si="11"/>
        <v>10.992000000000001</v>
      </c>
      <c r="AB24" s="1">
        <f t="shared" si="11"/>
        <v>0</v>
      </c>
      <c r="AC24" s="1">
        <f t="shared" si="11"/>
        <v>25.28</v>
      </c>
    </row>
    <row r="25" spans="1:29" x14ac:dyDescent="0.3">
      <c r="A25" s="33">
        <v>17.959350585936136</v>
      </c>
      <c r="B25" s="33">
        <v>52.5</v>
      </c>
      <c r="C25">
        <f t="shared" si="1"/>
        <v>105</v>
      </c>
      <c r="D25" s="33">
        <v>17.959350585936136</v>
      </c>
      <c r="E25">
        <v>2540</v>
      </c>
      <c r="F25" s="1">
        <v>344.64373779296898</v>
      </c>
      <c r="G25" s="1">
        <v>149.92492675782</v>
      </c>
      <c r="H25">
        <f t="shared" si="9"/>
        <v>2540</v>
      </c>
      <c r="N25">
        <v>77</v>
      </c>
      <c r="O25">
        <v>-7.370000000000001</v>
      </c>
      <c r="P25">
        <f t="shared" si="0"/>
        <v>2.279999999999994</v>
      </c>
      <c r="Q25" s="1"/>
      <c r="R25" s="1"/>
      <c r="S25" s="1"/>
      <c r="T25" s="1"/>
      <c r="U25" s="1"/>
      <c r="V25" s="1"/>
      <c r="W25" s="1"/>
      <c r="X25" s="1"/>
      <c r="Y25" s="1">
        <f t="shared" si="11"/>
        <v>58.116</v>
      </c>
      <c r="Z25" s="1">
        <f t="shared" si="11"/>
        <v>9.4559999999999995</v>
      </c>
      <c r="AA25" s="1">
        <f t="shared" si="11"/>
        <v>10.992000000000001</v>
      </c>
      <c r="AB25" s="1">
        <f t="shared" si="11"/>
        <v>0</v>
      </c>
      <c r="AC25" s="1">
        <f t="shared" si="11"/>
        <v>25.28</v>
      </c>
    </row>
    <row r="26" spans="1:29" x14ac:dyDescent="0.3">
      <c r="A26" s="33">
        <v>18.38671875</v>
      </c>
      <c r="B26" s="33">
        <v>55</v>
      </c>
      <c r="C26">
        <f t="shared" si="1"/>
        <v>110</v>
      </c>
      <c r="D26" s="33">
        <v>18.38671875</v>
      </c>
      <c r="N26">
        <v>79</v>
      </c>
      <c r="O26">
        <v>-7.2000000000000011</v>
      </c>
      <c r="P26">
        <f t="shared" si="0"/>
        <v>4.3199999999999932</v>
      </c>
      <c r="Q26" s="1"/>
      <c r="R26" s="1"/>
      <c r="S26" s="1"/>
      <c r="T26" s="1"/>
      <c r="U26" s="1"/>
      <c r="V26" s="1"/>
      <c r="W26" s="1"/>
      <c r="X26" s="1"/>
      <c r="Y26" s="1">
        <f t="shared" si="11"/>
        <v>58.116</v>
      </c>
      <c r="Z26" s="1">
        <f t="shared" si="11"/>
        <v>9.4559999999999995</v>
      </c>
      <c r="AA26" s="1">
        <f t="shared" si="11"/>
        <v>10.992000000000001</v>
      </c>
      <c r="AB26" s="1">
        <f t="shared" si="11"/>
        <v>0</v>
      </c>
      <c r="AC26" s="1">
        <f t="shared" si="11"/>
        <v>25.28</v>
      </c>
    </row>
    <row r="27" spans="1:29" x14ac:dyDescent="0.3">
      <c r="A27" s="33">
        <v>18.804199218756139</v>
      </c>
      <c r="B27" s="33">
        <v>57.5</v>
      </c>
      <c r="C27">
        <f t="shared" si="1"/>
        <v>115</v>
      </c>
      <c r="D27" s="33">
        <v>18.804199218756139</v>
      </c>
      <c r="N27">
        <v>81</v>
      </c>
      <c r="O27">
        <v>-6.85</v>
      </c>
      <c r="P27">
        <f t="shared" si="0"/>
        <v>8.5200000000000102</v>
      </c>
      <c r="Q27" s="1"/>
      <c r="R27" s="1"/>
      <c r="S27" s="1"/>
      <c r="T27" s="1"/>
      <c r="U27" s="1"/>
      <c r="V27" s="1"/>
      <c r="W27" s="1"/>
      <c r="X27" s="1"/>
      <c r="Y27" s="1">
        <f t="shared" si="11"/>
        <v>58.116</v>
      </c>
      <c r="Z27" s="1">
        <f t="shared" si="11"/>
        <v>9.4559999999999995</v>
      </c>
      <c r="AA27" s="1">
        <f t="shared" si="11"/>
        <v>10.992000000000001</v>
      </c>
      <c r="AB27" s="1">
        <f t="shared" si="11"/>
        <v>0</v>
      </c>
      <c r="AC27" s="1">
        <f t="shared" si="11"/>
        <v>25.28</v>
      </c>
    </row>
    <row r="28" spans="1:29" x14ac:dyDescent="0.3">
      <c r="A28" s="33">
        <v>19.213256835936136</v>
      </c>
      <c r="B28" s="33">
        <v>60</v>
      </c>
      <c r="C28">
        <f t="shared" si="1"/>
        <v>120</v>
      </c>
      <c r="D28" s="33">
        <v>19.213256835936136</v>
      </c>
      <c r="N28">
        <v>82</v>
      </c>
      <c r="O28">
        <v>-6.65</v>
      </c>
      <c r="P28">
        <f t="shared" si="0"/>
        <v>10.920000000000002</v>
      </c>
      <c r="Q28" s="1"/>
      <c r="R28" s="1"/>
      <c r="S28" s="1"/>
      <c r="T28" s="1"/>
      <c r="U28" s="1"/>
      <c r="V28" s="1"/>
      <c r="W28" s="1"/>
      <c r="X28" s="1"/>
      <c r="Y28" s="1">
        <f t="shared" si="11"/>
        <v>58.116</v>
      </c>
      <c r="Z28" s="1">
        <f t="shared" si="11"/>
        <v>9.4559999999999995</v>
      </c>
      <c r="AA28" s="1">
        <f t="shared" si="11"/>
        <v>10.992000000000001</v>
      </c>
      <c r="AB28" s="1">
        <f t="shared" si="11"/>
        <v>0</v>
      </c>
      <c r="AC28" s="1">
        <f t="shared" si="11"/>
        <v>25.28</v>
      </c>
    </row>
    <row r="29" spans="1:29" x14ac:dyDescent="0.3">
      <c r="A29" s="35">
        <v>20.770751953127728</v>
      </c>
      <c r="B29" s="35">
        <v>70</v>
      </c>
      <c r="C29">
        <f t="shared" si="1"/>
        <v>140</v>
      </c>
      <c r="D29" s="35">
        <v>20.770751953127728</v>
      </c>
      <c r="N29">
        <v>83</v>
      </c>
      <c r="O29">
        <v>-6.25</v>
      </c>
      <c r="P29">
        <f t="shared" si="0"/>
        <v>15.720000000000006</v>
      </c>
      <c r="Q29" s="1"/>
      <c r="R29" s="1"/>
      <c r="S29" s="1"/>
      <c r="T29" s="1"/>
      <c r="U29" s="1"/>
      <c r="V29" s="1"/>
      <c r="W29" s="1"/>
      <c r="X29" s="1"/>
      <c r="Y29" s="1">
        <f t="shared" si="11"/>
        <v>58.116</v>
      </c>
      <c r="Z29" s="1">
        <f t="shared" si="11"/>
        <v>9.4559999999999995</v>
      </c>
      <c r="AA29" s="1">
        <f t="shared" si="11"/>
        <v>10.992000000000001</v>
      </c>
      <c r="AB29" s="1">
        <f t="shared" si="11"/>
        <v>0</v>
      </c>
      <c r="AC29" s="1">
        <f t="shared" si="11"/>
        <v>25.28</v>
      </c>
    </row>
    <row r="30" spans="1:29" x14ac:dyDescent="0.3">
      <c r="A30" s="35">
        <v>22.223510742192275</v>
      </c>
      <c r="B30" s="35">
        <v>80</v>
      </c>
      <c r="C30">
        <f t="shared" si="1"/>
        <v>160</v>
      </c>
      <c r="D30" s="35">
        <v>22.223510742192275</v>
      </c>
      <c r="N30">
        <v>84</v>
      </c>
      <c r="O30">
        <v>-5.66</v>
      </c>
      <c r="P30">
        <f t="shared" si="0"/>
        <v>22.800000000000004</v>
      </c>
      <c r="Q30" s="1"/>
      <c r="R30" s="1"/>
      <c r="S30" s="1"/>
      <c r="T30" s="1"/>
      <c r="U30" s="1"/>
      <c r="V30" s="1"/>
      <c r="W30" s="1"/>
      <c r="X30" s="1"/>
      <c r="Y30" s="1">
        <f t="shared" si="11"/>
        <v>58.116</v>
      </c>
      <c r="Z30" s="1">
        <f t="shared" si="11"/>
        <v>9.4559999999999995</v>
      </c>
      <c r="AA30" s="1">
        <f t="shared" si="11"/>
        <v>10.992000000000001</v>
      </c>
      <c r="AB30" s="1">
        <f t="shared" si="11"/>
        <v>0</v>
      </c>
      <c r="AC30" s="1">
        <f t="shared" si="11"/>
        <v>25.28</v>
      </c>
    </row>
    <row r="31" spans="1:29" x14ac:dyDescent="0.3">
      <c r="A31" s="35">
        <v>23.58984375</v>
      </c>
      <c r="B31" s="35">
        <v>90</v>
      </c>
      <c r="C31">
        <f t="shared" si="1"/>
        <v>180</v>
      </c>
      <c r="D31" s="35">
        <v>23.58984375</v>
      </c>
      <c r="N31">
        <v>84.5</v>
      </c>
      <c r="O31">
        <v>-4.8900000000000006</v>
      </c>
      <c r="P31">
        <f t="shared" si="0"/>
        <v>32.04</v>
      </c>
      <c r="Q31" s="1"/>
      <c r="R31" s="1"/>
      <c r="S31" s="1"/>
      <c r="T31" s="1"/>
      <c r="U31" s="1"/>
      <c r="V31" s="1"/>
      <c r="W31" s="1"/>
      <c r="X31" s="1"/>
      <c r="Y31" s="1">
        <f t="shared" si="11"/>
        <v>58.116</v>
      </c>
      <c r="Z31" s="1">
        <f t="shared" si="11"/>
        <v>9.4559999999999995</v>
      </c>
      <c r="AA31" s="1">
        <f t="shared" si="11"/>
        <v>10.992000000000001</v>
      </c>
      <c r="AB31" s="1">
        <f t="shared" si="11"/>
        <v>0</v>
      </c>
      <c r="AC31" s="1">
        <f t="shared" si="11"/>
        <v>25.28</v>
      </c>
    </row>
    <row r="32" spans="1:29" x14ac:dyDescent="0.3">
      <c r="A32" s="35">
        <v>24.884033203127728</v>
      </c>
      <c r="B32" s="35">
        <v>100</v>
      </c>
      <c r="C32">
        <f t="shared" si="1"/>
        <v>200</v>
      </c>
      <c r="D32" s="35">
        <v>24.884033203127728</v>
      </c>
      <c r="N32">
        <v>84.8</v>
      </c>
      <c r="O32">
        <v>-3.31</v>
      </c>
      <c r="P32">
        <f t="shared" si="0"/>
        <v>51</v>
      </c>
      <c r="Q32" s="1"/>
      <c r="R32" s="1"/>
      <c r="S32" s="1"/>
      <c r="T32" s="1"/>
      <c r="U32" s="1"/>
      <c r="V32" s="1"/>
      <c r="W32" s="1"/>
      <c r="X32" s="1"/>
      <c r="Y32" s="1">
        <f t="shared" si="11"/>
        <v>58.116</v>
      </c>
      <c r="Z32" s="1">
        <f t="shared" si="11"/>
        <v>9.4559999999999995</v>
      </c>
      <c r="AA32" s="1">
        <f t="shared" si="11"/>
        <v>10.992000000000001</v>
      </c>
      <c r="AB32" s="1">
        <f t="shared" si="11"/>
        <v>0</v>
      </c>
      <c r="AC32" s="1">
        <f t="shared" si="11"/>
        <v>25.28</v>
      </c>
    </row>
    <row r="33" spans="1:29" x14ac:dyDescent="0.3">
      <c r="A33" s="35">
        <v>26.117065429692275</v>
      </c>
      <c r="B33" s="35">
        <v>110</v>
      </c>
      <c r="C33">
        <f t="shared" si="1"/>
        <v>220</v>
      </c>
      <c r="D33" s="35">
        <v>26.117065429692275</v>
      </c>
      <c r="N33">
        <v>85</v>
      </c>
      <c r="O33">
        <v>-2.9000000000000004</v>
      </c>
      <c r="P33">
        <f t="shared" si="0"/>
        <v>55.92</v>
      </c>
      <c r="Q33" s="1"/>
      <c r="R33" s="1"/>
      <c r="S33" s="1"/>
      <c r="T33" s="1"/>
      <c r="U33" s="1"/>
      <c r="V33" s="1"/>
      <c r="W33" s="1"/>
      <c r="X33" s="1"/>
      <c r="Y33" s="1">
        <f t="shared" si="11"/>
        <v>58.116</v>
      </c>
      <c r="Z33" s="1">
        <f t="shared" si="11"/>
        <v>9.4559999999999995</v>
      </c>
      <c r="AA33" s="1">
        <f t="shared" si="11"/>
        <v>10.992000000000001</v>
      </c>
      <c r="AB33" s="1">
        <f t="shared" si="11"/>
        <v>0</v>
      </c>
      <c r="AC33" s="1">
        <f t="shared" si="11"/>
        <v>25.28</v>
      </c>
    </row>
    <row r="34" spans="1:29" x14ac:dyDescent="0.3">
      <c r="A34" s="35">
        <v>27.296630859372272</v>
      </c>
      <c r="B34" s="35">
        <v>120</v>
      </c>
      <c r="C34">
        <f t="shared" si="1"/>
        <v>240</v>
      </c>
      <c r="D34" s="35">
        <v>27.296630859372272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>
        <f t="shared" si="11"/>
        <v>0</v>
      </c>
      <c r="AC34" s="1">
        <f t="shared" si="11"/>
        <v>25.28</v>
      </c>
    </row>
    <row r="35" spans="1:29" x14ac:dyDescent="0.3">
      <c r="A35" s="35">
        <v>28.4296875</v>
      </c>
      <c r="B35" s="35">
        <v>130</v>
      </c>
      <c r="C35">
        <f t="shared" si="1"/>
        <v>260</v>
      </c>
      <c r="D35" s="35">
        <v>28.4296875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>
        <f t="shared" si="11"/>
        <v>0</v>
      </c>
      <c r="AC35" s="1">
        <f t="shared" si="11"/>
        <v>25.28</v>
      </c>
    </row>
    <row r="36" spans="1:29" x14ac:dyDescent="0.3">
      <c r="A36" s="35">
        <v>29.521362304692275</v>
      </c>
      <c r="B36" s="35">
        <v>140</v>
      </c>
      <c r="C36">
        <f t="shared" si="1"/>
        <v>280</v>
      </c>
      <c r="D36" s="35">
        <v>29.521362304692275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>
        <f t="shared" si="11"/>
        <v>0</v>
      </c>
      <c r="AC36" s="1">
        <f t="shared" si="11"/>
        <v>25.28</v>
      </c>
    </row>
    <row r="37" spans="1:29" x14ac:dyDescent="0.3">
      <c r="A37" s="35">
        <v>30.576049804692275</v>
      </c>
      <c r="B37" s="35">
        <v>150</v>
      </c>
      <c r="C37">
        <f t="shared" si="1"/>
        <v>300</v>
      </c>
      <c r="D37" s="35">
        <v>30.576049804692275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>
        <f t="shared" ref="AB37:AC37" si="12">AB36</f>
        <v>0</v>
      </c>
      <c r="AC37" s="1">
        <f t="shared" si="12"/>
        <v>25.28</v>
      </c>
    </row>
    <row r="38" spans="1:29" x14ac:dyDescent="0.3">
      <c r="A38" s="35">
        <v>31.597045898436136</v>
      </c>
      <c r="B38" s="35">
        <v>160</v>
      </c>
      <c r="C38">
        <f t="shared" si="1"/>
        <v>320</v>
      </c>
      <c r="D38" s="35">
        <v>31.597045898436136</v>
      </c>
      <c r="Y38" s="1"/>
      <c r="Z38" s="1"/>
      <c r="AA38" s="1"/>
      <c r="AB38" s="1"/>
      <c r="AC38" s="1"/>
    </row>
    <row r="39" spans="1:29" x14ac:dyDescent="0.3">
      <c r="A39" s="35">
        <v>32.588012695307725</v>
      </c>
      <c r="B39" s="35">
        <v>170</v>
      </c>
      <c r="C39">
        <f t="shared" si="1"/>
        <v>340</v>
      </c>
      <c r="D39" s="35">
        <v>32.588012695307725</v>
      </c>
      <c r="Y39" s="1"/>
      <c r="Z39" s="1"/>
      <c r="AA39" s="1"/>
      <c r="AB39" s="1"/>
      <c r="AC39" s="1"/>
    </row>
    <row r="40" spans="1:29" x14ac:dyDescent="0.3">
      <c r="A40" s="35">
        <v>33.551513671872272</v>
      </c>
      <c r="B40" s="35">
        <v>180</v>
      </c>
      <c r="C40">
        <f t="shared" si="1"/>
        <v>360</v>
      </c>
      <c r="D40" s="35">
        <v>33.551513671872272</v>
      </c>
      <c r="Y40" s="1"/>
      <c r="Z40" s="1"/>
      <c r="AA40" s="1"/>
      <c r="AB40" s="1"/>
      <c r="AC40" s="1"/>
    </row>
    <row r="41" spans="1:29" x14ac:dyDescent="0.3">
      <c r="A41" s="35">
        <v>34.489379882807725</v>
      </c>
      <c r="B41" s="35">
        <v>190</v>
      </c>
      <c r="C41">
        <f t="shared" si="1"/>
        <v>380</v>
      </c>
      <c r="D41" s="35">
        <v>34.489379882807725</v>
      </c>
      <c r="Y41" s="1"/>
      <c r="Z41" s="1"/>
      <c r="AA41" s="1"/>
      <c r="AB41" s="1"/>
      <c r="AC41" s="1"/>
    </row>
    <row r="42" spans="1:29" x14ac:dyDescent="0.3">
      <c r="A42" s="35">
        <v>35.222900390627728</v>
      </c>
      <c r="B42" s="35">
        <v>198</v>
      </c>
      <c r="C42">
        <f t="shared" si="1"/>
        <v>396</v>
      </c>
      <c r="D42" s="35">
        <v>35.222900390627728</v>
      </c>
      <c r="Y42" s="1"/>
      <c r="Z42" s="1"/>
      <c r="AA42" s="1"/>
      <c r="AB42" s="1"/>
      <c r="AC42" s="1"/>
    </row>
    <row r="43" spans="1:29" x14ac:dyDescent="0.3">
      <c r="A43" s="35">
        <v>37.598876953127728</v>
      </c>
      <c r="B43" s="35">
        <v>225</v>
      </c>
      <c r="C43">
        <f t="shared" si="1"/>
        <v>450</v>
      </c>
      <c r="D43" s="35">
        <v>37.598876953127728</v>
      </c>
      <c r="Y43" s="1"/>
      <c r="Z43" s="1"/>
      <c r="AA43" s="1"/>
      <c r="AB43" s="1"/>
      <c r="AC43" s="1"/>
    </row>
    <row r="44" spans="1:29" x14ac:dyDescent="0.3">
      <c r="A44" s="35">
        <v>39.680419921872272</v>
      </c>
      <c r="B44" s="35">
        <v>250</v>
      </c>
      <c r="C44">
        <f t="shared" si="1"/>
        <v>500</v>
      </c>
      <c r="D44" s="35">
        <v>39.680419921872272</v>
      </c>
      <c r="Y44" s="1"/>
      <c r="Z44" s="1"/>
      <c r="AA44" s="1"/>
      <c r="AB44" s="1"/>
      <c r="AC44" s="1"/>
    </row>
    <row r="45" spans="1:29" x14ac:dyDescent="0.3">
      <c r="A45" s="35">
        <v>41.664184570307725</v>
      </c>
      <c r="B45" s="35">
        <v>275</v>
      </c>
      <c r="C45">
        <f t="shared" si="1"/>
        <v>550</v>
      </c>
      <c r="D45" s="35">
        <v>41.664184570307725</v>
      </c>
      <c r="Y45" s="1"/>
      <c r="Z45" s="1"/>
      <c r="AA45" s="1"/>
      <c r="AB45" s="1"/>
      <c r="AC45" s="1"/>
    </row>
    <row r="46" spans="1:29" x14ac:dyDescent="0.3">
      <c r="A46" s="35">
        <v>43.564086914063864</v>
      </c>
      <c r="B46" s="35">
        <v>300</v>
      </c>
      <c r="C46">
        <f t="shared" si="1"/>
        <v>600</v>
      </c>
      <c r="D46" s="35">
        <v>43.564086914063864</v>
      </c>
      <c r="Y46" s="1"/>
      <c r="Z46" s="1"/>
      <c r="AA46" s="1"/>
      <c r="AB46" s="1"/>
      <c r="AC46" s="1"/>
    </row>
    <row r="47" spans="1:29" x14ac:dyDescent="0.3">
      <c r="A47" s="35">
        <v>45.604980468756139</v>
      </c>
      <c r="B47" s="35">
        <v>328</v>
      </c>
      <c r="C47">
        <f t="shared" si="1"/>
        <v>656</v>
      </c>
      <c r="D47" s="35">
        <v>45.604980468756139</v>
      </c>
      <c r="Y47" s="1"/>
      <c r="Z47" s="1"/>
      <c r="AA47" s="1"/>
      <c r="AB47" s="1"/>
      <c r="AC47" s="1"/>
    </row>
    <row r="48" spans="1:29" x14ac:dyDescent="0.3">
      <c r="A48" s="35">
        <v>47.151489257807725</v>
      </c>
      <c r="B48" s="35">
        <v>350</v>
      </c>
      <c r="C48">
        <f t="shared" si="1"/>
        <v>700</v>
      </c>
      <c r="D48" s="35">
        <v>47.151489257807725</v>
      </c>
      <c r="Y48" s="1"/>
      <c r="Z48" s="1"/>
      <c r="AA48" s="1"/>
      <c r="AB48" s="1"/>
      <c r="AC48" s="1"/>
    </row>
    <row r="49" spans="1:29" x14ac:dyDescent="0.3">
      <c r="A49" s="35">
        <v>50.503784179692275</v>
      </c>
      <c r="B49" s="35">
        <v>400</v>
      </c>
      <c r="C49">
        <f t="shared" si="1"/>
        <v>800</v>
      </c>
      <c r="D49" s="35">
        <v>50.503784179692275</v>
      </c>
      <c r="Y49" s="1"/>
      <c r="Z49" s="1"/>
      <c r="AA49" s="1"/>
      <c r="AB49" s="1"/>
      <c r="AC49" s="1"/>
    </row>
    <row r="50" spans="1:29" x14ac:dyDescent="0.3">
      <c r="A50" s="35">
        <v>53.664184570307725</v>
      </c>
      <c r="B50" s="35">
        <v>450</v>
      </c>
      <c r="C50">
        <f t="shared" si="1"/>
        <v>900</v>
      </c>
      <c r="D50" s="35">
        <v>53.664184570307725</v>
      </c>
      <c r="Y50" s="1"/>
      <c r="Z50" s="1"/>
      <c r="AA50" s="1"/>
      <c r="AB50" s="1"/>
      <c r="AC50" s="1"/>
    </row>
    <row r="51" spans="1:29" x14ac:dyDescent="0.3">
      <c r="A51" s="35">
        <v>56.663818359372272</v>
      </c>
      <c r="B51" s="35">
        <v>500</v>
      </c>
      <c r="C51">
        <f t="shared" si="1"/>
        <v>1000</v>
      </c>
      <c r="D51" s="35">
        <v>56.663818359372272</v>
      </c>
      <c r="Y51" s="1"/>
      <c r="Z51" s="1"/>
      <c r="AA51" s="1"/>
      <c r="AB51" s="1"/>
      <c r="AC51" s="1"/>
    </row>
    <row r="52" spans="1:29" x14ac:dyDescent="0.3">
      <c r="A52" s="35">
        <v>57.5361328125</v>
      </c>
      <c r="B52" s="35">
        <v>515</v>
      </c>
      <c r="C52">
        <f t="shared" si="1"/>
        <v>1030</v>
      </c>
      <c r="D52" s="35">
        <v>57.5361328125</v>
      </c>
      <c r="Y52" s="1"/>
      <c r="Z52" s="1"/>
      <c r="AA52" s="1"/>
      <c r="AB52" s="1"/>
      <c r="AC52" s="1"/>
    </row>
    <row r="53" spans="1:29" x14ac:dyDescent="0.3">
      <c r="A53" s="35">
        <v>59.526489257807725</v>
      </c>
      <c r="B53" s="35">
        <v>550</v>
      </c>
      <c r="C53">
        <f t="shared" si="1"/>
        <v>1100</v>
      </c>
      <c r="D53" s="35">
        <v>59.526489257807725</v>
      </c>
      <c r="Y53" s="1"/>
      <c r="Z53" s="1"/>
      <c r="AA53" s="1"/>
      <c r="AB53" s="1"/>
      <c r="AC53" s="1"/>
    </row>
    <row r="54" spans="1:29" x14ac:dyDescent="0.3">
      <c r="A54" s="35">
        <v>62.269775390627728</v>
      </c>
      <c r="B54" s="35">
        <v>600</v>
      </c>
      <c r="C54">
        <f t="shared" si="1"/>
        <v>1200</v>
      </c>
      <c r="D54" s="35">
        <v>62.269775390627728</v>
      </c>
      <c r="Y54" s="1"/>
      <c r="Z54" s="1"/>
      <c r="AA54" s="1"/>
      <c r="AB54" s="1"/>
      <c r="AC54" s="1"/>
    </row>
    <row r="55" spans="1:29" x14ac:dyDescent="0.3">
      <c r="A55" s="35">
        <v>64.909057617192275</v>
      </c>
      <c r="B55" s="35">
        <v>650</v>
      </c>
      <c r="C55">
        <f t="shared" si="1"/>
        <v>1300</v>
      </c>
      <c r="D55" s="35">
        <v>64.909057617192275</v>
      </c>
      <c r="Y55" s="1"/>
      <c r="Z55" s="1"/>
      <c r="AA55" s="1"/>
      <c r="AB55" s="1"/>
      <c r="AC55" s="1"/>
    </row>
    <row r="56" spans="1:29" x14ac:dyDescent="0.3">
      <c r="A56" s="35">
        <v>66.193359375</v>
      </c>
      <c r="B56" s="35">
        <v>675</v>
      </c>
      <c r="C56">
        <f t="shared" si="1"/>
        <v>1350</v>
      </c>
      <c r="D56" s="35">
        <v>66.193359375</v>
      </c>
    </row>
    <row r="57" spans="1:29" x14ac:dyDescent="0.3">
      <c r="A57" s="35">
        <v>69.918823242192275</v>
      </c>
      <c r="B57" s="35">
        <v>750</v>
      </c>
      <c r="C57">
        <f t="shared" si="1"/>
        <v>1500</v>
      </c>
      <c r="D57" s="35">
        <v>69.918823242192275</v>
      </c>
    </row>
    <row r="58" spans="1:29" x14ac:dyDescent="0.3">
      <c r="A58" s="35">
        <v>72.3076171875</v>
      </c>
      <c r="B58" s="35">
        <v>800</v>
      </c>
      <c r="C58">
        <f t="shared" si="1"/>
        <v>1600</v>
      </c>
      <c r="D58" s="35">
        <v>72.3076171875</v>
      </c>
    </row>
    <row r="59" spans="1:29" x14ac:dyDescent="0.3">
      <c r="A59" s="35">
        <v>74.169067382807725</v>
      </c>
      <c r="B59" s="35">
        <v>840</v>
      </c>
      <c r="C59">
        <f t="shared" si="1"/>
        <v>1680</v>
      </c>
      <c r="D59" s="35">
        <v>74.169067382807725</v>
      </c>
    </row>
    <row r="60" spans="1:29" x14ac:dyDescent="0.3">
      <c r="A60" s="35">
        <v>76.885986328127728</v>
      </c>
      <c r="B60" s="35">
        <v>900</v>
      </c>
      <c r="C60">
        <f t="shared" si="1"/>
        <v>1800</v>
      </c>
      <c r="D60" s="35">
        <v>76.885986328127728</v>
      </c>
    </row>
    <row r="61" spans="1:29" x14ac:dyDescent="0.3">
      <c r="A61" s="35">
        <v>79.086547851563864</v>
      </c>
      <c r="B61" s="35">
        <v>950</v>
      </c>
      <c r="C61">
        <f t="shared" si="1"/>
        <v>1900</v>
      </c>
      <c r="D61" s="35">
        <v>79.086547851563864</v>
      </c>
    </row>
    <row r="62" spans="1:29" x14ac:dyDescent="0.3">
      <c r="A62" s="35">
        <v>81.234375</v>
      </c>
      <c r="B62" s="35">
        <v>1000</v>
      </c>
      <c r="C62">
        <f t="shared" si="1"/>
        <v>2000</v>
      </c>
      <c r="D62" s="35">
        <v>81.234375</v>
      </c>
    </row>
    <row r="63" spans="1:29" x14ac:dyDescent="0.3">
      <c r="A63" s="35">
        <v>82.7080078125</v>
      </c>
      <c r="B63" s="35">
        <v>1035</v>
      </c>
      <c r="C63">
        <f t="shared" si="1"/>
        <v>2070</v>
      </c>
      <c r="D63" s="35">
        <v>82.7080078125</v>
      </c>
    </row>
    <row r="64" spans="1:29" x14ac:dyDescent="0.3">
      <c r="A64" s="35">
        <v>85.385009765627728</v>
      </c>
      <c r="B64" s="35">
        <v>1100</v>
      </c>
      <c r="C64">
        <f t="shared" si="1"/>
        <v>2200</v>
      </c>
      <c r="D64" s="35">
        <v>85.385009765627728</v>
      </c>
    </row>
    <row r="65" spans="1:4" x14ac:dyDescent="0.3">
      <c r="A65" s="35">
        <v>87.394409179692275</v>
      </c>
      <c r="B65" s="35">
        <v>1150</v>
      </c>
      <c r="C65">
        <f t="shared" si="1"/>
        <v>2300</v>
      </c>
      <c r="D65" s="35">
        <v>87.394409179692275</v>
      </c>
    </row>
    <row r="66" spans="1:4" x14ac:dyDescent="0.3">
      <c r="A66" s="35">
        <v>89.363159179692275</v>
      </c>
      <c r="B66" s="35">
        <v>1200</v>
      </c>
      <c r="C66">
        <f t="shared" si="1"/>
        <v>2400</v>
      </c>
      <c r="D66" s="35">
        <v>89.363159179692275</v>
      </c>
    </row>
    <row r="67" spans="1:4" x14ac:dyDescent="0.3">
      <c r="A67" s="35">
        <v>91.294189453127728</v>
      </c>
      <c r="B67" s="35">
        <v>1250</v>
      </c>
      <c r="C67">
        <f t="shared" si="1"/>
        <v>2500</v>
      </c>
      <c r="D67" s="35">
        <v>91.294189453127728</v>
      </c>
    </row>
    <row r="68" spans="1:4" x14ac:dyDescent="0.3">
      <c r="A68" s="35">
        <v>92.056274414063864</v>
      </c>
      <c r="B68" s="35">
        <v>1270</v>
      </c>
      <c r="C68">
        <f t="shared" ref="C68" si="13">B68*2</f>
        <v>2540</v>
      </c>
      <c r="D68" s="35">
        <v>92.056274414063864</v>
      </c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</row>
    <row r="117" spans="1:4" x14ac:dyDescent="0.3">
      <c r="A117" s="1"/>
      <c r="B117" s="1"/>
    </row>
    <row r="118" spans="1:4" x14ac:dyDescent="0.3">
      <c r="A118" s="1"/>
      <c r="B118" s="1"/>
    </row>
    <row r="119" spans="1:4" x14ac:dyDescent="0.3">
      <c r="A119" s="1"/>
      <c r="B119" s="1"/>
    </row>
    <row r="120" spans="1:4" x14ac:dyDescent="0.3">
      <c r="A120" s="1"/>
      <c r="B120" s="1"/>
    </row>
    <row r="121" spans="1:4" x14ac:dyDescent="0.3">
      <c r="A121" s="1"/>
      <c r="B121" s="1"/>
    </row>
    <row r="122" spans="1:4" x14ac:dyDescent="0.3">
      <c r="A122" s="1"/>
      <c r="B122" s="1"/>
    </row>
    <row r="123" spans="1:4" x14ac:dyDescent="0.3">
      <c r="A123" s="1"/>
      <c r="B123" s="1"/>
    </row>
    <row r="124" spans="1:4" x14ac:dyDescent="0.3">
      <c r="A124" s="1"/>
      <c r="B124" s="1"/>
    </row>
    <row r="125" spans="1:4" x14ac:dyDescent="0.3">
      <c r="A125" s="1"/>
      <c r="B125" s="1"/>
    </row>
    <row r="126" spans="1:4" x14ac:dyDescent="0.3">
      <c r="A126" s="1"/>
      <c r="B126" s="1"/>
    </row>
    <row r="127" spans="1:4" x14ac:dyDescent="0.3">
      <c r="A127" s="1"/>
      <c r="B127" s="1"/>
    </row>
    <row r="128" spans="1:4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/>
      <c r="B155" s="1"/>
    </row>
    <row r="156" spans="1:2" x14ac:dyDescent="0.3">
      <c r="A156" s="1"/>
      <c r="B156" s="1"/>
    </row>
    <row r="157" spans="1:2" x14ac:dyDescent="0.3">
      <c r="A157" s="1"/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F0"/>
  </sheetPr>
  <dimension ref="A1:AB241"/>
  <sheetViews>
    <sheetView zoomScale="70" zoomScaleNormal="70" workbookViewId="0">
      <selection activeCell="I45" sqref="I45"/>
    </sheetView>
  </sheetViews>
  <sheetFormatPr defaultRowHeight="14.4" x14ac:dyDescent="0.3"/>
  <cols>
    <col min="1" max="2" width="13.109375" style="1" customWidth="1"/>
    <col min="4" max="4" width="17.5546875" bestFit="1" customWidth="1"/>
    <col min="8" max="8" width="14.88671875" bestFit="1" customWidth="1"/>
    <col min="10" max="10" width="17" bestFit="1" customWidth="1"/>
    <col min="11" max="11" width="14.5546875" bestFit="1" customWidth="1"/>
    <col min="12" max="12" width="16.44140625" customWidth="1"/>
    <col min="13" max="13" width="11.109375" customWidth="1"/>
    <col min="14" max="14" width="11.44140625" bestFit="1" customWidth="1"/>
    <col min="24" max="24" width="18.6640625" bestFit="1" customWidth="1"/>
    <col min="25" max="25" width="16.44140625" bestFit="1" customWidth="1"/>
    <col min="26" max="26" width="18.6640625" bestFit="1" customWidth="1"/>
    <col min="27" max="28" width="11.5546875" bestFit="1" customWidth="1"/>
  </cols>
  <sheetData>
    <row r="1" spans="1:28" ht="15" thickBot="1" x14ac:dyDescent="0.35">
      <c r="A1" s="72"/>
      <c r="B1" s="63" t="s">
        <v>11</v>
      </c>
      <c r="D1" s="2" t="s">
        <v>10</v>
      </c>
      <c r="E1" s="3"/>
      <c r="F1" s="4"/>
      <c r="H1" s="29" t="s">
        <v>18</v>
      </c>
      <c r="I1" s="32"/>
      <c r="J1" s="32"/>
      <c r="K1" s="30"/>
      <c r="M1" t="s">
        <v>14</v>
      </c>
    </row>
    <row r="2" spans="1:28" ht="15" thickBot="1" x14ac:dyDescent="0.35">
      <c r="A2" s="73" t="s">
        <v>9</v>
      </c>
      <c r="B2" s="19" t="s">
        <v>0</v>
      </c>
      <c r="C2" s="73" t="s">
        <v>9</v>
      </c>
      <c r="D2" s="12" t="s">
        <v>17</v>
      </c>
      <c r="E2" s="10" t="s">
        <v>13</v>
      </c>
      <c r="F2" s="11" t="s">
        <v>12</v>
      </c>
      <c r="H2" s="12" t="s">
        <v>17</v>
      </c>
      <c r="I2" s="10" t="s">
        <v>21</v>
      </c>
      <c r="J2" s="10" t="s">
        <v>22</v>
      </c>
      <c r="K2" s="11" t="s">
        <v>19</v>
      </c>
      <c r="L2" s="74" t="s">
        <v>53</v>
      </c>
      <c r="M2" t="s">
        <v>16</v>
      </c>
      <c r="N2" t="s">
        <v>15</v>
      </c>
      <c r="O2" t="s">
        <v>9</v>
      </c>
      <c r="P2" s="5" t="s">
        <v>1</v>
      </c>
      <c r="Q2" s="5" t="s">
        <v>2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8</v>
      </c>
      <c r="X2" t="str">
        <f>$H3 &amp; "-" &amp;$I3&amp;"in."</f>
        <v>2/13-17/2019-3.19in.</v>
      </c>
      <c r="Y2" s="25" t="str">
        <f>H4&amp; "-" &amp;$I4&amp;"in."</f>
        <v>.2/18/2019-in.</v>
      </c>
      <c r="Z2" t="str">
        <f>H5&amp; "-" &amp;$I5&amp;"in."</f>
        <v>2/20-21/2019-0.69in.</v>
      </c>
      <c r="AA2" s="28" t="str">
        <f>H6&amp; "-" &amp;$I6&amp;"in."</f>
        <v>.2/9/2020-0.46in.</v>
      </c>
      <c r="AB2" s="28" t="str">
        <f>H7&amp; "-" &amp;$I7&amp;"in."</f>
        <v>.2/22/2020-0.3in.</v>
      </c>
    </row>
    <row r="3" spans="1:28" x14ac:dyDescent="0.3">
      <c r="A3" s="1">
        <v>0</v>
      </c>
      <c r="B3" s="1">
        <v>0</v>
      </c>
      <c r="C3" s="1">
        <v>0</v>
      </c>
      <c r="D3" s="37">
        <v>43893.618055555555</v>
      </c>
      <c r="E3" s="20">
        <v>5.2124999996664E-2</v>
      </c>
      <c r="F3" s="6">
        <v>8.01</v>
      </c>
      <c r="H3" s="2" t="s">
        <v>20</v>
      </c>
      <c r="I3" s="26">
        <v>3.19</v>
      </c>
      <c r="J3" s="18">
        <f>3.463*12</f>
        <v>41.555999999999997</v>
      </c>
      <c r="K3" s="21">
        <f>VLOOKUP(J3,$A$3:$B$241,2,TRUE)</f>
        <v>240</v>
      </c>
      <c r="M3">
        <v>0</v>
      </c>
      <c r="N3">
        <v>0</v>
      </c>
      <c r="O3">
        <f>(N3-MIN($N$3:$N$37)) * 12</f>
        <v>49.319999999999993</v>
      </c>
      <c r="P3" s="1"/>
      <c r="Q3" s="1"/>
      <c r="R3" s="1"/>
      <c r="S3" s="1"/>
      <c r="T3" s="1"/>
      <c r="U3" s="1"/>
      <c r="V3" s="1"/>
      <c r="W3" s="1"/>
      <c r="X3" s="1">
        <f>J3</f>
        <v>41.555999999999997</v>
      </c>
      <c r="Y3" s="1"/>
      <c r="Z3" s="1">
        <f>J5</f>
        <v>16.643999999999998</v>
      </c>
      <c r="AA3" s="1">
        <f>J6</f>
        <v>10</v>
      </c>
      <c r="AB3" s="1">
        <f>J7</f>
        <v>12.15</v>
      </c>
    </row>
    <row r="4" spans="1:28" x14ac:dyDescent="0.3">
      <c r="A4" s="1">
        <v>0.87890625</v>
      </c>
      <c r="B4" s="1">
        <v>0.25</v>
      </c>
      <c r="C4" s="1">
        <v>0.87890625</v>
      </c>
      <c r="D4" s="37">
        <v>43893.625</v>
      </c>
      <c r="E4" s="20">
        <v>4.6044999997053117E-2</v>
      </c>
      <c r="F4" s="6">
        <v>8.0399999999999991</v>
      </c>
      <c r="H4" s="15" t="s">
        <v>25</v>
      </c>
      <c r="I4" s="20"/>
      <c r="J4" s="20"/>
      <c r="K4" s="7"/>
      <c r="M4">
        <v>5</v>
      </c>
      <c r="N4">
        <v>0</v>
      </c>
      <c r="O4">
        <f t="shared" ref="O4:O55" si="0">(N4-MIN($N$3:$N$37)) * 12</f>
        <v>49.319999999999993</v>
      </c>
      <c r="P4" s="1"/>
      <c r="Q4" s="1"/>
      <c r="R4" s="1"/>
      <c r="S4" s="1"/>
      <c r="T4" s="1"/>
      <c r="U4" s="1"/>
      <c r="V4" s="1"/>
      <c r="W4" s="1"/>
      <c r="X4" s="1">
        <f>X3</f>
        <v>41.555999999999997</v>
      </c>
      <c r="Y4" s="1"/>
      <c r="Z4" s="1">
        <f t="shared" ref="Z4:AB19" si="1">Z3</f>
        <v>16.643999999999998</v>
      </c>
      <c r="AA4" s="1">
        <f t="shared" si="1"/>
        <v>10</v>
      </c>
      <c r="AB4" s="1">
        <f t="shared" si="1"/>
        <v>12.15</v>
      </c>
    </row>
    <row r="5" spans="1:28" x14ac:dyDescent="0.3">
      <c r="A5" s="1">
        <v>1.2989501953077252</v>
      </c>
      <c r="B5" s="1">
        <v>0.5</v>
      </c>
      <c r="C5" s="1">
        <v>1.2989501953077252</v>
      </c>
      <c r="D5" s="13"/>
      <c r="E5" s="5"/>
      <c r="F5" s="6"/>
      <c r="H5" s="13" t="s">
        <v>24</v>
      </c>
      <c r="I5" s="20">
        <v>0.69</v>
      </c>
      <c r="J5" s="20">
        <f>1.387*12</f>
        <v>16.643999999999998</v>
      </c>
      <c r="K5" s="7">
        <f t="shared" ref="K5:K7" si="2">VLOOKUP(J5,$A$3:$B$241,2,TRUE)</f>
        <v>40</v>
      </c>
      <c r="M5">
        <v>12</v>
      </c>
      <c r="N5">
        <v>-0.38000000000000034</v>
      </c>
      <c r="O5">
        <f t="shared" si="0"/>
        <v>44.759999999999991</v>
      </c>
      <c r="P5" s="1"/>
      <c r="Q5" s="1"/>
      <c r="R5" s="1"/>
      <c r="S5" s="1"/>
      <c r="T5" s="1"/>
      <c r="U5" s="1"/>
      <c r="V5" s="1"/>
      <c r="W5" s="1"/>
      <c r="X5" s="1">
        <f t="shared" ref="X5:X19" si="3">X4</f>
        <v>41.555999999999997</v>
      </c>
      <c r="Y5" s="1"/>
      <c r="Z5" s="1">
        <f t="shared" si="1"/>
        <v>16.643999999999998</v>
      </c>
      <c r="AA5" s="1">
        <f t="shared" si="1"/>
        <v>10</v>
      </c>
      <c r="AB5" s="1">
        <f t="shared" si="1"/>
        <v>12.15</v>
      </c>
    </row>
    <row r="6" spans="1:28" x14ac:dyDescent="0.3">
      <c r="A6" s="1">
        <v>1.6354980468722715</v>
      </c>
      <c r="B6" s="1">
        <v>0.75</v>
      </c>
      <c r="C6" s="1">
        <v>1.6354980468722715</v>
      </c>
      <c r="D6" s="13"/>
      <c r="E6" s="5"/>
      <c r="F6" s="6"/>
      <c r="H6" s="27" t="s">
        <v>26</v>
      </c>
      <c r="I6" s="34">
        <v>0.46</v>
      </c>
      <c r="J6" s="20">
        <v>10</v>
      </c>
      <c r="K6" s="7">
        <f t="shared" si="2"/>
        <v>16</v>
      </c>
      <c r="M6">
        <v>16.5</v>
      </c>
      <c r="N6">
        <v>-1.1400000000000001</v>
      </c>
      <c r="O6">
        <f t="shared" si="0"/>
        <v>35.639999999999993</v>
      </c>
      <c r="P6" s="1"/>
      <c r="Q6" s="1"/>
      <c r="R6" s="1"/>
      <c r="S6" s="1"/>
      <c r="T6" s="1"/>
      <c r="U6" s="1"/>
      <c r="V6" s="1"/>
      <c r="W6" s="1"/>
      <c r="X6" s="1">
        <f t="shared" si="3"/>
        <v>41.555999999999997</v>
      </c>
      <c r="Y6" s="1"/>
      <c r="Z6" s="1">
        <f t="shared" si="1"/>
        <v>16.643999999999998</v>
      </c>
      <c r="AA6" s="1">
        <f t="shared" si="1"/>
        <v>10</v>
      </c>
      <c r="AB6" s="1">
        <f t="shared" si="1"/>
        <v>12.15</v>
      </c>
    </row>
    <row r="7" spans="1:28" x14ac:dyDescent="0.3">
      <c r="A7" s="1">
        <v>1.9167480468722715</v>
      </c>
      <c r="B7" s="1">
        <v>1</v>
      </c>
      <c r="C7" s="1">
        <v>1.9167480468722715</v>
      </c>
      <c r="D7" s="13"/>
      <c r="E7" s="5"/>
      <c r="F7" s="6"/>
      <c r="H7" s="27" t="s">
        <v>27</v>
      </c>
      <c r="I7" s="34">
        <v>0.3</v>
      </c>
      <c r="J7" s="20">
        <v>12.15</v>
      </c>
      <c r="K7" s="7">
        <f t="shared" si="2"/>
        <v>23</v>
      </c>
      <c r="M7">
        <v>21</v>
      </c>
      <c r="N7">
        <v>-0.70000000000000062</v>
      </c>
      <c r="O7">
        <f t="shared" si="0"/>
        <v>40.919999999999987</v>
      </c>
      <c r="P7" s="1"/>
      <c r="Q7" s="1"/>
      <c r="R7" s="1"/>
      <c r="S7" s="1"/>
      <c r="T7" s="1"/>
      <c r="U7" s="1"/>
      <c r="V7" s="1"/>
      <c r="W7" s="1"/>
      <c r="X7" s="1">
        <f t="shared" si="3"/>
        <v>41.555999999999997</v>
      </c>
      <c r="Y7" s="1"/>
      <c r="Z7" s="1">
        <f t="shared" si="1"/>
        <v>16.643999999999998</v>
      </c>
      <c r="AA7" s="1">
        <f t="shared" si="1"/>
        <v>10</v>
      </c>
      <c r="AB7" s="1">
        <f t="shared" si="1"/>
        <v>12.15</v>
      </c>
    </row>
    <row r="8" spans="1:28" x14ac:dyDescent="0.3">
      <c r="A8" s="1">
        <v>2.1639404296922748</v>
      </c>
      <c r="B8" s="1">
        <v>1.25</v>
      </c>
      <c r="C8" s="1">
        <v>2.1639404296922748</v>
      </c>
      <c r="D8" s="13"/>
      <c r="E8" s="5"/>
      <c r="F8" s="6"/>
      <c r="H8" s="55" t="s">
        <v>33</v>
      </c>
      <c r="I8" s="56">
        <v>1</v>
      </c>
      <c r="J8" s="101">
        <f>VLOOKUP(K8,$B$3:$C$241,2)</f>
        <v>22.427856445307725</v>
      </c>
      <c r="K8" s="56">
        <f>($I$11*I8)+$K$11</f>
        <v>68.244799999999998</v>
      </c>
      <c r="L8" s="100">
        <f>K8*60*5</f>
        <v>20473.440000000002</v>
      </c>
      <c r="M8">
        <v>21.1</v>
      </c>
      <c r="N8">
        <v>-3.6700000000000004</v>
      </c>
      <c r="O8">
        <f t="shared" si="0"/>
        <v>5.2799999999999887</v>
      </c>
      <c r="P8" s="1"/>
      <c r="Q8" s="1"/>
      <c r="R8" s="1"/>
      <c r="S8" s="1"/>
      <c r="T8" s="1"/>
      <c r="U8" s="1"/>
      <c r="V8" s="1"/>
      <c r="W8" s="1"/>
      <c r="X8" s="1">
        <f t="shared" si="3"/>
        <v>41.555999999999997</v>
      </c>
      <c r="Y8" s="1"/>
      <c r="Z8" s="1">
        <f t="shared" si="1"/>
        <v>16.643999999999998</v>
      </c>
      <c r="AA8" s="1">
        <f t="shared" si="1"/>
        <v>10</v>
      </c>
      <c r="AB8" s="1">
        <f t="shared" si="1"/>
        <v>12.15</v>
      </c>
    </row>
    <row r="9" spans="1:28" x14ac:dyDescent="0.3">
      <c r="A9" s="1">
        <v>2.3917236328077252</v>
      </c>
      <c r="B9" s="1">
        <v>1.5</v>
      </c>
      <c r="C9" s="1">
        <v>2.3917236328077252</v>
      </c>
      <c r="D9" s="13"/>
      <c r="E9" s="5"/>
      <c r="F9" s="6"/>
      <c r="H9" s="57"/>
      <c r="I9" s="56">
        <v>2</v>
      </c>
      <c r="J9" s="101">
        <f t="shared" ref="J9:J10" si="4">VLOOKUP(K9,$B$3:$C$241,2)</f>
        <v>32.419555664063864</v>
      </c>
      <c r="K9" s="56">
        <f t="shared" ref="K9:K10" si="5">($I$11*I9)+$K$11</f>
        <v>146.4178</v>
      </c>
      <c r="L9" s="100">
        <f t="shared" ref="L9:L10" si="6">K9*60*5</f>
        <v>43925.34</v>
      </c>
      <c r="M9">
        <v>22</v>
      </c>
      <c r="N9">
        <v>-3.6</v>
      </c>
      <c r="O9">
        <f t="shared" si="0"/>
        <v>6.1199999999999921</v>
      </c>
      <c r="P9" s="1"/>
      <c r="Q9" s="1"/>
      <c r="R9" s="1"/>
      <c r="S9" s="1"/>
      <c r="T9" s="1"/>
      <c r="U9" s="1"/>
      <c r="V9" s="1"/>
      <c r="W9" s="1"/>
      <c r="X9" s="1">
        <f t="shared" si="3"/>
        <v>41.555999999999997</v>
      </c>
      <c r="Y9" s="1"/>
      <c r="Z9" s="1">
        <f t="shared" si="1"/>
        <v>16.643999999999998</v>
      </c>
      <c r="AA9" s="1">
        <f t="shared" si="1"/>
        <v>10</v>
      </c>
      <c r="AB9" s="1">
        <f t="shared" si="1"/>
        <v>12.15</v>
      </c>
    </row>
    <row r="10" spans="1:28" x14ac:dyDescent="0.3">
      <c r="A10" s="1">
        <v>2.6019287109361358</v>
      </c>
      <c r="B10" s="1">
        <v>1.75</v>
      </c>
      <c r="C10" s="1">
        <v>2.6019287109361358</v>
      </c>
      <c r="D10" s="13"/>
      <c r="E10" s="5"/>
      <c r="F10" s="6"/>
      <c r="H10" s="57"/>
      <c r="I10" s="56">
        <v>3</v>
      </c>
      <c r="J10" s="101">
        <f t="shared" si="4"/>
        <v>39.601318359372272</v>
      </c>
      <c r="K10" s="56">
        <f t="shared" si="5"/>
        <v>224.5908</v>
      </c>
      <c r="L10" s="100">
        <f t="shared" si="6"/>
        <v>67377.240000000005</v>
      </c>
      <c r="M10">
        <v>23</v>
      </c>
      <c r="N10">
        <v>-3.48</v>
      </c>
      <c r="O10">
        <f t="shared" si="0"/>
        <v>7.5599999999999934</v>
      </c>
      <c r="P10" s="1"/>
      <c r="Q10" s="1"/>
      <c r="R10" s="1"/>
      <c r="S10" s="1"/>
      <c r="T10" s="1"/>
      <c r="U10" s="1"/>
      <c r="V10" s="1"/>
      <c r="W10" s="1"/>
      <c r="X10" s="1">
        <f t="shared" si="3"/>
        <v>41.555999999999997</v>
      </c>
      <c r="Y10" s="1"/>
      <c r="Z10" s="1">
        <f t="shared" si="1"/>
        <v>16.643999999999998</v>
      </c>
      <c r="AA10" s="1">
        <f t="shared" si="1"/>
        <v>10</v>
      </c>
      <c r="AB10" s="1">
        <f t="shared" si="1"/>
        <v>12.15</v>
      </c>
    </row>
    <row r="11" spans="1:28" ht="15" thickBot="1" x14ac:dyDescent="0.35">
      <c r="A11" s="1">
        <v>2.7974853515638642</v>
      </c>
      <c r="B11" s="1">
        <v>2</v>
      </c>
      <c r="C11" s="1">
        <v>2.7974853515638642</v>
      </c>
      <c r="D11" s="14"/>
      <c r="E11" s="8"/>
      <c r="F11" s="16"/>
      <c r="H11" s="14" t="s">
        <v>36</v>
      </c>
      <c r="I11" s="24">
        <v>78.173000000000002</v>
      </c>
      <c r="J11" s="24" t="s">
        <v>37</v>
      </c>
      <c r="K11" s="9">
        <v>-9.9282000000000004</v>
      </c>
      <c r="M11">
        <v>25</v>
      </c>
      <c r="N11">
        <v>-3.4899999999999998</v>
      </c>
      <c r="O11">
        <f t="shared" si="0"/>
        <v>7.4399999999999959</v>
      </c>
      <c r="P11" s="1"/>
      <c r="Q11" s="1"/>
      <c r="R11" s="1"/>
      <c r="S11" s="1"/>
      <c r="T11" s="1"/>
      <c r="U11" s="1"/>
      <c r="V11" s="1"/>
      <c r="W11" s="1"/>
      <c r="X11" s="1">
        <f t="shared" si="3"/>
        <v>41.555999999999997</v>
      </c>
      <c r="Y11" s="1"/>
      <c r="Z11" s="1">
        <f t="shared" si="1"/>
        <v>16.643999999999998</v>
      </c>
      <c r="AA11" s="1">
        <f t="shared" si="1"/>
        <v>10</v>
      </c>
      <c r="AB11" s="1">
        <f t="shared" si="1"/>
        <v>12.15</v>
      </c>
    </row>
    <row r="12" spans="1:28" x14ac:dyDescent="0.3">
      <c r="A12" s="1">
        <v>3.1853027343722715</v>
      </c>
      <c r="B12" s="1">
        <v>2.5</v>
      </c>
      <c r="C12" s="1">
        <v>3.1853027343722715</v>
      </c>
      <c r="M12">
        <v>27</v>
      </c>
      <c r="N12">
        <v>-3.6</v>
      </c>
      <c r="O12">
        <f t="shared" si="0"/>
        <v>6.1199999999999921</v>
      </c>
      <c r="P12" s="1"/>
      <c r="Q12" s="1"/>
      <c r="R12" s="1"/>
      <c r="S12" s="1"/>
      <c r="T12" s="1"/>
      <c r="U12" s="1"/>
      <c r="V12" s="1"/>
      <c r="W12" s="1"/>
      <c r="X12" s="1">
        <f t="shared" si="3"/>
        <v>41.555999999999997</v>
      </c>
      <c r="Y12" s="1"/>
      <c r="Z12" s="1">
        <f t="shared" si="1"/>
        <v>16.643999999999998</v>
      </c>
      <c r="AA12" s="1">
        <f t="shared" si="1"/>
        <v>10</v>
      </c>
      <c r="AB12" s="1">
        <f t="shared" si="1"/>
        <v>12.15</v>
      </c>
    </row>
    <row r="13" spans="1:28" x14ac:dyDescent="0.3">
      <c r="A13" s="1">
        <v>3.5654296875</v>
      </c>
      <c r="B13" s="1">
        <v>3</v>
      </c>
      <c r="C13" s="1">
        <v>3.5654296875</v>
      </c>
      <c r="M13">
        <v>29</v>
      </c>
      <c r="N13">
        <v>-3.69</v>
      </c>
      <c r="O13">
        <f t="shared" si="0"/>
        <v>5.0399999999999938</v>
      </c>
      <c r="P13" s="1"/>
      <c r="Q13" s="1"/>
      <c r="R13" s="1"/>
      <c r="S13" s="1"/>
      <c r="T13" s="1"/>
      <c r="U13" s="1"/>
      <c r="V13" s="1"/>
      <c r="W13" s="1"/>
      <c r="X13" s="1">
        <f t="shared" si="3"/>
        <v>41.555999999999997</v>
      </c>
      <c r="Y13" s="1"/>
      <c r="Z13" s="1">
        <f t="shared" si="1"/>
        <v>16.643999999999998</v>
      </c>
      <c r="AA13" s="1">
        <f t="shared" si="1"/>
        <v>10</v>
      </c>
      <c r="AB13" s="1">
        <f t="shared" si="1"/>
        <v>12.15</v>
      </c>
    </row>
    <row r="14" spans="1:28" x14ac:dyDescent="0.3">
      <c r="A14" s="1">
        <v>3.9232177734361358</v>
      </c>
      <c r="B14" s="1">
        <v>3.5</v>
      </c>
      <c r="C14" s="1">
        <v>3.9232177734361358</v>
      </c>
      <c r="M14">
        <v>31.1</v>
      </c>
      <c r="N14">
        <v>-3.8700000000000006</v>
      </c>
      <c r="O14">
        <f t="shared" si="0"/>
        <v>2.8799999999999866</v>
      </c>
      <c r="P14" s="1"/>
      <c r="Q14" s="1"/>
      <c r="R14" s="1"/>
      <c r="S14" s="1"/>
      <c r="T14" s="1"/>
      <c r="U14" s="1"/>
      <c r="V14" s="1"/>
      <c r="W14" s="1"/>
      <c r="X14" s="1">
        <f t="shared" si="3"/>
        <v>41.555999999999997</v>
      </c>
      <c r="Y14" s="1"/>
      <c r="Z14" s="1">
        <f t="shared" si="1"/>
        <v>16.643999999999998</v>
      </c>
      <c r="AA14" s="1">
        <f t="shared" si="1"/>
        <v>10</v>
      </c>
      <c r="AB14" s="1">
        <f t="shared" si="1"/>
        <v>12.15</v>
      </c>
    </row>
    <row r="15" spans="1:28" x14ac:dyDescent="0.3">
      <c r="A15" s="1">
        <v>4.2344970703077252</v>
      </c>
      <c r="B15" s="1">
        <v>4</v>
      </c>
      <c r="C15" s="1">
        <v>4.2344970703077252</v>
      </c>
      <c r="M15">
        <v>31.1</v>
      </c>
      <c r="N15">
        <v>-0.70000000000000062</v>
      </c>
      <c r="O15">
        <f t="shared" si="0"/>
        <v>40.919999999999987</v>
      </c>
      <c r="P15" s="1"/>
      <c r="Q15" s="1"/>
      <c r="R15" s="1"/>
      <c r="S15" s="1"/>
      <c r="T15" s="1"/>
      <c r="U15" s="1"/>
      <c r="V15" s="1"/>
      <c r="W15" s="1"/>
      <c r="X15" s="1">
        <f t="shared" si="3"/>
        <v>41.555999999999997</v>
      </c>
      <c r="Y15" s="1"/>
      <c r="Z15" s="1">
        <f t="shared" si="1"/>
        <v>16.643999999999998</v>
      </c>
      <c r="AA15" s="1">
        <f t="shared" si="1"/>
        <v>10</v>
      </c>
      <c r="AB15" s="1">
        <f t="shared" si="1"/>
        <v>12.15</v>
      </c>
    </row>
    <row r="16" spans="1:28" x14ac:dyDescent="0.3">
      <c r="A16" s="1">
        <v>4.55859375</v>
      </c>
      <c r="B16" s="1">
        <v>4.5</v>
      </c>
      <c r="C16" s="1">
        <v>4.55859375</v>
      </c>
      <c r="M16">
        <v>32.1</v>
      </c>
      <c r="N16">
        <v>-0.70000000000000062</v>
      </c>
      <c r="O16">
        <f t="shared" si="0"/>
        <v>40.919999999999987</v>
      </c>
      <c r="P16" s="1"/>
      <c r="Q16" s="1"/>
      <c r="R16" s="1"/>
      <c r="S16" s="1"/>
      <c r="T16" s="1"/>
      <c r="U16" s="1"/>
      <c r="V16" s="1"/>
      <c r="W16" s="1"/>
      <c r="X16" s="1">
        <f>X15</f>
        <v>41.555999999999997</v>
      </c>
      <c r="Y16" s="1"/>
      <c r="Z16" s="1">
        <f t="shared" si="1"/>
        <v>16.643999999999998</v>
      </c>
      <c r="AA16" s="1">
        <f t="shared" si="1"/>
        <v>10</v>
      </c>
      <c r="AB16" s="1">
        <f t="shared" si="1"/>
        <v>12.15</v>
      </c>
    </row>
    <row r="17" spans="1:28" x14ac:dyDescent="0.3">
      <c r="A17" s="1">
        <v>4.8566894531277285</v>
      </c>
      <c r="B17" s="1">
        <v>5</v>
      </c>
      <c r="C17" s="1">
        <v>4.8566894531277285</v>
      </c>
      <c r="M17">
        <v>32.1</v>
      </c>
      <c r="N17">
        <v>-4.08</v>
      </c>
      <c r="O17">
        <f t="shared" si="0"/>
        <v>0.35999999999999233</v>
      </c>
      <c r="P17" s="1"/>
      <c r="Q17" s="1"/>
      <c r="R17" s="1"/>
      <c r="S17" s="1"/>
      <c r="T17" s="1"/>
      <c r="U17" s="1"/>
      <c r="V17" s="1"/>
      <c r="W17" s="1"/>
      <c r="X17" s="1">
        <f t="shared" si="3"/>
        <v>41.555999999999997</v>
      </c>
      <c r="Y17" s="1"/>
      <c r="Z17" s="1">
        <f t="shared" si="1"/>
        <v>16.643999999999998</v>
      </c>
      <c r="AA17" s="1">
        <f t="shared" si="1"/>
        <v>10</v>
      </c>
      <c r="AB17" s="1">
        <f t="shared" si="1"/>
        <v>12.15</v>
      </c>
    </row>
    <row r="18" spans="1:28" x14ac:dyDescent="0.3">
      <c r="A18" s="1">
        <v>5.1474609375</v>
      </c>
      <c r="B18" s="1">
        <v>5.5</v>
      </c>
      <c r="C18" s="1">
        <v>5.1474609375</v>
      </c>
      <c r="M18">
        <v>33</v>
      </c>
      <c r="N18">
        <v>-4.1099999999999994</v>
      </c>
      <c r="O18">
        <f t="shared" si="0"/>
        <v>0</v>
      </c>
      <c r="P18" s="1"/>
      <c r="Q18" s="1"/>
      <c r="R18" s="1"/>
      <c r="S18" s="1"/>
      <c r="T18" s="1"/>
      <c r="U18" s="1"/>
      <c r="V18" s="1"/>
      <c r="W18" s="1"/>
      <c r="X18" s="1">
        <f t="shared" si="3"/>
        <v>41.555999999999997</v>
      </c>
      <c r="Y18" s="1"/>
      <c r="Z18" s="1">
        <f t="shared" si="1"/>
        <v>16.643999999999998</v>
      </c>
      <c r="AA18" s="1">
        <f t="shared" si="1"/>
        <v>10</v>
      </c>
      <c r="AB18" s="1">
        <f t="shared" si="1"/>
        <v>12.15</v>
      </c>
    </row>
    <row r="19" spans="1:28" x14ac:dyDescent="0.3">
      <c r="A19" s="1">
        <v>5.4349365234361358</v>
      </c>
      <c r="B19" s="1">
        <v>6</v>
      </c>
      <c r="C19" s="1">
        <v>5.4349365234361358</v>
      </c>
      <c r="M19">
        <v>34</v>
      </c>
      <c r="N19">
        <v>-3.97</v>
      </c>
      <c r="O19">
        <f t="shared" si="0"/>
        <v>1.6799999999999908</v>
      </c>
      <c r="P19" s="1"/>
      <c r="Q19" s="1"/>
      <c r="R19" s="1"/>
      <c r="S19" s="1"/>
      <c r="T19" s="1"/>
      <c r="U19" s="1"/>
      <c r="V19" s="1"/>
      <c r="W19" s="1"/>
      <c r="X19" s="1">
        <f t="shared" si="3"/>
        <v>41.555999999999997</v>
      </c>
      <c r="Y19" s="1"/>
      <c r="Z19" s="1">
        <f t="shared" si="1"/>
        <v>16.643999999999998</v>
      </c>
      <c r="AA19" s="1">
        <f t="shared" si="1"/>
        <v>10</v>
      </c>
      <c r="AB19" s="1">
        <f t="shared" si="1"/>
        <v>12.15</v>
      </c>
    </row>
    <row r="20" spans="1:28" x14ac:dyDescent="0.3">
      <c r="A20" s="1">
        <v>5.6967773437561391</v>
      </c>
      <c r="B20" s="1">
        <v>6.5</v>
      </c>
      <c r="C20" s="1">
        <v>5.6967773437561391</v>
      </c>
      <c r="M20">
        <v>35</v>
      </c>
      <c r="N20">
        <v>-3.8000000000000003</v>
      </c>
      <c r="O20">
        <f t="shared" si="0"/>
        <v>3.71999999999999</v>
      </c>
      <c r="P20" s="1"/>
      <c r="Q20" s="1"/>
      <c r="R20" s="1"/>
      <c r="S20" s="1"/>
      <c r="T20" s="1"/>
      <c r="U20" s="1"/>
      <c r="V20" s="1"/>
      <c r="W20" s="1"/>
      <c r="X20" s="1">
        <f t="shared" ref="X20:AB28" si="7">X19</f>
        <v>41.555999999999997</v>
      </c>
      <c r="Y20" s="1"/>
      <c r="Z20" s="1">
        <f t="shared" si="7"/>
        <v>16.643999999999998</v>
      </c>
      <c r="AA20" s="1">
        <f t="shared" si="7"/>
        <v>10</v>
      </c>
      <c r="AB20" s="1">
        <f t="shared" si="7"/>
        <v>12.15</v>
      </c>
    </row>
    <row r="21" spans="1:28" x14ac:dyDescent="0.3">
      <c r="A21" s="1">
        <v>5.9699707031277285</v>
      </c>
      <c r="B21" s="1">
        <v>7</v>
      </c>
      <c r="C21" s="1">
        <v>5.9699707031277285</v>
      </c>
      <c r="M21">
        <v>36</v>
      </c>
      <c r="N21">
        <v>-3.7399999999999998</v>
      </c>
      <c r="O21">
        <f t="shared" si="0"/>
        <v>4.4399999999999959</v>
      </c>
      <c r="P21" s="1"/>
      <c r="Q21" s="1"/>
      <c r="R21" s="1"/>
      <c r="S21" s="1"/>
      <c r="T21" s="1"/>
      <c r="U21" s="1"/>
      <c r="V21" s="1"/>
      <c r="W21" s="1"/>
      <c r="X21" s="1">
        <f t="shared" si="7"/>
        <v>41.555999999999997</v>
      </c>
      <c r="Y21" s="1"/>
      <c r="Z21" s="1">
        <f t="shared" si="7"/>
        <v>16.643999999999998</v>
      </c>
      <c r="AA21" s="1">
        <f t="shared" si="7"/>
        <v>10</v>
      </c>
      <c r="AB21" s="1">
        <f t="shared" si="7"/>
        <v>12.15</v>
      </c>
    </row>
    <row r="22" spans="1:28" x14ac:dyDescent="0.3">
      <c r="A22" s="1">
        <v>6.2310791015638642</v>
      </c>
      <c r="B22" s="1">
        <v>7.5</v>
      </c>
      <c r="C22" s="1">
        <v>6.2310791015638642</v>
      </c>
      <c r="M22">
        <v>37</v>
      </c>
      <c r="N22">
        <v>-3.53</v>
      </c>
      <c r="O22">
        <f t="shared" si="0"/>
        <v>6.9599999999999955</v>
      </c>
      <c r="P22" s="1"/>
      <c r="Q22" s="1"/>
      <c r="R22" s="1"/>
      <c r="S22" s="1"/>
      <c r="T22" s="1"/>
      <c r="U22" s="1"/>
      <c r="V22" s="1"/>
      <c r="W22" s="1"/>
      <c r="X22" s="1">
        <f t="shared" si="7"/>
        <v>41.555999999999997</v>
      </c>
      <c r="Y22" s="1"/>
      <c r="Z22" s="1">
        <f t="shared" si="7"/>
        <v>16.643999999999998</v>
      </c>
      <c r="AA22" s="1">
        <f t="shared" si="7"/>
        <v>10</v>
      </c>
      <c r="AB22" s="1">
        <f t="shared" si="7"/>
        <v>12.15</v>
      </c>
    </row>
    <row r="23" spans="1:28" x14ac:dyDescent="0.3">
      <c r="A23" s="1">
        <v>6.4855957031277285</v>
      </c>
      <c r="B23" s="1">
        <v>8</v>
      </c>
      <c r="C23" s="1">
        <v>6.4855957031277285</v>
      </c>
      <c r="M23">
        <v>38</v>
      </c>
      <c r="N23">
        <v>-3.35</v>
      </c>
      <c r="O23">
        <f t="shared" si="0"/>
        <v>9.1199999999999921</v>
      </c>
      <c r="P23" s="1"/>
      <c r="Q23" s="1"/>
      <c r="R23" s="1"/>
      <c r="S23" s="1"/>
      <c r="T23" s="1"/>
      <c r="U23" s="1"/>
      <c r="V23" s="1"/>
      <c r="W23" s="1"/>
      <c r="X23" s="1">
        <f t="shared" si="7"/>
        <v>41.555999999999997</v>
      </c>
      <c r="Y23" s="1"/>
      <c r="Z23" s="1">
        <f t="shared" si="7"/>
        <v>16.643999999999998</v>
      </c>
      <c r="AA23" s="1">
        <f t="shared" si="7"/>
        <v>10</v>
      </c>
      <c r="AB23" s="1">
        <f t="shared" si="7"/>
        <v>12.15</v>
      </c>
    </row>
    <row r="24" spans="1:28" x14ac:dyDescent="0.3">
      <c r="A24" s="1">
        <v>6.7353515625</v>
      </c>
      <c r="B24" s="1">
        <v>8.5</v>
      </c>
      <c r="C24" s="1">
        <v>6.7353515625</v>
      </c>
      <c r="M24">
        <v>39</v>
      </c>
      <c r="N24">
        <v>-3.2399999999999998</v>
      </c>
      <c r="O24">
        <f t="shared" si="0"/>
        <v>10.439999999999996</v>
      </c>
      <c r="P24" s="1"/>
      <c r="Q24" s="1"/>
      <c r="R24" s="1"/>
      <c r="S24" s="1"/>
      <c r="T24" s="1"/>
      <c r="U24" s="1"/>
      <c r="V24" s="1"/>
      <c r="W24" s="1"/>
      <c r="X24" s="1">
        <f t="shared" si="7"/>
        <v>41.555999999999997</v>
      </c>
      <c r="Y24" s="1"/>
      <c r="Z24" s="1">
        <f t="shared" si="7"/>
        <v>16.643999999999998</v>
      </c>
      <c r="AA24" s="1">
        <f t="shared" si="7"/>
        <v>10</v>
      </c>
      <c r="AB24" s="1">
        <f t="shared" si="7"/>
        <v>12.15</v>
      </c>
    </row>
    <row r="25" spans="1:28" x14ac:dyDescent="0.3">
      <c r="A25" s="1">
        <v>6.9818115234361358</v>
      </c>
      <c r="B25" s="1">
        <v>9</v>
      </c>
      <c r="C25" s="1">
        <v>6.9818115234361358</v>
      </c>
      <c r="M25">
        <v>40</v>
      </c>
      <c r="N25">
        <v>-3.11</v>
      </c>
      <c r="O25">
        <f t="shared" si="0"/>
        <v>11.999999999999995</v>
      </c>
      <c r="P25" s="1"/>
      <c r="Q25" s="1"/>
      <c r="R25" s="1"/>
      <c r="S25" s="1"/>
      <c r="T25" s="1"/>
      <c r="U25" s="1"/>
      <c r="V25" s="1"/>
      <c r="W25" s="1"/>
      <c r="X25" s="1">
        <f t="shared" si="7"/>
        <v>41.555999999999997</v>
      </c>
      <c r="Y25" s="1"/>
      <c r="Z25" s="1">
        <f t="shared" si="7"/>
        <v>16.643999999999998</v>
      </c>
      <c r="AA25" s="1">
        <f t="shared" si="7"/>
        <v>10</v>
      </c>
      <c r="AB25" s="1">
        <f t="shared" si="7"/>
        <v>12.15</v>
      </c>
    </row>
    <row r="26" spans="1:28" x14ac:dyDescent="0.3">
      <c r="A26" s="1">
        <v>7.2216796875</v>
      </c>
      <c r="B26" s="1">
        <v>9.5</v>
      </c>
      <c r="C26" s="1">
        <v>7.2216796875</v>
      </c>
      <c r="M26">
        <v>40.5</v>
      </c>
      <c r="N26">
        <v>-2.56</v>
      </c>
      <c r="O26">
        <f t="shared" si="0"/>
        <v>18.599999999999994</v>
      </c>
      <c r="P26" s="1"/>
      <c r="Q26" s="1"/>
      <c r="R26" s="1"/>
      <c r="S26" s="1"/>
      <c r="T26" s="1"/>
      <c r="U26" s="1"/>
      <c r="V26" s="1"/>
      <c r="W26" s="1"/>
      <c r="X26" s="1">
        <f t="shared" si="7"/>
        <v>41.555999999999997</v>
      </c>
      <c r="Y26" s="1"/>
      <c r="Z26" s="1">
        <f t="shared" si="7"/>
        <v>16.643999999999998</v>
      </c>
      <c r="AA26" s="1">
        <f t="shared" si="7"/>
        <v>10</v>
      </c>
      <c r="AB26" s="1">
        <f t="shared" si="7"/>
        <v>12.15</v>
      </c>
    </row>
    <row r="27" spans="1:28" x14ac:dyDescent="0.3">
      <c r="A27" s="1">
        <v>7.4542236328077252</v>
      </c>
      <c r="B27" s="1">
        <v>10</v>
      </c>
      <c r="C27" s="1">
        <v>7.4542236328077252</v>
      </c>
      <c r="M27">
        <v>41</v>
      </c>
      <c r="N27">
        <v>-2.56</v>
      </c>
      <c r="O27">
        <f t="shared" si="0"/>
        <v>18.599999999999994</v>
      </c>
      <c r="P27" s="1"/>
      <c r="Q27" s="1"/>
      <c r="R27" s="1"/>
      <c r="S27" s="1"/>
      <c r="T27" s="1"/>
      <c r="U27" s="1"/>
      <c r="V27" s="1"/>
      <c r="W27" s="1"/>
      <c r="X27" s="1">
        <f t="shared" si="7"/>
        <v>41.555999999999997</v>
      </c>
      <c r="Y27" s="1"/>
      <c r="Z27" s="1">
        <f t="shared" si="7"/>
        <v>16.643999999999998</v>
      </c>
      <c r="AA27" s="1">
        <f t="shared" si="7"/>
        <v>10</v>
      </c>
      <c r="AB27" s="1">
        <f t="shared" si="7"/>
        <v>12.15</v>
      </c>
    </row>
    <row r="28" spans="1:28" x14ac:dyDescent="0.3">
      <c r="A28" s="1">
        <v>7.6805419921922748</v>
      </c>
      <c r="B28" s="1">
        <v>10.5</v>
      </c>
      <c r="C28" s="1">
        <v>7.6805419921922748</v>
      </c>
      <c r="M28">
        <v>42</v>
      </c>
      <c r="N28">
        <v>-2.4300000000000002</v>
      </c>
      <c r="O28">
        <f t="shared" si="0"/>
        <v>20.159999999999989</v>
      </c>
      <c r="P28" s="1"/>
      <c r="Q28" s="1"/>
      <c r="R28" s="1"/>
      <c r="S28" s="1"/>
      <c r="T28" s="1"/>
      <c r="U28" s="1"/>
      <c r="V28" s="1"/>
      <c r="W28" s="1"/>
      <c r="X28" s="1">
        <f t="shared" si="7"/>
        <v>41.555999999999997</v>
      </c>
      <c r="Y28" s="1"/>
      <c r="Z28" s="1">
        <f t="shared" si="7"/>
        <v>16.643999999999998</v>
      </c>
      <c r="AA28" s="1">
        <f t="shared" si="7"/>
        <v>10</v>
      </c>
      <c r="AB28" s="1">
        <f t="shared" si="7"/>
        <v>12.15</v>
      </c>
    </row>
    <row r="29" spans="1:28" x14ac:dyDescent="0.3">
      <c r="A29" s="1">
        <v>7.8988037109361358</v>
      </c>
      <c r="B29" s="1">
        <v>11</v>
      </c>
      <c r="C29" s="1">
        <v>7.8988037109361358</v>
      </c>
      <c r="M29">
        <v>42.3</v>
      </c>
      <c r="N29">
        <v>-2.4100000000000006</v>
      </c>
      <c r="O29">
        <f t="shared" si="0"/>
        <v>20.399999999999984</v>
      </c>
      <c r="P29" s="1"/>
      <c r="Q29" s="1"/>
      <c r="R29" s="1"/>
      <c r="S29" s="1"/>
      <c r="T29" s="1"/>
      <c r="U29" s="1"/>
      <c r="V29" s="1"/>
      <c r="W29" s="1"/>
      <c r="X29" s="1">
        <f t="shared" ref="X29:AB32" si="8">X28</f>
        <v>41.555999999999997</v>
      </c>
      <c r="Y29" s="1"/>
      <c r="Z29" s="1">
        <f t="shared" si="8"/>
        <v>16.643999999999998</v>
      </c>
      <c r="AA29" s="1">
        <f t="shared" si="8"/>
        <v>10</v>
      </c>
      <c r="AB29" s="1">
        <f t="shared" si="8"/>
        <v>12.15</v>
      </c>
    </row>
    <row r="30" spans="1:28" x14ac:dyDescent="0.3">
      <c r="A30" s="1">
        <v>8.1148681640638642</v>
      </c>
      <c r="B30" s="1">
        <v>11.5</v>
      </c>
      <c r="C30" s="1">
        <v>8.1148681640638642</v>
      </c>
      <c r="M30">
        <v>43</v>
      </c>
      <c r="N30">
        <v>-0.81999999999999984</v>
      </c>
      <c r="O30">
        <f t="shared" si="0"/>
        <v>39.479999999999997</v>
      </c>
      <c r="P30" s="1"/>
      <c r="Q30" s="1"/>
      <c r="R30" s="1"/>
      <c r="S30" s="1"/>
      <c r="T30" s="1"/>
      <c r="U30" s="1"/>
      <c r="V30" s="1"/>
      <c r="W30" s="1"/>
      <c r="X30" s="1">
        <f t="shared" si="8"/>
        <v>41.555999999999997</v>
      </c>
      <c r="Y30" s="1"/>
      <c r="Z30" s="1">
        <f t="shared" si="8"/>
        <v>16.643999999999998</v>
      </c>
      <c r="AA30" s="1">
        <f t="shared" si="8"/>
        <v>10</v>
      </c>
      <c r="AB30" s="1">
        <f t="shared" si="8"/>
        <v>12.15</v>
      </c>
    </row>
    <row r="31" spans="1:28" x14ac:dyDescent="0.3">
      <c r="A31" s="1">
        <v>8.326171875</v>
      </c>
      <c r="B31" s="1">
        <v>12</v>
      </c>
      <c r="C31" s="1">
        <v>8.326171875</v>
      </c>
      <c r="M31">
        <v>48</v>
      </c>
      <c r="N31">
        <v>-0.60999999999999988</v>
      </c>
      <c r="O31">
        <f t="shared" si="0"/>
        <v>41.999999999999993</v>
      </c>
      <c r="P31" s="1"/>
      <c r="Q31" s="1"/>
      <c r="R31" s="1"/>
      <c r="S31" s="1"/>
      <c r="T31" s="1"/>
      <c r="U31" s="1"/>
      <c r="V31" s="1"/>
      <c r="W31" s="1"/>
      <c r="X31" s="1">
        <f t="shared" si="8"/>
        <v>41.555999999999997</v>
      </c>
      <c r="Y31" s="1"/>
      <c r="Z31" s="1">
        <f t="shared" si="8"/>
        <v>16.643999999999998</v>
      </c>
      <c r="AA31" s="1">
        <f t="shared" si="8"/>
        <v>10</v>
      </c>
      <c r="AB31" s="1">
        <f t="shared" si="8"/>
        <v>12.15</v>
      </c>
    </row>
    <row r="32" spans="1:28" x14ac:dyDescent="0.3">
      <c r="A32" s="1">
        <v>8.5341796875</v>
      </c>
      <c r="B32" s="1">
        <v>12.5</v>
      </c>
      <c r="C32" s="1">
        <v>8.5341796875</v>
      </c>
      <c r="M32">
        <v>52</v>
      </c>
      <c r="N32">
        <v>-0.68000000000000016</v>
      </c>
      <c r="O32">
        <f t="shared" si="0"/>
        <v>41.159999999999989</v>
      </c>
      <c r="P32" s="1"/>
      <c r="Q32" s="1"/>
      <c r="R32" s="1"/>
      <c r="S32" s="1"/>
      <c r="T32" s="1"/>
      <c r="U32" s="1"/>
      <c r="V32" s="1"/>
      <c r="W32" s="1"/>
      <c r="X32" s="1">
        <f t="shared" si="8"/>
        <v>41.555999999999997</v>
      </c>
      <c r="Y32" s="1"/>
      <c r="Z32" s="1">
        <f t="shared" si="8"/>
        <v>16.643999999999998</v>
      </c>
      <c r="AA32" s="1">
        <f t="shared" si="8"/>
        <v>10</v>
      </c>
      <c r="AB32" s="1">
        <f t="shared" si="8"/>
        <v>12.15</v>
      </c>
    </row>
    <row r="33" spans="1:28" x14ac:dyDescent="0.3">
      <c r="A33" s="1">
        <v>8.7381591796922748</v>
      </c>
      <c r="B33" s="1">
        <v>13</v>
      </c>
      <c r="C33" s="1">
        <v>8.7381591796922748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3">
      <c r="A34" s="1">
        <v>8.9377441406277285</v>
      </c>
      <c r="B34" s="1">
        <v>13.5</v>
      </c>
      <c r="C34" s="1">
        <v>8.9377441406277285</v>
      </c>
      <c r="M34">
        <v>21.1</v>
      </c>
      <c r="N34">
        <v>-1.77</v>
      </c>
      <c r="O34">
        <f t="shared" si="0"/>
        <v>28.079999999999991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3">
      <c r="A35" s="1">
        <v>9.1336669921922748</v>
      </c>
      <c r="B35" s="1">
        <v>14</v>
      </c>
      <c r="C35" s="1">
        <v>9.1336669921922748</v>
      </c>
      <c r="M35">
        <v>22</v>
      </c>
      <c r="N35">
        <v>-1.77</v>
      </c>
      <c r="O35">
        <f t="shared" si="0"/>
        <v>28.079999999999991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3">
      <c r="A36" s="1">
        <v>9.3259277343722715</v>
      </c>
      <c r="B36" s="1">
        <v>14.5</v>
      </c>
      <c r="C36" s="1">
        <v>9.3259277343722715</v>
      </c>
      <c r="M36">
        <v>23</v>
      </c>
      <c r="N36">
        <v>-1.77</v>
      </c>
      <c r="O36">
        <f t="shared" si="0"/>
        <v>28.079999999999991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3">
      <c r="A37" s="1">
        <v>9.5148925781277285</v>
      </c>
      <c r="B37" s="1">
        <v>15</v>
      </c>
      <c r="C37" s="1">
        <v>9.5148925781277285</v>
      </c>
      <c r="M37">
        <v>25</v>
      </c>
      <c r="N37">
        <v>-1.77</v>
      </c>
      <c r="O37">
        <f t="shared" si="0"/>
        <v>28.079999999999991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3">
      <c r="A38" s="1">
        <v>9.6624755859361358</v>
      </c>
      <c r="B38" s="1">
        <v>15.5</v>
      </c>
      <c r="C38" s="1">
        <v>9.6624755859361358</v>
      </c>
      <c r="M38">
        <v>27</v>
      </c>
      <c r="N38">
        <v>-1.77</v>
      </c>
      <c r="O38">
        <f t="shared" si="0"/>
        <v>28.079999999999991</v>
      </c>
      <c r="X38" s="1"/>
      <c r="Y38" s="1"/>
      <c r="Z38" s="1"/>
      <c r="AA38" s="1"/>
      <c r="AB38" s="1"/>
    </row>
    <row r="39" spans="1:28" x14ac:dyDescent="0.3">
      <c r="A39" s="1">
        <v>9.8741455078077252</v>
      </c>
      <c r="B39" s="1">
        <v>16</v>
      </c>
      <c r="C39" s="1">
        <v>9.8741455078077252</v>
      </c>
      <c r="M39">
        <v>29</v>
      </c>
      <c r="N39">
        <v>-1.77</v>
      </c>
      <c r="O39">
        <f t="shared" si="0"/>
        <v>28.079999999999991</v>
      </c>
      <c r="X39" s="1"/>
      <c r="Y39" s="1"/>
      <c r="Z39" s="1"/>
      <c r="AA39" s="1"/>
      <c r="AB39" s="1"/>
    </row>
    <row r="40" spans="1:28" x14ac:dyDescent="0.3">
      <c r="A40" s="1">
        <v>10.043701171872272</v>
      </c>
      <c r="B40" s="1">
        <v>16.5</v>
      </c>
      <c r="C40" s="1">
        <v>10.043701171872272</v>
      </c>
      <c r="M40">
        <v>31.1</v>
      </c>
      <c r="N40">
        <v>-1.77</v>
      </c>
      <c r="O40">
        <f t="shared" si="0"/>
        <v>28.079999999999991</v>
      </c>
      <c r="X40" s="1"/>
      <c r="Y40" s="1"/>
      <c r="Z40" s="1"/>
      <c r="AA40" s="1"/>
      <c r="AB40" s="1"/>
    </row>
    <row r="41" spans="1:28" x14ac:dyDescent="0.3">
      <c r="A41" s="1">
        <v>10.211791992192275</v>
      </c>
      <c r="B41" s="1">
        <v>17</v>
      </c>
      <c r="C41" s="1">
        <v>10.211791992192275</v>
      </c>
      <c r="M41">
        <v>31.1</v>
      </c>
      <c r="N41">
        <v>-1.77</v>
      </c>
      <c r="O41">
        <v>40.92</v>
      </c>
      <c r="X41" s="1"/>
      <c r="Y41" s="1"/>
      <c r="Z41" s="1"/>
      <c r="AA41" s="1"/>
      <c r="AB41" s="1"/>
    </row>
    <row r="42" spans="1:28" x14ac:dyDescent="0.3">
      <c r="A42" s="1">
        <v>10.378784179692275</v>
      </c>
      <c r="B42" s="1">
        <v>17.5</v>
      </c>
      <c r="C42" s="1">
        <v>10.378784179692275</v>
      </c>
      <c r="M42">
        <v>32.1</v>
      </c>
      <c r="N42">
        <v>-1.77</v>
      </c>
      <c r="O42">
        <v>40.92</v>
      </c>
      <c r="X42" s="1"/>
      <c r="Y42" s="1"/>
      <c r="Z42" s="1"/>
      <c r="AA42" s="1"/>
      <c r="AB42" s="1"/>
    </row>
    <row r="43" spans="1:28" x14ac:dyDescent="0.3">
      <c r="A43" s="1">
        <v>10.5439453125</v>
      </c>
      <c r="B43" s="1">
        <v>18</v>
      </c>
      <c r="C43" s="1">
        <v>10.5439453125</v>
      </c>
      <c r="M43">
        <v>32.1</v>
      </c>
      <c r="N43">
        <v>-1.77</v>
      </c>
      <c r="O43">
        <f t="shared" si="0"/>
        <v>28.079999999999991</v>
      </c>
      <c r="X43" s="1"/>
      <c r="Y43" s="1"/>
      <c r="Z43" s="1"/>
      <c r="AA43" s="1"/>
      <c r="AB43" s="1"/>
    </row>
    <row r="44" spans="1:28" x14ac:dyDescent="0.3">
      <c r="A44" s="1">
        <v>10.706909179692275</v>
      </c>
      <c r="B44" s="1">
        <v>18.5</v>
      </c>
      <c r="C44" s="1">
        <v>10.706909179692275</v>
      </c>
      <c r="M44">
        <v>33</v>
      </c>
      <c r="N44">
        <v>-1.77</v>
      </c>
      <c r="O44">
        <f t="shared" si="0"/>
        <v>28.079999999999991</v>
      </c>
      <c r="X44" s="1"/>
      <c r="Y44" s="1"/>
      <c r="Z44" s="1"/>
      <c r="AA44" s="1"/>
      <c r="AB44" s="1"/>
    </row>
    <row r="45" spans="1:28" x14ac:dyDescent="0.3">
      <c r="A45" s="1">
        <v>10.836547851563864</v>
      </c>
      <c r="B45" s="1">
        <v>19</v>
      </c>
      <c r="C45" s="1">
        <v>10.836547851563864</v>
      </c>
      <c r="M45">
        <v>34</v>
      </c>
      <c r="N45">
        <v>-1.77</v>
      </c>
      <c r="O45">
        <f t="shared" si="0"/>
        <v>28.079999999999991</v>
      </c>
      <c r="X45" s="1"/>
      <c r="Y45" s="1"/>
      <c r="Z45" s="1"/>
      <c r="AA45" s="1"/>
      <c r="AB45" s="1"/>
    </row>
    <row r="46" spans="1:28" x14ac:dyDescent="0.3">
      <c r="A46" s="1">
        <v>10.998413085936136</v>
      </c>
      <c r="B46" s="1">
        <v>19.5</v>
      </c>
      <c r="C46" s="1">
        <v>10.998413085936136</v>
      </c>
      <c r="M46">
        <v>35</v>
      </c>
      <c r="N46">
        <v>-1.77</v>
      </c>
      <c r="O46">
        <f t="shared" si="0"/>
        <v>28.079999999999991</v>
      </c>
      <c r="X46" s="1"/>
      <c r="Y46" s="1"/>
      <c r="Z46" s="1"/>
      <c r="AA46" s="1"/>
      <c r="AB46" s="1"/>
    </row>
    <row r="47" spans="1:28" x14ac:dyDescent="0.3">
      <c r="A47" s="1">
        <v>11.158081054692275</v>
      </c>
      <c r="B47" s="1">
        <v>20</v>
      </c>
      <c r="C47" s="1">
        <v>11.158081054692275</v>
      </c>
      <c r="M47">
        <v>36</v>
      </c>
      <c r="N47">
        <v>-1.77</v>
      </c>
      <c r="O47">
        <f t="shared" si="0"/>
        <v>28.079999999999991</v>
      </c>
      <c r="X47" s="1"/>
      <c r="Y47" s="1"/>
      <c r="Z47" s="1"/>
      <c r="AA47" s="1"/>
      <c r="AB47" s="1"/>
    </row>
    <row r="48" spans="1:28" x14ac:dyDescent="0.3">
      <c r="A48" s="1">
        <v>11.315917968756139</v>
      </c>
      <c r="B48" s="1">
        <v>20.5</v>
      </c>
      <c r="C48" s="1">
        <v>11.315917968756139</v>
      </c>
      <c r="M48">
        <v>37</v>
      </c>
      <c r="N48">
        <v>-1.77</v>
      </c>
      <c r="O48">
        <f t="shared" si="0"/>
        <v>28.079999999999991</v>
      </c>
      <c r="X48" s="1"/>
      <c r="Y48" s="1"/>
      <c r="Z48" s="1"/>
      <c r="AA48" s="1"/>
      <c r="AB48" s="1"/>
    </row>
    <row r="49" spans="1:28" x14ac:dyDescent="0.3">
      <c r="A49" s="1">
        <v>11.471923828127728</v>
      </c>
      <c r="B49" s="1">
        <v>21</v>
      </c>
      <c r="C49" s="1">
        <v>11.471923828127728</v>
      </c>
      <c r="M49">
        <v>38</v>
      </c>
      <c r="N49">
        <v>-1.77</v>
      </c>
      <c r="O49">
        <f t="shared" si="0"/>
        <v>28.079999999999991</v>
      </c>
      <c r="X49" s="1"/>
      <c r="Y49" s="1"/>
      <c r="Z49" s="1"/>
      <c r="AA49" s="1"/>
      <c r="AB49" s="1"/>
    </row>
    <row r="50" spans="1:28" x14ac:dyDescent="0.3">
      <c r="A50" s="1">
        <v>11.626098632807725</v>
      </c>
      <c r="B50" s="1">
        <v>21.5</v>
      </c>
      <c r="C50" s="1">
        <v>11.626098632807725</v>
      </c>
      <c r="M50">
        <v>39</v>
      </c>
      <c r="N50">
        <v>-1.77</v>
      </c>
      <c r="O50">
        <f t="shared" si="0"/>
        <v>28.079999999999991</v>
      </c>
      <c r="X50" s="1"/>
      <c r="Y50" s="1"/>
      <c r="Z50" s="1"/>
      <c r="AA50" s="1"/>
      <c r="AB50" s="1"/>
    </row>
    <row r="51" spans="1:28" x14ac:dyDescent="0.3">
      <c r="A51" s="1">
        <v>11.778808593756139</v>
      </c>
      <c r="B51" s="1">
        <v>22</v>
      </c>
      <c r="C51" s="1">
        <v>11.778808593756139</v>
      </c>
      <c r="M51">
        <v>40</v>
      </c>
      <c r="N51">
        <v>-1.77</v>
      </c>
      <c r="O51">
        <f t="shared" si="0"/>
        <v>28.079999999999991</v>
      </c>
      <c r="X51" s="1"/>
      <c r="Y51" s="1"/>
      <c r="Z51" s="1"/>
      <c r="AA51" s="1"/>
      <c r="AB51" s="1"/>
    </row>
    <row r="52" spans="1:28" x14ac:dyDescent="0.3">
      <c r="A52" s="1">
        <v>11.928955078127728</v>
      </c>
      <c r="B52" s="1">
        <v>22.5</v>
      </c>
      <c r="C52" s="1">
        <v>11.928955078127728</v>
      </c>
      <c r="M52">
        <v>40.5</v>
      </c>
      <c r="N52">
        <v>-1.77</v>
      </c>
      <c r="O52">
        <f t="shared" si="0"/>
        <v>28.079999999999991</v>
      </c>
      <c r="X52" s="1"/>
      <c r="Y52" s="1"/>
      <c r="Z52" s="1"/>
      <c r="AA52" s="1"/>
      <c r="AB52" s="1"/>
    </row>
    <row r="53" spans="1:28" x14ac:dyDescent="0.3">
      <c r="A53" s="1">
        <v>12.078735351563864</v>
      </c>
      <c r="B53" s="1">
        <v>23</v>
      </c>
      <c r="C53" s="1">
        <v>12.078735351563864</v>
      </c>
      <c r="M53">
        <v>41</v>
      </c>
      <c r="N53">
        <v>-1.77</v>
      </c>
      <c r="O53">
        <f t="shared" si="0"/>
        <v>28.079999999999991</v>
      </c>
      <c r="X53" s="1"/>
      <c r="Y53" s="1"/>
      <c r="Z53" s="1"/>
      <c r="AA53" s="1"/>
      <c r="AB53" s="1"/>
    </row>
    <row r="54" spans="1:28" x14ac:dyDescent="0.3">
      <c r="A54" s="1">
        <v>12.226684570307725</v>
      </c>
      <c r="B54" s="1">
        <v>23.5</v>
      </c>
      <c r="C54" s="1">
        <v>12.226684570307725</v>
      </c>
      <c r="M54">
        <v>42</v>
      </c>
      <c r="N54">
        <v>-1.77</v>
      </c>
      <c r="O54">
        <f t="shared" si="0"/>
        <v>28.079999999999991</v>
      </c>
      <c r="X54" s="1"/>
      <c r="Y54" s="1"/>
      <c r="Z54" s="1"/>
      <c r="AA54" s="1"/>
      <c r="AB54" s="1"/>
    </row>
    <row r="55" spans="1:28" x14ac:dyDescent="0.3">
      <c r="A55" s="1">
        <v>12.372802734372272</v>
      </c>
      <c r="B55" s="1">
        <v>24</v>
      </c>
      <c r="C55" s="1">
        <v>12.372802734372272</v>
      </c>
      <c r="M55">
        <v>42.3</v>
      </c>
      <c r="N55">
        <v>-1.77</v>
      </c>
      <c r="O55">
        <f t="shared" si="0"/>
        <v>28.079999999999991</v>
      </c>
      <c r="X55" s="1"/>
      <c r="Y55" s="1"/>
      <c r="Z55" s="1"/>
      <c r="AA55" s="1"/>
      <c r="AB55" s="1"/>
    </row>
    <row r="56" spans="1:28" x14ac:dyDescent="0.3">
      <c r="A56" s="1">
        <v>12.517456054692275</v>
      </c>
      <c r="B56" s="1">
        <v>24.5</v>
      </c>
      <c r="C56" s="1">
        <v>12.517456054692275</v>
      </c>
    </row>
    <row r="57" spans="1:28" x14ac:dyDescent="0.3">
      <c r="A57" s="1">
        <v>12.661010742192275</v>
      </c>
      <c r="B57" s="1">
        <v>25</v>
      </c>
      <c r="C57" s="1">
        <v>12.661010742192275</v>
      </c>
    </row>
    <row r="58" spans="1:28" x14ac:dyDescent="0.3">
      <c r="A58" s="1">
        <v>12.803466796872272</v>
      </c>
      <c r="B58" s="1">
        <v>25.5</v>
      </c>
      <c r="C58" s="1">
        <v>12.803466796872272</v>
      </c>
    </row>
    <row r="59" spans="1:28" x14ac:dyDescent="0.3">
      <c r="A59" s="1">
        <v>12.944458007807725</v>
      </c>
      <c r="B59" s="1">
        <v>26</v>
      </c>
      <c r="C59" s="1">
        <v>12.944458007807725</v>
      </c>
    </row>
    <row r="60" spans="1:28" x14ac:dyDescent="0.3">
      <c r="A60" s="1">
        <v>13.083984375</v>
      </c>
      <c r="B60" s="1">
        <v>26.5</v>
      </c>
      <c r="C60" s="1">
        <v>13.083984375</v>
      </c>
    </row>
    <row r="61" spans="1:28" x14ac:dyDescent="0.3">
      <c r="A61" s="1">
        <v>13.222412109372272</v>
      </c>
      <c r="B61" s="1">
        <v>27</v>
      </c>
      <c r="C61" s="1">
        <v>13.222412109372272</v>
      </c>
    </row>
    <row r="62" spans="1:28" x14ac:dyDescent="0.3">
      <c r="A62" s="1">
        <v>13.359741210936136</v>
      </c>
      <c r="B62" s="1">
        <v>27.5</v>
      </c>
      <c r="C62" s="1">
        <v>13.359741210936136</v>
      </c>
    </row>
    <row r="63" spans="1:28" x14ac:dyDescent="0.3">
      <c r="A63" s="1">
        <v>13.495971679692275</v>
      </c>
      <c r="B63" s="1">
        <v>28</v>
      </c>
      <c r="C63" s="1">
        <v>13.495971679692275</v>
      </c>
    </row>
    <row r="64" spans="1:28" x14ac:dyDescent="0.3">
      <c r="A64" s="1">
        <v>13.631103515627728</v>
      </c>
      <c r="B64" s="1">
        <v>28.5</v>
      </c>
      <c r="C64" s="1">
        <v>13.631103515627728</v>
      </c>
    </row>
    <row r="65" spans="1:3" x14ac:dyDescent="0.3">
      <c r="A65" s="1">
        <v>13.765136718756139</v>
      </c>
      <c r="B65" s="1">
        <v>29</v>
      </c>
      <c r="C65" s="1">
        <v>13.765136718756139</v>
      </c>
    </row>
    <row r="66" spans="1:3" x14ac:dyDescent="0.3">
      <c r="A66" s="1">
        <v>13.897705078127728</v>
      </c>
      <c r="B66" s="1">
        <v>29.5</v>
      </c>
      <c r="C66" s="1">
        <v>13.897705078127728</v>
      </c>
    </row>
    <row r="67" spans="1:3" x14ac:dyDescent="0.3">
      <c r="A67" s="1">
        <v>14.029174804692275</v>
      </c>
      <c r="B67" s="1">
        <v>30</v>
      </c>
      <c r="C67" s="1">
        <v>14.029174804692275</v>
      </c>
    </row>
    <row r="68" spans="1:3" x14ac:dyDescent="0.3">
      <c r="A68" s="1">
        <v>14.290649414063864</v>
      </c>
      <c r="B68" s="1">
        <v>31</v>
      </c>
      <c r="C68" s="1">
        <v>14.290649414063864</v>
      </c>
    </row>
    <row r="69" spans="1:3" x14ac:dyDescent="0.3">
      <c r="A69" s="1">
        <v>14.546997070307725</v>
      </c>
      <c r="B69" s="1">
        <v>32</v>
      </c>
      <c r="C69" s="1">
        <v>14.546997070307725</v>
      </c>
    </row>
    <row r="70" spans="1:3" x14ac:dyDescent="0.3">
      <c r="A70" s="1">
        <v>14.798950195307725</v>
      </c>
      <c r="B70" s="1">
        <v>33</v>
      </c>
      <c r="C70" s="1">
        <v>14.798950195307725</v>
      </c>
    </row>
    <row r="71" spans="1:3" x14ac:dyDescent="0.3">
      <c r="A71" s="1">
        <v>15.047973632807725</v>
      </c>
      <c r="B71" s="1">
        <v>34</v>
      </c>
      <c r="C71" s="1">
        <v>15.047973632807725</v>
      </c>
    </row>
    <row r="72" spans="1:3" x14ac:dyDescent="0.3">
      <c r="A72" s="1">
        <v>15.293334960936136</v>
      </c>
      <c r="B72" s="1">
        <v>35</v>
      </c>
      <c r="C72" s="1">
        <v>15.293334960936136</v>
      </c>
    </row>
    <row r="73" spans="1:3" x14ac:dyDescent="0.3">
      <c r="A73" s="1">
        <v>15.5302734375</v>
      </c>
      <c r="B73" s="1">
        <v>36</v>
      </c>
      <c r="C73" s="1">
        <v>15.5302734375</v>
      </c>
    </row>
    <row r="74" spans="1:3" x14ac:dyDescent="0.3">
      <c r="A74" s="1">
        <v>15.770874023436136</v>
      </c>
      <c r="B74" s="1">
        <v>37</v>
      </c>
      <c r="C74" s="1">
        <v>15.770874023436136</v>
      </c>
    </row>
    <row r="75" spans="1:3" x14ac:dyDescent="0.3">
      <c r="A75" s="1">
        <v>16.008911132807725</v>
      </c>
      <c r="B75" s="1">
        <v>38</v>
      </c>
      <c r="C75" s="1">
        <v>16.008911132807725</v>
      </c>
    </row>
    <row r="76" spans="1:3" x14ac:dyDescent="0.3">
      <c r="A76" s="1">
        <v>16.243286132807725</v>
      </c>
      <c r="B76" s="1">
        <v>39</v>
      </c>
      <c r="C76" s="1">
        <v>16.243286132807725</v>
      </c>
    </row>
    <row r="77" spans="1:3" x14ac:dyDescent="0.3">
      <c r="A77" s="1">
        <v>16.475830078127728</v>
      </c>
      <c r="B77" s="1">
        <v>40</v>
      </c>
      <c r="C77" s="1">
        <v>16.475830078127728</v>
      </c>
    </row>
    <row r="78" spans="1:3" x14ac:dyDescent="0.3">
      <c r="A78" s="1">
        <v>16.705078125</v>
      </c>
      <c r="B78" s="1">
        <v>41</v>
      </c>
      <c r="C78" s="1">
        <v>16.705078125</v>
      </c>
    </row>
    <row r="79" spans="1:3" x14ac:dyDescent="0.3">
      <c r="A79" s="1">
        <v>16.931396484372272</v>
      </c>
      <c r="B79" s="1">
        <v>42</v>
      </c>
      <c r="C79" s="1">
        <v>16.931396484372272</v>
      </c>
    </row>
    <row r="80" spans="1:3" x14ac:dyDescent="0.3">
      <c r="A80" s="1">
        <v>17.155151367192275</v>
      </c>
      <c r="B80" s="1">
        <v>43</v>
      </c>
      <c r="C80" s="1">
        <v>17.155151367192275</v>
      </c>
    </row>
    <row r="81" spans="1:3" x14ac:dyDescent="0.3">
      <c r="A81" s="1">
        <v>17.375610351563864</v>
      </c>
      <c r="B81" s="1">
        <v>44</v>
      </c>
      <c r="C81" s="1">
        <v>17.375610351563864</v>
      </c>
    </row>
    <row r="82" spans="1:3" x14ac:dyDescent="0.3">
      <c r="A82" s="1">
        <v>17.593139648436136</v>
      </c>
      <c r="B82" s="1">
        <v>45</v>
      </c>
      <c r="C82" s="1">
        <v>17.593139648436136</v>
      </c>
    </row>
    <row r="83" spans="1:3" x14ac:dyDescent="0.3">
      <c r="A83" s="1">
        <v>17.808105468756139</v>
      </c>
      <c r="B83" s="1">
        <v>46</v>
      </c>
      <c r="C83" s="1">
        <v>17.808105468756139</v>
      </c>
    </row>
    <row r="84" spans="1:3" x14ac:dyDescent="0.3">
      <c r="A84" s="1">
        <v>18.021606445307725</v>
      </c>
      <c r="B84" s="1">
        <v>47</v>
      </c>
      <c r="C84" s="1">
        <v>18.021606445307725</v>
      </c>
    </row>
    <row r="85" spans="1:3" x14ac:dyDescent="0.3">
      <c r="A85" s="1">
        <v>18.233642578127728</v>
      </c>
      <c r="B85" s="1">
        <v>48</v>
      </c>
      <c r="C85" s="1">
        <v>18.233642578127728</v>
      </c>
    </row>
    <row r="86" spans="1:3" x14ac:dyDescent="0.3">
      <c r="A86" s="1">
        <v>18.457763671872272</v>
      </c>
      <c r="B86" s="1">
        <v>49</v>
      </c>
      <c r="C86" s="1">
        <v>18.457763671872272</v>
      </c>
    </row>
    <row r="87" spans="1:3" x14ac:dyDescent="0.3">
      <c r="A87" s="1">
        <v>18.639770507807725</v>
      </c>
      <c r="B87" s="1">
        <v>50</v>
      </c>
      <c r="C87" s="1">
        <v>18.639770507807725</v>
      </c>
    </row>
    <row r="88" spans="1:3" x14ac:dyDescent="0.3">
      <c r="A88" s="1">
        <v>18.825805664063864</v>
      </c>
      <c r="B88" s="1">
        <v>51</v>
      </c>
      <c r="C88" s="1">
        <v>18.825805664063864</v>
      </c>
    </row>
    <row r="89" spans="1:3" x14ac:dyDescent="0.3">
      <c r="A89" s="1">
        <v>19.056152343756139</v>
      </c>
      <c r="B89" s="1">
        <v>52</v>
      </c>
      <c r="C89" s="1">
        <v>19.056152343756139</v>
      </c>
    </row>
    <row r="90" spans="1:3" x14ac:dyDescent="0.3">
      <c r="A90" s="1">
        <v>19.259399414063864</v>
      </c>
      <c r="B90" s="1">
        <v>53</v>
      </c>
      <c r="C90" s="1">
        <v>19.259399414063864</v>
      </c>
    </row>
    <row r="91" spans="1:3" x14ac:dyDescent="0.3">
      <c r="A91" s="1">
        <v>19.449829101563864</v>
      </c>
      <c r="B91" s="1">
        <v>54</v>
      </c>
      <c r="C91" s="1">
        <v>19.449829101563864</v>
      </c>
    </row>
    <row r="92" spans="1:3" x14ac:dyDescent="0.3">
      <c r="A92" s="1">
        <v>19.662231445307725</v>
      </c>
      <c r="B92" s="1">
        <v>55</v>
      </c>
      <c r="C92" s="1">
        <v>19.662231445307725</v>
      </c>
    </row>
    <row r="93" spans="1:3" x14ac:dyDescent="0.3">
      <c r="A93" s="1">
        <v>19.915649414063864</v>
      </c>
      <c r="B93" s="1">
        <v>56</v>
      </c>
      <c r="C93" s="1">
        <v>19.915649414063864</v>
      </c>
    </row>
    <row r="94" spans="1:3" x14ac:dyDescent="0.3">
      <c r="A94" s="1">
        <v>20.160278320307725</v>
      </c>
      <c r="B94" s="1">
        <v>57</v>
      </c>
      <c r="C94" s="1">
        <v>20.160278320307725</v>
      </c>
    </row>
    <row r="95" spans="1:3" x14ac:dyDescent="0.3">
      <c r="A95" s="1">
        <v>20.396850585936136</v>
      </c>
      <c r="B95" s="1">
        <v>58</v>
      </c>
      <c r="C95" s="1">
        <v>20.396850585936136</v>
      </c>
    </row>
    <row r="96" spans="1:3" x14ac:dyDescent="0.3">
      <c r="A96" s="1">
        <v>20.626464843756139</v>
      </c>
      <c r="B96" s="1">
        <v>59</v>
      </c>
      <c r="C96" s="1">
        <v>20.626464843756139</v>
      </c>
    </row>
    <row r="97" spans="1:3" x14ac:dyDescent="0.3">
      <c r="A97" s="1">
        <v>20.849853515627728</v>
      </c>
      <c r="B97" s="1">
        <v>60</v>
      </c>
      <c r="C97" s="1">
        <v>20.849853515627728</v>
      </c>
    </row>
    <row r="98" spans="1:3" x14ac:dyDescent="0.3">
      <c r="A98" s="1">
        <v>21.065185546872272</v>
      </c>
      <c r="B98" s="1">
        <v>61</v>
      </c>
      <c r="C98" s="1">
        <v>21.065185546872272</v>
      </c>
    </row>
    <row r="99" spans="1:3" x14ac:dyDescent="0.3">
      <c r="A99" s="1">
        <v>21.266967773436136</v>
      </c>
      <c r="B99" s="1">
        <v>62</v>
      </c>
      <c r="C99" s="1">
        <v>21.266967773436136</v>
      </c>
    </row>
    <row r="100" spans="1:3" x14ac:dyDescent="0.3">
      <c r="A100" s="1">
        <v>21.472778320307725</v>
      </c>
      <c r="B100" s="1">
        <v>63</v>
      </c>
      <c r="C100" s="1">
        <v>21.472778320307725</v>
      </c>
    </row>
    <row r="101" spans="1:3" x14ac:dyDescent="0.3">
      <c r="A101" s="1">
        <v>21.672729492192275</v>
      </c>
      <c r="B101" s="1">
        <v>64</v>
      </c>
      <c r="C101" s="1">
        <v>21.672729492192275</v>
      </c>
    </row>
    <row r="102" spans="1:3" x14ac:dyDescent="0.3">
      <c r="A102" s="1">
        <v>21.869750976563864</v>
      </c>
      <c r="B102" s="1">
        <v>65</v>
      </c>
      <c r="C102" s="1">
        <v>21.869750976563864</v>
      </c>
    </row>
    <row r="103" spans="1:3" x14ac:dyDescent="0.3">
      <c r="A103" s="1">
        <v>22.062744140627728</v>
      </c>
      <c r="B103" s="1">
        <v>66</v>
      </c>
      <c r="C103" s="1">
        <v>22.062744140627728</v>
      </c>
    </row>
    <row r="104" spans="1:3" x14ac:dyDescent="0.3">
      <c r="A104" s="1">
        <v>22.246582031256139</v>
      </c>
      <c r="B104" s="1">
        <v>67</v>
      </c>
      <c r="C104" s="1">
        <v>22.246582031256139</v>
      </c>
    </row>
    <row r="105" spans="1:3" x14ac:dyDescent="0.3">
      <c r="A105" s="1">
        <v>22.427856445307725</v>
      </c>
      <c r="B105" s="1">
        <v>68</v>
      </c>
      <c r="C105" s="1">
        <v>22.427856445307725</v>
      </c>
    </row>
    <row r="106" spans="1:3" x14ac:dyDescent="0.3">
      <c r="A106" s="1">
        <v>22.606933593756139</v>
      </c>
      <c r="B106" s="1">
        <v>69</v>
      </c>
      <c r="C106" s="1">
        <v>22.606933593756139</v>
      </c>
    </row>
    <row r="107" spans="1:3" x14ac:dyDescent="0.3">
      <c r="A107" s="1">
        <v>22.775756835936136</v>
      </c>
      <c r="B107" s="1">
        <v>70</v>
      </c>
      <c r="C107" s="1">
        <v>22.775756835936136</v>
      </c>
    </row>
    <row r="108" spans="1:3" x14ac:dyDescent="0.3">
      <c r="A108" s="1">
        <v>22.938354492192275</v>
      </c>
      <c r="B108" s="1">
        <v>71</v>
      </c>
      <c r="C108" s="1">
        <v>22.938354492192275</v>
      </c>
    </row>
    <row r="109" spans="1:3" x14ac:dyDescent="0.3">
      <c r="A109" s="1">
        <v>23.099487304692275</v>
      </c>
      <c r="B109" s="1">
        <v>72</v>
      </c>
      <c r="C109" s="1">
        <v>23.099487304692275</v>
      </c>
    </row>
    <row r="110" spans="1:3" x14ac:dyDescent="0.3">
      <c r="A110" s="1">
        <v>23.254394531256139</v>
      </c>
      <c r="B110" s="1">
        <v>73</v>
      </c>
      <c r="C110" s="1">
        <v>23.254394531256139</v>
      </c>
    </row>
    <row r="111" spans="1:3" x14ac:dyDescent="0.3">
      <c r="A111" s="1">
        <v>23.4140625</v>
      </c>
      <c r="B111" s="1">
        <v>74</v>
      </c>
      <c r="C111" s="1">
        <v>23.4140625</v>
      </c>
    </row>
    <row r="112" spans="1:3" x14ac:dyDescent="0.3">
      <c r="A112" s="1">
        <v>23.577026367192275</v>
      </c>
      <c r="B112" s="1">
        <v>75</v>
      </c>
      <c r="C112" s="1">
        <v>23.577026367192275</v>
      </c>
    </row>
    <row r="113" spans="1:3" x14ac:dyDescent="0.3">
      <c r="A113" s="1">
        <v>23.736694335936136</v>
      </c>
      <c r="B113" s="1">
        <v>76</v>
      </c>
      <c r="C113" s="1">
        <v>23.736694335936136</v>
      </c>
    </row>
    <row r="114" spans="1:3" x14ac:dyDescent="0.3">
      <c r="A114" s="1">
        <v>23.894897460936136</v>
      </c>
      <c r="B114" s="1">
        <v>77</v>
      </c>
      <c r="C114" s="1">
        <v>23.894897460936136</v>
      </c>
    </row>
    <row r="115" spans="1:3" x14ac:dyDescent="0.3">
      <c r="A115" s="1">
        <v>24.064819335936136</v>
      </c>
      <c r="B115" s="1">
        <v>78</v>
      </c>
      <c r="C115" s="1">
        <v>24.064819335936136</v>
      </c>
    </row>
    <row r="116" spans="1:3" x14ac:dyDescent="0.3">
      <c r="A116" s="1">
        <v>24.225219726563864</v>
      </c>
      <c r="B116" s="1">
        <v>79</v>
      </c>
      <c r="C116" s="1">
        <v>24.225219726563864</v>
      </c>
    </row>
    <row r="117" spans="1:3" x14ac:dyDescent="0.3">
      <c r="A117" s="1">
        <v>24.365844726563864</v>
      </c>
      <c r="B117" s="1">
        <v>80</v>
      </c>
      <c r="C117" s="1">
        <v>24.365844726563864</v>
      </c>
    </row>
    <row r="118" spans="1:3" x14ac:dyDescent="0.3">
      <c r="A118" s="1">
        <v>24.505371093756139</v>
      </c>
      <c r="B118" s="1">
        <v>81</v>
      </c>
      <c r="C118" s="1">
        <v>24.505371093756139</v>
      </c>
    </row>
    <row r="119" spans="1:3" x14ac:dyDescent="0.3">
      <c r="A119" s="1">
        <v>24.643798828127728</v>
      </c>
      <c r="B119" s="1">
        <v>82</v>
      </c>
      <c r="C119" s="1">
        <v>24.643798828127728</v>
      </c>
    </row>
    <row r="120" spans="1:3" x14ac:dyDescent="0.3">
      <c r="A120" s="1">
        <v>24.781860351563864</v>
      </c>
      <c r="B120" s="1">
        <v>83</v>
      </c>
      <c r="C120" s="1">
        <v>24.781860351563864</v>
      </c>
    </row>
    <row r="121" spans="1:3" x14ac:dyDescent="0.3">
      <c r="A121" s="1">
        <v>24.919189453127728</v>
      </c>
      <c r="B121" s="1">
        <v>84</v>
      </c>
      <c r="C121" s="1">
        <v>24.919189453127728</v>
      </c>
    </row>
    <row r="122" spans="1:3" x14ac:dyDescent="0.3">
      <c r="A122" s="1">
        <v>25.074096679692275</v>
      </c>
      <c r="B122" s="1">
        <v>85</v>
      </c>
      <c r="C122" s="1">
        <v>25.074096679692275</v>
      </c>
    </row>
    <row r="123" spans="1:3" x14ac:dyDescent="0.3">
      <c r="A123" s="1">
        <v>25.209594726563864</v>
      </c>
      <c r="B123" s="1">
        <v>86</v>
      </c>
      <c r="C123" s="1">
        <v>25.209594726563864</v>
      </c>
    </row>
    <row r="124" spans="1:3" x14ac:dyDescent="0.3">
      <c r="A124" s="1">
        <v>25.345825195307725</v>
      </c>
      <c r="B124" s="1">
        <v>87</v>
      </c>
      <c r="C124" s="1">
        <v>25.345825195307725</v>
      </c>
    </row>
    <row r="125" spans="1:3" x14ac:dyDescent="0.3">
      <c r="A125" s="1">
        <v>25.481323242192275</v>
      </c>
      <c r="B125" s="1">
        <v>88</v>
      </c>
      <c r="C125" s="1">
        <v>25.481323242192275</v>
      </c>
    </row>
    <row r="126" spans="1:3" x14ac:dyDescent="0.3">
      <c r="A126" s="1">
        <v>25.615722656256139</v>
      </c>
      <c r="B126" s="1">
        <v>89</v>
      </c>
      <c r="C126" s="1">
        <v>25.615722656256139</v>
      </c>
    </row>
    <row r="127" spans="1:3" x14ac:dyDescent="0.3">
      <c r="A127" s="1">
        <v>25.750122070307725</v>
      </c>
      <c r="B127" s="1">
        <v>90</v>
      </c>
      <c r="C127" s="1">
        <v>25.750122070307725</v>
      </c>
    </row>
    <row r="128" spans="1:3" x14ac:dyDescent="0.3">
      <c r="A128" s="1">
        <v>25.883422851563864</v>
      </c>
      <c r="B128" s="1">
        <v>91</v>
      </c>
      <c r="C128" s="1">
        <v>25.883422851563864</v>
      </c>
    </row>
    <row r="129" spans="1:3" x14ac:dyDescent="0.3">
      <c r="A129" s="1">
        <v>26.017089843756139</v>
      </c>
      <c r="B129" s="1">
        <v>92</v>
      </c>
      <c r="C129" s="1">
        <v>26.017089843756139</v>
      </c>
    </row>
    <row r="130" spans="1:3" x14ac:dyDescent="0.3">
      <c r="A130" s="1">
        <v>26.1533203125</v>
      </c>
      <c r="B130" s="1">
        <v>93</v>
      </c>
      <c r="C130" s="1">
        <v>26.1533203125</v>
      </c>
    </row>
    <row r="131" spans="1:3" x14ac:dyDescent="0.3">
      <c r="A131" s="1">
        <v>26.286254882807725</v>
      </c>
      <c r="B131" s="1">
        <v>94</v>
      </c>
      <c r="C131" s="1">
        <v>26.286254882807725</v>
      </c>
    </row>
    <row r="132" spans="1:3" x14ac:dyDescent="0.3">
      <c r="A132" s="1">
        <v>26.418457031256139</v>
      </c>
      <c r="B132" s="1">
        <v>95</v>
      </c>
      <c r="C132" s="1">
        <v>26.418457031256139</v>
      </c>
    </row>
    <row r="133" spans="1:3" x14ac:dyDescent="0.3">
      <c r="A133" s="1">
        <v>26.555786132807725</v>
      </c>
      <c r="B133" s="1">
        <v>96</v>
      </c>
      <c r="C133" s="1">
        <v>26.555786132807725</v>
      </c>
    </row>
    <row r="134" spans="1:3" x14ac:dyDescent="0.3">
      <c r="A134" s="1">
        <v>26.687622070307725</v>
      </c>
      <c r="B134" s="1">
        <v>97</v>
      </c>
      <c r="C134" s="1">
        <v>26.687622070307725</v>
      </c>
    </row>
    <row r="135" spans="1:3" x14ac:dyDescent="0.3">
      <c r="A135" s="1">
        <v>26.818725585936136</v>
      </c>
      <c r="B135" s="1">
        <v>98</v>
      </c>
      <c r="C135" s="1">
        <v>26.818725585936136</v>
      </c>
    </row>
    <row r="136" spans="1:3" x14ac:dyDescent="0.3">
      <c r="A136" s="1">
        <v>26.949096679692275</v>
      </c>
      <c r="B136" s="1">
        <v>99</v>
      </c>
      <c r="C136" s="1">
        <v>26.949096679692275</v>
      </c>
    </row>
    <row r="137" spans="1:3" x14ac:dyDescent="0.3">
      <c r="A137" s="1">
        <v>27.079467773436136</v>
      </c>
      <c r="B137" s="1">
        <v>100</v>
      </c>
      <c r="C137" s="1">
        <v>27.079467773436136</v>
      </c>
    </row>
    <row r="138" spans="1:3" x14ac:dyDescent="0.3">
      <c r="A138" s="1">
        <v>27.724731445307725</v>
      </c>
      <c r="B138" s="1">
        <v>105</v>
      </c>
      <c r="C138" s="1">
        <v>27.724731445307725</v>
      </c>
    </row>
    <row r="139" spans="1:3" x14ac:dyDescent="0.3">
      <c r="A139" s="1">
        <v>28.350219726563864</v>
      </c>
      <c r="B139" s="1">
        <v>110</v>
      </c>
      <c r="C139" s="1">
        <v>28.350219726563864</v>
      </c>
    </row>
    <row r="140" spans="1:3" x14ac:dyDescent="0.3">
      <c r="A140" s="1">
        <v>28.961059570307725</v>
      </c>
      <c r="B140" s="1">
        <v>115</v>
      </c>
      <c r="C140" s="1">
        <v>28.961059570307725</v>
      </c>
    </row>
    <row r="141" spans="1:3" x14ac:dyDescent="0.3">
      <c r="A141" s="1">
        <v>29.561279296872272</v>
      </c>
      <c r="B141" s="1">
        <v>120</v>
      </c>
      <c r="C141" s="1">
        <v>29.561279296872272</v>
      </c>
    </row>
    <row r="142" spans="1:3" x14ac:dyDescent="0.3">
      <c r="A142" s="1">
        <v>30.151245117192275</v>
      </c>
      <c r="B142" s="1">
        <v>125</v>
      </c>
      <c r="C142" s="1">
        <v>30.151245117192275</v>
      </c>
    </row>
    <row r="143" spans="1:3" x14ac:dyDescent="0.3">
      <c r="A143" s="20">
        <v>33.109863281256139</v>
      </c>
      <c r="B143" s="20">
        <v>130</v>
      </c>
      <c r="C143" s="20">
        <v>33.109863281256139</v>
      </c>
    </row>
    <row r="144" spans="1:3" x14ac:dyDescent="0.3">
      <c r="A144" s="1">
        <v>31.309936523436136</v>
      </c>
      <c r="B144" s="1">
        <v>135</v>
      </c>
      <c r="C144" s="1">
        <v>31.309936523436136</v>
      </c>
    </row>
    <row r="145" spans="1:3" x14ac:dyDescent="0.3">
      <c r="A145" s="20">
        <v>34.380249023436136</v>
      </c>
      <c r="B145" s="20">
        <v>140</v>
      </c>
      <c r="C145" s="20">
        <v>34.380249023436136</v>
      </c>
    </row>
    <row r="146" spans="1:3" x14ac:dyDescent="0.3">
      <c r="A146" s="1">
        <v>32.419555664063864</v>
      </c>
      <c r="B146" s="1">
        <v>145</v>
      </c>
      <c r="C146" s="1">
        <v>32.419555664063864</v>
      </c>
    </row>
    <row r="147" spans="1:3" x14ac:dyDescent="0.3">
      <c r="A147" s="20">
        <v>35.5341796875</v>
      </c>
      <c r="B147" s="20">
        <v>150</v>
      </c>
      <c r="C147" s="20">
        <v>35.5341796875</v>
      </c>
    </row>
    <row r="148" spans="1:3" x14ac:dyDescent="0.3">
      <c r="A148" s="1">
        <v>33.46875</v>
      </c>
      <c r="B148" s="1">
        <v>155</v>
      </c>
      <c r="C148" s="1">
        <v>33.46875</v>
      </c>
    </row>
    <row r="149" spans="1:3" x14ac:dyDescent="0.3">
      <c r="A149" s="20">
        <v>36.606811523436136</v>
      </c>
      <c r="B149" s="20">
        <v>160</v>
      </c>
      <c r="C149" s="20">
        <v>36.606811523436136</v>
      </c>
    </row>
    <row r="150" spans="1:3" x14ac:dyDescent="0.3">
      <c r="A150" s="1">
        <v>34.490844726563864</v>
      </c>
      <c r="B150" s="1">
        <v>165</v>
      </c>
      <c r="C150" s="1">
        <v>34.490844726563864</v>
      </c>
    </row>
    <row r="151" spans="1:3" x14ac:dyDescent="0.3">
      <c r="A151" s="20">
        <v>37.595581054692275</v>
      </c>
      <c r="B151" s="20">
        <v>170</v>
      </c>
      <c r="C151" s="20">
        <v>37.595581054692275</v>
      </c>
    </row>
    <row r="152" spans="1:3" x14ac:dyDescent="0.3">
      <c r="A152" s="1">
        <v>35.491699218756139</v>
      </c>
      <c r="B152" s="1">
        <v>175</v>
      </c>
      <c r="C152" s="1">
        <v>35.491699218756139</v>
      </c>
    </row>
    <row r="153" spans="1:3" x14ac:dyDescent="0.3">
      <c r="A153" s="20">
        <v>38.496459960936136</v>
      </c>
      <c r="B153" s="20">
        <v>180</v>
      </c>
      <c r="C153" s="20">
        <v>38.496459960936136</v>
      </c>
    </row>
    <row r="154" spans="1:3" x14ac:dyDescent="0.3">
      <c r="A154" s="1">
        <v>36.456665039063864</v>
      </c>
      <c r="B154" s="1">
        <v>185</v>
      </c>
      <c r="C154" s="1">
        <v>36.456665039063864</v>
      </c>
    </row>
    <row r="155" spans="1:3" x14ac:dyDescent="0.3">
      <c r="A155" s="20">
        <v>39.150512695307725</v>
      </c>
      <c r="B155" s="20">
        <v>187</v>
      </c>
      <c r="C155" s="20">
        <v>39.150512695307725</v>
      </c>
    </row>
    <row r="156" spans="1:3" x14ac:dyDescent="0.3">
      <c r="A156" s="1">
        <v>36.923950195307725</v>
      </c>
      <c r="B156" s="1">
        <v>190</v>
      </c>
      <c r="C156" s="1">
        <v>36.923950195307725</v>
      </c>
    </row>
    <row r="157" spans="1:3" x14ac:dyDescent="0.3">
      <c r="A157" s="1">
        <v>37.385375976563864</v>
      </c>
      <c r="B157" s="1">
        <v>195</v>
      </c>
      <c r="C157" s="1">
        <v>37.385375976563864</v>
      </c>
    </row>
    <row r="158" spans="1:3" x14ac:dyDescent="0.3">
      <c r="A158" s="20">
        <v>40.263427734372272</v>
      </c>
      <c r="B158" s="20">
        <v>200</v>
      </c>
      <c r="C158" s="20">
        <v>40.263427734372272</v>
      </c>
    </row>
    <row r="159" spans="1:3" x14ac:dyDescent="0.3">
      <c r="A159" s="1">
        <v>38.289916992192275</v>
      </c>
      <c r="B159" s="1">
        <v>205</v>
      </c>
      <c r="C159" s="1">
        <v>38.289916992192275</v>
      </c>
    </row>
    <row r="160" spans="1:3" x14ac:dyDescent="0.3">
      <c r="A160" s="1">
        <v>38.729736328127728</v>
      </c>
      <c r="B160" s="1">
        <v>210</v>
      </c>
      <c r="C160" s="1">
        <v>38.729736328127728</v>
      </c>
    </row>
    <row r="161" spans="1:3" x14ac:dyDescent="0.3">
      <c r="A161" s="1">
        <v>39.164794921872272</v>
      </c>
      <c r="B161" s="1">
        <v>215</v>
      </c>
      <c r="C161" s="1">
        <v>39.164794921872272</v>
      </c>
    </row>
    <row r="162" spans="1:3" x14ac:dyDescent="0.3">
      <c r="A162" s="1">
        <v>39.601318359372272</v>
      </c>
      <c r="B162" s="1">
        <v>220</v>
      </c>
      <c r="C162" s="1">
        <v>39.601318359372272</v>
      </c>
    </row>
    <row r="163" spans="1:3" x14ac:dyDescent="0.3">
      <c r="A163" s="1">
        <v>40.026123046872272</v>
      </c>
      <c r="B163" s="1">
        <v>225</v>
      </c>
      <c r="C163" s="1">
        <v>40.026123046872272</v>
      </c>
    </row>
    <row r="164" spans="1:3" x14ac:dyDescent="0.3">
      <c r="A164" s="1">
        <v>40.446533203127728</v>
      </c>
      <c r="B164" s="1">
        <v>230</v>
      </c>
      <c r="C164" s="1">
        <v>40.446533203127728</v>
      </c>
    </row>
    <row r="165" spans="1:3" x14ac:dyDescent="0.3">
      <c r="A165" s="1">
        <v>40.861450195307725</v>
      </c>
      <c r="B165" s="1">
        <v>235</v>
      </c>
      <c r="C165" s="1">
        <v>40.861450195307725</v>
      </c>
    </row>
    <row r="166" spans="1:3" x14ac:dyDescent="0.3">
      <c r="A166" s="1">
        <v>41.2734375</v>
      </c>
      <c r="B166" s="1">
        <v>240</v>
      </c>
      <c r="C166" s="1">
        <v>41.2734375</v>
      </c>
    </row>
    <row r="167" spans="1:3" x14ac:dyDescent="0.3">
      <c r="A167" s="1">
        <v>41.682495117192275</v>
      </c>
      <c r="B167" s="1">
        <v>245</v>
      </c>
      <c r="C167" s="1">
        <v>41.682495117192275</v>
      </c>
    </row>
    <row r="168" spans="1:3" x14ac:dyDescent="0.3">
      <c r="A168" s="20">
        <v>43.341430664063864</v>
      </c>
      <c r="B168" s="20">
        <v>250</v>
      </c>
      <c r="C168" s="20">
        <v>43.341430664063864</v>
      </c>
    </row>
    <row r="169" spans="1:3" x14ac:dyDescent="0.3">
      <c r="A169" s="1">
        <v>42.892089843756139</v>
      </c>
      <c r="B169" s="1">
        <v>260</v>
      </c>
      <c r="C169" s="1">
        <v>42.892089843756139</v>
      </c>
    </row>
    <row r="170" spans="1:3" x14ac:dyDescent="0.3">
      <c r="A170" s="1">
        <v>43.680175781256139</v>
      </c>
      <c r="B170" s="1">
        <v>270</v>
      </c>
      <c r="C170" s="1">
        <v>43.680175781256139</v>
      </c>
    </row>
    <row r="171" spans="1:3" x14ac:dyDescent="0.3">
      <c r="A171" s="1">
        <v>44.460571289063864</v>
      </c>
      <c r="B171" s="1">
        <v>280</v>
      </c>
      <c r="C171" s="1">
        <v>44.460571289063864</v>
      </c>
    </row>
    <row r="172" spans="1:3" x14ac:dyDescent="0.3">
      <c r="A172" s="1">
        <v>45.050903320307725</v>
      </c>
      <c r="B172" s="1">
        <v>290</v>
      </c>
      <c r="C172" s="1">
        <v>45.050903320307725</v>
      </c>
    </row>
    <row r="173" spans="1:3" x14ac:dyDescent="0.3">
      <c r="A173" s="20">
        <v>45.496948242192275</v>
      </c>
      <c r="B173" s="20">
        <v>300</v>
      </c>
      <c r="C173" s="20">
        <v>45.496948242192275</v>
      </c>
    </row>
    <row r="174" spans="1:3" x14ac:dyDescent="0.3">
      <c r="A174" s="1">
        <v>45.97265625</v>
      </c>
      <c r="B174" s="1">
        <v>310</v>
      </c>
      <c r="C174" s="1">
        <v>45.97265625</v>
      </c>
    </row>
    <row r="175" spans="1:3" x14ac:dyDescent="0.3">
      <c r="A175" s="1">
        <v>46.513916015627728</v>
      </c>
      <c r="B175" s="1">
        <v>320</v>
      </c>
      <c r="C175" s="1">
        <v>46.513916015627728</v>
      </c>
    </row>
    <row r="176" spans="1:3" x14ac:dyDescent="0.3">
      <c r="A176" s="1">
        <v>47.094360351563864</v>
      </c>
      <c r="B176" s="1">
        <v>330</v>
      </c>
      <c r="C176" s="1">
        <v>47.094360351563864</v>
      </c>
    </row>
    <row r="177" spans="1:3" x14ac:dyDescent="0.3">
      <c r="A177" s="1">
        <v>47.765258789063864</v>
      </c>
      <c r="B177" s="1">
        <v>340</v>
      </c>
      <c r="C177" s="1">
        <v>47.765258789063864</v>
      </c>
    </row>
    <row r="178" spans="1:3" x14ac:dyDescent="0.3">
      <c r="A178" s="20">
        <v>48.483032226563864</v>
      </c>
      <c r="B178" s="20">
        <v>350</v>
      </c>
      <c r="C178" s="20">
        <v>48.483032226563864</v>
      </c>
    </row>
    <row r="179" spans="1:3" x14ac:dyDescent="0.3">
      <c r="A179" s="1">
        <v>48.978515625</v>
      </c>
      <c r="B179" s="1">
        <v>360</v>
      </c>
      <c r="C179" s="1">
        <v>48.978515625</v>
      </c>
    </row>
    <row r="180" spans="1:3" x14ac:dyDescent="0.3">
      <c r="A180" s="1">
        <v>49.761840820307725</v>
      </c>
      <c r="B180" s="1">
        <v>370</v>
      </c>
      <c r="C180" s="1">
        <v>49.761840820307725</v>
      </c>
    </row>
    <row r="181" spans="1:3" x14ac:dyDescent="0.3">
      <c r="A181" s="1">
        <v>50.375244140627728</v>
      </c>
      <c r="B181" s="1">
        <v>380</v>
      </c>
      <c r="C181" s="1">
        <v>50.375244140627728</v>
      </c>
    </row>
    <row r="182" spans="1:3" x14ac:dyDescent="0.3">
      <c r="A182" s="1">
        <v>51.079467773436136</v>
      </c>
      <c r="B182" s="1">
        <v>390</v>
      </c>
      <c r="C182" s="1">
        <v>51.079467773436136</v>
      </c>
    </row>
    <row r="183" spans="1:3" x14ac:dyDescent="0.3">
      <c r="A183" s="20">
        <v>51.6708984375</v>
      </c>
      <c r="B183" s="20">
        <v>400</v>
      </c>
      <c r="C183" s="20">
        <v>51.6708984375</v>
      </c>
    </row>
    <row r="184" spans="1:3" x14ac:dyDescent="0.3">
      <c r="A184" s="1">
        <v>52.842407226563864</v>
      </c>
      <c r="B184" s="1">
        <v>420</v>
      </c>
      <c r="C184" s="1">
        <v>52.842407226563864</v>
      </c>
    </row>
    <row r="185" spans="1:3" x14ac:dyDescent="0.3">
      <c r="A185" s="1">
        <v>54.098144531256139</v>
      </c>
      <c r="B185" s="1">
        <v>440</v>
      </c>
      <c r="C185" s="1">
        <v>54.098144531256139</v>
      </c>
    </row>
    <row r="186" spans="1:3" x14ac:dyDescent="0.3">
      <c r="A186" s="20">
        <v>54.593261718756139</v>
      </c>
      <c r="B186" s="20">
        <v>450</v>
      </c>
      <c r="C186" s="20">
        <v>54.593261718756139</v>
      </c>
    </row>
    <row r="187" spans="1:3" x14ac:dyDescent="0.3">
      <c r="A187" s="1">
        <v>55.112182617192275</v>
      </c>
      <c r="B187" s="1">
        <v>460</v>
      </c>
      <c r="C187" s="1">
        <v>55.112182617192275</v>
      </c>
    </row>
    <row r="188" spans="1:3" x14ac:dyDescent="0.3">
      <c r="A188" s="1">
        <v>56.182250976563864</v>
      </c>
      <c r="B188" s="1">
        <v>480</v>
      </c>
      <c r="C188" s="1">
        <v>56.182250976563864</v>
      </c>
    </row>
    <row r="189" spans="1:3" x14ac:dyDescent="0.3">
      <c r="A189" s="1">
        <v>57.176879882807725</v>
      </c>
      <c r="B189" s="1">
        <v>500</v>
      </c>
      <c r="C189" s="1">
        <v>57.176879882807725</v>
      </c>
    </row>
    <row r="190" spans="1:3" x14ac:dyDescent="0.3">
      <c r="A190" s="1">
        <v>58.323852539063864</v>
      </c>
      <c r="B190" s="1">
        <v>520</v>
      </c>
      <c r="C190" s="1">
        <v>58.323852539063864</v>
      </c>
    </row>
    <row r="191" spans="1:3" x14ac:dyDescent="0.3">
      <c r="A191" s="1">
        <v>59.155883789063864</v>
      </c>
      <c r="B191" s="1">
        <v>540</v>
      </c>
      <c r="C191" s="1">
        <v>59.155883789063864</v>
      </c>
    </row>
    <row r="192" spans="1:3" x14ac:dyDescent="0.3">
      <c r="A192" s="1">
        <v>59.511840820307725</v>
      </c>
      <c r="B192" s="1">
        <v>550</v>
      </c>
      <c r="C192" s="1">
        <v>59.511840820307725</v>
      </c>
    </row>
    <row r="193" spans="1:3" x14ac:dyDescent="0.3">
      <c r="A193" s="1">
        <v>59.858276367192275</v>
      </c>
      <c r="B193" s="1">
        <v>560</v>
      </c>
      <c r="C193" s="1">
        <v>59.858276367192275</v>
      </c>
    </row>
    <row r="194" spans="1:3" x14ac:dyDescent="0.3">
      <c r="A194" s="1">
        <v>60.465087890627728</v>
      </c>
      <c r="B194" s="1">
        <v>580</v>
      </c>
      <c r="C194" s="1">
        <v>60.465087890627728</v>
      </c>
    </row>
    <row r="195" spans="1:3" x14ac:dyDescent="0.3">
      <c r="A195" s="1">
        <v>61.204467773436136</v>
      </c>
      <c r="B195" s="1">
        <v>600</v>
      </c>
      <c r="C195" s="1">
        <v>61.204467773436136</v>
      </c>
    </row>
    <row r="196" spans="1:3" x14ac:dyDescent="0.3">
      <c r="A196" s="1">
        <v>61.573974609372272</v>
      </c>
      <c r="B196" s="1">
        <v>620</v>
      </c>
      <c r="C196" s="1">
        <v>61.573974609372272</v>
      </c>
    </row>
    <row r="197" spans="1:3" x14ac:dyDescent="0.3">
      <c r="A197" s="1">
        <v>62.127685546872272</v>
      </c>
      <c r="B197" s="1">
        <v>640</v>
      </c>
      <c r="C197" s="1">
        <v>62.127685546872272</v>
      </c>
    </row>
    <row r="198" spans="1:3" x14ac:dyDescent="0.3">
      <c r="A198" s="1">
        <v>62.354736328127728</v>
      </c>
      <c r="B198" s="1">
        <v>647</v>
      </c>
      <c r="C198" s="1">
        <v>62.354736328127728</v>
      </c>
    </row>
    <row r="199" spans="1:3" x14ac:dyDescent="0.3">
      <c r="A199" s="1">
        <v>62.755004882807725</v>
      </c>
      <c r="B199" s="1">
        <v>660</v>
      </c>
      <c r="C199" s="1">
        <v>62.755004882807725</v>
      </c>
    </row>
    <row r="200" spans="1:3" x14ac:dyDescent="0.3">
      <c r="A200" s="1">
        <v>63.791381835936136</v>
      </c>
      <c r="B200" s="1">
        <v>700</v>
      </c>
      <c r="C200" s="1">
        <v>63.791381835936136</v>
      </c>
    </row>
    <row r="201" spans="1:3" x14ac:dyDescent="0.3">
      <c r="A201" s="1">
        <v>64.802124023436136</v>
      </c>
      <c r="B201" s="1">
        <v>750</v>
      </c>
      <c r="C201" s="1">
        <v>64.802124023436136</v>
      </c>
    </row>
    <row r="202" spans="1:3" x14ac:dyDescent="0.3">
      <c r="A202" s="1">
        <v>65.452880859372272</v>
      </c>
      <c r="B202" s="1">
        <v>800</v>
      </c>
      <c r="C202" s="1">
        <v>65.452880859372272</v>
      </c>
    </row>
    <row r="203" spans="1:3" x14ac:dyDescent="0.3">
      <c r="A203" s="1">
        <v>66.154174804692275</v>
      </c>
      <c r="B203" s="1">
        <v>850</v>
      </c>
      <c r="C203" s="1">
        <v>66.154174804692275</v>
      </c>
    </row>
    <row r="204" spans="1:3" x14ac:dyDescent="0.3">
      <c r="A204" s="1">
        <v>66.923217773436136</v>
      </c>
      <c r="B204" s="1">
        <v>900</v>
      </c>
      <c r="C204" s="1">
        <v>66.923217773436136</v>
      </c>
    </row>
    <row r="205" spans="1:3" x14ac:dyDescent="0.3">
      <c r="A205" s="1">
        <v>67.797363281256139</v>
      </c>
      <c r="B205" s="1">
        <v>950</v>
      </c>
      <c r="C205" s="1">
        <v>67.797363281256139</v>
      </c>
    </row>
    <row r="206" spans="1:3" x14ac:dyDescent="0.3">
      <c r="A206" s="1">
        <v>68.414428710936136</v>
      </c>
      <c r="B206" s="1">
        <v>1000</v>
      </c>
      <c r="C206" s="1">
        <v>68.414428710936136</v>
      </c>
    </row>
    <row r="207" spans="1:3" x14ac:dyDescent="0.3">
      <c r="A207" s="1">
        <v>69.3369140625</v>
      </c>
      <c r="B207" s="1">
        <v>1050</v>
      </c>
      <c r="C207" s="1">
        <v>69.3369140625</v>
      </c>
    </row>
    <row r="208" spans="1:3" x14ac:dyDescent="0.3">
      <c r="A208" s="1">
        <v>69.977783203127728</v>
      </c>
      <c r="B208" s="1">
        <v>1100</v>
      </c>
      <c r="C208" s="1">
        <v>69.977783203127728</v>
      </c>
    </row>
    <row r="209" spans="1:3" x14ac:dyDescent="0.3">
      <c r="A209" s="1">
        <v>70.391967773436136</v>
      </c>
      <c r="B209" s="1">
        <v>1130</v>
      </c>
      <c r="C209" s="1">
        <v>70.391967773436136</v>
      </c>
    </row>
    <row r="210" spans="1:3" x14ac:dyDescent="0.3">
      <c r="A210" s="1">
        <v>70.599609375</v>
      </c>
      <c r="B210" s="1">
        <v>1150</v>
      </c>
      <c r="C210" s="1">
        <v>70.599609375</v>
      </c>
    </row>
    <row r="211" spans="1:3" x14ac:dyDescent="0.3">
      <c r="A211" s="1">
        <v>71.239746093756139</v>
      </c>
      <c r="B211" s="1">
        <v>1200</v>
      </c>
      <c r="C211" s="1">
        <v>71.239746093756139</v>
      </c>
    </row>
    <row r="212" spans="1:3" x14ac:dyDescent="0.3">
      <c r="A212" s="1">
        <v>71.950927734372272</v>
      </c>
      <c r="B212" s="1">
        <v>1250</v>
      </c>
      <c r="C212" s="1">
        <v>71.950927734372272</v>
      </c>
    </row>
    <row r="213" spans="1:3" x14ac:dyDescent="0.3">
      <c r="A213" s="1">
        <v>72.454833984372272</v>
      </c>
      <c r="B213" s="1">
        <v>1300</v>
      </c>
      <c r="C213" s="1">
        <v>72.454833984372272</v>
      </c>
    </row>
    <row r="214" spans="1:3" x14ac:dyDescent="0.3">
      <c r="A214" s="1">
        <v>74.279663085936136</v>
      </c>
      <c r="B214" s="1">
        <v>1400</v>
      </c>
      <c r="C214" s="1">
        <v>74.279663085936136</v>
      </c>
    </row>
    <row r="215" spans="1:3" x14ac:dyDescent="0.3">
      <c r="A215" s="1">
        <v>75.574951171872272</v>
      </c>
      <c r="B215" s="1">
        <v>1500</v>
      </c>
      <c r="C215" s="1">
        <v>75.574951171872272</v>
      </c>
    </row>
    <row r="216" spans="1:3" x14ac:dyDescent="0.3">
      <c r="A216" s="1">
        <v>77.470458984372272</v>
      </c>
      <c r="B216" s="1">
        <v>1600</v>
      </c>
      <c r="C216" s="1">
        <v>77.470458984372272</v>
      </c>
    </row>
    <row r="217" spans="1:3" x14ac:dyDescent="0.3">
      <c r="A217" s="1">
        <v>76.697753906256139</v>
      </c>
      <c r="B217" s="1">
        <v>1700</v>
      </c>
      <c r="C217" s="1">
        <v>76.697753906256139</v>
      </c>
    </row>
    <row r="218" spans="1:3" x14ac:dyDescent="0.3">
      <c r="A218" s="1">
        <v>77.7333984375</v>
      </c>
      <c r="B218" s="1">
        <v>1800</v>
      </c>
      <c r="C218" s="1">
        <v>77.7333984375</v>
      </c>
    </row>
    <row r="219" spans="1:3" x14ac:dyDescent="0.3">
      <c r="A219" s="1">
        <v>77.842895507807725</v>
      </c>
      <c r="B219" s="1">
        <v>1880</v>
      </c>
      <c r="C219" s="1">
        <v>77.842895507807725</v>
      </c>
    </row>
    <row r="220" spans="1:3" x14ac:dyDescent="0.3">
      <c r="A220" s="1">
        <v>77.797119140627728</v>
      </c>
      <c r="B220" s="1">
        <v>1900</v>
      </c>
      <c r="C220" s="1">
        <v>77.797119140627728</v>
      </c>
    </row>
    <row r="221" spans="1:3" x14ac:dyDescent="0.3">
      <c r="A221" s="1">
        <v>78.449340820307725</v>
      </c>
      <c r="B221" s="1">
        <v>2000</v>
      </c>
      <c r="C221" s="1">
        <v>78.449340820307725</v>
      </c>
    </row>
    <row r="222" spans="1:3" x14ac:dyDescent="0.3">
      <c r="A222" s="1">
        <v>79.015869140627728</v>
      </c>
      <c r="B222" s="1">
        <v>2100</v>
      </c>
      <c r="C222" s="1">
        <v>79.015869140627728</v>
      </c>
    </row>
    <row r="223" spans="1:3" x14ac:dyDescent="0.3">
      <c r="A223" s="1">
        <v>79.198608398436136</v>
      </c>
      <c r="B223" s="1">
        <v>2200</v>
      </c>
      <c r="C223" s="1">
        <v>79.198608398436136</v>
      </c>
    </row>
    <row r="224" spans="1:3" x14ac:dyDescent="0.3">
      <c r="A224" s="1">
        <v>79.199340820307725</v>
      </c>
      <c r="B224" s="1">
        <v>2300</v>
      </c>
      <c r="C224" s="1">
        <v>79.199340820307725</v>
      </c>
    </row>
    <row r="225" spans="1:3" x14ac:dyDescent="0.3">
      <c r="A225" s="1">
        <v>79.246582031256139</v>
      </c>
      <c r="B225" s="1">
        <v>2400</v>
      </c>
      <c r="C225" s="1">
        <v>79.246582031256139</v>
      </c>
    </row>
    <row r="226" spans="1:3" x14ac:dyDescent="0.3">
      <c r="A226" s="1">
        <v>80.669677734372272</v>
      </c>
      <c r="B226" s="1">
        <v>2500</v>
      </c>
      <c r="C226" s="1">
        <v>80.669677734372272</v>
      </c>
    </row>
    <row r="227" spans="1:3" x14ac:dyDescent="0.3">
      <c r="A227" s="1">
        <v>80.393188476563864</v>
      </c>
      <c r="B227" s="1">
        <v>2560</v>
      </c>
      <c r="C227" s="1">
        <v>80.393188476563864</v>
      </c>
    </row>
    <row r="228" spans="1:3" x14ac:dyDescent="0.3">
      <c r="A228" s="1">
        <v>81.6064453125</v>
      </c>
      <c r="B228" s="1">
        <v>2700</v>
      </c>
      <c r="C228" s="1">
        <v>81.6064453125</v>
      </c>
    </row>
    <row r="229" spans="1:3" x14ac:dyDescent="0.3">
      <c r="A229" s="1">
        <v>81.232543945307725</v>
      </c>
      <c r="B229" s="1">
        <v>2800</v>
      </c>
      <c r="C229" s="1">
        <v>81.232543945307725</v>
      </c>
    </row>
    <row r="230" spans="1:3" x14ac:dyDescent="0.3">
      <c r="A230" s="1">
        <v>81.8642578125</v>
      </c>
      <c r="B230" s="1">
        <v>2900</v>
      </c>
      <c r="C230" s="1">
        <v>81.8642578125</v>
      </c>
    </row>
    <row r="231" spans="1:3" x14ac:dyDescent="0.3">
      <c r="A231" s="1">
        <v>83.638549804692275</v>
      </c>
      <c r="B231" s="1">
        <v>3000</v>
      </c>
      <c r="C231" s="1">
        <v>83.638549804692275</v>
      </c>
    </row>
    <row r="232" spans="1:3" x14ac:dyDescent="0.3">
      <c r="A232" s="1">
        <v>82.959594726563864</v>
      </c>
      <c r="B232" s="1">
        <v>3100</v>
      </c>
      <c r="C232" s="1">
        <v>82.959594726563864</v>
      </c>
    </row>
    <row r="233" spans="1:3" x14ac:dyDescent="0.3">
      <c r="A233" s="1">
        <v>83.047485351563864</v>
      </c>
      <c r="B233" s="1">
        <v>3200</v>
      </c>
      <c r="C233" s="1">
        <v>83.047485351563864</v>
      </c>
    </row>
    <row r="234" spans="1:3" x14ac:dyDescent="0.3">
      <c r="A234" s="1">
        <v>83.548828125</v>
      </c>
      <c r="B234" s="1">
        <v>3300</v>
      </c>
      <c r="C234" s="1">
        <v>83.548828125</v>
      </c>
    </row>
    <row r="235" spans="1:3" x14ac:dyDescent="0.3">
      <c r="A235" s="1">
        <v>83.0302734375</v>
      </c>
      <c r="B235" s="1">
        <v>3400</v>
      </c>
      <c r="C235" s="1">
        <v>83.0302734375</v>
      </c>
    </row>
    <row r="236" spans="1:3" x14ac:dyDescent="0.3">
      <c r="A236" s="1">
        <v>82.158325195307725</v>
      </c>
      <c r="B236" s="1">
        <v>3500</v>
      </c>
      <c r="C236" s="1">
        <v>82.158325195307725</v>
      </c>
    </row>
    <row r="237" spans="1:3" x14ac:dyDescent="0.3">
      <c r="A237" s="1">
        <v>87.974121093756139</v>
      </c>
      <c r="B237" s="1">
        <v>4000</v>
      </c>
      <c r="C237" s="1">
        <v>87.974121093756139</v>
      </c>
    </row>
    <row r="238" spans="1:3" x14ac:dyDescent="0.3">
      <c r="A238" s="1">
        <v>90.740844726563864</v>
      </c>
      <c r="B238" s="1">
        <v>4170</v>
      </c>
      <c r="C238" s="1">
        <v>90.740844726563864</v>
      </c>
    </row>
    <row r="239" spans="1:3" x14ac:dyDescent="0.3">
      <c r="A239" s="1">
        <v>90.183837890627728</v>
      </c>
      <c r="B239" s="1">
        <v>4200</v>
      </c>
      <c r="C239" s="1">
        <v>90.183837890627728</v>
      </c>
    </row>
    <row r="240" spans="1:3" x14ac:dyDescent="0.3">
      <c r="A240" s="1">
        <v>93.809326171872272</v>
      </c>
      <c r="B240" s="1">
        <v>5000</v>
      </c>
      <c r="C240" s="1">
        <v>93.809326171872272</v>
      </c>
    </row>
    <row r="241" spans="1:3" x14ac:dyDescent="0.3">
      <c r="A241" s="1">
        <v>93.757324218756139</v>
      </c>
      <c r="B241" s="1">
        <v>5290</v>
      </c>
      <c r="C241" s="1">
        <v>93.757324218756139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F0"/>
  </sheetPr>
  <dimension ref="A1:AB352"/>
  <sheetViews>
    <sheetView zoomScale="70" zoomScaleNormal="70" workbookViewId="0">
      <selection activeCell="D31" sqref="D31"/>
    </sheetView>
  </sheetViews>
  <sheetFormatPr defaultRowHeight="14.4" x14ac:dyDescent="0.3"/>
  <cols>
    <col min="1" max="2" width="13.109375" style="1" customWidth="1"/>
    <col min="4" max="4" width="17.5546875" bestFit="1" customWidth="1"/>
    <col min="8" max="8" width="14.88671875" bestFit="1" customWidth="1"/>
    <col min="10" max="10" width="17" bestFit="1" customWidth="1"/>
    <col min="11" max="11" width="14.5546875" bestFit="1" customWidth="1"/>
    <col min="13" max="13" width="11.109375" customWidth="1"/>
    <col min="14" max="14" width="11.44140625" bestFit="1" customWidth="1"/>
    <col min="24" max="24" width="15.6640625" customWidth="1"/>
    <col min="25" max="28" width="13.109375" customWidth="1"/>
  </cols>
  <sheetData>
    <row r="1" spans="1:28" ht="15" thickBot="1" x14ac:dyDescent="0.35">
      <c r="A1" s="63" t="s">
        <v>11</v>
      </c>
      <c r="D1" s="2" t="s">
        <v>10</v>
      </c>
      <c r="E1" s="3"/>
      <c r="F1" s="4"/>
      <c r="H1" s="29" t="s">
        <v>18</v>
      </c>
      <c r="I1" s="32"/>
      <c r="J1" s="32"/>
      <c r="K1" s="30"/>
      <c r="M1" t="s">
        <v>14</v>
      </c>
    </row>
    <row r="2" spans="1:28" ht="15" thickBot="1" x14ac:dyDescent="0.35">
      <c r="A2" s="73" t="s">
        <v>9</v>
      </c>
      <c r="B2" s="19" t="s">
        <v>0</v>
      </c>
      <c r="C2" s="73" t="s">
        <v>9</v>
      </c>
      <c r="D2" s="12" t="s">
        <v>17</v>
      </c>
      <c r="E2" s="10" t="s">
        <v>13</v>
      </c>
      <c r="F2" s="11" t="s">
        <v>12</v>
      </c>
      <c r="H2" s="12" t="s">
        <v>17</v>
      </c>
      <c r="I2" s="10" t="s">
        <v>21</v>
      </c>
      <c r="J2" s="10" t="s">
        <v>22</v>
      </c>
      <c r="K2" s="11" t="s">
        <v>19</v>
      </c>
      <c r="L2" s="74" t="s">
        <v>53</v>
      </c>
      <c r="M2" t="s">
        <v>16</v>
      </c>
      <c r="N2" t="s">
        <v>15</v>
      </c>
      <c r="O2" t="s">
        <v>9</v>
      </c>
      <c r="P2" s="5" t="e">
        <f>#REF!</f>
        <v>#REF!</v>
      </c>
      <c r="Q2" s="5" t="s">
        <v>2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8</v>
      </c>
      <c r="X2" t="str">
        <f>$H3 &amp; "-" &amp;$I3&amp;"in."</f>
        <v>2/13-17/2019-3.46in.</v>
      </c>
      <c r="Y2" s="25" t="str">
        <f>H4&amp; "-" &amp;$I4&amp;"in."</f>
        <v>.2/18/2019-0.32in.</v>
      </c>
      <c r="Z2" t="str">
        <f>H5&amp; "-" &amp;$I5&amp;"in."</f>
        <v>2/20-21/2019-0.8in.</v>
      </c>
      <c r="AA2" s="28" t="str">
        <f>H6&amp; "-" &amp;$I6&amp;"in."</f>
        <v>.2/9/2020-0.46in.</v>
      </c>
      <c r="AB2" s="28" t="str">
        <f>H7&amp; "-" &amp;$I7&amp;"in."</f>
        <v>.2/22/2020-0.3in.</v>
      </c>
    </row>
    <row r="3" spans="1:28" x14ac:dyDescent="0.3">
      <c r="A3" s="20">
        <v>0</v>
      </c>
      <c r="B3" s="20">
        <v>0</v>
      </c>
      <c r="C3" s="20">
        <v>0</v>
      </c>
      <c r="D3" s="13"/>
      <c r="E3" s="5"/>
      <c r="F3" s="6"/>
      <c r="H3" s="2" t="s">
        <v>20</v>
      </c>
      <c r="I3" s="26">
        <v>3.46</v>
      </c>
      <c r="J3" s="18">
        <f>5.998*12</f>
        <v>71.975999999999999</v>
      </c>
      <c r="K3" s="21">
        <f>VLOOKUP(J3,$A$3:$B$319,2,TRUE)</f>
        <v>1800</v>
      </c>
      <c r="M3">
        <v>18</v>
      </c>
      <c r="N3">
        <v>-1.9000000000000004</v>
      </c>
      <c r="O3">
        <f t="shared" ref="O3:O14" si="0">(N3-MIN($N$3:$N$39)) * 12</f>
        <v>111.96000000000001</v>
      </c>
      <c r="P3" s="1" t="e">
        <f>#REF!</f>
        <v>#REF!</v>
      </c>
      <c r="Q3" s="1" t="e">
        <f>#REF!</f>
        <v>#REF!</v>
      </c>
      <c r="R3" s="1" t="e">
        <f>#REF!</f>
        <v>#REF!</v>
      </c>
      <c r="S3" s="1" t="e">
        <f>#REF!</f>
        <v>#REF!</v>
      </c>
      <c r="T3" s="1" t="e">
        <f>#REF!</f>
        <v>#REF!</v>
      </c>
      <c r="U3" s="1" t="e">
        <f>#REF!</f>
        <v>#REF!</v>
      </c>
      <c r="V3" s="1" t="e">
        <f>#REF!</f>
        <v>#REF!</v>
      </c>
      <c r="W3" s="1" t="e">
        <f>#REF!</f>
        <v>#REF!</v>
      </c>
      <c r="X3" s="1">
        <f>J3</f>
        <v>71.975999999999999</v>
      </c>
      <c r="Y3" s="1">
        <f>J4</f>
        <v>3.6959999999999997</v>
      </c>
      <c r="Z3" s="1">
        <f>J5</f>
        <v>7.2240000000000002</v>
      </c>
      <c r="AA3" s="1">
        <f>J6</f>
        <v>0</v>
      </c>
      <c r="AB3" s="1">
        <f>J7</f>
        <v>0</v>
      </c>
    </row>
    <row r="4" spans="1:28" x14ac:dyDescent="0.3">
      <c r="A4" s="1">
        <v>1.5314941406161324</v>
      </c>
      <c r="B4" s="1">
        <v>0.25</v>
      </c>
      <c r="C4" s="1">
        <v>1.5314941406161324</v>
      </c>
      <c r="D4" s="13"/>
      <c r="E4" s="5"/>
      <c r="F4" s="6"/>
      <c r="H4" s="15" t="s">
        <v>25</v>
      </c>
      <c r="I4" s="20">
        <v>0.32</v>
      </c>
      <c r="J4" s="20">
        <f>0.308*12</f>
        <v>3.6959999999999997</v>
      </c>
      <c r="K4" s="7">
        <f t="shared" ref="K4:K7" si="1">VLOOKUP(J4,$A$3:$B$319,2,TRUE)</f>
        <v>2.5</v>
      </c>
      <c r="M4">
        <v>22</v>
      </c>
      <c r="N4">
        <v>-2.2599999999999998</v>
      </c>
      <c r="O4">
        <f t="shared" si="0"/>
        <v>107.64000000000001</v>
      </c>
      <c r="P4" s="1" t="e">
        <f>P3</f>
        <v>#REF!</v>
      </c>
      <c r="Q4" s="1" t="e">
        <f t="shared" ref="Q4:AB21" si="2">Q3</f>
        <v>#REF!</v>
      </c>
      <c r="R4" s="1" t="e">
        <f t="shared" si="2"/>
        <v>#REF!</v>
      </c>
      <c r="S4" s="1" t="e">
        <f t="shared" si="2"/>
        <v>#REF!</v>
      </c>
      <c r="T4" s="1" t="e">
        <f t="shared" si="2"/>
        <v>#REF!</v>
      </c>
      <c r="U4" s="1" t="e">
        <f t="shared" si="2"/>
        <v>#REF!</v>
      </c>
      <c r="V4" s="1" t="e">
        <f t="shared" si="2"/>
        <v>#REF!</v>
      </c>
      <c r="W4" s="1" t="e">
        <f t="shared" si="2"/>
        <v>#REF!</v>
      </c>
      <c r="X4" s="1">
        <f>X3</f>
        <v>71.975999999999999</v>
      </c>
      <c r="Y4" s="1">
        <f>Y3</f>
        <v>3.6959999999999997</v>
      </c>
      <c r="Z4" s="1">
        <f t="shared" ref="Z4:AB19" si="3">Z3</f>
        <v>7.2240000000000002</v>
      </c>
      <c r="AA4" s="1">
        <f t="shared" si="3"/>
        <v>0</v>
      </c>
      <c r="AB4" s="1">
        <f t="shared" si="3"/>
        <v>0</v>
      </c>
    </row>
    <row r="5" spans="1:28" x14ac:dyDescent="0.3">
      <c r="A5" s="1">
        <v>1.9086914062438609</v>
      </c>
      <c r="B5" s="1">
        <v>0.5</v>
      </c>
      <c r="C5" s="1">
        <v>1.9086914062438609</v>
      </c>
      <c r="D5" s="13"/>
      <c r="E5" s="5"/>
      <c r="F5" s="6"/>
      <c r="H5" s="13" t="s">
        <v>24</v>
      </c>
      <c r="I5" s="20">
        <v>0.8</v>
      </c>
      <c r="J5" s="20">
        <f>0.602*12</f>
        <v>7.2240000000000002</v>
      </c>
      <c r="K5" s="7">
        <f t="shared" si="1"/>
        <v>12.5</v>
      </c>
      <c r="M5">
        <v>24</v>
      </c>
      <c r="N5">
        <v>-4.2200000000000006</v>
      </c>
      <c r="O5">
        <f t="shared" si="0"/>
        <v>84.12</v>
      </c>
      <c r="P5" s="1" t="e">
        <f t="shared" ref="P5:AB23" si="4">P4</f>
        <v>#REF!</v>
      </c>
      <c r="Q5" s="1" t="e">
        <f t="shared" si="2"/>
        <v>#REF!</v>
      </c>
      <c r="R5" s="1" t="e">
        <f t="shared" si="2"/>
        <v>#REF!</v>
      </c>
      <c r="S5" s="1" t="e">
        <f t="shared" si="2"/>
        <v>#REF!</v>
      </c>
      <c r="T5" s="1" t="e">
        <f t="shared" si="2"/>
        <v>#REF!</v>
      </c>
      <c r="U5" s="1" t="e">
        <f t="shared" si="2"/>
        <v>#REF!</v>
      </c>
      <c r="V5" s="1" t="e">
        <f t="shared" si="2"/>
        <v>#REF!</v>
      </c>
      <c r="W5" s="1" t="e">
        <f t="shared" si="2"/>
        <v>#REF!</v>
      </c>
      <c r="X5" s="1">
        <f t="shared" si="2"/>
        <v>71.975999999999999</v>
      </c>
      <c r="Y5" s="1">
        <f t="shared" si="2"/>
        <v>3.6959999999999997</v>
      </c>
      <c r="Z5" s="1">
        <f t="shared" si="3"/>
        <v>7.2240000000000002</v>
      </c>
      <c r="AA5" s="1">
        <f t="shared" si="3"/>
        <v>0</v>
      </c>
      <c r="AB5" s="1">
        <f t="shared" si="3"/>
        <v>0</v>
      </c>
    </row>
    <row r="6" spans="1:28" x14ac:dyDescent="0.3">
      <c r="A6" s="1">
        <v>2.2218017578077252</v>
      </c>
      <c r="B6" s="1">
        <v>0.75</v>
      </c>
      <c r="C6" s="1">
        <v>2.2218017578077252</v>
      </c>
      <c r="D6" s="13"/>
      <c r="E6" s="5"/>
      <c r="F6" s="6"/>
      <c r="H6" s="27" t="s">
        <v>26</v>
      </c>
      <c r="I6" s="34">
        <v>0.46</v>
      </c>
      <c r="J6" s="20">
        <v>0</v>
      </c>
      <c r="K6" s="7">
        <f t="shared" si="1"/>
        <v>0</v>
      </c>
      <c r="M6">
        <v>26</v>
      </c>
      <c r="N6">
        <v>-6.35</v>
      </c>
      <c r="O6">
        <f t="shared" si="0"/>
        <v>58.560000000000009</v>
      </c>
      <c r="P6" s="1" t="e">
        <f t="shared" si="4"/>
        <v>#REF!</v>
      </c>
      <c r="Q6" s="1" t="e">
        <f t="shared" si="2"/>
        <v>#REF!</v>
      </c>
      <c r="R6" s="1" t="e">
        <f t="shared" si="2"/>
        <v>#REF!</v>
      </c>
      <c r="S6" s="1" t="e">
        <f t="shared" si="2"/>
        <v>#REF!</v>
      </c>
      <c r="T6" s="1" t="e">
        <f t="shared" si="2"/>
        <v>#REF!</v>
      </c>
      <c r="U6" s="1" t="e">
        <f t="shared" si="2"/>
        <v>#REF!</v>
      </c>
      <c r="V6" s="1" t="e">
        <f t="shared" si="2"/>
        <v>#REF!</v>
      </c>
      <c r="W6" s="1" t="e">
        <f t="shared" si="2"/>
        <v>#REF!</v>
      </c>
      <c r="X6" s="1">
        <f t="shared" si="2"/>
        <v>71.975999999999999</v>
      </c>
      <c r="Y6" s="1">
        <f t="shared" si="2"/>
        <v>3.6959999999999997</v>
      </c>
      <c r="Z6" s="1">
        <f t="shared" si="3"/>
        <v>7.2240000000000002</v>
      </c>
      <c r="AA6" s="1">
        <f t="shared" si="3"/>
        <v>0</v>
      </c>
      <c r="AB6" s="1">
        <f t="shared" si="3"/>
        <v>0</v>
      </c>
    </row>
    <row r="7" spans="1:28" x14ac:dyDescent="0.3">
      <c r="A7" s="1">
        <v>2.5034179687438609</v>
      </c>
      <c r="B7" s="1">
        <v>1</v>
      </c>
      <c r="C7" s="1">
        <v>2.5034179687438609</v>
      </c>
      <c r="D7" s="13"/>
      <c r="E7" s="5"/>
      <c r="F7" s="6"/>
      <c r="H7" s="27" t="s">
        <v>27</v>
      </c>
      <c r="I7" s="34">
        <v>0.3</v>
      </c>
      <c r="J7" s="20">
        <v>0</v>
      </c>
      <c r="K7" s="7">
        <f t="shared" si="1"/>
        <v>0</v>
      </c>
      <c r="M7">
        <v>28</v>
      </c>
      <c r="N7">
        <v>-7.9</v>
      </c>
      <c r="O7">
        <f t="shared" si="0"/>
        <v>39.96</v>
      </c>
      <c r="P7" s="1" t="e">
        <f t="shared" si="4"/>
        <v>#REF!</v>
      </c>
      <c r="Q7" s="1" t="e">
        <f t="shared" si="2"/>
        <v>#REF!</v>
      </c>
      <c r="R7" s="1" t="e">
        <f t="shared" si="2"/>
        <v>#REF!</v>
      </c>
      <c r="S7" s="1" t="e">
        <f t="shared" si="2"/>
        <v>#REF!</v>
      </c>
      <c r="T7" s="1" t="e">
        <f t="shared" si="2"/>
        <v>#REF!</v>
      </c>
      <c r="U7" s="1" t="e">
        <f t="shared" si="2"/>
        <v>#REF!</v>
      </c>
      <c r="V7" s="1" t="e">
        <f t="shared" si="2"/>
        <v>#REF!</v>
      </c>
      <c r="W7" s="1" t="e">
        <f t="shared" si="2"/>
        <v>#REF!</v>
      </c>
      <c r="X7" s="1">
        <f t="shared" si="2"/>
        <v>71.975999999999999</v>
      </c>
      <c r="Y7" s="1">
        <f t="shared" si="2"/>
        <v>3.6959999999999997</v>
      </c>
      <c r="Z7" s="1">
        <f t="shared" si="3"/>
        <v>7.2240000000000002</v>
      </c>
      <c r="AA7" s="1">
        <f t="shared" si="3"/>
        <v>0</v>
      </c>
      <c r="AB7" s="1">
        <f t="shared" si="3"/>
        <v>0</v>
      </c>
    </row>
    <row r="8" spans="1:28" x14ac:dyDescent="0.3">
      <c r="A8" s="1">
        <v>2.7330322265515861</v>
      </c>
      <c r="B8" s="1">
        <v>1.25</v>
      </c>
      <c r="C8" s="1">
        <v>2.7330322265515861</v>
      </c>
      <c r="D8" s="13"/>
      <c r="E8" s="5"/>
      <c r="F8" s="6"/>
      <c r="H8" s="55" t="s">
        <v>33</v>
      </c>
      <c r="I8" s="56">
        <v>1</v>
      </c>
      <c r="J8" s="96">
        <f>VLOOKUP(K8,$B$3:$C$318,2)</f>
        <v>31.838378906243861</v>
      </c>
      <c r="K8" s="56">
        <f>($I$11*I8)+$K$11</f>
        <v>362.82000000000005</v>
      </c>
      <c r="L8" s="95">
        <f>K8*60*5</f>
        <v>108846.00000000003</v>
      </c>
      <c r="M8">
        <v>30</v>
      </c>
      <c r="N8">
        <v>-10.41</v>
      </c>
      <c r="O8">
        <f t="shared" si="0"/>
        <v>9.8400000000000034</v>
      </c>
      <c r="P8" s="1" t="e">
        <f t="shared" si="4"/>
        <v>#REF!</v>
      </c>
      <c r="Q8" s="1" t="e">
        <f t="shared" si="2"/>
        <v>#REF!</v>
      </c>
      <c r="R8" s="1" t="e">
        <f t="shared" si="2"/>
        <v>#REF!</v>
      </c>
      <c r="S8" s="1" t="e">
        <f t="shared" si="2"/>
        <v>#REF!</v>
      </c>
      <c r="T8" s="1" t="e">
        <f t="shared" si="2"/>
        <v>#REF!</v>
      </c>
      <c r="U8" s="1" t="e">
        <f t="shared" si="2"/>
        <v>#REF!</v>
      </c>
      <c r="V8" s="1" t="e">
        <f t="shared" si="2"/>
        <v>#REF!</v>
      </c>
      <c r="W8" s="1" t="e">
        <f t="shared" si="2"/>
        <v>#REF!</v>
      </c>
      <c r="X8" s="1">
        <f t="shared" si="2"/>
        <v>71.975999999999999</v>
      </c>
      <c r="Y8" s="1">
        <f t="shared" si="2"/>
        <v>3.6959999999999997</v>
      </c>
      <c r="Z8" s="1">
        <f t="shared" si="3"/>
        <v>7.2240000000000002</v>
      </c>
      <c r="AA8" s="1">
        <f t="shared" si="3"/>
        <v>0</v>
      </c>
      <c r="AB8" s="1">
        <f t="shared" si="3"/>
        <v>0</v>
      </c>
    </row>
    <row r="9" spans="1:28" x14ac:dyDescent="0.3">
      <c r="A9" s="1">
        <v>2.9241943359361358</v>
      </c>
      <c r="B9" s="1">
        <v>1.5</v>
      </c>
      <c r="C9" s="1">
        <v>2.9241943359361358</v>
      </c>
      <c r="D9" s="13"/>
      <c r="E9" s="5"/>
      <c r="F9" s="6"/>
      <c r="H9" s="57"/>
      <c r="I9" s="56">
        <v>2</v>
      </c>
      <c r="J9" s="96">
        <f t="shared" ref="J9:J10" si="5">VLOOKUP(K9,$B$3:$C$318,2)</f>
        <v>52.045532226551586</v>
      </c>
      <c r="K9" s="56">
        <f t="shared" ref="K9:K10" si="6">($I$11*I9)+$K$11</f>
        <v>946.06000000000006</v>
      </c>
      <c r="L9" s="95">
        <f t="shared" ref="L9:L10" si="7">K9*60*5</f>
        <v>283818</v>
      </c>
      <c r="M9">
        <v>33</v>
      </c>
      <c r="N9">
        <v>-11.23</v>
      </c>
      <c r="O9">
        <f t="shared" si="0"/>
        <v>0</v>
      </c>
      <c r="P9" s="1" t="e">
        <f t="shared" si="4"/>
        <v>#REF!</v>
      </c>
      <c r="Q9" s="1" t="e">
        <f t="shared" si="2"/>
        <v>#REF!</v>
      </c>
      <c r="R9" s="1" t="e">
        <f t="shared" si="2"/>
        <v>#REF!</v>
      </c>
      <c r="S9" s="1" t="e">
        <f t="shared" si="2"/>
        <v>#REF!</v>
      </c>
      <c r="T9" s="1" t="e">
        <f t="shared" si="2"/>
        <v>#REF!</v>
      </c>
      <c r="U9" s="1" t="e">
        <f t="shared" si="2"/>
        <v>#REF!</v>
      </c>
      <c r="V9" s="1" t="e">
        <f t="shared" si="2"/>
        <v>#REF!</v>
      </c>
      <c r="W9" s="1" t="e">
        <f t="shared" si="2"/>
        <v>#REF!</v>
      </c>
      <c r="X9" s="1">
        <f t="shared" si="2"/>
        <v>71.975999999999999</v>
      </c>
      <c r="Y9" s="1">
        <f t="shared" si="2"/>
        <v>3.6959999999999997</v>
      </c>
      <c r="Z9" s="1">
        <f t="shared" si="3"/>
        <v>7.2240000000000002</v>
      </c>
      <c r="AA9" s="1">
        <f t="shared" si="3"/>
        <v>0</v>
      </c>
      <c r="AB9" s="1">
        <f t="shared" si="3"/>
        <v>0</v>
      </c>
    </row>
    <row r="10" spans="1:28" x14ac:dyDescent="0.3">
      <c r="A10" s="1">
        <v>3.1032714843715894</v>
      </c>
      <c r="B10" s="1">
        <v>1.75</v>
      </c>
      <c r="C10" s="1">
        <v>3.1032714843715894</v>
      </c>
      <c r="D10" s="13"/>
      <c r="E10" s="5"/>
      <c r="F10" s="6"/>
      <c r="H10" s="57"/>
      <c r="I10" s="56">
        <v>3</v>
      </c>
      <c r="J10" s="96">
        <f t="shared" si="5"/>
        <v>61.396728515616132</v>
      </c>
      <c r="K10" s="56">
        <f t="shared" si="6"/>
        <v>1529.3</v>
      </c>
      <c r="L10" s="95">
        <f t="shared" si="7"/>
        <v>458790</v>
      </c>
      <c r="M10">
        <v>45</v>
      </c>
      <c r="N10">
        <v>-11.07</v>
      </c>
      <c r="O10">
        <f t="shared" si="0"/>
        <v>1.9200000000000017</v>
      </c>
      <c r="P10" s="1" t="e">
        <f t="shared" si="4"/>
        <v>#REF!</v>
      </c>
      <c r="Q10" s="1" t="e">
        <f t="shared" si="2"/>
        <v>#REF!</v>
      </c>
      <c r="R10" s="1" t="e">
        <f t="shared" si="2"/>
        <v>#REF!</v>
      </c>
      <c r="S10" s="1" t="e">
        <f t="shared" si="2"/>
        <v>#REF!</v>
      </c>
      <c r="T10" s="1" t="e">
        <f t="shared" si="2"/>
        <v>#REF!</v>
      </c>
      <c r="U10" s="1" t="e">
        <f t="shared" si="2"/>
        <v>#REF!</v>
      </c>
      <c r="V10" s="1" t="e">
        <f t="shared" si="2"/>
        <v>#REF!</v>
      </c>
      <c r="W10" s="1" t="e">
        <f t="shared" si="2"/>
        <v>#REF!</v>
      </c>
      <c r="X10" s="1">
        <f t="shared" si="2"/>
        <v>71.975999999999999</v>
      </c>
      <c r="Y10" s="1">
        <f t="shared" si="2"/>
        <v>3.6959999999999997</v>
      </c>
      <c r="Z10" s="1">
        <f t="shared" si="3"/>
        <v>7.2240000000000002</v>
      </c>
      <c r="AA10" s="1">
        <f t="shared" si="3"/>
        <v>0</v>
      </c>
      <c r="AB10" s="1">
        <f t="shared" si="3"/>
        <v>0</v>
      </c>
    </row>
    <row r="11" spans="1:28" ht="15" thickBot="1" x14ac:dyDescent="0.35">
      <c r="A11" s="1">
        <v>3.2625732421799967</v>
      </c>
      <c r="B11" s="1">
        <v>2</v>
      </c>
      <c r="C11" s="1">
        <v>3.2625732421799967</v>
      </c>
      <c r="D11" s="14"/>
      <c r="E11" s="8"/>
      <c r="F11" s="16"/>
      <c r="H11" s="14" t="s">
        <v>36</v>
      </c>
      <c r="I11" s="24">
        <v>583.24</v>
      </c>
      <c r="J11" s="24" t="s">
        <v>37</v>
      </c>
      <c r="K11" s="9">
        <v>-220.42</v>
      </c>
      <c r="M11">
        <v>52</v>
      </c>
      <c r="N11">
        <v>-10.210000000000001</v>
      </c>
      <c r="O11">
        <f t="shared" si="0"/>
        <v>12.239999999999995</v>
      </c>
      <c r="P11" s="1" t="e">
        <f t="shared" si="4"/>
        <v>#REF!</v>
      </c>
      <c r="Q11" s="1" t="e">
        <f t="shared" si="2"/>
        <v>#REF!</v>
      </c>
      <c r="R11" s="1" t="e">
        <f t="shared" si="2"/>
        <v>#REF!</v>
      </c>
      <c r="S11" s="1" t="e">
        <f t="shared" si="2"/>
        <v>#REF!</v>
      </c>
      <c r="T11" s="1" t="e">
        <f t="shared" si="2"/>
        <v>#REF!</v>
      </c>
      <c r="U11" s="1" t="e">
        <f t="shared" si="2"/>
        <v>#REF!</v>
      </c>
      <c r="V11" s="1" t="e">
        <f t="shared" si="2"/>
        <v>#REF!</v>
      </c>
      <c r="W11" s="1" t="e">
        <f t="shared" si="2"/>
        <v>#REF!</v>
      </c>
      <c r="X11" s="1">
        <f t="shared" si="2"/>
        <v>71.975999999999999</v>
      </c>
      <c r="Y11" s="1">
        <f t="shared" si="2"/>
        <v>3.6959999999999997</v>
      </c>
      <c r="Z11" s="1">
        <f t="shared" si="3"/>
        <v>7.2240000000000002</v>
      </c>
      <c r="AA11" s="1">
        <f t="shared" si="3"/>
        <v>0</v>
      </c>
      <c r="AB11" s="1">
        <f t="shared" si="3"/>
        <v>0</v>
      </c>
    </row>
    <row r="12" spans="1:28" x14ac:dyDescent="0.3">
      <c r="A12" s="1">
        <v>3.5789794921799967</v>
      </c>
      <c r="B12" s="1">
        <v>2.5</v>
      </c>
      <c r="C12" s="1">
        <v>3.5789794921799967</v>
      </c>
      <c r="M12">
        <v>60</v>
      </c>
      <c r="N12">
        <v>-10.199999999999999</v>
      </c>
      <c r="O12">
        <f t="shared" si="0"/>
        <v>12.360000000000014</v>
      </c>
      <c r="P12" s="1" t="e">
        <f t="shared" si="4"/>
        <v>#REF!</v>
      </c>
      <c r="Q12" s="1" t="e">
        <f t="shared" si="2"/>
        <v>#REF!</v>
      </c>
      <c r="R12" s="1" t="e">
        <f t="shared" si="2"/>
        <v>#REF!</v>
      </c>
      <c r="S12" s="1" t="e">
        <f t="shared" si="2"/>
        <v>#REF!</v>
      </c>
      <c r="T12" s="1" t="e">
        <f t="shared" si="2"/>
        <v>#REF!</v>
      </c>
      <c r="U12" s="1" t="e">
        <f t="shared" si="2"/>
        <v>#REF!</v>
      </c>
      <c r="V12" s="1" t="e">
        <f t="shared" si="2"/>
        <v>#REF!</v>
      </c>
      <c r="W12" s="1" t="e">
        <f t="shared" si="2"/>
        <v>#REF!</v>
      </c>
      <c r="X12" s="1">
        <f t="shared" si="2"/>
        <v>71.975999999999999</v>
      </c>
      <c r="Y12" s="1">
        <f t="shared" si="2"/>
        <v>3.6959999999999997</v>
      </c>
      <c r="Z12" s="1">
        <f t="shared" si="3"/>
        <v>7.2240000000000002</v>
      </c>
      <c r="AA12" s="1">
        <f t="shared" si="3"/>
        <v>0</v>
      </c>
      <c r="AB12" s="1">
        <f t="shared" si="3"/>
        <v>0</v>
      </c>
    </row>
    <row r="13" spans="1:28" x14ac:dyDescent="0.3">
      <c r="A13" s="1">
        <v>3.873046875</v>
      </c>
      <c r="B13" s="1">
        <v>3</v>
      </c>
      <c r="C13" s="1">
        <v>3.873046875</v>
      </c>
      <c r="M13">
        <v>70</v>
      </c>
      <c r="N13">
        <v>-6.4700000000000006</v>
      </c>
      <c r="O13">
        <f t="shared" si="0"/>
        <v>57.12</v>
      </c>
      <c r="P13" s="1" t="e">
        <f t="shared" si="4"/>
        <v>#REF!</v>
      </c>
      <c r="Q13" s="1" t="e">
        <f t="shared" si="2"/>
        <v>#REF!</v>
      </c>
      <c r="R13" s="1" t="e">
        <f t="shared" si="2"/>
        <v>#REF!</v>
      </c>
      <c r="S13" s="1" t="e">
        <f t="shared" si="2"/>
        <v>#REF!</v>
      </c>
      <c r="T13" s="1" t="e">
        <f t="shared" si="2"/>
        <v>#REF!</v>
      </c>
      <c r="U13" s="1" t="e">
        <f t="shared" si="2"/>
        <v>#REF!</v>
      </c>
      <c r="V13" s="1" t="e">
        <f t="shared" si="2"/>
        <v>#REF!</v>
      </c>
      <c r="W13" s="1" t="e">
        <f t="shared" si="2"/>
        <v>#REF!</v>
      </c>
      <c r="X13" s="1">
        <f t="shared" si="2"/>
        <v>71.975999999999999</v>
      </c>
      <c r="Y13" s="1">
        <f t="shared" si="2"/>
        <v>3.6959999999999997</v>
      </c>
      <c r="Z13" s="1">
        <f t="shared" si="3"/>
        <v>7.2240000000000002</v>
      </c>
      <c r="AA13" s="1">
        <f t="shared" si="3"/>
        <v>0</v>
      </c>
      <c r="AB13" s="1">
        <f t="shared" si="3"/>
        <v>0</v>
      </c>
    </row>
    <row r="14" spans="1:28" x14ac:dyDescent="0.3">
      <c r="A14" s="1">
        <v>4.1411132812438609</v>
      </c>
      <c r="B14" s="1">
        <v>3.5</v>
      </c>
      <c r="C14" s="1">
        <v>4.1411132812438609</v>
      </c>
      <c r="M14">
        <v>76.5</v>
      </c>
      <c r="N14">
        <v>-5.42</v>
      </c>
      <c r="O14">
        <f t="shared" si="0"/>
        <v>69.72</v>
      </c>
      <c r="P14" s="1" t="e">
        <f t="shared" si="4"/>
        <v>#REF!</v>
      </c>
      <c r="Q14" s="1" t="e">
        <f t="shared" si="2"/>
        <v>#REF!</v>
      </c>
      <c r="R14" s="1" t="e">
        <f t="shared" si="2"/>
        <v>#REF!</v>
      </c>
      <c r="S14" s="1" t="e">
        <f t="shared" si="2"/>
        <v>#REF!</v>
      </c>
      <c r="T14" s="1" t="e">
        <f t="shared" si="2"/>
        <v>#REF!</v>
      </c>
      <c r="U14" s="1" t="e">
        <f t="shared" si="2"/>
        <v>#REF!</v>
      </c>
      <c r="V14" s="1" t="e">
        <f t="shared" si="2"/>
        <v>#REF!</v>
      </c>
      <c r="W14" s="1" t="e">
        <f t="shared" si="2"/>
        <v>#REF!</v>
      </c>
      <c r="X14" s="1">
        <f t="shared" si="2"/>
        <v>71.975999999999999</v>
      </c>
      <c r="Y14" s="1">
        <f t="shared" si="2"/>
        <v>3.6959999999999997</v>
      </c>
      <c r="Z14" s="1">
        <f t="shared" si="3"/>
        <v>7.2240000000000002</v>
      </c>
      <c r="AA14" s="1">
        <f t="shared" si="3"/>
        <v>0</v>
      </c>
      <c r="AB14" s="1">
        <f t="shared" si="3"/>
        <v>0</v>
      </c>
    </row>
    <row r="15" spans="1:28" x14ac:dyDescent="0.3">
      <c r="A15" s="1">
        <v>4.3527832031161324</v>
      </c>
      <c r="B15" s="1">
        <v>4</v>
      </c>
      <c r="C15" s="1">
        <v>4.3527832031161324</v>
      </c>
      <c r="M15">
        <v>76.5</v>
      </c>
      <c r="O15">
        <v>300</v>
      </c>
      <c r="P15" s="1"/>
      <c r="Q15" s="1"/>
      <c r="R15" s="1"/>
      <c r="S15" s="1"/>
      <c r="T15" s="1"/>
      <c r="U15" s="1"/>
      <c r="V15" s="1"/>
      <c r="W15" s="1"/>
      <c r="X15" s="1">
        <f t="shared" si="2"/>
        <v>71.975999999999999</v>
      </c>
      <c r="Y15" s="1">
        <f t="shared" si="2"/>
        <v>3.6959999999999997</v>
      </c>
      <c r="Z15" s="1">
        <f t="shared" si="3"/>
        <v>7.2240000000000002</v>
      </c>
      <c r="AA15" s="1">
        <f t="shared" si="3"/>
        <v>0</v>
      </c>
      <c r="AB15" s="1">
        <f t="shared" si="3"/>
        <v>0</v>
      </c>
    </row>
    <row r="16" spans="1:28" x14ac:dyDescent="0.3">
      <c r="A16" s="1">
        <v>4.5747070312438609</v>
      </c>
      <c r="B16" s="1">
        <v>4.5</v>
      </c>
      <c r="C16" s="1">
        <v>4.5747070312438609</v>
      </c>
      <c r="M16">
        <v>77.5</v>
      </c>
      <c r="O16">
        <v>300</v>
      </c>
      <c r="P16" s="1"/>
      <c r="Q16" s="1"/>
      <c r="R16" s="1"/>
      <c r="S16" s="1"/>
      <c r="T16" s="1"/>
      <c r="U16" s="1"/>
      <c r="V16" s="1"/>
      <c r="W16" s="1"/>
      <c r="X16" s="1">
        <f>X15</f>
        <v>71.975999999999999</v>
      </c>
      <c r="Y16" s="1">
        <f t="shared" ref="Y16:Y23" si="8">Y15</f>
        <v>3.6959999999999997</v>
      </c>
      <c r="Z16" s="1">
        <f t="shared" si="3"/>
        <v>7.2240000000000002</v>
      </c>
      <c r="AA16" s="1">
        <f t="shared" si="3"/>
        <v>0</v>
      </c>
      <c r="AB16" s="1">
        <f t="shared" si="3"/>
        <v>0</v>
      </c>
    </row>
    <row r="17" spans="1:28" x14ac:dyDescent="0.3">
      <c r="A17" s="1">
        <v>4.8112792968715894</v>
      </c>
      <c r="B17" s="1">
        <v>5</v>
      </c>
      <c r="C17" s="1">
        <v>4.8112792968715894</v>
      </c>
      <c r="M17">
        <v>77.5</v>
      </c>
      <c r="N17">
        <v>-5.1999999999999993</v>
      </c>
      <c r="O17">
        <f t="shared" ref="O17:O23" si="9">(N17-MIN($N$3:$N$39)) * 12</f>
        <v>72.360000000000014</v>
      </c>
      <c r="P17" s="1" t="e">
        <f t="shared" ref="P17:W17" si="10">P14</f>
        <v>#REF!</v>
      </c>
      <c r="Q17" s="1" t="e">
        <f t="shared" si="10"/>
        <v>#REF!</v>
      </c>
      <c r="R17" s="1" t="e">
        <f t="shared" si="10"/>
        <v>#REF!</v>
      </c>
      <c r="S17" s="1" t="e">
        <f t="shared" si="10"/>
        <v>#REF!</v>
      </c>
      <c r="T17" s="1" t="e">
        <f t="shared" si="10"/>
        <v>#REF!</v>
      </c>
      <c r="U17" s="1" t="e">
        <f t="shared" si="10"/>
        <v>#REF!</v>
      </c>
      <c r="V17" s="1" t="e">
        <f t="shared" si="10"/>
        <v>#REF!</v>
      </c>
      <c r="W17" s="1" t="e">
        <f t="shared" si="10"/>
        <v>#REF!</v>
      </c>
      <c r="X17" s="1">
        <f t="shared" si="2"/>
        <v>71.975999999999999</v>
      </c>
      <c r="Y17" s="1">
        <f t="shared" si="8"/>
        <v>3.6959999999999997</v>
      </c>
      <c r="Z17" s="1">
        <f t="shared" si="3"/>
        <v>7.2240000000000002</v>
      </c>
      <c r="AA17" s="1">
        <f t="shared" si="3"/>
        <v>0</v>
      </c>
      <c r="AB17" s="1">
        <f t="shared" si="3"/>
        <v>0</v>
      </c>
    </row>
    <row r="18" spans="1:28" x14ac:dyDescent="0.3">
      <c r="A18" s="1">
        <v>5.0090332031161324</v>
      </c>
      <c r="B18" s="1">
        <v>5.5</v>
      </c>
      <c r="C18" s="1">
        <v>5.0090332031161324</v>
      </c>
      <c r="M18">
        <v>84</v>
      </c>
      <c r="N18">
        <v>-3.9599999999999991</v>
      </c>
      <c r="O18">
        <f t="shared" si="9"/>
        <v>87.240000000000009</v>
      </c>
      <c r="P18" s="1" t="e">
        <f t="shared" si="4"/>
        <v>#REF!</v>
      </c>
      <c r="Q18" s="1" t="e">
        <f t="shared" si="2"/>
        <v>#REF!</v>
      </c>
      <c r="R18" s="1" t="e">
        <f t="shared" si="2"/>
        <v>#REF!</v>
      </c>
      <c r="S18" s="1" t="e">
        <f t="shared" si="2"/>
        <v>#REF!</v>
      </c>
      <c r="T18" s="1" t="e">
        <f t="shared" si="2"/>
        <v>#REF!</v>
      </c>
      <c r="U18" s="1" t="e">
        <f t="shared" si="2"/>
        <v>#REF!</v>
      </c>
      <c r="V18" s="1" t="e">
        <f t="shared" si="2"/>
        <v>#REF!</v>
      </c>
      <c r="W18" s="1" t="e">
        <f t="shared" si="2"/>
        <v>#REF!</v>
      </c>
      <c r="X18" s="1">
        <f t="shared" si="2"/>
        <v>71.975999999999999</v>
      </c>
      <c r="Y18" s="1">
        <f t="shared" si="8"/>
        <v>3.6959999999999997</v>
      </c>
      <c r="Z18" s="1">
        <f t="shared" si="3"/>
        <v>7.2240000000000002</v>
      </c>
      <c r="AA18" s="1">
        <f t="shared" si="3"/>
        <v>0</v>
      </c>
      <c r="AB18" s="1">
        <f t="shared" si="3"/>
        <v>0</v>
      </c>
    </row>
    <row r="19" spans="1:28" x14ac:dyDescent="0.3">
      <c r="A19" s="1">
        <v>5.2020263671799967</v>
      </c>
      <c r="B19" s="1">
        <v>6</v>
      </c>
      <c r="C19" s="1">
        <v>5.2020263671799967</v>
      </c>
      <c r="M19">
        <v>90</v>
      </c>
      <c r="N19">
        <v>-3.7299999999999995</v>
      </c>
      <c r="O19">
        <f t="shared" si="9"/>
        <v>90.000000000000014</v>
      </c>
      <c r="P19" s="1" t="e">
        <f t="shared" si="4"/>
        <v>#REF!</v>
      </c>
      <c r="Q19" s="1" t="e">
        <f t="shared" si="2"/>
        <v>#REF!</v>
      </c>
      <c r="R19" s="1" t="e">
        <f t="shared" si="2"/>
        <v>#REF!</v>
      </c>
      <c r="S19" s="1" t="e">
        <f t="shared" si="2"/>
        <v>#REF!</v>
      </c>
      <c r="T19" s="1" t="e">
        <f t="shared" si="2"/>
        <v>#REF!</v>
      </c>
      <c r="U19" s="1" t="e">
        <f t="shared" si="2"/>
        <v>#REF!</v>
      </c>
      <c r="V19" s="1" t="e">
        <f t="shared" si="2"/>
        <v>#REF!</v>
      </c>
      <c r="W19" s="1" t="e">
        <f t="shared" si="2"/>
        <v>#REF!</v>
      </c>
      <c r="X19" s="1">
        <f t="shared" si="2"/>
        <v>71.975999999999999</v>
      </c>
      <c r="Y19" s="1">
        <f t="shared" si="8"/>
        <v>3.6959999999999997</v>
      </c>
      <c r="Z19" s="1">
        <f t="shared" si="3"/>
        <v>7.2240000000000002</v>
      </c>
      <c r="AA19" s="1">
        <f t="shared" si="3"/>
        <v>0</v>
      </c>
      <c r="AB19" s="1">
        <f t="shared" si="3"/>
        <v>0</v>
      </c>
    </row>
    <row r="20" spans="1:28" x14ac:dyDescent="0.3">
      <c r="A20" s="1">
        <v>5.3862304687438609</v>
      </c>
      <c r="B20" s="1">
        <v>6.5</v>
      </c>
      <c r="C20" s="1">
        <v>5.3862304687438609</v>
      </c>
      <c r="M20">
        <v>105</v>
      </c>
      <c r="N20">
        <v>-3.76</v>
      </c>
      <c r="O20">
        <f t="shared" si="9"/>
        <v>89.640000000000015</v>
      </c>
      <c r="P20" s="1" t="e">
        <f t="shared" si="4"/>
        <v>#REF!</v>
      </c>
      <c r="Q20" s="1" t="e">
        <f t="shared" si="2"/>
        <v>#REF!</v>
      </c>
      <c r="R20" s="1" t="e">
        <f t="shared" si="2"/>
        <v>#REF!</v>
      </c>
      <c r="S20" s="1" t="e">
        <f t="shared" si="2"/>
        <v>#REF!</v>
      </c>
      <c r="T20" s="1" t="e">
        <f t="shared" si="2"/>
        <v>#REF!</v>
      </c>
      <c r="U20" s="1" t="e">
        <f t="shared" si="2"/>
        <v>#REF!</v>
      </c>
      <c r="V20" s="1" t="e">
        <f t="shared" si="2"/>
        <v>#REF!</v>
      </c>
      <c r="W20" s="1" t="e">
        <f t="shared" si="2"/>
        <v>#REF!</v>
      </c>
      <c r="X20" s="1">
        <f t="shared" si="2"/>
        <v>71.975999999999999</v>
      </c>
      <c r="Y20" s="1">
        <f t="shared" si="8"/>
        <v>3.6959999999999997</v>
      </c>
      <c r="Z20" s="1">
        <f t="shared" si="2"/>
        <v>7.2240000000000002</v>
      </c>
      <c r="AA20" s="1">
        <f t="shared" si="2"/>
        <v>0</v>
      </c>
      <c r="AB20" s="1">
        <f t="shared" si="2"/>
        <v>0</v>
      </c>
    </row>
    <row r="21" spans="1:28" x14ac:dyDescent="0.3">
      <c r="A21" s="1">
        <v>5.5466308593715894</v>
      </c>
      <c r="B21" s="1">
        <v>7</v>
      </c>
      <c r="C21" s="1">
        <v>5.5466308593715894</v>
      </c>
      <c r="M21">
        <v>110.5</v>
      </c>
      <c r="N21">
        <v>-4.18</v>
      </c>
      <c r="O21">
        <f t="shared" si="9"/>
        <v>84.600000000000009</v>
      </c>
      <c r="P21" s="1" t="e">
        <f t="shared" si="4"/>
        <v>#REF!</v>
      </c>
      <c r="Q21" s="1" t="e">
        <f t="shared" si="2"/>
        <v>#REF!</v>
      </c>
      <c r="R21" s="1" t="e">
        <f t="shared" si="2"/>
        <v>#REF!</v>
      </c>
      <c r="S21" s="1" t="e">
        <f t="shared" si="2"/>
        <v>#REF!</v>
      </c>
      <c r="T21" s="1" t="e">
        <f t="shared" si="2"/>
        <v>#REF!</v>
      </c>
      <c r="U21" s="1" t="e">
        <f t="shared" si="2"/>
        <v>#REF!</v>
      </c>
      <c r="V21" s="1" t="e">
        <f t="shared" si="2"/>
        <v>#REF!</v>
      </c>
      <c r="W21" s="1" t="e">
        <f t="shared" si="2"/>
        <v>#REF!</v>
      </c>
      <c r="X21" s="1">
        <f t="shared" si="2"/>
        <v>71.975999999999999</v>
      </c>
      <c r="Y21" s="1">
        <f t="shared" si="8"/>
        <v>3.6959999999999997</v>
      </c>
      <c r="Z21" s="1">
        <f t="shared" si="2"/>
        <v>7.2240000000000002</v>
      </c>
      <c r="AA21" s="1">
        <f t="shared" si="2"/>
        <v>0</v>
      </c>
      <c r="AB21" s="1">
        <f t="shared" si="2"/>
        <v>0</v>
      </c>
    </row>
    <row r="22" spans="1:28" x14ac:dyDescent="0.3">
      <c r="A22" s="1">
        <v>5.7319335937438609</v>
      </c>
      <c r="B22" s="1">
        <v>7.5</v>
      </c>
      <c r="C22" s="1">
        <v>5.7319335937438609</v>
      </c>
      <c r="M22">
        <v>117</v>
      </c>
      <c r="N22">
        <v>-3.4699999999999998</v>
      </c>
      <c r="O22">
        <f t="shared" si="9"/>
        <v>93.12</v>
      </c>
      <c r="P22" s="1" t="e">
        <f t="shared" si="4"/>
        <v>#REF!</v>
      </c>
      <c r="Q22" s="1" t="e">
        <f t="shared" si="4"/>
        <v>#REF!</v>
      </c>
      <c r="R22" s="1" t="e">
        <f t="shared" si="4"/>
        <v>#REF!</v>
      </c>
      <c r="S22" s="1" t="e">
        <f t="shared" si="4"/>
        <v>#REF!</v>
      </c>
      <c r="T22" s="1" t="e">
        <f t="shared" si="4"/>
        <v>#REF!</v>
      </c>
      <c r="U22" s="1" t="e">
        <f t="shared" si="4"/>
        <v>#REF!</v>
      </c>
      <c r="V22" s="1" t="e">
        <f t="shared" si="4"/>
        <v>#REF!</v>
      </c>
      <c r="W22" s="1" t="e">
        <f t="shared" si="4"/>
        <v>#REF!</v>
      </c>
      <c r="X22" s="1">
        <f t="shared" si="4"/>
        <v>71.975999999999999</v>
      </c>
      <c r="Y22" s="1">
        <f t="shared" si="8"/>
        <v>3.6959999999999997</v>
      </c>
      <c r="Z22" s="1">
        <f t="shared" si="4"/>
        <v>7.2240000000000002</v>
      </c>
      <c r="AA22" s="1">
        <f t="shared" si="4"/>
        <v>0</v>
      </c>
      <c r="AB22" s="1">
        <f t="shared" si="4"/>
        <v>0</v>
      </c>
    </row>
    <row r="23" spans="1:28" x14ac:dyDescent="0.3">
      <c r="A23" s="1">
        <v>5.9033203125</v>
      </c>
      <c r="B23" s="1">
        <v>8</v>
      </c>
      <c r="C23" s="1">
        <v>5.9033203125</v>
      </c>
      <c r="M23">
        <v>125</v>
      </c>
      <c r="N23">
        <v>-0.46999999999999886</v>
      </c>
      <c r="O23">
        <f t="shared" si="9"/>
        <v>129.12</v>
      </c>
      <c r="P23" s="1" t="e">
        <f t="shared" si="4"/>
        <v>#REF!</v>
      </c>
      <c r="Q23" s="1" t="e">
        <f t="shared" si="4"/>
        <v>#REF!</v>
      </c>
      <c r="R23" s="1" t="e">
        <f t="shared" si="4"/>
        <v>#REF!</v>
      </c>
      <c r="S23" s="1" t="e">
        <f t="shared" si="4"/>
        <v>#REF!</v>
      </c>
      <c r="T23" s="1" t="e">
        <f t="shared" si="4"/>
        <v>#REF!</v>
      </c>
      <c r="U23" s="1" t="e">
        <f t="shared" si="4"/>
        <v>#REF!</v>
      </c>
      <c r="V23" s="1" t="e">
        <f t="shared" si="4"/>
        <v>#REF!</v>
      </c>
      <c r="W23" s="1" t="e">
        <f t="shared" si="4"/>
        <v>#REF!</v>
      </c>
      <c r="X23" s="1">
        <f t="shared" si="4"/>
        <v>71.975999999999999</v>
      </c>
      <c r="Y23" s="1">
        <f t="shared" si="8"/>
        <v>3.6959999999999997</v>
      </c>
      <c r="Z23" s="1">
        <f t="shared" si="4"/>
        <v>7.2240000000000002</v>
      </c>
      <c r="AA23" s="1">
        <f t="shared" si="4"/>
        <v>0</v>
      </c>
      <c r="AB23" s="1">
        <f t="shared" si="4"/>
        <v>0</v>
      </c>
    </row>
    <row r="24" spans="1:28" x14ac:dyDescent="0.3">
      <c r="A24" s="1">
        <v>6.0516357421799967</v>
      </c>
      <c r="B24" s="1">
        <v>8.5</v>
      </c>
      <c r="C24" s="1">
        <v>6.0516357421799967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3">
      <c r="A25" s="1">
        <v>6.2043457031161324</v>
      </c>
      <c r="B25" s="1">
        <v>9</v>
      </c>
      <c r="C25" s="1">
        <v>6.2043457031161324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3">
      <c r="A26" s="1">
        <v>6.3500976562438609</v>
      </c>
      <c r="B26" s="1">
        <v>9.5</v>
      </c>
      <c r="C26" s="1">
        <v>6.3500976562438609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3">
      <c r="A27" s="1">
        <v>6.4921875</v>
      </c>
      <c r="B27" s="1">
        <v>10</v>
      </c>
      <c r="C27" s="1">
        <v>6.4921875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3">
      <c r="A28" s="1">
        <v>6.6302490234361358</v>
      </c>
      <c r="B28" s="1">
        <v>10.5</v>
      </c>
      <c r="C28" s="1">
        <v>6.6302490234361358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3">
      <c r="A29" s="1">
        <v>6.7646484375</v>
      </c>
      <c r="B29" s="1">
        <v>11</v>
      </c>
      <c r="C29" s="1">
        <v>6.7646484375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3">
      <c r="A30" s="1">
        <v>6.8957519531161324</v>
      </c>
      <c r="B30" s="1">
        <v>11.5</v>
      </c>
      <c r="C30" s="1">
        <v>6.8957519531161324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3">
      <c r="A31" s="1">
        <v>7.0697021484361358</v>
      </c>
      <c r="B31" s="1">
        <v>12</v>
      </c>
      <c r="C31" s="1">
        <v>7.0697021484361358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3">
      <c r="A32" s="1">
        <v>7.1964111328077252</v>
      </c>
      <c r="B32" s="1">
        <v>12.5</v>
      </c>
      <c r="C32" s="1">
        <v>7.1964111328077252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3">
      <c r="A33" s="1">
        <v>7.32421875</v>
      </c>
      <c r="B33" s="1">
        <v>13</v>
      </c>
      <c r="C33" s="1">
        <v>7.32421875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3">
      <c r="A34" s="1">
        <v>7.4208984375</v>
      </c>
      <c r="B34" s="1">
        <v>13.5</v>
      </c>
      <c r="C34" s="1">
        <v>7.4208984375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3">
      <c r="A35" s="1">
        <v>7.5373535156161324</v>
      </c>
      <c r="B35" s="1">
        <v>14</v>
      </c>
      <c r="C35" s="1">
        <v>7.5373535156161324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3">
      <c r="A36" s="1">
        <v>7.65234375</v>
      </c>
      <c r="B36" s="1">
        <v>14.5</v>
      </c>
      <c r="C36" s="1">
        <v>7.65234375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3">
      <c r="A37" s="1">
        <v>7.8094482421799967</v>
      </c>
      <c r="B37" s="1">
        <v>15</v>
      </c>
      <c r="C37" s="1">
        <v>7.8094482421799967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3">
      <c r="A38" s="1">
        <v>7.9130859375</v>
      </c>
      <c r="B38" s="1">
        <v>15.5</v>
      </c>
      <c r="C38" s="1">
        <v>7.9130859375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3">
      <c r="A39" s="1">
        <v>8.0189208984361358</v>
      </c>
      <c r="B39" s="1">
        <v>16</v>
      </c>
      <c r="C39" s="1">
        <v>8.0189208984361358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3">
      <c r="A40" s="1">
        <v>8.1203613281161324</v>
      </c>
      <c r="B40" s="1">
        <v>16.5</v>
      </c>
      <c r="C40" s="1">
        <v>8.1203613281161324</v>
      </c>
      <c r="X40" s="1"/>
      <c r="Y40" s="1"/>
      <c r="Z40" s="1"/>
      <c r="AA40" s="1"/>
      <c r="AB40" s="1"/>
    </row>
    <row r="41" spans="1:28" x14ac:dyDescent="0.3">
      <c r="A41" s="1">
        <v>8.2272949218715894</v>
      </c>
      <c r="B41" s="1">
        <v>17</v>
      </c>
      <c r="C41" s="1">
        <v>8.2272949218715894</v>
      </c>
      <c r="X41" s="1"/>
      <c r="Y41" s="1"/>
      <c r="Z41" s="1"/>
      <c r="AA41" s="1"/>
      <c r="AB41" s="1"/>
    </row>
    <row r="42" spans="1:28" x14ac:dyDescent="0.3">
      <c r="A42" s="1">
        <v>8.3276367187438609</v>
      </c>
      <c r="B42" s="1">
        <v>17.5</v>
      </c>
      <c r="C42" s="1">
        <v>8.3276367187438609</v>
      </c>
      <c r="X42" s="1"/>
      <c r="Y42" s="1"/>
      <c r="Z42" s="1"/>
      <c r="AA42" s="1"/>
      <c r="AB42" s="1"/>
    </row>
    <row r="43" spans="1:28" x14ac:dyDescent="0.3">
      <c r="A43" s="1">
        <v>8.4265136718715894</v>
      </c>
      <c r="B43" s="1">
        <v>18</v>
      </c>
      <c r="C43" s="1">
        <v>8.4265136718715894</v>
      </c>
      <c r="X43" s="1"/>
      <c r="Y43" s="1"/>
      <c r="Z43" s="1"/>
      <c r="AA43" s="1"/>
      <c r="AB43" s="1"/>
    </row>
    <row r="44" spans="1:28" x14ac:dyDescent="0.3">
      <c r="A44" s="1">
        <v>8.525390625</v>
      </c>
      <c r="B44" s="1">
        <v>18.5</v>
      </c>
      <c r="C44" s="1">
        <v>8.525390625</v>
      </c>
      <c r="X44" s="1"/>
      <c r="Y44" s="1"/>
      <c r="Z44" s="1"/>
      <c r="AA44" s="1"/>
      <c r="AB44" s="1"/>
    </row>
    <row r="45" spans="1:28" x14ac:dyDescent="0.3">
      <c r="A45" s="1">
        <v>8.6242675781161324</v>
      </c>
      <c r="B45" s="1">
        <v>19</v>
      </c>
      <c r="C45" s="1">
        <v>8.6242675781161324</v>
      </c>
      <c r="X45" s="1"/>
      <c r="Y45" s="1"/>
      <c r="Z45" s="1"/>
      <c r="AA45" s="1"/>
      <c r="AB45" s="1"/>
    </row>
    <row r="46" spans="1:28" x14ac:dyDescent="0.3">
      <c r="A46" s="1">
        <v>8.7205810546799967</v>
      </c>
      <c r="B46" s="1">
        <v>19.5</v>
      </c>
      <c r="C46" s="1">
        <v>8.7205810546799967</v>
      </c>
      <c r="X46" s="1"/>
      <c r="Y46" s="1"/>
      <c r="Z46" s="1"/>
      <c r="AA46" s="1"/>
      <c r="AB46" s="1"/>
    </row>
    <row r="47" spans="1:28" x14ac:dyDescent="0.3">
      <c r="A47" s="20">
        <v>8.8143310546799967</v>
      </c>
      <c r="B47" s="20">
        <v>20</v>
      </c>
      <c r="C47" s="20">
        <v>8.8143310546799967</v>
      </c>
      <c r="X47" s="1"/>
      <c r="Y47" s="1"/>
      <c r="Z47" s="1"/>
      <c r="AA47" s="1"/>
      <c r="AB47" s="1"/>
    </row>
    <row r="48" spans="1:28" x14ac:dyDescent="0.3">
      <c r="A48" s="1">
        <v>8.9080810546799967</v>
      </c>
      <c r="B48" s="1">
        <v>20.5</v>
      </c>
      <c r="C48" s="1">
        <v>8.9080810546799967</v>
      </c>
      <c r="X48" s="1"/>
      <c r="Y48" s="1"/>
      <c r="Z48" s="1"/>
      <c r="AA48" s="1"/>
      <c r="AB48" s="1"/>
    </row>
    <row r="49" spans="1:28" x14ac:dyDescent="0.3">
      <c r="A49" s="1">
        <v>9.01171875</v>
      </c>
      <c r="B49" s="1">
        <v>21</v>
      </c>
      <c r="C49" s="1">
        <v>9.01171875</v>
      </c>
      <c r="X49" s="1"/>
      <c r="Y49" s="1"/>
      <c r="Z49" s="1"/>
      <c r="AA49" s="1"/>
      <c r="AB49" s="1"/>
    </row>
    <row r="50" spans="1:28" x14ac:dyDescent="0.3">
      <c r="A50" s="1">
        <v>9.1021728515515861</v>
      </c>
      <c r="B50" s="1">
        <v>21.5</v>
      </c>
      <c r="C50" s="1">
        <v>9.1021728515515861</v>
      </c>
      <c r="X50" s="1"/>
      <c r="Y50" s="1"/>
      <c r="Z50" s="1"/>
      <c r="AA50" s="1"/>
      <c r="AB50" s="1"/>
    </row>
    <row r="51" spans="1:28" x14ac:dyDescent="0.3">
      <c r="A51" s="1">
        <v>9.1918945312438609</v>
      </c>
      <c r="B51" s="1">
        <v>22</v>
      </c>
      <c r="C51" s="1">
        <v>9.1918945312438609</v>
      </c>
      <c r="X51" s="1"/>
      <c r="Y51" s="1"/>
      <c r="Z51" s="1"/>
      <c r="AA51" s="1"/>
      <c r="AB51" s="1"/>
    </row>
    <row r="52" spans="1:28" x14ac:dyDescent="0.3">
      <c r="A52" s="1">
        <v>9.2797851562438609</v>
      </c>
      <c r="B52" s="1">
        <v>22.5</v>
      </c>
      <c r="C52" s="1">
        <v>9.2797851562438609</v>
      </c>
      <c r="X52" s="1"/>
      <c r="Y52" s="1"/>
      <c r="Z52" s="1"/>
      <c r="AA52" s="1"/>
      <c r="AB52" s="1"/>
    </row>
    <row r="53" spans="1:28" x14ac:dyDescent="0.3">
      <c r="A53" s="1">
        <v>9.3662109375</v>
      </c>
      <c r="B53" s="1">
        <v>23</v>
      </c>
      <c r="C53" s="1">
        <v>9.3662109375</v>
      </c>
      <c r="X53" s="1"/>
      <c r="Y53" s="1"/>
      <c r="Z53" s="1"/>
      <c r="AA53" s="1"/>
      <c r="AB53" s="1"/>
    </row>
    <row r="54" spans="1:28" x14ac:dyDescent="0.3">
      <c r="A54" s="1">
        <v>9.4639892578077252</v>
      </c>
      <c r="B54" s="1">
        <v>23.5</v>
      </c>
      <c r="C54" s="1">
        <v>9.4639892578077252</v>
      </c>
      <c r="X54" s="1"/>
      <c r="Y54" s="1"/>
      <c r="Z54" s="1"/>
      <c r="AA54" s="1"/>
      <c r="AB54" s="1"/>
    </row>
    <row r="55" spans="1:28" x14ac:dyDescent="0.3">
      <c r="A55" s="1">
        <v>9.5606689453077252</v>
      </c>
      <c r="B55" s="1">
        <v>24</v>
      </c>
      <c r="C55" s="1">
        <v>9.5606689453077252</v>
      </c>
      <c r="X55" s="1"/>
      <c r="Y55" s="1"/>
      <c r="Z55" s="1"/>
      <c r="AA55" s="1"/>
      <c r="AB55" s="1"/>
    </row>
    <row r="56" spans="1:28" x14ac:dyDescent="0.3">
      <c r="A56" s="1">
        <v>9.6317138671799967</v>
      </c>
      <c r="B56" s="1">
        <v>24.5</v>
      </c>
      <c r="C56" s="1">
        <v>9.6317138671799967</v>
      </c>
    </row>
    <row r="57" spans="1:28" x14ac:dyDescent="0.3">
      <c r="A57" s="1">
        <v>9.7122802734361358</v>
      </c>
      <c r="B57" s="1">
        <v>25</v>
      </c>
      <c r="C57" s="1">
        <v>9.7122802734361358</v>
      </c>
    </row>
    <row r="58" spans="1:28" x14ac:dyDescent="0.3">
      <c r="A58" s="1">
        <v>9.791015625</v>
      </c>
      <c r="B58" s="1">
        <v>25.5</v>
      </c>
      <c r="C58" s="1">
        <v>9.791015625</v>
      </c>
    </row>
    <row r="59" spans="1:28" x14ac:dyDescent="0.3">
      <c r="A59" s="1">
        <v>9.8690185546799967</v>
      </c>
      <c r="B59" s="1">
        <v>26</v>
      </c>
      <c r="C59" s="1">
        <v>9.8690185546799967</v>
      </c>
    </row>
    <row r="60" spans="1:28" x14ac:dyDescent="0.3">
      <c r="A60" s="1">
        <v>9.9609375</v>
      </c>
      <c r="B60" s="1">
        <v>26.5</v>
      </c>
      <c r="C60" s="1">
        <v>9.9609375</v>
      </c>
    </row>
    <row r="61" spans="1:28" x14ac:dyDescent="0.3">
      <c r="A61" s="1">
        <v>10.037109375</v>
      </c>
      <c r="B61" s="1">
        <v>27</v>
      </c>
      <c r="C61" s="1">
        <v>10.037109375</v>
      </c>
    </row>
    <row r="62" spans="1:28" x14ac:dyDescent="0.3">
      <c r="A62" s="1">
        <v>10.11328125</v>
      </c>
      <c r="B62" s="1">
        <v>27.5</v>
      </c>
      <c r="C62" s="1">
        <v>10.11328125</v>
      </c>
    </row>
    <row r="63" spans="1:28" x14ac:dyDescent="0.3">
      <c r="A63" s="1">
        <v>10.188354492179997</v>
      </c>
      <c r="B63" s="1">
        <v>28</v>
      </c>
      <c r="C63" s="1">
        <v>10.188354492179997</v>
      </c>
    </row>
    <row r="64" spans="1:28" x14ac:dyDescent="0.3">
      <c r="A64" s="1">
        <v>10.263061523436136</v>
      </c>
      <c r="B64" s="1">
        <v>28.5</v>
      </c>
      <c r="C64" s="1">
        <v>10.263061523436136</v>
      </c>
    </row>
    <row r="65" spans="1:3" x14ac:dyDescent="0.3">
      <c r="A65" s="1">
        <v>10.336669921871589</v>
      </c>
      <c r="B65" s="1">
        <v>29</v>
      </c>
      <c r="C65" s="1">
        <v>10.336669921871589</v>
      </c>
    </row>
    <row r="66" spans="1:3" x14ac:dyDescent="0.3">
      <c r="A66" s="1">
        <v>10.410278320307725</v>
      </c>
      <c r="B66" s="1">
        <v>29.5</v>
      </c>
      <c r="C66" s="1">
        <v>10.410278320307725</v>
      </c>
    </row>
    <row r="67" spans="1:3" x14ac:dyDescent="0.3">
      <c r="A67" s="1">
        <v>10.483154296871589</v>
      </c>
      <c r="B67" s="1">
        <v>30</v>
      </c>
      <c r="C67" s="1">
        <v>10.483154296871589</v>
      </c>
    </row>
    <row r="68" spans="1:3" x14ac:dyDescent="0.3">
      <c r="A68" s="1">
        <v>10.627441406243861</v>
      </c>
      <c r="B68" s="1">
        <v>31</v>
      </c>
      <c r="C68" s="1">
        <v>10.627441406243861</v>
      </c>
    </row>
    <row r="69" spans="1:3" x14ac:dyDescent="0.3">
      <c r="A69" s="1">
        <v>10.769165039051586</v>
      </c>
      <c r="B69" s="1">
        <v>32</v>
      </c>
      <c r="C69" s="1">
        <v>10.769165039051586</v>
      </c>
    </row>
    <row r="70" spans="1:3" x14ac:dyDescent="0.3">
      <c r="A70" s="1">
        <v>10.909057617179997</v>
      </c>
      <c r="B70" s="1">
        <v>33</v>
      </c>
      <c r="C70" s="1">
        <v>10.909057617179997</v>
      </c>
    </row>
    <row r="71" spans="1:3" x14ac:dyDescent="0.3">
      <c r="A71" s="1">
        <v>11.047119140616132</v>
      </c>
      <c r="B71" s="1">
        <v>34</v>
      </c>
      <c r="C71" s="1">
        <v>11.047119140616132</v>
      </c>
    </row>
    <row r="72" spans="1:3" x14ac:dyDescent="0.3">
      <c r="A72" s="1">
        <v>11.147827148436136</v>
      </c>
      <c r="B72" s="1">
        <v>35</v>
      </c>
      <c r="C72" s="1">
        <v>11.147827148436136</v>
      </c>
    </row>
    <row r="73" spans="1:3" x14ac:dyDescent="0.3">
      <c r="A73" s="1">
        <v>11.287353515616132</v>
      </c>
      <c r="B73" s="1">
        <v>36</v>
      </c>
      <c r="C73" s="1">
        <v>11.287353515616132</v>
      </c>
    </row>
    <row r="74" spans="1:3" x14ac:dyDescent="0.3">
      <c r="A74" s="1">
        <v>11.4169921875</v>
      </c>
      <c r="B74" s="1">
        <v>37</v>
      </c>
      <c r="C74" s="1">
        <v>11.4169921875</v>
      </c>
    </row>
    <row r="75" spans="1:3" x14ac:dyDescent="0.3">
      <c r="A75" s="1">
        <v>11.544067382807725</v>
      </c>
      <c r="B75" s="1">
        <v>38</v>
      </c>
      <c r="C75" s="1">
        <v>11.544067382807725</v>
      </c>
    </row>
    <row r="76" spans="1:3" x14ac:dyDescent="0.3">
      <c r="A76" s="1">
        <v>11.668579101551586</v>
      </c>
      <c r="B76" s="1">
        <v>39</v>
      </c>
      <c r="C76" s="1">
        <v>11.668579101551586</v>
      </c>
    </row>
    <row r="77" spans="1:3" x14ac:dyDescent="0.3">
      <c r="A77" s="20">
        <v>11.791259765616132</v>
      </c>
      <c r="B77" s="20">
        <v>40</v>
      </c>
      <c r="C77" s="20">
        <v>11.791259765616132</v>
      </c>
    </row>
    <row r="78" spans="1:3" x14ac:dyDescent="0.3">
      <c r="A78" s="1">
        <v>11.913208007807725</v>
      </c>
      <c r="B78" s="1">
        <v>41</v>
      </c>
      <c r="C78" s="1">
        <v>11.913208007807725</v>
      </c>
    </row>
    <row r="79" spans="1:3" x14ac:dyDescent="0.3">
      <c r="A79" s="1">
        <v>12.033691406243861</v>
      </c>
      <c r="B79" s="1">
        <v>42</v>
      </c>
      <c r="C79" s="1">
        <v>12.033691406243861</v>
      </c>
    </row>
    <row r="80" spans="1:3" x14ac:dyDescent="0.3">
      <c r="A80" s="1">
        <v>12.152709960936136</v>
      </c>
      <c r="B80" s="1">
        <v>43</v>
      </c>
      <c r="C80" s="1">
        <v>12.152709960936136</v>
      </c>
    </row>
    <row r="81" spans="1:3" x14ac:dyDescent="0.3">
      <c r="A81" s="1">
        <v>12.269897460936136</v>
      </c>
      <c r="B81" s="1">
        <v>44</v>
      </c>
      <c r="C81" s="1">
        <v>12.269897460936136</v>
      </c>
    </row>
    <row r="82" spans="1:3" x14ac:dyDescent="0.3">
      <c r="A82" s="1">
        <v>12.386352539051586</v>
      </c>
      <c r="B82" s="1">
        <v>45</v>
      </c>
      <c r="C82" s="1">
        <v>12.386352539051586</v>
      </c>
    </row>
    <row r="83" spans="1:3" x14ac:dyDescent="0.3">
      <c r="A83" s="1">
        <v>12.501342773436136</v>
      </c>
      <c r="B83" s="1">
        <v>46</v>
      </c>
      <c r="C83" s="1">
        <v>12.501342773436136</v>
      </c>
    </row>
    <row r="84" spans="1:3" x14ac:dyDescent="0.3">
      <c r="A84" s="1">
        <v>12.647827148436136</v>
      </c>
      <c r="B84" s="1">
        <v>47</v>
      </c>
      <c r="C84" s="1">
        <v>12.647827148436136</v>
      </c>
    </row>
    <row r="85" spans="1:3" x14ac:dyDescent="0.3">
      <c r="A85" s="1">
        <v>12.760620117179997</v>
      </c>
      <c r="B85" s="1">
        <v>48</v>
      </c>
      <c r="C85" s="1">
        <v>12.760620117179997</v>
      </c>
    </row>
    <row r="86" spans="1:3" x14ac:dyDescent="0.3">
      <c r="A86" s="1">
        <v>12.872680664051586</v>
      </c>
      <c r="B86" s="1">
        <v>49</v>
      </c>
      <c r="C86" s="1">
        <v>12.872680664051586</v>
      </c>
    </row>
    <row r="87" spans="1:3" x14ac:dyDescent="0.3">
      <c r="A87" s="1">
        <v>12.983642578116132</v>
      </c>
      <c r="B87" s="1">
        <v>50</v>
      </c>
      <c r="C87" s="1">
        <v>12.983642578116132</v>
      </c>
    </row>
    <row r="88" spans="1:3" x14ac:dyDescent="0.3">
      <c r="A88" s="1">
        <v>13.093505859371589</v>
      </c>
      <c r="B88" s="1">
        <v>51</v>
      </c>
      <c r="C88" s="1">
        <v>13.093505859371589</v>
      </c>
    </row>
    <row r="89" spans="1:3" x14ac:dyDescent="0.3">
      <c r="A89" s="1">
        <v>13.202270507807725</v>
      </c>
      <c r="B89" s="1">
        <v>52</v>
      </c>
      <c r="C89" s="1">
        <v>13.202270507807725</v>
      </c>
    </row>
    <row r="90" spans="1:3" x14ac:dyDescent="0.3">
      <c r="A90" s="1">
        <v>13.310302734371589</v>
      </c>
      <c r="B90" s="1">
        <v>53</v>
      </c>
      <c r="C90" s="1">
        <v>13.310302734371589</v>
      </c>
    </row>
    <row r="91" spans="1:3" x14ac:dyDescent="0.3">
      <c r="A91" s="1">
        <v>13.417236328116132</v>
      </c>
      <c r="B91" s="1">
        <v>54</v>
      </c>
      <c r="C91" s="1">
        <v>13.417236328116132</v>
      </c>
    </row>
    <row r="92" spans="1:3" x14ac:dyDescent="0.3">
      <c r="A92" s="1">
        <v>13.524169921871589</v>
      </c>
      <c r="B92" s="1">
        <v>55</v>
      </c>
      <c r="C92" s="1">
        <v>13.524169921871589</v>
      </c>
    </row>
    <row r="93" spans="1:3" x14ac:dyDescent="0.3">
      <c r="A93" s="1">
        <v>13.629272460936136</v>
      </c>
      <c r="B93" s="1">
        <v>56</v>
      </c>
      <c r="C93" s="1">
        <v>13.629272460936136</v>
      </c>
    </row>
    <row r="94" spans="1:3" x14ac:dyDescent="0.3">
      <c r="A94" s="1">
        <v>13.733276367179997</v>
      </c>
      <c r="B94" s="1">
        <v>57</v>
      </c>
      <c r="C94" s="1">
        <v>13.733276367179997</v>
      </c>
    </row>
    <row r="95" spans="1:3" x14ac:dyDescent="0.3">
      <c r="A95" s="1">
        <v>13.835083007807725</v>
      </c>
      <c r="B95" s="1">
        <v>58</v>
      </c>
      <c r="C95" s="1">
        <v>13.835083007807725</v>
      </c>
    </row>
    <row r="96" spans="1:3" x14ac:dyDescent="0.3">
      <c r="A96" s="1">
        <v>13.936157226551586</v>
      </c>
      <c r="B96" s="1">
        <v>59</v>
      </c>
      <c r="C96" s="1">
        <v>13.936157226551586</v>
      </c>
    </row>
    <row r="97" spans="1:3" x14ac:dyDescent="0.3">
      <c r="A97" s="20">
        <v>14.037231445307725</v>
      </c>
      <c r="B97" s="20">
        <v>60</v>
      </c>
      <c r="C97" s="20">
        <v>14.037231445307725</v>
      </c>
    </row>
    <row r="98" spans="1:3" x14ac:dyDescent="0.3">
      <c r="A98" s="1">
        <v>14.135009765616132</v>
      </c>
      <c r="B98" s="1">
        <v>61</v>
      </c>
      <c r="C98" s="1">
        <v>14.135009765616132</v>
      </c>
    </row>
    <row r="99" spans="1:3" x14ac:dyDescent="0.3">
      <c r="A99" s="1">
        <v>14.233154296871589</v>
      </c>
      <c r="B99" s="1">
        <v>62</v>
      </c>
      <c r="C99" s="1">
        <v>14.233154296871589</v>
      </c>
    </row>
    <row r="100" spans="1:3" x14ac:dyDescent="0.3">
      <c r="A100" s="1">
        <v>14.330200195307725</v>
      </c>
      <c r="B100" s="1">
        <v>63</v>
      </c>
      <c r="C100" s="1">
        <v>14.330200195307725</v>
      </c>
    </row>
    <row r="101" spans="1:3" x14ac:dyDescent="0.3">
      <c r="A101" s="1">
        <v>14.426879882807725</v>
      </c>
      <c r="B101" s="1">
        <v>64</v>
      </c>
      <c r="C101" s="1">
        <v>14.426879882807725</v>
      </c>
    </row>
    <row r="102" spans="1:3" x14ac:dyDescent="0.3">
      <c r="A102" s="1">
        <v>14.5224609375</v>
      </c>
      <c r="B102" s="1">
        <v>65</v>
      </c>
      <c r="C102" s="1">
        <v>14.5224609375</v>
      </c>
    </row>
    <row r="103" spans="1:3" x14ac:dyDescent="0.3">
      <c r="A103" s="1">
        <v>14.617675781243861</v>
      </c>
      <c r="B103" s="1">
        <v>66</v>
      </c>
      <c r="C103" s="1">
        <v>14.617675781243861</v>
      </c>
    </row>
    <row r="104" spans="1:3" x14ac:dyDescent="0.3">
      <c r="A104" s="1">
        <v>14.712158203116132</v>
      </c>
      <c r="B104" s="1">
        <v>67</v>
      </c>
      <c r="C104" s="1">
        <v>14.712158203116132</v>
      </c>
    </row>
    <row r="105" spans="1:3" x14ac:dyDescent="0.3">
      <c r="A105" s="1">
        <v>14.806640625</v>
      </c>
      <c r="B105" s="1">
        <v>68</v>
      </c>
      <c r="C105" s="1">
        <v>14.806640625</v>
      </c>
    </row>
    <row r="106" spans="1:3" x14ac:dyDescent="0.3">
      <c r="A106" s="1">
        <v>14.899658203116132</v>
      </c>
      <c r="B106" s="1">
        <v>69</v>
      </c>
      <c r="C106" s="1">
        <v>14.899658203116132</v>
      </c>
    </row>
    <row r="107" spans="1:3" x14ac:dyDescent="0.3">
      <c r="A107" s="1">
        <v>14.992675781243861</v>
      </c>
      <c r="B107" s="1">
        <v>70</v>
      </c>
      <c r="C107" s="1">
        <v>14.992675781243861</v>
      </c>
    </row>
    <row r="108" spans="1:3" x14ac:dyDescent="0.3">
      <c r="A108" s="1">
        <v>15.084594726551586</v>
      </c>
      <c r="B108" s="1">
        <v>71</v>
      </c>
      <c r="C108" s="1">
        <v>15.084594726551586</v>
      </c>
    </row>
    <row r="109" spans="1:3" x14ac:dyDescent="0.3">
      <c r="A109" s="1">
        <v>15.176513671871589</v>
      </c>
      <c r="B109" s="1">
        <v>72</v>
      </c>
      <c r="C109" s="1">
        <v>15.176513671871589</v>
      </c>
    </row>
    <row r="110" spans="1:3" x14ac:dyDescent="0.3">
      <c r="A110" s="1">
        <v>15.267700195307725</v>
      </c>
      <c r="B110" s="1">
        <v>73</v>
      </c>
      <c r="C110" s="1">
        <v>15.267700195307725</v>
      </c>
    </row>
    <row r="111" spans="1:3" x14ac:dyDescent="0.3">
      <c r="A111" s="1">
        <v>15.357788085936136</v>
      </c>
      <c r="B111" s="1">
        <v>74</v>
      </c>
      <c r="C111" s="1">
        <v>15.357788085936136</v>
      </c>
    </row>
    <row r="112" spans="1:3" x14ac:dyDescent="0.3">
      <c r="A112" s="1">
        <v>15.4482421875</v>
      </c>
      <c r="B112" s="1">
        <v>75</v>
      </c>
      <c r="C112" s="1">
        <v>15.4482421875</v>
      </c>
    </row>
    <row r="113" spans="1:3" x14ac:dyDescent="0.3">
      <c r="A113" s="1">
        <v>15.537597656243861</v>
      </c>
      <c r="B113" s="1">
        <v>76</v>
      </c>
      <c r="C113" s="1">
        <v>15.537597656243861</v>
      </c>
    </row>
    <row r="114" spans="1:3" x14ac:dyDescent="0.3">
      <c r="A114" s="1">
        <v>15.626586914051586</v>
      </c>
      <c r="B114" s="1">
        <v>77</v>
      </c>
      <c r="C114" s="1">
        <v>15.626586914051586</v>
      </c>
    </row>
    <row r="115" spans="1:3" x14ac:dyDescent="0.3">
      <c r="A115" s="1">
        <v>15.71484375</v>
      </c>
      <c r="B115" s="1">
        <v>78</v>
      </c>
      <c r="C115" s="1">
        <v>15.71484375</v>
      </c>
    </row>
    <row r="116" spans="1:3" x14ac:dyDescent="0.3">
      <c r="A116" s="1">
        <v>15.802734375</v>
      </c>
      <c r="B116" s="1">
        <v>79</v>
      </c>
      <c r="C116" s="1">
        <v>15.802734375</v>
      </c>
    </row>
    <row r="117" spans="1:3" x14ac:dyDescent="0.3">
      <c r="A117" s="20">
        <v>15.890625</v>
      </c>
      <c r="B117" s="20">
        <v>80</v>
      </c>
      <c r="C117" s="20">
        <v>15.890625</v>
      </c>
    </row>
    <row r="118" spans="1:3" x14ac:dyDescent="0.3">
      <c r="A118" s="1">
        <v>15.977416992179997</v>
      </c>
      <c r="B118" s="1">
        <v>81</v>
      </c>
      <c r="C118" s="1">
        <v>15.977416992179997</v>
      </c>
    </row>
    <row r="119" spans="1:3" x14ac:dyDescent="0.3">
      <c r="A119" s="1">
        <v>16.064208984371589</v>
      </c>
      <c r="B119" s="1">
        <v>82</v>
      </c>
      <c r="C119" s="1">
        <v>16.064208984371589</v>
      </c>
    </row>
    <row r="120" spans="1:3" x14ac:dyDescent="0.3">
      <c r="A120" s="1">
        <v>16.150268554679997</v>
      </c>
      <c r="B120" s="1">
        <v>83</v>
      </c>
      <c r="C120" s="1">
        <v>16.150268554679997</v>
      </c>
    </row>
    <row r="121" spans="1:3" x14ac:dyDescent="0.3">
      <c r="A121" s="1">
        <v>16.235961914051586</v>
      </c>
      <c r="B121" s="1">
        <v>84</v>
      </c>
      <c r="C121" s="1">
        <v>16.235961914051586</v>
      </c>
    </row>
    <row r="122" spans="1:3" x14ac:dyDescent="0.3">
      <c r="A122" s="1">
        <v>16.320922851551586</v>
      </c>
      <c r="B122" s="1">
        <v>85</v>
      </c>
      <c r="C122" s="1">
        <v>16.320922851551586</v>
      </c>
    </row>
    <row r="123" spans="1:3" x14ac:dyDescent="0.3">
      <c r="A123" s="1">
        <v>16.405517578116132</v>
      </c>
      <c r="B123" s="1">
        <v>86</v>
      </c>
      <c r="C123" s="1">
        <v>16.405517578116132</v>
      </c>
    </row>
    <row r="124" spans="1:3" x14ac:dyDescent="0.3">
      <c r="A124" s="1">
        <v>16.490112304679997</v>
      </c>
      <c r="B124" s="1">
        <v>87</v>
      </c>
      <c r="C124" s="1">
        <v>16.490112304679997</v>
      </c>
    </row>
    <row r="125" spans="1:3" x14ac:dyDescent="0.3">
      <c r="A125" s="1">
        <v>16.573608398436136</v>
      </c>
      <c r="B125" s="1">
        <v>88</v>
      </c>
      <c r="C125" s="1">
        <v>16.573608398436136</v>
      </c>
    </row>
    <row r="126" spans="1:3" x14ac:dyDescent="0.3">
      <c r="A126" s="1">
        <v>16.657104492179997</v>
      </c>
      <c r="B126" s="1">
        <v>89</v>
      </c>
      <c r="C126" s="1">
        <v>16.657104492179997</v>
      </c>
    </row>
    <row r="127" spans="1:3" x14ac:dyDescent="0.3">
      <c r="A127" s="1">
        <v>16.740234375</v>
      </c>
      <c r="B127" s="1">
        <v>90</v>
      </c>
      <c r="C127" s="1">
        <v>16.740234375</v>
      </c>
    </row>
    <row r="128" spans="1:3" x14ac:dyDescent="0.3">
      <c r="A128" s="1">
        <v>16.823364257807725</v>
      </c>
      <c r="B128" s="1">
        <v>91</v>
      </c>
      <c r="C128" s="1">
        <v>16.823364257807725</v>
      </c>
    </row>
    <row r="129" spans="1:3" x14ac:dyDescent="0.3">
      <c r="A129" s="1">
        <v>16.905029296871589</v>
      </c>
      <c r="B129" s="1">
        <v>92</v>
      </c>
      <c r="C129" s="1">
        <v>16.905029296871589</v>
      </c>
    </row>
    <row r="130" spans="1:3" x14ac:dyDescent="0.3">
      <c r="A130" s="1">
        <v>16.986694335936136</v>
      </c>
      <c r="B130" s="1">
        <v>93</v>
      </c>
      <c r="C130" s="1">
        <v>16.986694335936136</v>
      </c>
    </row>
    <row r="131" spans="1:3" x14ac:dyDescent="0.3">
      <c r="A131" s="1">
        <v>17.068359375</v>
      </c>
      <c r="B131" s="1">
        <v>94</v>
      </c>
      <c r="C131" s="1">
        <v>17.068359375</v>
      </c>
    </row>
    <row r="132" spans="1:3" x14ac:dyDescent="0.3">
      <c r="A132" s="1">
        <v>17.149291992179997</v>
      </c>
      <c r="B132" s="1">
        <v>95</v>
      </c>
      <c r="C132" s="1">
        <v>17.149291992179997</v>
      </c>
    </row>
    <row r="133" spans="1:3" x14ac:dyDescent="0.3">
      <c r="A133" s="1">
        <v>17.229858398436136</v>
      </c>
      <c r="B133" s="1">
        <v>96</v>
      </c>
      <c r="C133" s="1">
        <v>17.229858398436136</v>
      </c>
    </row>
    <row r="134" spans="1:3" x14ac:dyDescent="0.3">
      <c r="A134" s="1">
        <v>17.310058593743861</v>
      </c>
      <c r="B134" s="1">
        <v>97</v>
      </c>
      <c r="C134" s="1">
        <v>17.310058593743861</v>
      </c>
    </row>
    <row r="135" spans="1:3" x14ac:dyDescent="0.3">
      <c r="A135" s="1">
        <v>17.389892578116132</v>
      </c>
      <c r="B135" s="1">
        <v>98</v>
      </c>
      <c r="C135" s="1">
        <v>17.389892578116132</v>
      </c>
    </row>
    <row r="136" spans="1:3" x14ac:dyDescent="0.3">
      <c r="A136" s="1">
        <v>17.469360351551586</v>
      </c>
      <c r="B136" s="1">
        <v>99</v>
      </c>
      <c r="C136" s="1">
        <v>17.469360351551586</v>
      </c>
    </row>
    <row r="137" spans="1:3" x14ac:dyDescent="0.3">
      <c r="A137" s="20">
        <v>17.548461914051586</v>
      </c>
      <c r="B137" s="20">
        <v>100</v>
      </c>
      <c r="C137" s="20">
        <v>17.548461914051586</v>
      </c>
    </row>
    <row r="138" spans="1:3" x14ac:dyDescent="0.3">
      <c r="A138" s="1">
        <v>17.627197265616132</v>
      </c>
      <c r="B138" s="1">
        <v>101</v>
      </c>
      <c r="C138" s="1">
        <v>17.627197265616132</v>
      </c>
    </row>
    <row r="139" spans="1:3" x14ac:dyDescent="0.3">
      <c r="A139" s="1">
        <v>17.705932617179997</v>
      </c>
      <c r="B139" s="1">
        <v>102</v>
      </c>
      <c r="C139" s="1">
        <v>17.705932617179997</v>
      </c>
    </row>
    <row r="140" spans="1:3" x14ac:dyDescent="0.3">
      <c r="A140" s="1">
        <v>17.783935546871589</v>
      </c>
      <c r="B140" s="1">
        <v>103</v>
      </c>
      <c r="C140" s="1">
        <v>17.783935546871589</v>
      </c>
    </row>
    <row r="141" spans="1:3" x14ac:dyDescent="0.3">
      <c r="A141" s="1">
        <v>17.861938476551586</v>
      </c>
      <c r="B141" s="1">
        <v>104</v>
      </c>
      <c r="C141" s="1">
        <v>17.861938476551586</v>
      </c>
    </row>
    <row r="142" spans="1:3" x14ac:dyDescent="0.3">
      <c r="A142" s="1">
        <v>17.939575195307725</v>
      </c>
      <c r="B142" s="1">
        <v>105</v>
      </c>
      <c r="C142" s="1">
        <v>17.939575195307725</v>
      </c>
    </row>
    <row r="143" spans="1:3" x14ac:dyDescent="0.3">
      <c r="A143" s="1">
        <v>18.015380859371589</v>
      </c>
      <c r="B143" s="1">
        <v>106</v>
      </c>
      <c r="C143" s="1">
        <v>18.015380859371589</v>
      </c>
    </row>
    <row r="144" spans="1:3" x14ac:dyDescent="0.3">
      <c r="A144" s="1">
        <v>18.092285156243861</v>
      </c>
      <c r="B144" s="1">
        <v>107</v>
      </c>
      <c r="C144" s="1">
        <v>18.092285156243861</v>
      </c>
    </row>
    <row r="145" spans="1:3" x14ac:dyDescent="0.3">
      <c r="A145" s="1">
        <v>18.168823242179997</v>
      </c>
      <c r="B145" s="1">
        <v>108</v>
      </c>
      <c r="C145" s="1">
        <v>18.168823242179997</v>
      </c>
    </row>
    <row r="146" spans="1:3" x14ac:dyDescent="0.3">
      <c r="A146" s="1">
        <v>18.245361328116132</v>
      </c>
      <c r="B146" s="1">
        <v>109</v>
      </c>
      <c r="C146" s="1">
        <v>18.245361328116132</v>
      </c>
    </row>
    <row r="147" spans="1:3" x14ac:dyDescent="0.3">
      <c r="A147" s="1">
        <v>18.321166992179997</v>
      </c>
      <c r="B147" s="1">
        <v>110</v>
      </c>
      <c r="C147" s="1">
        <v>18.321166992179997</v>
      </c>
    </row>
    <row r="148" spans="1:3" x14ac:dyDescent="0.3">
      <c r="A148" s="1">
        <v>18.396606445307725</v>
      </c>
      <c r="B148" s="1">
        <v>111</v>
      </c>
      <c r="C148" s="1">
        <v>18.396606445307725</v>
      </c>
    </row>
    <row r="149" spans="1:3" x14ac:dyDescent="0.3">
      <c r="A149" s="1">
        <v>18.4716796875</v>
      </c>
      <c r="B149" s="1">
        <v>112</v>
      </c>
      <c r="C149" s="1">
        <v>18.4716796875</v>
      </c>
    </row>
    <row r="150" spans="1:3" x14ac:dyDescent="0.3">
      <c r="A150" s="1">
        <v>18.547119140616132</v>
      </c>
      <c r="B150" s="1">
        <v>113</v>
      </c>
      <c r="C150" s="1">
        <v>18.547119140616132</v>
      </c>
    </row>
    <row r="151" spans="1:3" x14ac:dyDescent="0.3">
      <c r="A151" s="1">
        <v>18.622192382807725</v>
      </c>
      <c r="B151" s="1">
        <v>114</v>
      </c>
      <c r="C151" s="1">
        <v>18.622192382807725</v>
      </c>
    </row>
    <row r="152" spans="1:3" x14ac:dyDescent="0.3">
      <c r="A152" s="1">
        <v>18.695800781243861</v>
      </c>
      <c r="B152" s="1">
        <v>115</v>
      </c>
      <c r="C152" s="1">
        <v>18.695800781243861</v>
      </c>
    </row>
    <row r="153" spans="1:3" x14ac:dyDescent="0.3">
      <c r="A153" s="1">
        <v>18.767944335936136</v>
      </c>
      <c r="B153" s="1">
        <v>116</v>
      </c>
      <c r="C153" s="1">
        <v>18.767944335936136</v>
      </c>
    </row>
    <row r="154" spans="1:3" x14ac:dyDescent="0.3">
      <c r="A154" s="1">
        <v>18.8408203125</v>
      </c>
      <c r="B154" s="1">
        <v>117</v>
      </c>
      <c r="C154" s="1">
        <v>18.8408203125</v>
      </c>
    </row>
    <row r="155" spans="1:3" x14ac:dyDescent="0.3">
      <c r="A155" s="1">
        <v>18.912597656243861</v>
      </c>
      <c r="B155" s="1">
        <v>118</v>
      </c>
      <c r="C155" s="1">
        <v>18.912597656243861</v>
      </c>
    </row>
    <row r="156" spans="1:3" x14ac:dyDescent="0.3">
      <c r="A156" s="1">
        <v>18.984375</v>
      </c>
      <c r="B156" s="1">
        <v>119</v>
      </c>
      <c r="C156" s="1">
        <v>18.984375</v>
      </c>
    </row>
    <row r="157" spans="1:3" x14ac:dyDescent="0.3">
      <c r="A157" s="20">
        <v>19.055786132807725</v>
      </c>
      <c r="B157" s="20">
        <v>120</v>
      </c>
      <c r="C157" s="20">
        <v>19.055786132807725</v>
      </c>
    </row>
    <row r="158" spans="1:3" x14ac:dyDescent="0.3">
      <c r="A158" s="1">
        <v>19.126831054679997</v>
      </c>
      <c r="B158" s="1">
        <v>121</v>
      </c>
      <c r="C158" s="1">
        <v>19.126831054679997</v>
      </c>
    </row>
    <row r="159" spans="1:3" x14ac:dyDescent="0.3">
      <c r="A159" s="1">
        <v>19.197875976551586</v>
      </c>
      <c r="B159" s="1">
        <v>122</v>
      </c>
      <c r="C159" s="1">
        <v>19.197875976551586</v>
      </c>
    </row>
    <row r="160" spans="1:3" x14ac:dyDescent="0.3">
      <c r="A160" s="1">
        <v>19.2685546875</v>
      </c>
      <c r="B160" s="1">
        <v>123</v>
      </c>
      <c r="C160" s="1">
        <v>19.2685546875</v>
      </c>
    </row>
    <row r="161" spans="1:3" x14ac:dyDescent="0.3">
      <c r="A161" s="1">
        <v>19.3388671875</v>
      </c>
      <c r="B161" s="1">
        <v>124</v>
      </c>
      <c r="C161" s="1">
        <v>19.3388671875</v>
      </c>
    </row>
    <row r="162" spans="1:3" x14ac:dyDescent="0.3">
      <c r="A162" s="1">
        <v>19.4091796875</v>
      </c>
      <c r="B162" s="1">
        <v>125</v>
      </c>
      <c r="C162" s="1">
        <v>19.4091796875</v>
      </c>
    </row>
    <row r="163" spans="1:3" x14ac:dyDescent="0.3">
      <c r="A163" s="1">
        <v>19.479125976551586</v>
      </c>
      <c r="B163" s="1">
        <v>126</v>
      </c>
      <c r="C163" s="1">
        <v>19.479125976551586</v>
      </c>
    </row>
    <row r="164" spans="1:3" x14ac:dyDescent="0.3">
      <c r="A164" s="1">
        <v>19.548706054679997</v>
      </c>
      <c r="B164" s="1">
        <v>127</v>
      </c>
      <c r="C164" s="1">
        <v>19.548706054679997</v>
      </c>
    </row>
    <row r="165" spans="1:3" x14ac:dyDescent="0.3">
      <c r="A165" s="1">
        <v>19.618652343743861</v>
      </c>
      <c r="B165" s="1">
        <v>128</v>
      </c>
      <c r="C165" s="1">
        <v>19.618652343743861</v>
      </c>
    </row>
    <row r="166" spans="1:3" x14ac:dyDescent="0.3">
      <c r="A166" s="1">
        <v>19.6875</v>
      </c>
      <c r="B166" s="1">
        <v>129</v>
      </c>
      <c r="C166" s="1">
        <v>19.6875</v>
      </c>
    </row>
    <row r="167" spans="1:3" x14ac:dyDescent="0.3">
      <c r="A167" s="1">
        <v>19.756713867179997</v>
      </c>
      <c r="B167" s="1">
        <v>130</v>
      </c>
      <c r="C167" s="1">
        <v>19.756713867179997</v>
      </c>
    </row>
    <row r="168" spans="1:3" x14ac:dyDescent="0.3">
      <c r="A168" s="1">
        <v>19.825561523436136</v>
      </c>
      <c r="B168" s="1">
        <v>131</v>
      </c>
      <c r="C168" s="1">
        <v>19.825561523436136</v>
      </c>
    </row>
    <row r="169" spans="1:3" x14ac:dyDescent="0.3">
      <c r="A169" s="1">
        <v>19.894042968743861</v>
      </c>
      <c r="B169" s="1">
        <v>132</v>
      </c>
      <c r="C169" s="1">
        <v>19.894042968743861</v>
      </c>
    </row>
    <row r="170" spans="1:3" x14ac:dyDescent="0.3">
      <c r="A170" s="1">
        <v>19.962524414051586</v>
      </c>
      <c r="B170" s="1">
        <v>133</v>
      </c>
      <c r="C170" s="1">
        <v>19.962524414051586</v>
      </c>
    </row>
    <row r="171" spans="1:3" x14ac:dyDescent="0.3">
      <c r="A171" s="1">
        <v>20.029907226551586</v>
      </c>
      <c r="B171" s="1">
        <v>134</v>
      </c>
      <c r="C171" s="1">
        <v>20.029907226551586</v>
      </c>
    </row>
    <row r="172" spans="1:3" x14ac:dyDescent="0.3">
      <c r="A172" s="1">
        <v>20.098022460936136</v>
      </c>
      <c r="B172" s="1">
        <v>135</v>
      </c>
      <c r="C172" s="1">
        <v>20.098022460936136</v>
      </c>
    </row>
    <row r="173" spans="1:3" x14ac:dyDescent="0.3">
      <c r="A173" s="1">
        <v>20.165771484371589</v>
      </c>
      <c r="B173" s="1">
        <v>136</v>
      </c>
      <c r="C173" s="1">
        <v>20.165771484371589</v>
      </c>
    </row>
    <row r="174" spans="1:3" x14ac:dyDescent="0.3">
      <c r="A174" s="1">
        <v>20.233154296871589</v>
      </c>
      <c r="B174" s="1">
        <v>137</v>
      </c>
      <c r="C174" s="1">
        <v>20.233154296871589</v>
      </c>
    </row>
    <row r="175" spans="1:3" x14ac:dyDescent="0.3">
      <c r="A175" s="1">
        <v>20.300903320307725</v>
      </c>
      <c r="B175" s="1">
        <v>138</v>
      </c>
      <c r="C175" s="1">
        <v>20.300903320307725</v>
      </c>
    </row>
    <row r="176" spans="1:3" x14ac:dyDescent="0.3">
      <c r="A176" s="1">
        <v>20.367919921871589</v>
      </c>
      <c r="B176" s="1">
        <v>139</v>
      </c>
      <c r="C176" s="1">
        <v>20.367919921871589</v>
      </c>
    </row>
    <row r="177" spans="1:3" x14ac:dyDescent="0.3">
      <c r="A177" s="20">
        <v>20.442993164051586</v>
      </c>
      <c r="B177" s="20">
        <v>140</v>
      </c>
      <c r="C177" s="20">
        <v>20.442993164051586</v>
      </c>
    </row>
    <row r="178" spans="1:3" x14ac:dyDescent="0.3">
      <c r="A178" s="1">
        <v>20.509277343743861</v>
      </c>
      <c r="B178" s="1">
        <v>141</v>
      </c>
      <c r="C178" s="1">
        <v>20.509277343743861</v>
      </c>
    </row>
    <row r="179" spans="1:3" x14ac:dyDescent="0.3">
      <c r="A179" s="1">
        <v>20.575927734371589</v>
      </c>
      <c r="B179" s="1">
        <v>142</v>
      </c>
      <c r="C179" s="1">
        <v>20.575927734371589</v>
      </c>
    </row>
    <row r="180" spans="1:3" x14ac:dyDescent="0.3">
      <c r="A180" s="1">
        <v>20.642578125</v>
      </c>
      <c r="B180" s="1">
        <v>143</v>
      </c>
      <c r="C180" s="1">
        <v>20.642578125</v>
      </c>
    </row>
    <row r="181" spans="1:3" x14ac:dyDescent="0.3">
      <c r="A181" s="1">
        <v>20.708129882807725</v>
      </c>
      <c r="B181" s="1">
        <v>144</v>
      </c>
      <c r="C181" s="1">
        <v>20.708129882807725</v>
      </c>
    </row>
    <row r="182" spans="1:3" x14ac:dyDescent="0.3">
      <c r="A182" s="1">
        <v>20.773681640616132</v>
      </c>
      <c r="B182" s="1">
        <v>145</v>
      </c>
      <c r="C182" s="1">
        <v>20.773681640616132</v>
      </c>
    </row>
    <row r="183" spans="1:3" x14ac:dyDescent="0.3">
      <c r="A183" s="1">
        <v>20.839233398436136</v>
      </c>
      <c r="B183" s="1">
        <v>146</v>
      </c>
      <c r="C183" s="1">
        <v>20.839233398436136</v>
      </c>
    </row>
    <row r="184" spans="1:3" x14ac:dyDescent="0.3">
      <c r="A184" s="1">
        <v>20.904785156243861</v>
      </c>
      <c r="B184" s="1">
        <v>147</v>
      </c>
      <c r="C184" s="1">
        <v>20.904785156243861</v>
      </c>
    </row>
    <row r="185" spans="1:3" x14ac:dyDescent="0.3">
      <c r="A185" s="1">
        <v>20.969970703116132</v>
      </c>
      <c r="B185" s="1">
        <v>148</v>
      </c>
      <c r="C185" s="1">
        <v>20.969970703116132</v>
      </c>
    </row>
    <row r="186" spans="1:3" x14ac:dyDescent="0.3">
      <c r="A186" s="1">
        <v>21.03515625</v>
      </c>
      <c r="B186" s="1">
        <v>149</v>
      </c>
      <c r="C186" s="1">
        <v>21.03515625</v>
      </c>
    </row>
    <row r="187" spans="1:3" x14ac:dyDescent="0.3">
      <c r="A187" s="1">
        <v>21.099609375</v>
      </c>
      <c r="B187" s="1">
        <v>150</v>
      </c>
      <c r="C187" s="1">
        <v>21.099609375</v>
      </c>
    </row>
    <row r="188" spans="1:3" x14ac:dyDescent="0.3">
      <c r="A188" s="1">
        <v>21.420410156243861</v>
      </c>
      <c r="B188" s="1">
        <v>155</v>
      </c>
      <c r="C188" s="1">
        <v>21.420410156243861</v>
      </c>
    </row>
    <row r="189" spans="1:3" x14ac:dyDescent="0.3">
      <c r="A189" s="20">
        <v>21.736083984371589</v>
      </c>
      <c r="B189" s="20">
        <v>160</v>
      </c>
      <c r="C189" s="20">
        <v>21.736083984371589</v>
      </c>
    </row>
    <row r="190" spans="1:3" x14ac:dyDescent="0.3">
      <c r="A190" s="1">
        <v>22.047729492179997</v>
      </c>
      <c r="B190" s="1">
        <v>165</v>
      </c>
      <c r="C190" s="1">
        <v>22.047729492179997</v>
      </c>
    </row>
    <row r="191" spans="1:3" x14ac:dyDescent="0.3">
      <c r="A191" s="1">
        <v>22.355346679679997</v>
      </c>
      <c r="B191" s="1">
        <v>170</v>
      </c>
      <c r="C191" s="1">
        <v>22.355346679679997</v>
      </c>
    </row>
    <row r="192" spans="1:3" x14ac:dyDescent="0.3">
      <c r="A192" s="1">
        <v>22.658203125</v>
      </c>
      <c r="B192" s="1">
        <v>175</v>
      </c>
      <c r="C192" s="1">
        <v>22.658203125</v>
      </c>
    </row>
    <row r="193" spans="1:3" x14ac:dyDescent="0.3">
      <c r="A193" s="20">
        <v>22.957763671871589</v>
      </c>
      <c r="B193" s="20">
        <v>180</v>
      </c>
      <c r="C193" s="20">
        <v>22.957763671871589</v>
      </c>
    </row>
    <row r="194" spans="1:3" x14ac:dyDescent="0.3">
      <c r="A194" s="1">
        <v>23.253295898436136</v>
      </c>
      <c r="B194" s="1">
        <v>185</v>
      </c>
      <c r="C194" s="1">
        <v>23.253295898436136</v>
      </c>
    </row>
    <row r="195" spans="1:3" x14ac:dyDescent="0.3">
      <c r="A195" s="1">
        <v>23.545166015616132</v>
      </c>
      <c r="B195" s="1">
        <v>190</v>
      </c>
      <c r="C195" s="1">
        <v>23.545166015616132</v>
      </c>
    </row>
    <row r="196" spans="1:3" x14ac:dyDescent="0.3">
      <c r="A196" s="1">
        <v>23.833374023436136</v>
      </c>
      <c r="B196" s="1">
        <v>195</v>
      </c>
      <c r="C196" s="1">
        <v>23.833374023436136</v>
      </c>
    </row>
    <row r="197" spans="1:3" x14ac:dyDescent="0.3">
      <c r="A197" s="20">
        <v>24.118652343743861</v>
      </c>
      <c r="B197" s="20">
        <v>200</v>
      </c>
      <c r="C197" s="20">
        <v>24.118652343743861</v>
      </c>
    </row>
    <row r="198" spans="1:3" x14ac:dyDescent="0.3">
      <c r="A198" s="1">
        <v>24.400634765616132</v>
      </c>
      <c r="B198" s="1">
        <v>205</v>
      </c>
      <c r="C198" s="1">
        <v>24.400634765616132</v>
      </c>
    </row>
    <row r="199" spans="1:3" x14ac:dyDescent="0.3">
      <c r="A199" s="1">
        <v>24.679321289051586</v>
      </c>
      <c r="B199" s="1">
        <v>210</v>
      </c>
      <c r="C199" s="1">
        <v>24.679321289051586</v>
      </c>
    </row>
    <row r="200" spans="1:3" x14ac:dyDescent="0.3">
      <c r="A200" s="1">
        <v>24.952880859371589</v>
      </c>
      <c r="B200" s="1">
        <v>215</v>
      </c>
      <c r="C200" s="1">
        <v>24.952880859371589</v>
      </c>
    </row>
    <row r="201" spans="1:3" x14ac:dyDescent="0.3">
      <c r="A201" s="1">
        <v>25.222412109371589</v>
      </c>
      <c r="B201" s="1">
        <v>220</v>
      </c>
      <c r="C201" s="1">
        <v>25.222412109371589</v>
      </c>
    </row>
    <row r="202" spans="1:3" x14ac:dyDescent="0.3">
      <c r="A202" s="1">
        <v>25.489746093743861</v>
      </c>
      <c r="B202" s="1">
        <v>225</v>
      </c>
      <c r="C202" s="1">
        <v>25.489746093743861</v>
      </c>
    </row>
    <row r="203" spans="1:3" x14ac:dyDescent="0.3">
      <c r="A203" s="1">
        <v>25.754150390616132</v>
      </c>
      <c r="B203" s="1">
        <v>230</v>
      </c>
      <c r="C203" s="1">
        <v>25.754150390616132</v>
      </c>
    </row>
    <row r="204" spans="1:3" x14ac:dyDescent="0.3">
      <c r="A204" s="1">
        <v>26.015991210936136</v>
      </c>
      <c r="B204" s="1">
        <v>235</v>
      </c>
      <c r="C204" s="1">
        <v>26.015991210936136</v>
      </c>
    </row>
    <row r="205" spans="1:3" x14ac:dyDescent="0.3">
      <c r="A205" s="20">
        <v>26.275268554679997</v>
      </c>
      <c r="B205" s="20">
        <v>240</v>
      </c>
      <c r="C205" s="20">
        <v>26.275268554679997</v>
      </c>
    </row>
    <row r="206" spans="1:3" x14ac:dyDescent="0.3">
      <c r="A206" s="1">
        <v>26.531982421871589</v>
      </c>
      <c r="B206" s="1">
        <v>245</v>
      </c>
      <c r="C206" s="1">
        <v>26.531982421871589</v>
      </c>
    </row>
    <row r="207" spans="1:3" x14ac:dyDescent="0.3">
      <c r="A207" s="1">
        <v>26.786499023436136</v>
      </c>
      <c r="B207" s="1">
        <v>250</v>
      </c>
      <c r="C207" s="1">
        <v>26.786499023436136</v>
      </c>
    </row>
    <row r="208" spans="1:3" x14ac:dyDescent="0.3">
      <c r="A208" s="1">
        <v>27.0380859375</v>
      </c>
      <c r="B208" s="1">
        <v>255</v>
      </c>
      <c r="C208" s="1">
        <v>27.0380859375</v>
      </c>
    </row>
    <row r="209" spans="1:3" x14ac:dyDescent="0.3">
      <c r="A209" s="20">
        <v>27.288208007807725</v>
      </c>
      <c r="B209" s="20">
        <v>260</v>
      </c>
      <c r="C209" s="20">
        <v>27.288208007807725</v>
      </c>
    </row>
    <row r="210" spans="1:3" x14ac:dyDescent="0.3">
      <c r="A210" s="1">
        <v>27.535766601551586</v>
      </c>
      <c r="B210" s="1">
        <v>265</v>
      </c>
      <c r="C210" s="1">
        <v>27.535766601551586</v>
      </c>
    </row>
    <row r="211" spans="1:3" x14ac:dyDescent="0.3">
      <c r="A211" s="1">
        <v>27.774169921871589</v>
      </c>
      <c r="B211" s="1">
        <v>270</v>
      </c>
      <c r="C211" s="1">
        <v>27.774169921871589</v>
      </c>
    </row>
    <row r="212" spans="1:3" x14ac:dyDescent="0.3">
      <c r="A212" s="1">
        <v>28.015869140616132</v>
      </c>
      <c r="B212" s="1">
        <v>275</v>
      </c>
      <c r="C212" s="1">
        <v>28.015869140616132</v>
      </c>
    </row>
    <row r="213" spans="1:3" x14ac:dyDescent="0.3">
      <c r="A213" s="20">
        <v>28.255004882807725</v>
      </c>
      <c r="B213" s="20">
        <v>280</v>
      </c>
      <c r="C213" s="20">
        <v>28.255004882807725</v>
      </c>
    </row>
    <row r="214" spans="1:3" x14ac:dyDescent="0.3">
      <c r="A214" s="1">
        <v>28.492309570307725</v>
      </c>
      <c r="B214" s="1">
        <v>285</v>
      </c>
      <c r="C214" s="1">
        <v>28.492309570307725</v>
      </c>
    </row>
    <row r="215" spans="1:3" x14ac:dyDescent="0.3">
      <c r="A215" s="1">
        <v>28.727416992179997</v>
      </c>
      <c r="B215" s="1">
        <v>290</v>
      </c>
      <c r="C215" s="1">
        <v>28.727416992179997</v>
      </c>
    </row>
    <row r="216" spans="1:3" x14ac:dyDescent="0.3">
      <c r="A216" s="1">
        <v>28.961425781243861</v>
      </c>
      <c r="B216" s="1">
        <v>295</v>
      </c>
      <c r="C216" s="1">
        <v>28.961425781243861</v>
      </c>
    </row>
    <row r="217" spans="1:3" x14ac:dyDescent="0.3">
      <c r="A217" s="20">
        <v>29.192504882807725</v>
      </c>
      <c r="B217" s="20">
        <v>300</v>
      </c>
      <c r="C217" s="20">
        <v>29.192504882807725</v>
      </c>
    </row>
    <row r="218" spans="1:3" x14ac:dyDescent="0.3">
      <c r="A218" s="1">
        <v>29.422485351551586</v>
      </c>
      <c r="B218" s="1">
        <v>305</v>
      </c>
      <c r="C218" s="1">
        <v>29.422485351551586</v>
      </c>
    </row>
    <row r="219" spans="1:3" x14ac:dyDescent="0.3">
      <c r="A219" s="1">
        <v>29.650268554679997</v>
      </c>
      <c r="B219" s="1">
        <v>310</v>
      </c>
      <c r="C219" s="1">
        <v>29.650268554679997</v>
      </c>
    </row>
    <row r="220" spans="1:3" x14ac:dyDescent="0.3">
      <c r="A220" s="1">
        <v>29.876953125</v>
      </c>
      <c r="B220" s="1">
        <v>315</v>
      </c>
      <c r="C220" s="1">
        <v>29.876953125</v>
      </c>
    </row>
    <row r="221" spans="1:3" x14ac:dyDescent="0.3">
      <c r="A221" s="20">
        <v>30.057128906243861</v>
      </c>
      <c r="B221" s="20">
        <v>319</v>
      </c>
      <c r="C221" s="20">
        <v>30.057128906243861</v>
      </c>
    </row>
    <row r="222" spans="1:3" x14ac:dyDescent="0.3">
      <c r="A222" s="1">
        <v>30.101440429679997</v>
      </c>
      <c r="B222" s="1">
        <v>320</v>
      </c>
      <c r="C222" s="1">
        <v>30.101440429679997</v>
      </c>
    </row>
    <row r="223" spans="1:3" x14ac:dyDescent="0.3">
      <c r="A223" s="1">
        <v>30.314208984371589</v>
      </c>
      <c r="B223" s="1">
        <v>325</v>
      </c>
      <c r="C223" s="1">
        <v>30.314208984371589</v>
      </c>
    </row>
    <row r="224" spans="1:3" x14ac:dyDescent="0.3">
      <c r="A224" s="1">
        <v>30.537231445307725</v>
      </c>
      <c r="B224" s="1">
        <v>330</v>
      </c>
      <c r="C224" s="1">
        <v>30.537231445307725</v>
      </c>
    </row>
    <row r="225" spans="1:3" x14ac:dyDescent="0.3">
      <c r="A225" s="1">
        <v>30.758422851551586</v>
      </c>
      <c r="B225" s="1">
        <v>335</v>
      </c>
      <c r="C225" s="1">
        <v>30.758422851551586</v>
      </c>
    </row>
    <row r="226" spans="1:3" x14ac:dyDescent="0.3">
      <c r="A226" s="20">
        <v>30.978881835936136</v>
      </c>
      <c r="B226" s="20">
        <v>340</v>
      </c>
      <c r="C226" s="20">
        <v>30.978881835936136</v>
      </c>
    </row>
    <row r="227" spans="1:3" x14ac:dyDescent="0.3">
      <c r="A227" s="1">
        <v>31.196411132807725</v>
      </c>
      <c r="B227" s="1">
        <v>345</v>
      </c>
      <c r="C227" s="1">
        <v>31.196411132807725</v>
      </c>
    </row>
    <row r="228" spans="1:3" x14ac:dyDescent="0.3">
      <c r="A228" s="20">
        <v>31.412109375</v>
      </c>
      <c r="B228" s="20">
        <v>350</v>
      </c>
      <c r="C228" s="20">
        <v>31.412109375</v>
      </c>
    </row>
    <row r="229" spans="1:3" x14ac:dyDescent="0.3">
      <c r="A229" s="1">
        <v>31.626342773436136</v>
      </c>
      <c r="B229" s="1">
        <v>355</v>
      </c>
      <c r="C229" s="1">
        <v>31.626342773436136</v>
      </c>
    </row>
    <row r="230" spans="1:3" x14ac:dyDescent="0.3">
      <c r="A230" s="1">
        <v>31.838378906243861</v>
      </c>
      <c r="B230" s="1">
        <v>360</v>
      </c>
      <c r="C230" s="1">
        <v>31.838378906243861</v>
      </c>
    </row>
    <row r="231" spans="1:3" x14ac:dyDescent="0.3">
      <c r="A231" s="1">
        <v>32.048583984371589</v>
      </c>
      <c r="B231" s="1">
        <v>365</v>
      </c>
      <c r="C231" s="1">
        <v>32.048583984371589</v>
      </c>
    </row>
    <row r="232" spans="1:3" x14ac:dyDescent="0.3">
      <c r="A232" s="1">
        <v>32.257690429679997</v>
      </c>
      <c r="B232" s="1">
        <v>370</v>
      </c>
      <c r="C232" s="1">
        <v>32.257690429679997</v>
      </c>
    </row>
    <row r="233" spans="1:3" x14ac:dyDescent="0.3">
      <c r="A233" s="1">
        <v>32.465698242179997</v>
      </c>
      <c r="B233" s="1">
        <v>375</v>
      </c>
      <c r="C233" s="1">
        <v>32.465698242179997</v>
      </c>
    </row>
    <row r="234" spans="1:3" x14ac:dyDescent="0.3">
      <c r="A234" s="1">
        <v>32.672241210936136</v>
      </c>
      <c r="B234" s="1">
        <v>380</v>
      </c>
      <c r="C234" s="1">
        <v>32.672241210936136</v>
      </c>
    </row>
    <row r="235" spans="1:3" x14ac:dyDescent="0.3">
      <c r="A235" s="1">
        <v>32.877685546871589</v>
      </c>
      <c r="B235" s="1">
        <v>385</v>
      </c>
      <c r="C235" s="1">
        <v>32.877685546871589</v>
      </c>
    </row>
    <row r="236" spans="1:3" x14ac:dyDescent="0.3">
      <c r="A236" s="1">
        <v>33.081298828116132</v>
      </c>
      <c r="B236" s="1">
        <v>390</v>
      </c>
      <c r="C236" s="1">
        <v>33.081298828116132</v>
      </c>
    </row>
    <row r="237" spans="1:3" x14ac:dyDescent="0.3">
      <c r="A237" s="1">
        <v>33.2841796875</v>
      </c>
      <c r="B237" s="1">
        <v>395</v>
      </c>
      <c r="C237" s="1">
        <v>33.2841796875</v>
      </c>
    </row>
    <row r="238" spans="1:3" x14ac:dyDescent="0.3">
      <c r="A238" s="20">
        <v>33.485229492179997</v>
      </c>
      <c r="B238" s="20">
        <v>400</v>
      </c>
      <c r="C238" s="20">
        <v>33.485229492179997</v>
      </c>
    </row>
    <row r="239" spans="1:3" x14ac:dyDescent="0.3">
      <c r="A239" s="1">
        <v>33.874145507807725</v>
      </c>
      <c r="B239" s="1">
        <v>410</v>
      </c>
      <c r="C239" s="1">
        <v>33.874145507807725</v>
      </c>
    </row>
    <row r="240" spans="1:3" x14ac:dyDescent="0.3">
      <c r="A240" s="1">
        <v>34.267456054679997</v>
      </c>
      <c r="B240" s="1">
        <v>420</v>
      </c>
      <c r="C240" s="1">
        <v>34.267456054679997</v>
      </c>
    </row>
    <row r="241" spans="1:3" x14ac:dyDescent="0.3">
      <c r="A241" s="1">
        <v>34.655639648436136</v>
      </c>
      <c r="B241" s="1">
        <v>430</v>
      </c>
      <c r="C241" s="1">
        <v>34.655639648436136</v>
      </c>
    </row>
    <row r="242" spans="1:3" x14ac:dyDescent="0.3">
      <c r="A242" s="1">
        <v>35.039428710936136</v>
      </c>
      <c r="B242" s="1">
        <v>440</v>
      </c>
      <c r="C242" s="1">
        <v>35.039428710936136</v>
      </c>
    </row>
    <row r="243" spans="1:3" x14ac:dyDescent="0.3">
      <c r="A243" s="1">
        <v>35.419921875</v>
      </c>
      <c r="B243" s="1">
        <v>450</v>
      </c>
      <c r="C243" s="1">
        <v>35.419921875</v>
      </c>
    </row>
    <row r="244" spans="1:3" x14ac:dyDescent="0.3">
      <c r="A244" s="1">
        <v>35.796020507807725</v>
      </c>
      <c r="B244" s="1">
        <v>460</v>
      </c>
      <c r="C244" s="1">
        <v>35.796020507807725</v>
      </c>
    </row>
    <row r="245" spans="1:3" x14ac:dyDescent="0.3">
      <c r="A245" s="1">
        <v>36.172119140616132</v>
      </c>
      <c r="B245" s="1">
        <v>470</v>
      </c>
      <c r="C245" s="1">
        <v>36.172119140616132</v>
      </c>
    </row>
    <row r="246" spans="1:3" x14ac:dyDescent="0.3">
      <c r="A246" s="1">
        <v>36.540893554679997</v>
      </c>
      <c r="B246" s="1">
        <v>480</v>
      </c>
      <c r="C246" s="1">
        <v>36.540893554679997</v>
      </c>
    </row>
    <row r="247" spans="1:3" x14ac:dyDescent="0.3">
      <c r="A247" s="1">
        <v>36.906372070307725</v>
      </c>
      <c r="B247" s="1">
        <v>490</v>
      </c>
      <c r="C247" s="1">
        <v>36.906372070307725</v>
      </c>
    </row>
    <row r="248" spans="1:3" x14ac:dyDescent="0.3">
      <c r="A248" s="20">
        <v>37.267456054679997</v>
      </c>
      <c r="B248" s="20">
        <v>500</v>
      </c>
      <c r="C248" s="20">
        <v>37.267456054679997</v>
      </c>
    </row>
    <row r="249" spans="1:3" x14ac:dyDescent="0.3">
      <c r="A249" s="1">
        <v>37.626342773436136</v>
      </c>
      <c r="B249" s="1">
        <v>510</v>
      </c>
      <c r="C249" s="1">
        <v>37.626342773436136</v>
      </c>
    </row>
    <row r="250" spans="1:3" x14ac:dyDescent="0.3">
      <c r="A250" s="1">
        <v>37.981567382807725</v>
      </c>
      <c r="B250" s="1">
        <v>520</v>
      </c>
      <c r="C250" s="1">
        <v>37.981567382807725</v>
      </c>
    </row>
    <row r="251" spans="1:3" x14ac:dyDescent="0.3">
      <c r="A251" s="1">
        <v>38.332763671871589</v>
      </c>
      <c r="B251" s="1">
        <v>530</v>
      </c>
      <c r="C251" s="1">
        <v>38.332763671871589</v>
      </c>
    </row>
    <row r="252" spans="1:3" x14ac:dyDescent="0.3">
      <c r="A252" s="1">
        <v>38.682128906243861</v>
      </c>
      <c r="B252" s="1">
        <v>540</v>
      </c>
      <c r="C252" s="1">
        <v>38.682128906243861</v>
      </c>
    </row>
    <row r="253" spans="1:3" x14ac:dyDescent="0.3">
      <c r="A253" s="1">
        <v>39.027832031243861</v>
      </c>
      <c r="B253" s="1">
        <v>550</v>
      </c>
      <c r="C253" s="1">
        <v>39.027832031243861</v>
      </c>
    </row>
    <row r="254" spans="1:3" x14ac:dyDescent="0.3">
      <c r="A254" s="1">
        <v>39.369873046871589</v>
      </c>
      <c r="B254" s="1">
        <v>560</v>
      </c>
      <c r="C254" s="1">
        <v>39.369873046871589</v>
      </c>
    </row>
    <row r="255" spans="1:3" x14ac:dyDescent="0.3">
      <c r="A255" s="1">
        <v>39.710083007807725</v>
      </c>
      <c r="B255" s="1">
        <v>570</v>
      </c>
      <c r="C255" s="1">
        <v>39.710083007807725</v>
      </c>
    </row>
    <row r="256" spans="1:3" x14ac:dyDescent="0.3">
      <c r="A256" s="1">
        <v>40.050659179679997</v>
      </c>
      <c r="B256" s="1">
        <v>580</v>
      </c>
      <c r="C256" s="1">
        <v>40.050659179679997</v>
      </c>
    </row>
    <row r="257" spans="1:3" x14ac:dyDescent="0.3">
      <c r="A257" s="1">
        <v>40.385375976551586</v>
      </c>
      <c r="B257" s="1">
        <v>590</v>
      </c>
      <c r="C257" s="1">
        <v>40.385375976551586</v>
      </c>
    </row>
    <row r="258" spans="1:3" x14ac:dyDescent="0.3">
      <c r="A258" s="20">
        <v>40.716430664051586</v>
      </c>
      <c r="B258" s="20">
        <v>600</v>
      </c>
      <c r="C258" s="20">
        <v>40.716430664051586</v>
      </c>
    </row>
    <row r="259" spans="1:3" x14ac:dyDescent="0.3">
      <c r="A259" s="1">
        <v>41.371582031243861</v>
      </c>
      <c r="B259" s="1">
        <v>620</v>
      </c>
      <c r="C259" s="1">
        <v>41.371582031243861</v>
      </c>
    </row>
    <row r="260" spans="1:3" x14ac:dyDescent="0.3">
      <c r="A260" s="1">
        <v>42.020141601551586</v>
      </c>
      <c r="B260" s="1">
        <v>640</v>
      </c>
      <c r="C260" s="1">
        <v>42.020141601551586</v>
      </c>
    </row>
    <row r="261" spans="1:3" x14ac:dyDescent="0.3">
      <c r="A261" s="1">
        <v>42.655151367179997</v>
      </c>
      <c r="B261" s="1">
        <v>660</v>
      </c>
      <c r="C261" s="1">
        <v>42.655151367179997</v>
      </c>
    </row>
    <row r="262" spans="1:3" x14ac:dyDescent="0.3">
      <c r="A262" s="1">
        <v>43.2802734375</v>
      </c>
      <c r="B262" s="1">
        <v>680</v>
      </c>
      <c r="C262" s="1">
        <v>43.2802734375</v>
      </c>
    </row>
    <row r="263" spans="1:3" x14ac:dyDescent="0.3">
      <c r="A263" s="20">
        <v>43.896606445307725</v>
      </c>
      <c r="B263" s="20">
        <v>700</v>
      </c>
      <c r="C263" s="20">
        <v>43.896606445307725</v>
      </c>
    </row>
    <row r="264" spans="1:3" x14ac:dyDescent="0.3">
      <c r="A264" s="1">
        <v>44.504516601551586</v>
      </c>
      <c r="B264" s="1">
        <v>720</v>
      </c>
      <c r="C264" s="1">
        <v>44.504516601551586</v>
      </c>
    </row>
    <row r="265" spans="1:3" x14ac:dyDescent="0.3">
      <c r="A265" s="1">
        <v>45.104003906243861</v>
      </c>
      <c r="B265" s="1">
        <v>740</v>
      </c>
      <c r="C265" s="1">
        <v>45.104003906243861</v>
      </c>
    </row>
    <row r="266" spans="1:3" x14ac:dyDescent="0.3">
      <c r="A266" s="1">
        <v>45.695434570307725</v>
      </c>
      <c r="B266" s="1">
        <v>760</v>
      </c>
      <c r="C266" s="1">
        <v>45.695434570307725</v>
      </c>
    </row>
    <row r="267" spans="1:3" x14ac:dyDescent="0.3">
      <c r="A267" s="1">
        <v>46.279174804679997</v>
      </c>
      <c r="B267" s="1">
        <v>780</v>
      </c>
      <c r="C267" s="1">
        <v>46.279174804679997</v>
      </c>
    </row>
    <row r="268" spans="1:3" x14ac:dyDescent="0.3">
      <c r="A268" s="20">
        <v>46.857055664051586</v>
      </c>
      <c r="B268" s="20">
        <v>800</v>
      </c>
      <c r="C268" s="20">
        <v>46.857055664051586</v>
      </c>
    </row>
    <row r="269" spans="1:3" x14ac:dyDescent="0.3">
      <c r="A269" s="1">
        <v>47.426879882807725</v>
      </c>
      <c r="B269" s="1">
        <v>820</v>
      </c>
      <c r="C269" s="1">
        <v>47.426879882807725</v>
      </c>
    </row>
    <row r="270" spans="1:3" x14ac:dyDescent="0.3">
      <c r="A270" s="1">
        <v>47.995605468743861</v>
      </c>
      <c r="B270" s="1">
        <v>840</v>
      </c>
      <c r="C270" s="1">
        <v>47.995605468743861</v>
      </c>
    </row>
    <row r="271" spans="1:3" x14ac:dyDescent="0.3">
      <c r="A271" s="1">
        <v>48.551513671871589</v>
      </c>
      <c r="B271" s="1">
        <v>860</v>
      </c>
      <c r="C271" s="1">
        <v>48.551513671871589</v>
      </c>
    </row>
    <row r="272" spans="1:3" x14ac:dyDescent="0.3">
      <c r="A272" s="1">
        <v>49.100463867179997</v>
      </c>
      <c r="B272" s="1">
        <v>880</v>
      </c>
      <c r="C272" s="1">
        <v>49.100463867179997</v>
      </c>
    </row>
    <row r="273" spans="1:3" x14ac:dyDescent="0.3">
      <c r="A273" s="20">
        <v>51.082397460936136</v>
      </c>
      <c r="B273" s="20">
        <v>900</v>
      </c>
      <c r="C273" s="20">
        <v>51.082397460936136</v>
      </c>
    </row>
    <row r="274" spans="1:3" x14ac:dyDescent="0.3">
      <c r="A274" s="1">
        <v>51.570556640616132</v>
      </c>
      <c r="B274" s="1">
        <v>920</v>
      </c>
      <c r="C274" s="1">
        <v>51.570556640616132</v>
      </c>
    </row>
    <row r="275" spans="1:3" x14ac:dyDescent="0.3">
      <c r="A275" s="1">
        <v>52.045532226551586</v>
      </c>
      <c r="B275" s="1">
        <v>940</v>
      </c>
      <c r="C275" s="1">
        <v>52.045532226551586</v>
      </c>
    </row>
    <row r="276" spans="1:3" x14ac:dyDescent="0.3">
      <c r="A276" s="1">
        <v>52.508422851551586</v>
      </c>
      <c r="B276" s="1">
        <v>960</v>
      </c>
      <c r="C276" s="1">
        <v>52.508422851551586</v>
      </c>
    </row>
    <row r="277" spans="1:3" x14ac:dyDescent="0.3">
      <c r="A277" s="1">
        <v>53.003173828116132</v>
      </c>
      <c r="B277" s="1">
        <v>980</v>
      </c>
      <c r="C277" s="1">
        <v>53.003173828116132</v>
      </c>
    </row>
    <row r="278" spans="1:3" x14ac:dyDescent="0.3">
      <c r="A278" s="20">
        <v>53.497192382807725</v>
      </c>
      <c r="B278" s="20">
        <v>1000</v>
      </c>
      <c r="C278" s="20">
        <v>53.497192382807725</v>
      </c>
    </row>
    <row r="279" spans="1:3" x14ac:dyDescent="0.3">
      <c r="A279" s="1">
        <v>53.982788085936136</v>
      </c>
      <c r="B279" s="1">
        <v>1020</v>
      </c>
      <c r="C279" s="1">
        <v>53.982788085936136</v>
      </c>
    </row>
    <row r="280" spans="1:3" x14ac:dyDescent="0.3">
      <c r="A280" s="1">
        <v>54.458129882807725</v>
      </c>
      <c r="B280" s="1">
        <v>1040</v>
      </c>
      <c r="C280" s="1">
        <v>54.458129882807725</v>
      </c>
    </row>
    <row r="281" spans="1:3" x14ac:dyDescent="0.3">
      <c r="A281" s="1">
        <v>54.919921875</v>
      </c>
      <c r="B281" s="1">
        <v>1060</v>
      </c>
      <c r="C281" s="1">
        <v>54.919921875</v>
      </c>
    </row>
    <row r="282" spans="1:3" x14ac:dyDescent="0.3">
      <c r="A282" s="1">
        <v>55.371826171871589</v>
      </c>
      <c r="B282" s="1">
        <v>1080</v>
      </c>
      <c r="C282" s="1">
        <v>55.371826171871589</v>
      </c>
    </row>
    <row r="283" spans="1:3" x14ac:dyDescent="0.3">
      <c r="A283" s="1">
        <v>55.815307617179997</v>
      </c>
      <c r="B283" s="1">
        <v>1100</v>
      </c>
      <c r="C283" s="1">
        <v>55.815307617179997</v>
      </c>
    </row>
    <row r="284" spans="1:3" x14ac:dyDescent="0.3">
      <c r="A284" s="1">
        <v>56.248901367179997</v>
      </c>
      <c r="B284" s="1">
        <v>1120</v>
      </c>
      <c r="C284" s="1">
        <v>56.248901367179997</v>
      </c>
    </row>
    <row r="285" spans="1:3" x14ac:dyDescent="0.3">
      <c r="A285" s="1">
        <v>56.672973632807725</v>
      </c>
      <c r="B285" s="1">
        <v>1140</v>
      </c>
      <c r="C285" s="1">
        <v>56.672973632807725</v>
      </c>
    </row>
    <row r="286" spans="1:3" x14ac:dyDescent="0.3">
      <c r="A286" s="1">
        <v>57.088623046871589</v>
      </c>
      <c r="B286" s="1">
        <v>1160</v>
      </c>
      <c r="C286" s="1">
        <v>57.088623046871589</v>
      </c>
    </row>
    <row r="287" spans="1:3" x14ac:dyDescent="0.3">
      <c r="A287" s="1">
        <v>57.292602539051586</v>
      </c>
      <c r="B287" s="1">
        <v>1170</v>
      </c>
      <c r="C287" s="1">
        <v>57.292602539051586</v>
      </c>
    </row>
    <row r="288" spans="1:3" x14ac:dyDescent="0.3">
      <c r="A288" s="1">
        <v>57.4951171875</v>
      </c>
      <c r="B288" s="1">
        <v>1180</v>
      </c>
      <c r="C288" s="1">
        <v>57.4951171875</v>
      </c>
    </row>
    <row r="289" spans="1:3" x14ac:dyDescent="0.3">
      <c r="A289" s="1">
        <v>57.892456054679997</v>
      </c>
      <c r="B289" s="1">
        <v>1200</v>
      </c>
      <c r="C289" s="1">
        <v>57.892456054679997</v>
      </c>
    </row>
    <row r="290" spans="1:3" x14ac:dyDescent="0.3">
      <c r="A290" s="1">
        <v>61.396728515616132</v>
      </c>
      <c r="B290" s="1">
        <v>1400</v>
      </c>
      <c r="C290" s="1">
        <v>61.396728515616132</v>
      </c>
    </row>
    <row r="291" spans="1:3" x14ac:dyDescent="0.3">
      <c r="A291" s="1">
        <v>64.200439453116132</v>
      </c>
      <c r="B291" s="1">
        <v>1600</v>
      </c>
      <c r="C291" s="1">
        <v>64.200439453116132</v>
      </c>
    </row>
    <row r="292" spans="1:3" x14ac:dyDescent="0.3">
      <c r="A292" s="1">
        <v>66.3486328125</v>
      </c>
      <c r="B292" s="1">
        <v>1800</v>
      </c>
      <c r="C292" s="1">
        <v>66.3486328125</v>
      </c>
    </row>
    <row r="293" spans="1:3" x14ac:dyDescent="0.3">
      <c r="A293" s="1">
        <v>80.702636718743861</v>
      </c>
      <c r="B293" s="1">
        <v>2000</v>
      </c>
      <c r="C293" s="1">
        <v>80.702636718743861</v>
      </c>
    </row>
    <row r="294" spans="1:3" x14ac:dyDescent="0.3">
      <c r="A294" s="1">
        <v>81.892822265616132</v>
      </c>
      <c r="B294" s="1">
        <v>2170</v>
      </c>
      <c r="C294" s="1">
        <v>81.892822265616132</v>
      </c>
    </row>
    <row r="295" spans="1:3" x14ac:dyDescent="0.3">
      <c r="A295" s="1">
        <v>86.270874023436136</v>
      </c>
      <c r="B295" s="1">
        <v>2400</v>
      </c>
      <c r="C295" s="1">
        <v>86.270874023436136</v>
      </c>
    </row>
    <row r="296" spans="1:3" x14ac:dyDescent="0.3">
      <c r="A296" s="1">
        <v>91.365966796871589</v>
      </c>
      <c r="B296" s="1">
        <v>2600</v>
      </c>
      <c r="C296" s="1">
        <v>91.365966796871589</v>
      </c>
    </row>
    <row r="297" spans="1:3" x14ac:dyDescent="0.3">
      <c r="A297" s="1">
        <v>95.042724609371589</v>
      </c>
      <c r="B297" s="1">
        <v>2800</v>
      </c>
      <c r="C297" s="1">
        <v>95.042724609371589</v>
      </c>
    </row>
    <row r="298" spans="1:3" x14ac:dyDescent="0.3">
      <c r="A298" s="1">
        <v>98.603027343743861</v>
      </c>
      <c r="B298" s="1">
        <v>3000</v>
      </c>
      <c r="C298" s="1">
        <v>98.603027343743861</v>
      </c>
    </row>
    <row r="299" spans="1:3" x14ac:dyDescent="0.3">
      <c r="A299" s="1">
        <v>101.91577148437159</v>
      </c>
      <c r="B299" s="1">
        <v>3200</v>
      </c>
      <c r="C299" s="1">
        <v>101.91577148437159</v>
      </c>
    </row>
    <row r="300" spans="1:3" x14ac:dyDescent="0.3">
      <c r="A300" s="1">
        <v>108.53503417968</v>
      </c>
      <c r="B300" s="1">
        <v>3600</v>
      </c>
      <c r="C300" s="1">
        <v>108.53503417968</v>
      </c>
    </row>
    <row r="301" spans="1:3" x14ac:dyDescent="0.3">
      <c r="A301" s="1">
        <v>108.83642578124386</v>
      </c>
      <c r="B301" s="1">
        <v>3800</v>
      </c>
      <c r="C301" s="1">
        <v>108.83642578124386</v>
      </c>
    </row>
    <row r="302" spans="1:3" x14ac:dyDescent="0.3">
      <c r="A302" s="1">
        <v>109.41320800780773</v>
      </c>
      <c r="B302" s="1">
        <v>3870</v>
      </c>
      <c r="C302" s="1">
        <v>109.41320800780773</v>
      </c>
    </row>
    <row r="303" spans="1:3" x14ac:dyDescent="0.3">
      <c r="A303" s="1">
        <v>110.5576171875</v>
      </c>
      <c r="B303" s="1">
        <v>4000</v>
      </c>
      <c r="C303" s="1">
        <v>110.5576171875</v>
      </c>
    </row>
    <row r="304" spans="1:3" x14ac:dyDescent="0.3">
      <c r="A304" s="1">
        <v>114.9404296875</v>
      </c>
      <c r="B304" s="1">
        <v>4500</v>
      </c>
      <c r="C304" s="1">
        <v>114.9404296875</v>
      </c>
    </row>
    <row r="305" spans="1:3" x14ac:dyDescent="0.3">
      <c r="A305" s="1">
        <v>118.54064941405159</v>
      </c>
      <c r="B305" s="1">
        <v>5000</v>
      </c>
      <c r="C305" s="1">
        <v>118.54064941405159</v>
      </c>
    </row>
    <row r="306" spans="1:3" x14ac:dyDescent="0.3">
      <c r="A306" s="1">
        <v>121.94128417968</v>
      </c>
      <c r="B306" s="1">
        <v>5490</v>
      </c>
      <c r="C306" s="1">
        <v>121.94128417968</v>
      </c>
    </row>
    <row r="307" spans="1:3" x14ac:dyDescent="0.3">
      <c r="A307" s="1">
        <v>125.62536621093614</v>
      </c>
      <c r="B307" s="1">
        <v>6000</v>
      </c>
      <c r="C307" s="1">
        <v>125.62536621093614</v>
      </c>
    </row>
    <row r="308" spans="1:3" x14ac:dyDescent="0.3">
      <c r="A308" s="1">
        <v>128.56018066405159</v>
      </c>
      <c r="B308" s="1">
        <v>6500</v>
      </c>
      <c r="C308" s="1">
        <v>128.56018066405159</v>
      </c>
    </row>
    <row r="309" spans="1:3" x14ac:dyDescent="0.3">
      <c r="A309" s="1">
        <v>131.5107421875</v>
      </c>
      <c r="B309" s="1">
        <v>7000</v>
      </c>
      <c r="C309" s="1">
        <v>131.5107421875</v>
      </c>
    </row>
    <row r="310" spans="1:3" x14ac:dyDescent="0.3">
      <c r="A310" s="1">
        <v>133.21325683593614</v>
      </c>
      <c r="B310" s="1">
        <v>7350</v>
      </c>
      <c r="C310" s="1">
        <v>133.21325683593614</v>
      </c>
    </row>
    <row r="311" spans="1:3" x14ac:dyDescent="0.3">
      <c r="A311" s="1">
        <v>136.787109375</v>
      </c>
      <c r="B311" s="1">
        <v>8000</v>
      </c>
      <c r="C311" s="1">
        <v>136.787109375</v>
      </c>
    </row>
    <row r="312" spans="1:3" x14ac:dyDescent="0.3">
      <c r="A312" s="1">
        <v>139.06823730468</v>
      </c>
      <c r="B312" s="1">
        <v>8500</v>
      </c>
      <c r="C312" s="1">
        <v>139.06823730468</v>
      </c>
    </row>
    <row r="313" spans="1:3" x14ac:dyDescent="0.3">
      <c r="A313" s="1">
        <v>141.6181640625</v>
      </c>
      <c r="B313" s="1">
        <v>9000</v>
      </c>
      <c r="C313" s="1">
        <v>141.6181640625</v>
      </c>
    </row>
    <row r="314" spans="1:3" x14ac:dyDescent="0.3">
      <c r="A314" s="1">
        <v>144.22045898437159</v>
      </c>
      <c r="B314" s="1">
        <v>9580</v>
      </c>
      <c r="C314" s="1">
        <v>144.22045898437159</v>
      </c>
    </row>
    <row r="315" spans="1:3" x14ac:dyDescent="0.3">
      <c r="A315" s="1">
        <v>146.0712890625</v>
      </c>
      <c r="B315" s="1">
        <v>10000</v>
      </c>
      <c r="C315" s="1">
        <v>146.0712890625</v>
      </c>
    </row>
    <row r="316" spans="1:3" x14ac:dyDescent="0.3">
      <c r="A316" s="1">
        <v>150.57641601561613</v>
      </c>
      <c r="B316" s="1">
        <v>11000</v>
      </c>
      <c r="C316" s="1">
        <v>150.57641601561613</v>
      </c>
    </row>
    <row r="317" spans="1:3" x14ac:dyDescent="0.3">
      <c r="A317" s="1">
        <v>154.53735351561613</v>
      </c>
      <c r="B317" s="1">
        <v>12000</v>
      </c>
      <c r="C317" s="1">
        <v>154.53735351561613</v>
      </c>
    </row>
    <row r="318" spans="1:3" x14ac:dyDescent="0.3">
      <c r="A318" s="1">
        <v>156.92614746093614</v>
      </c>
      <c r="B318" s="1">
        <v>12600</v>
      </c>
      <c r="C318" s="1">
        <v>156.92614746093614</v>
      </c>
    </row>
    <row r="319" spans="1:3" x14ac:dyDescent="0.3">
      <c r="A319"/>
      <c r="B319"/>
    </row>
    <row r="320" spans="1:3" x14ac:dyDescent="0.3">
      <c r="A320"/>
      <c r="B320"/>
    </row>
    <row r="321" spans="1:2" x14ac:dyDescent="0.3">
      <c r="A321"/>
      <c r="B321"/>
    </row>
    <row r="322" spans="1:2" x14ac:dyDescent="0.3">
      <c r="A322"/>
      <c r="B322"/>
    </row>
    <row r="323" spans="1:2" x14ac:dyDescent="0.3">
      <c r="A323"/>
      <c r="B323"/>
    </row>
    <row r="324" spans="1:2" x14ac:dyDescent="0.3">
      <c r="A324"/>
      <c r="B324"/>
    </row>
    <row r="325" spans="1:2" x14ac:dyDescent="0.3">
      <c r="A325"/>
      <c r="B325"/>
    </row>
    <row r="326" spans="1:2" x14ac:dyDescent="0.3">
      <c r="A326"/>
      <c r="B326"/>
    </row>
    <row r="327" spans="1:2" x14ac:dyDescent="0.3">
      <c r="A327"/>
      <c r="B327"/>
    </row>
    <row r="328" spans="1:2" x14ac:dyDescent="0.3">
      <c r="A328"/>
      <c r="B328"/>
    </row>
    <row r="329" spans="1:2" x14ac:dyDescent="0.3">
      <c r="A329"/>
      <c r="B329"/>
    </row>
    <row r="330" spans="1:2" x14ac:dyDescent="0.3">
      <c r="A330"/>
      <c r="B330"/>
    </row>
    <row r="331" spans="1:2" x14ac:dyDescent="0.3">
      <c r="A331"/>
      <c r="B331"/>
    </row>
    <row r="332" spans="1:2" x14ac:dyDescent="0.3">
      <c r="A332"/>
      <c r="B332"/>
    </row>
    <row r="333" spans="1:2" x14ac:dyDescent="0.3">
      <c r="A333"/>
      <c r="B333"/>
    </row>
    <row r="334" spans="1:2" x14ac:dyDescent="0.3">
      <c r="A334"/>
      <c r="B334"/>
    </row>
    <row r="335" spans="1:2" x14ac:dyDescent="0.3">
      <c r="A335"/>
      <c r="B335"/>
    </row>
    <row r="336" spans="1:2" x14ac:dyDescent="0.3">
      <c r="A336"/>
      <c r="B336"/>
    </row>
    <row r="337" spans="1:2" x14ac:dyDescent="0.3">
      <c r="A337"/>
      <c r="B337"/>
    </row>
    <row r="338" spans="1:2" x14ac:dyDescent="0.3">
      <c r="A338"/>
      <c r="B338"/>
    </row>
    <row r="339" spans="1:2" x14ac:dyDescent="0.3">
      <c r="A339"/>
      <c r="B339"/>
    </row>
    <row r="340" spans="1:2" x14ac:dyDescent="0.3">
      <c r="A340"/>
      <c r="B340"/>
    </row>
    <row r="341" spans="1:2" x14ac:dyDescent="0.3">
      <c r="A341"/>
      <c r="B341"/>
    </row>
    <row r="342" spans="1:2" x14ac:dyDescent="0.3">
      <c r="A342"/>
      <c r="B342"/>
    </row>
    <row r="343" spans="1:2" x14ac:dyDescent="0.3">
      <c r="A343"/>
      <c r="B343"/>
    </row>
    <row r="344" spans="1:2" x14ac:dyDescent="0.3">
      <c r="A344"/>
      <c r="B344"/>
    </row>
    <row r="345" spans="1:2" x14ac:dyDescent="0.3">
      <c r="A345"/>
      <c r="B345"/>
    </row>
    <row r="346" spans="1:2" x14ac:dyDescent="0.3">
      <c r="A346"/>
      <c r="B346"/>
    </row>
    <row r="347" spans="1:2" x14ac:dyDescent="0.3">
      <c r="A347"/>
      <c r="B347"/>
    </row>
    <row r="348" spans="1:2" x14ac:dyDescent="0.3">
      <c r="A348"/>
      <c r="B348"/>
    </row>
    <row r="349" spans="1:2" x14ac:dyDescent="0.3">
      <c r="A349"/>
      <c r="B349"/>
    </row>
    <row r="350" spans="1:2" x14ac:dyDescent="0.3">
      <c r="A350"/>
      <c r="B350"/>
    </row>
    <row r="351" spans="1:2" x14ac:dyDescent="0.3">
      <c r="A351"/>
      <c r="B351"/>
    </row>
    <row r="352" spans="1:2" x14ac:dyDescent="0.3">
      <c r="A352"/>
      <c r="B35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Sheet10</vt:lpstr>
      <vt:lpstr>1. Del Dios</vt:lpstr>
      <vt:lpstr>2. Felicita</vt:lpstr>
      <vt:lpstr>3. KitCarson</vt:lpstr>
      <vt:lpstr>4. San Dieguito</vt:lpstr>
      <vt:lpstr>5. Moonsong</vt:lpstr>
      <vt:lpstr>6. Green Valley</vt:lpstr>
      <vt:lpstr>7. Cloverdale</vt:lpstr>
      <vt:lpstr>8. Guejito</vt:lpstr>
      <vt:lpstr>9. Sycamore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2020-03-04T18:09:08Z</dcterms:created>
  <dcterms:modified xsi:type="dcterms:W3CDTF">2020-03-11T19:22:15Z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55b1f390592642e49a6e69af765aa494</vt:lpwstr>
  </property>
</Properties>
</file>