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esktop\レポート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Q6" i="1"/>
  <c r="Q7" i="1"/>
  <c r="Q8" i="1"/>
  <c r="Q9" i="1"/>
  <c r="Q10" i="1"/>
  <c r="Q11" i="1"/>
  <c r="Q12" i="1"/>
  <c r="Q13" i="1"/>
  <c r="Q14" i="1"/>
  <c r="Q5" i="1"/>
  <c r="O6" i="1" l="1"/>
  <c r="O7" i="1"/>
  <c r="O8" i="1"/>
  <c r="O9" i="1"/>
  <c r="O10" i="1"/>
  <c r="O11" i="1"/>
  <c r="O12" i="1"/>
  <c r="O13" i="1"/>
  <c r="O14" i="1"/>
  <c r="O5" i="1"/>
  <c r="L6" i="1"/>
  <c r="L7" i="1"/>
  <c r="L8" i="1"/>
  <c r="L9" i="1"/>
  <c r="L10" i="1"/>
  <c r="L11" i="1"/>
  <c r="L12" i="1"/>
  <c r="L13" i="1"/>
  <c r="L14" i="1"/>
  <c r="L5" i="1"/>
  <c r="K6" i="1"/>
  <c r="K7" i="1"/>
  <c r="K8" i="1"/>
  <c r="K9" i="1"/>
  <c r="K10" i="1"/>
  <c r="K11" i="1"/>
  <c r="K12" i="1"/>
  <c r="K13" i="1"/>
  <c r="K14" i="1"/>
  <c r="K5" i="1"/>
  <c r="H6" i="1" l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N6" i="1" l="1"/>
  <c r="N7" i="1"/>
  <c r="N8" i="1"/>
  <c r="N9" i="1"/>
  <c r="N10" i="1"/>
  <c r="N11" i="1"/>
  <c r="N12" i="1"/>
  <c r="N13" i="1"/>
  <c r="N14" i="1"/>
  <c r="N5" i="1"/>
  <c r="J6" i="1"/>
  <c r="J7" i="1"/>
  <c r="J8" i="1"/>
  <c r="J9" i="1"/>
  <c r="J10" i="1"/>
  <c r="J11" i="1"/>
  <c r="J12" i="1"/>
  <c r="J13" i="1"/>
  <c r="J14" i="1"/>
  <c r="J5" i="1"/>
  <c r="D6" i="1" l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5" i="1"/>
  <c r="E5" i="1" s="1"/>
  <c r="F5" i="1" s="1"/>
</calcChain>
</file>

<file path=xl/sharedStrings.xml><?xml version="1.0" encoding="utf-8"?>
<sst xmlns="http://schemas.openxmlformats.org/spreadsheetml/2006/main" count="19" uniqueCount="19">
  <si>
    <t>表1 周波数対電流特性</t>
    <rPh sb="0" eb="1">
      <t>ヒョウ</t>
    </rPh>
    <rPh sb="3" eb="6">
      <t>シュウハスウ</t>
    </rPh>
    <rPh sb="6" eb="7">
      <t>タイ</t>
    </rPh>
    <rPh sb="7" eb="9">
      <t>デンリュウ</t>
    </rPh>
    <rPh sb="9" eb="11">
      <t>トクセイ</t>
    </rPh>
    <phoneticPr fontId="1"/>
  </si>
  <si>
    <t>測定結果</t>
    <rPh sb="0" eb="2">
      <t>ソクテイ</t>
    </rPh>
    <rPh sb="2" eb="4">
      <t>ケッカ</t>
    </rPh>
    <phoneticPr fontId="1"/>
  </si>
  <si>
    <r>
      <t xml:space="preserve">抵抗の電圧 </t>
    </r>
    <r>
      <rPr>
        <vertAlign val="subscript"/>
        <sz val="11"/>
        <color theme="1"/>
        <rFont val="游ゴシック"/>
        <family val="3"/>
        <charset val="128"/>
        <scheme val="minor"/>
      </rPr>
      <t>V2</t>
    </r>
    <rPh sb="0" eb="2">
      <t>テイコウ</t>
    </rPh>
    <rPh sb="3" eb="5">
      <t>デンアツ</t>
    </rPh>
    <phoneticPr fontId="1"/>
  </si>
  <si>
    <t>目盛 [DIV]</t>
    <rPh sb="0" eb="2">
      <t>メモリ</t>
    </rPh>
    <phoneticPr fontId="1"/>
  </si>
  <si>
    <t>周波数
f [kHz]</t>
    <rPh sb="0" eb="3">
      <t>シュウハスウ</t>
    </rPh>
    <phoneticPr fontId="1"/>
  </si>
  <si>
    <t>レンジ [mV/DIV]</t>
    <phoneticPr fontId="1"/>
  </si>
  <si>
    <t>最大値 [mV]</t>
    <rPh sb="0" eb="3">
      <t>サイダイチ</t>
    </rPh>
    <phoneticPr fontId="1"/>
  </si>
  <si>
    <t>実効値 [mV]</t>
    <rPh sb="0" eb="3">
      <t>ジッコウチ</t>
    </rPh>
    <phoneticPr fontId="1"/>
  </si>
  <si>
    <t>電流値
[mA]</t>
    <rPh sb="0" eb="3">
      <t>デンリュウチ</t>
    </rPh>
    <phoneticPr fontId="1"/>
  </si>
  <si>
    <t>計算結果</t>
    <rPh sb="0" eb="2">
      <t>ケイサン</t>
    </rPh>
    <rPh sb="2" eb="4">
      <t>ケッカ</t>
    </rPh>
    <phoneticPr fontId="1"/>
  </si>
  <si>
    <t>周波数f [kHz]</t>
    <rPh sb="0" eb="3">
      <t>シュウハスウ</t>
    </rPh>
    <phoneticPr fontId="1"/>
  </si>
  <si>
    <t xml:space="preserve">周波数f </t>
    <rPh sb="0" eb="3">
      <t>シュウハスウ</t>
    </rPh>
    <phoneticPr fontId="1"/>
  </si>
  <si>
    <r>
      <t xml:space="preserve">電流値
</t>
    </r>
    <r>
      <rPr>
        <vertAlign val="subscript"/>
        <sz val="11"/>
        <color theme="1"/>
        <rFont val="游ゴシック"/>
        <family val="3"/>
        <charset val="128"/>
        <scheme val="minor"/>
      </rPr>
      <t>VC</t>
    </r>
    <r>
      <rPr>
        <sz val="11"/>
        <color theme="1"/>
        <rFont val="游ゴシック"/>
        <family val="3"/>
        <charset val="128"/>
        <scheme val="minor"/>
      </rPr>
      <t>/X</t>
    </r>
    <r>
      <rPr>
        <vertAlign val="subscript"/>
        <sz val="11"/>
        <color theme="1"/>
        <rFont val="游ゴシック"/>
        <family val="3"/>
        <charset val="128"/>
        <scheme val="minor"/>
      </rPr>
      <t xml:space="preserve">C </t>
    </r>
    <r>
      <rPr>
        <sz val="11"/>
        <color theme="1"/>
        <rFont val="游ゴシック"/>
        <family val="3"/>
        <charset val="128"/>
        <scheme val="minor"/>
      </rPr>
      <t>[mA]</t>
    </r>
    <rPh sb="0" eb="3">
      <t>デンリュウチ</t>
    </rPh>
    <phoneticPr fontId="1"/>
  </si>
  <si>
    <r>
      <t>コンデンサ</t>
    </r>
    <r>
      <rPr>
        <sz val="11"/>
        <color theme="1"/>
        <rFont val="游ゴシック"/>
        <family val="3"/>
        <charset val="128"/>
        <scheme val="minor"/>
      </rPr>
      <t xml:space="preserve"> C</t>
    </r>
    <r>
      <rPr>
        <sz val="11"/>
        <color theme="1"/>
        <rFont val="游ゴシック"/>
        <family val="2"/>
        <charset val="128"/>
        <scheme val="minor"/>
      </rPr>
      <t xml:space="preserve"> = 0.051 [μF]、電流測定用抵抗 R = 10 [Ω]、コイル電圧 </t>
    </r>
    <r>
      <rPr>
        <vertAlign val="subscript"/>
        <sz val="11"/>
        <color theme="1"/>
        <rFont val="游ゴシック"/>
        <family val="3"/>
        <charset val="128"/>
        <scheme val="minor"/>
      </rPr>
      <t>VC</t>
    </r>
    <r>
      <rPr>
        <sz val="11"/>
        <color theme="1"/>
        <rFont val="游ゴシック"/>
        <family val="3"/>
        <charset val="128"/>
        <scheme val="minor"/>
      </rPr>
      <t xml:space="preserve"> = 2.83 [Vrms]</t>
    </r>
    <rPh sb="21" eb="23">
      <t>デンリュウ</t>
    </rPh>
    <rPh sb="23" eb="26">
      <t>ソクテイヨウ</t>
    </rPh>
    <rPh sb="26" eb="28">
      <t>テイコウ</t>
    </rPh>
    <rPh sb="43" eb="45">
      <t>デンアツ</t>
    </rPh>
    <phoneticPr fontId="1"/>
  </si>
  <si>
    <r>
      <t xml:space="preserve">容量性リアクタンス
</t>
    </r>
    <r>
      <rPr>
        <sz val="11"/>
        <color theme="1"/>
        <rFont val="游ゴシック"/>
        <family val="3"/>
        <charset val="128"/>
        <scheme val="minor"/>
      </rPr>
      <t xml:space="preserve"> X</t>
    </r>
    <r>
      <rPr>
        <vertAlign val="subscript"/>
        <sz val="11"/>
        <color theme="1"/>
        <rFont val="游ゴシック"/>
        <family val="3"/>
        <charset val="128"/>
        <scheme val="minor"/>
      </rPr>
      <t>C</t>
    </r>
    <r>
      <rPr>
        <sz val="11"/>
        <color theme="1"/>
        <rFont val="游ゴシック"/>
        <family val="3"/>
        <charset val="128"/>
        <scheme val="minor"/>
      </rPr>
      <t xml:space="preserve"> =             [Ω]</t>
    </r>
    <rPh sb="0" eb="2">
      <t>ヨウリョウ</t>
    </rPh>
    <rPh sb="2" eb="3">
      <t>セイ</t>
    </rPh>
    <phoneticPr fontId="1"/>
  </si>
  <si>
    <t>電流</t>
    <rPh sb="0" eb="2">
      <t>デンリュウ</t>
    </rPh>
    <phoneticPr fontId="1"/>
  </si>
  <si>
    <t>容量性リアクタンス</t>
    <rPh sb="0" eb="2">
      <t>ヨウリョウ</t>
    </rPh>
    <rPh sb="2" eb="3">
      <t>セイ</t>
    </rPh>
    <phoneticPr fontId="1"/>
  </si>
  <si>
    <t>周波数f [kHz]</t>
    <rPh sb="0" eb="3">
      <t>シュウハスウ</t>
    </rPh>
    <phoneticPr fontId="1"/>
  </si>
  <si>
    <t>コンデンサ電圧値 [Vrms]</t>
    <rPh sb="5" eb="7">
      <t>デンアツ</t>
    </rPh>
    <rPh sb="7" eb="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</si>
</sst>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1 </a:t>
            </a:r>
            <a:r>
              <a:rPr lang="ja-JP" altLang="en-US"/>
              <a:t>周波数対電流特性</a:t>
            </a:r>
          </a:p>
        </c:rich>
      </c:tx>
      <c:layout>
        <c:manualLayout>
          <c:xMode val="edge"/>
          <c:yMode val="edge"/>
          <c:x val="0.2539374453193351"/>
          <c:y val="0.85648148148148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266426071741031E-2"/>
          <c:y val="0.12236111111111111"/>
          <c:w val="0.85462751531058623"/>
          <c:h val="0.64706765820939049"/>
        </c:manualLayout>
      </c:layout>
      <c:scatterChart>
        <c:scatterStyle val="smoothMarker"/>
        <c:varyColors val="0"/>
        <c:ser>
          <c:idx val="0"/>
          <c:order val="0"/>
          <c:tx>
            <c:v>計測値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Sheet1!$J$5:$J$14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Sheet1!$K$5:$K$14</c:f>
              <c:numCache>
                <c:formatCode>0.00</c:formatCode>
                <c:ptCount val="10"/>
                <c:pt idx="0">
                  <c:v>0.99009900990099009</c:v>
                </c:pt>
                <c:pt idx="1">
                  <c:v>1.838755304101839</c:v>
                </c:pt>
                <c:pt idx="2">
                  <c:v>2.6874115983026874</c:v>
                </c:pt>
                <c:pt idx="3">
                  <c:v>3.8189533239038189</c:v>
                </c:pt>
                <c:pt idx="4">
                  <c:v>4.5261669024045261</c:v>
                </c:pt>
                <c:pt idx="5">
                  <c:v>5.3041018387553045</c:v>
                </c:pt>
                <c:pt idx="6">
                  <c:v>6.3649222065063658</c:v>
                </c:pt>
                <c:pt idx="7">
                  <c:v>7.072135785007073</c:v>
                </c:pt>
                <c:pt idx="8">
                  <c:v>7.7793493635077811</c:v>
                </c:pt>
                <c:pt idx="9">
                  <c:v>9.1937765205091946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8-4231-871F-835477C0D277}"/>
            </c:ext>
          </c:extLst>
        </c:ser>
        <c:ser>
          <c:idx val="1"/>
          <c:order val="1"/>
          <c:tx>
            <c:v>計算値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Sheet1!$J$5:$J$14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Sheet1!$L$5:$L$14</c:f>
              <c:numCache>
                <c:formatCode>0.00</c:formatCode>
                <c:ptCount val="10"/>
                <c:pt idx="0" formatCode="0.000">
                  <c:v>0.90668106000000004</c:v>
                </c:pt>
                <c:pt idx="1">
                  <c:v>1.8133621200000001</c:v>
                </c:pt>
                <c:pt idx="2">
                  <c:v>2.7200431799999998</c:v>
                </c:pt>
                <c:pt idx="3">
                  <c:v>3.6267242400000002</c:v>
                </c:pt>
                <c:pt idx="4">
                  <c:v>4.5334053000000001</c:v>
                </c:pt>
                <c:pt idx="5">
                  <c:v>5.4400863599999996</c:v>
                </c:pt>
                <c:pt idx="6">
                  <c:v>6.3467674199999999</c:v>
                </c:pt>
                <c:pt idx="7">
                  <c:v>7.2534484800000003</c:v>
                </c:pt>
                <c:pt idx="8">
                  <c:v>8.1601295399999998</c:v>
                </c:pt>
                <c:pt idx="9">
                  <c:v>9.0668106000000002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8-4231-871F-835477C0D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995880"/>
        <c:axId val="439997520"/>
      </c:scatterChart>
      <c:valAx>
        <c:axId val="43999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 [kHz]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82515857392825898"/>
              <c:y val="0.85830963837853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997520"/>
        <c:crosses val="autoZero"/>
        <c:crossBetween val="midCat"/>
      </c:valAx>
      <c:valAx>
        <c:axId val="43999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電流値 </a:t>
                </a:r>
                <a:r>
                  <a:rPr lang="en-US" altLang="ja-JP"/>
                  <a:t>[mA]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2.29086468358121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995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48000874890639"/>
          <c:y val="0.31539297171186931"/>
          <c:w val="0.19651093613298334"/>
          <c:h val="0.203125546806649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2 </a:t>
            </a:r>
            <a:r>
              <a:rPr lang="ja-JP" altLang="en-US"/>
              <a:t>周波数対容量性リアクタンス特性</a:t>
            </a:r>
            <a:r>
              <a:rPr lang="en-US" altLang="ja-JP" baseline="0"/>
              <a:t>  </a:t>
            </a:r>
            <a:endParaRPr lang="ja-JP" altLang="en-US"/>
          </a:p>
        </c:rich>
      </c:tx>
      <c:layout>
        <c:manualLayout>
          <c:xMode val="edge"/>
          <c:yMode val="edge"/>
          <c:x val="0.30226264820345727"/>
          <c:y val="0.904942369648402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9997594050743664E-2"/>
          <c:y val="0.10040288907756545"/>
          <c:w val="0.86729418197725283"/>
          <c:h val="0.705484827690482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Sheet1!$N$5:$N$14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Sheet1!$O$5:$O$14</c:f>
              <c:numCache>
                <c:formatCode>0.00</c:formatCode>
                <c:ptCount val="10"/>
                <c:pt idx="0">
                  <c:v>3.1212739791873449</c:v>
                </c:pt>
                <c:pt idx="1">
                  <c:v>1.5606369895936725</c:v>
                </c:pt>
                <c:pt idx="2">
                  <c:v>1.0404246597291151</c:v>
                </c:pt>
                <c:pt idx="3" formatCode="0.000">
                  <c:v>0.78031849479683624</c:v>
                </c:pt>
                <c:pt idx="4" formatCode="0.000">
                  <c:v>0.62425479583746901</c:v>
                </c:pt>
                <c:pt idx="5" formatCode="0.000">
                  <c:v>0.52021232986455757</c:v>
                </c:pt>
                <c:pt idx="6" formatCode="0.000">
                  <c:v>0.44589628274104931</c:v>
                </c:pt>
                <c:pt idx="7" formatCode="0.000">
                  <c:v>0.39015924739841812</c:v>
                </c:pt>
                <c:pt idx="8" formatCode="0.000">
                  <c:v>0.34680821990970506</c:v>
                </c:pt>
                <c:pt idx="9" formatCode="0.000">
                  <c:v>0.31212739791873451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4C-4A9C-B845-B0B24CCF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99400"/>
        <c:axId val="439996208"/>
      </c:scatterChart>
      <c:valAx>
        <c:axId val="22769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 [kHz]</a:t>
                </a:r>
              </a:p>
            </c:rich>
          </c:tx>
          <c:layout>
            <c:manualLayout>
              <c:xMode val="edge"/>
              <c:yMode val="edge"/>
              <c:x val="0.85144887061531105"/>
              <c:y val="0.86842159131881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9996208"/>
        <c:crosses val="autoZero"/>
        <c:crossBetween val="midCat"/>
      </c:valAx>
      <c:valAx>
        <c:axId val="43999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容量性リアクタンス</a:t>
                </a:r>
                <a:r>
                  <a:rPr lang="en-US" altLang="ja-JP"/>
                  <a:t>X</a:t>
                </a:r>
                <a:r>
                  <a:rPr lang="en-US" altLang="ja-JP" baseline="-25000"/>
                  <a:t>C</a:t>
                </a:r>
                <a:r>
                  <a:rPr lang="en-US" altLang="ja-JP" baseline="0"/>
                  <a:t> [Ω]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1.567512394284046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69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グラフ</a:t>
            </a:r>
            <a:r>
              <a:rPr lang="en-US" altLang="ja-JP"/>
              <a:t>5 </a:t>
            </a:r>
            <a:r>
              <a:rPr lang="ja-JP" altLang="en-US"/>
              <a:t>周波数対コンデンサ電圧特性</a:t>
            </a:r>
          </a:p>
        </c:rich>
      </c:tx>
      <c:layout>
        <c:manualLayout>
          <c:xMode val="edge"/>
          <c:yMode val="edge"/>
          <c:x val="0.29648128194502005"/>
          <c:y val="0.91481474190726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7542340102224067E-2"/>
          <c:y val="0.12699081364829395"/>
          <c:w val="0.90916825528387901"/>
          <c:h val="0.746489501312335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Sheet1!$Q$5:$Q$14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Sheet1!$R$5:$R$14</c:f>
              <c:numCache>
                <c:formatCode>0.00</c:formatCode>
                <c:ptCount val="10"/>
                <c:pt idx="0">
                  <c:v>3.1212739791873449</c:v>
                </c:pt>
                <c:pt idx="1">
                  <c:v>1.5606369895936725</c:v>
                </c:pt>
                <c:pt idx="2">
                  <c:v>1.0404246597291151</c:v>
                </c:pt>
                <c:pt idx="3" formatCode="0.000">
                  <c:v>0.78031849479683624</c:v>
                </c:pt>
                <c:pt idx="4" formatCode="0.000">
                  <c:v>0.62425479583746901</c:v>
                </c:pt>
                <c:pt idx="5" formatCode="0.000">
                  <c:v>0.52021232986455757</c:v>
                </c:pt>
                <c:pt idx="6" formatCode="0.000">
                  <c:v>0.44589628274104931</c:v>
                </c:pt>
                <c:pt idx="7" formatCode="0.000">
                  <c:v>0.39015924739841812</c:v>
                </c:pt>
                <c:pt idx="8" formatCode="0.000">
                  <c:v>0.34680821990970506</c:v>
                </c:pt>
                <c:pt idx="9" formatCode="0.000">
                  <c:v>0.31212739791873451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AF-4041-A5CE-9C9F42D27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772000"/>
        <c:axId val="435772656"/>
      </c:scatterChart>
      <c:valAx>
        <c:axId val="4357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f [kHz]</a:t>
                </a:r>
              </a:p>
            </c:rich>
          </c:tx>
          <c:layout>
            <c:manualLayout>
              <c:xMode val="edge"/>
              <c:yMode val="edge"/>
              <c:x val="0.86159773449371457"/>
              <c:y val="0.91606474190726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772656"/>
        <c:crosses val="autoZero"/>
        <c:crossBetween val="midCat"/>
      </c:valAx>
      <c:valAx>
        <c:axId val="4357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コンデンサ電圧値 </a:t>
                </a:r>
                <a:r>
                  <a:rPr lang="en-US" altLang="ja-JP"/>
                  <a:t>[Vrms]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2.0304753572470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77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234950</xdr:colOff>
      <xdr:row>2</xdr:row>
      <xdr:rowOff>177800</xdr:rowOff>
    </xdr:from>
    <xdr:ext cx="1111250" cy="3319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C26DC2FA-D6D2-47C7-8894-F46191BBF35A}"/>
                </a:ext>
              </a:extLst>
            </xdr:cNvPr>
            <xdr:cNvSpPr txBox="1"/>
          </xdr:nvSpPr>
          <xdr:spPr>
            <a:xfrm>
              <a:off x="5848350" y="647700"/>
              <a:ext cx="1111250" cy="3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𝑓𝐶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C26DC2FA-D6D2-47C7-8894-F46191BBF35A}"/>
                </a:ext>
              </a:extLst>
            </xdr:cNvPr>
            <xdr:cNvSpPr txBox="1"/>
          </xdr:nvSpPr>
          <xdr:spPr>
            <a:xfrm>
              <a:off x="5848350" y="647700"/>
              <a:ext cx="1111250" cy="3319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050" b="0" i="0">
                  <a:latin typeface="Cambria Math" panose="02040503050406030204" pitchFamily="18" charset="0"/>
                </a:rPr>
                <a:t>1/2π𝑓𝐶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5</xdr:col>
      <xdr:colOff>641350</xdr:colOff>
      <xdr:row>15</xdr:row>
      <xdr:rowOff>190500</xdr:rowOff>
    </xdr:from>
    <xdr:to>
      <xdr:col>11</xdr:col>
      <xdr:colOff>63500</xdr:colOff>
      <xdr:row>27</xdr:row>
      <xdr:rowOff>190500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57B16809-18F9-4178-8711-17BA2759C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812800</xdr:colOff>
      <xdr:row>19</xdr:row>
      <xdr:rowOff>152400</xdr:rowOff>
    </xdr:from>
    <xdr:to>
      <xdr:col>17</xdr:col>
      <xdr:colOff>95250</xdr:colOff>
      <xdr:row>38</xdr:row>
      <xdr:rowOff>107950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2F11A3B7-7E4C-48C3-90DD-DB6029922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14</xdr:row>
      <xdr:rowOff>38100</xdr:rowOff>
    </xdr:from>
    <xdr:to>
      <xdr:col>17</xdr:col>
      <xdr:colOff>330200</xdr:colOff>
      <xdr:row>34</xdr:row>
      <xdr:rowOff>12700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214EFA8-2968-477D-9C7D-902A24C4F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F18" zoomScaleNormal="100" workbookViewId="0">
      <selection activeCell="Q5" sqref="Q5:R14"/>
    </sheetView>
  </sheetViews>
  <sheetFormatPr defaultRowHeight="18" x14ac:dyDescent="0.55000000000000004"/>
  <cols>
    <col min="1" max="1" width="8.6640625" customWidth="1"/>
    <col min="2" max="2" width="11.75" customWidth="1"/>
    <col min="3" max="3" width="16.4140625" customWidth="1"/>
    <col min="4" max="4" width="15.5" customWidth="1"/>
    <col min="5" max="5" width="12.6640625" customWidth="1"/>
    <col min="7" max="7" width="20" customWidth="1"/>
    <col min="8" max="8" width="12.9140625" customWidth="1"/>
  </cols>
  <sheetData>
    <row r="1" spans="1:18" ht="18.5" thickBot="1" x14ac:dyDescent="0.6">
      <c r="A1" s="20" t="s">
        <v>0</v>
      </c>
      <c r="B1" s="20"/>
      <c r="C1" s="20"/>
      <c r="D1" s="20"/>
      <c r="E1" s="20"/>
      <c r="F1" s="20"/>
      <c r="G1" s="20"/>
      <c r="H1" s="20"/>
    </row>
    <row r="2" spans="1:18" ht="18.5" thickTop="1" x14ac:dyDescent="0.55000000000000004">
      <c r="A2" s="21" t="s">
        <v>4</v>
      </c>
      <c r="B2" s="24" t="s">
        <v>1</v>
      </c>
      <c r="C2" s="25"/>
      <c r="D2" s="25"/>
      <c r="E2" s="25"/>
      <c r="F2" s="26"/>
      <c r="G2" s="24" t="s">
        <v>9</v>
      </c>
      <c r="H2" s="25"/>
    </row>
    <row r="3" spans="1:18" ht="20" x14ac:dyDescent="0.55000000000000004">
      <c r="A3" s="22"/>
      <c r="B3" s="27" t="s">
        <v>2</v>
      </c>
      <c r="C3" s="28"/>
      <c r="D3" s="28"/>
      <c r="E3" s="29"/>
      <c r="F3" s="30" t="s">
        <v>8</v>
      </c>
      <c r="G3" s="31" t="s">
        <v>14</v>
      </c>
      <c r="H3" s="33" t="s">
        <v>12</v>
      </c>
    </row>
    <row r="4" spans="1:18" ht="20" customHeight="1" x14ac:dyDescent="0.55000000000000004">
      <c r="A4" s="23"/>
      <c r="B4" s="7" t="s">
        <v>3</v>
      </c>
      <c r="C4" s="7" t="s">
        <v>5</v>
      </c>
      <c r="D4" s="7" t="s">
        <v>6</v>
      </c>
      <c r="E4" s="8" t="s">
        <v>7</v>
      </c>
      <c r="F4" s="23"/>
      <c r="G4" s="32"/>
      <c r="H4" s="34"/>
      <c r="J4" t="s">
        <v>10</v>
      </c>
      <c r="K4" t="s">
        <v>15</v>
      </c>
      <c r="N4" t="s">
        <v>11</v>
      </c>
      <c r="O4" t="s">
        <v>16</v>
      </c>
      <c r="Q4" t="s">
        <v>17</v>
      </c>
      <c r="R4" s="13" t="s">
        <v>18</v>
      </c>
    </row>
    <row r="5" spans="1:18" x14ac:dyDescent="0.55000000000000004">
      <c r="A5" s="2">
        <v>1</v>
      </c>
      <c r="B5" s="4">
        <v>1.4</v>
      </c>
      <c r="C5" s="3">
        <v>10</v>
      </c>
      <c r="D5" s="3">
        <f>B5*C5</f>
        <v>14</v>
      </c>
      <c r="E5" s="6">
        <f>D5/1.414</f>
        <v>9.9009900990099009</v>
      </c>
      <c r="F5" s="16">
        <f>E5/10</f>
        <v>0.99009900990099009</v>
      </c>
      <c r="G5" s="14">
        <f>1/(2*3.141*A5*0.051)</f>
        <v>3.1212739791873449</v>
      </c>
      <c r="H5" s="17">
        <f>2.83/G5</f>
        <v>0.90668106000000004</v>
      </c>
      <c r="I5" s="1"/>
      <c r="J5" s="12">
        <f>A5</f>
        <v>1</v>
      </c>
      <c r="K5" s="13">
        <f>F5</f>
        <v>0.99009900990099009</v>
      </c>
      <c r="L5" s="18">
        <f>H5</f>
        <v>0.90668106000000004</v>
      </c>
      <c r="N5" s="12">
        <f t="shared" ref="N5:N14" si="0">J5</f>
        <v>1</v>
      </c>
      <c r="O5" s="13">
        <f>G5</f>
        <v>3.1212739791873449</v>
      </c>
      <c r="Q5" s="12">
        <f>N5</f>
        <v>1</v>
      </c>
      <c r="R5" s="13">
        <f t="shared" ref="R5:R14" si="1">G5</f>
        <v>3.1212739791873449</v>
      </c>
    </row>
    <row r="6" spans="1:18" x14ac:dyDescent="0.55000000000000004">
      <c r="A6" s="2">
        <v>2</v>
      </c>
      <c r="B6" s="4">
        <v>2.6</v>
      </c>
      <c r="C6" s="3">
        <v>10</v>
      </c>
      <c r="D6" s="3">
        <f t="shared" ref="D6:D14" si="2">B6*C6</f>
        <v>26</v>
      </c>
      <c r="E6" s="2">
        <f t="shared" ref="E6:E14" si="3">D6/1.414</f>
        <v>18.387553041018389</v>
      </c>
      <c r="F6" s="6">
        <f t="shared" ref="F6:F14" si="4">E6/10</f>
        <v>1.838755304101839</v>
      </c>
      <c r="G6" s="14">
        <f t="shared" ref="G6:G14" si="5">1/(2*3.141*A6*0.051)</f>
        <v>1.5606369895936725</v>
      </c>
      <c r="H6" s="11">
        <f t="shared" ref="H6:H14" si="6">2.83/G6</f>
        <v>1.8133621200000001</v>
      </c>
      <c r="J6" s="12">
        <f t="shared" ref="J6:J14" si="7">A6</f>
        <v>2</v>
      </c>
      <c r="K6" s="13">
        <f t="shared" ref="K6:K14" si="8">F6</f>
        <v>1.838755304101839</v>
      </c>
      <c r="L6" s="13">
        <f t="shared" ref="L6:L14" si="9">H6</f>
        <v>1.8133621200000001</v>
      </c>
      <c r="N6" s="12">
        <f t="shared" si="0"/>
        <v>2</v>
      </c>
      <c r="O6" s="13">
        <f t="shared" ref="O6:O14" si="10">G6</f>
        <v>1.5606369895936725</v>
      </c>
      <c r="Q6" s="12">
        <f t="shared" ref="Q6:Q14" si="11">N6</f>
        <v>2</v>
      </c>
      <c r="R6" s="13">
        <f t="shared" si="1"/>
        <v>1.5606369895936725</v>
      </c>
    </row>
    <row r="7" spans="1:18" x14ac:dyDescent="0.55000000000000004">
      <c r="A7" s="2">
        <v>3</v>
      </c>
      <c r="B7" s="4">
        <v>1.9</v>
      </c>
      <c r="C7" s="3">
        <v>20</v>
      </c>
      <c r="D7" s="3">
        <f t="shared" si="2"/>
        <v>38</v>
      </c>
      <c r="E7" s="2">
        <f t="shared" si="3"/>
        <v>26.874115983026876</v>
      </c>
      <c r="F7" s="6">
        <f t="shared" si="4"/>
        <v>2.6874115983026874</v>
      </c>
      <c r="G7" s="14">
        <f t="shared" si="5"/>
        <v>1.0404246597291151</v>
      </c>
      <c r="H7" s="11">
        <f t="shared" si="6"/>
        <v>2.7200431799999998</v>
      </c>
      <c r="J7" s="12">
        <f t="shared" si="7"/>
        <v>3</v>
      </c>
      <c r="K7" s="13">
        <f t="shared" si="8"/>
        <v>2.6874115983026874</v>
      </c>
      <c r="L7" s="13">
        <f t="shared" si="9"/>
        <v>2.7200431799999998</v>
      </c>
      <c r="N7" s="12">
        <f t="shared" si="0"/>
        <v>3</v>
      </c>
      <c r="O7" s="13">
        <f t="shared" si="10"/>
        <v>1.0404246597291151</v>
      </c>
      <c r="Q7" s="12">
        <f t="shared" si="11"/>
        <v>3</v>
      </c>
      <c r="R7" s="13">
        <f t="shared" si="1"/>
        <v>1.0404246597291151</v>
      </c>
    </row>
    <row r="8" spans="1:18" x14ac:dyDescent="0.55000000000000004">
      <c r="A8" s="2">
        <v>4</v>
      </c>
      <c r="B8" s="4">
        <v>2.7</v>
      </c>
      <c r="C8" s="3">
        <v>20</v>
      </c>
      <c r="D8" s="3">
        <f t="shared" si="2"/>
        <v>54</v>
      </c>
      <c r="E8" s="2">
        <f t="shared" si="3"/>
        <v>38.189533239038191</v>
      </c>
      <c r="F8" s="6">
        <f t="shared" si="4"/>
        <v>3.8189533239038189</v>
      </c>
      <c r="G8" s="15">
        <f t="shared" si="5"/>
        <v>0.78031849479683624</v>
      </c>
      <c r="H8" s="11">
        <f t="shared" si="6"/>
        <v>3.6267242400000002</v>
      </c>
      <c r="J8" s="12">
        <f t="shared" si="7"/>
        <v>4</v>
      </c>
      <c r="K8" s="13">
        <f t="shared" si="8"/>
        <v>3.8189533239038189</v>
      </c>
      <c r="L8" s="13">
        <f t="shared" si="9"/>
        <v>3.6267242400000002</v>
      </c>
      <c r="N8" s="12">
        <f t="shared" si="0"/>
        <v>4</v>
      </c>
      <c r="O8" s="18">
        <f t="shared" si="10"/>
        <v>0.78031849479683624</v>
      </c>
      <c r="Q8" s="12">
        <f t="shared" si="11"/>
        <v>4</v>
      </c>
      <c r="R8" s="18">
        <f t="shared" si="1"/>
        <v>0.78031849479683624</v>
      </c>
    </row>
    <row r="9" spans="1:18" x14ac:dyDescent="0.55000000000000004">
      <c r="A9" s="2">
        <v>5</v>
      </c>
      <c r="B9" s="4">
        <v>3.2</v>
      </c>
      <c r="C9" s="3">
        <v>20</v>
      </c>
      <c r="D9" s="3">
        <f t="shared" si="2"/>
        <v>64</v>
      </c>
      <c r="E9" s="2">
        <f t="shared" si="3"/>
        <v>45.261669024045261</v>
      </c>
      <c r="F9" s="6">
        <f t="shared" si="4"/>
        <v>4.5261669024045261</v>
      </c>
      <c r="G9" s="15">
        <f t="shared" si="5"/>
        <v>0.62425479583746901</v>
      </c>
      <c r="H9" s="11">
        <f t="shared" si="6"/>
        <v>4.5334053000000001</v>
      </c>
      <c r="J9" s="12">
        <f t="shared" si="7"/>
        <v>5</v>
      </c>
      <c r="K9" s="13">
        <f t="shared" si="8"/>
        <v>4.5261669024045261</v>
      </c>
      <c r="L9" s="13">
        <f t="shared" si="9"/>
        <v>4.5334053000000001</v>
      </c>
      <c r="N9" s="12">
        <f t="shared" si="0"/>
        <v>5</v>
      </c>
      <c r="O9" s="18">
        <f t="shared" si="10"/>
        <v>0.62425479583746901</v>
      </c>
      <c r="Q9" s="12">
        <f t="shared" si="11"/>
        <v>5</v>
      </c>
      <c r="R9" s="18">
        <f t="shared" si="1"/>
        <v>0.62425479583746901</v>
      </c>
    </row>
    <row r="10" spans="1:18" x14ac:dyDescent="0.55000000000000004">
      <c r="A10" s="2">
        <v>6</v>
      </c>
      <c r="B10" s="4">
        <v>1.5</v>
      </c>
      <c r="C10" s="3">
        <v>50</v>
      </c>
      <c r="D10" s="3">
        <f t="shared" si="2"/>
        <v>75</v>
      </c>
      <c r="E10" s="2">
        <f t="shared" si="3"/>
        <v>53.041018387553045</v>
      </c>
      <c r="F10" s="6">
        <f t="shared" si="4"/>
        <v>5.3041018387553045</v>
      </c>
      <c r="G10" s="15">
        <f t="shared" si="5"/>
        <v>0.52021232986455757</v>
      </c>
      <c r="H10" s="11">
        <f t="shared" si="6"/>
        <v>5.4400863599999996</v>
      </c>
      <c r="J10" s="12">
        <f t="shared" si="7"/>
        <v>6</v>
      </c>
      <c r="K10" s="13">
        <f t="shared" si="8"/>
        <v>5.3041018387553045</v>
      </c>
      <c r="L10" s="13">
        <f t="shared" si="9"/>
        <v>5.4400863599999996</v>
      </c>
      <c r="N10" s="12">
        <f t="shared" si="0"/>
        <v>6</v>
      </c>
      <c r="O10" s="18">
        <f t="shared" si="10"/>
        <v>0.52021232986455757</v>
      </c>
      <c r="Q10" s="12">
        <f t="shared" si="11"/>
        <v>6</v>
      </c>
      <c r="R10" s="18">
        <f t="shared" si="1"/>
        <v>0.52021232986455757</v>
      </c>
    </row>
    <row r="11" spans="1:18" x14ac:dyDescent="0.55000000000000004">
      <c r="A11" s="2">
        <v>7</v>
      </c>
      <c r="B11" s="4">
        <v>1.8</v>
      </c>
      <c r="C11" s="3">
        <v>50</v>
      </c>
      <c r="D11" s="3">
        <f t="shared" si="2"/>
        <v>90</v>
      </c>
      <c r="E11" s="2">
        <f t="shared" si="3"/>
        <v>63.649222065063654</v>
      </c>
      <c r="F11" s="6">
        <f t="shared" si="4"/>
        <v>6.3649222065063658</v>
      </c>
      <c r="G11" s="15">
        <f t="shared" si="5"/>
        <v>0.44589628274104931</v>
      </c>
      <c r="H11" s="11">
        <f t="shared" si="6"/>
        <v>6.3467674199999999</v>
      </c>
      <c r="J11" s="12">
        <f t="shared" si="7"/>
        <v>7</v>
      </c>
      <c r="K11" s="13">
        <f t="shared" si="8"/>
        <v>6.3649222065063658</v>
      </c>
      <c r="L11" s="13">
        <f t="shared" si="9"/>
        <v>6.3467674199999999</v>
      </c>
      <c r="N11" s="12">
        <f t="shared" si="0"/>
        <v>7</v>
      </c>
      <c r="O11" s="18">
        <f t="shared" si="10"/>
        <v>0.44589628274104931</v>
      </c>
      <c r="Q11" s="12">
        <f t="shared" si="11"/>
        <v>7</v>
      </c>
      <c r="R11" s="18">
        <f t="shared" si="1"/>
        <v>0.44589628274104931</v>
      </c>
    </row>
    <row r="12" spans="1:18" x14ac:dyDescent="0.55000000000000004">
      <c r="A12" s="2">
        <v>8</v>
      </c>
      <c r="B12" s="4">
        <v>2</v>
      </c>
      <c r="C12" s="3">
        <v>50</v>
      </c>
      <c r="D12" s="3">
        <f t="shared" si="2"/>
        <v>100</v>
      </c>
      <c r="E12" s="2">
        <f t="shared" si="3"/>
        <v>70.721357850070731</v>
      </c>
      <c r="F12" s="6">
        <f t="shared" si="4"/>
        <v>7.072135785007073</v>
      </c>
      <c r="G12" s="15">
        <f t="shared" si="5"/>
        <v>0.39015924739841812</v>
      </c>
      <c r="H12" s="11">
        <f t="shared" si="6"/>
        <v>7.2534484800000003</v>
      </c>
      <c r="J12" s="12">
        <f t="shared" si="7"/>
        <v>8</v>
      </c>
      <c r="K12" s="13">
        <f t="shared" si="8"/>
        <v>7.072135785007073</v>
      </c>
      <c r="L12" s="13">
        <f t="shared" si="9"/>
        <v>7.2534484800000003</v>
      </c>
      <c r="N12" s="12">
        <f t="shared" si="0"/>
        <v>8</v>
      </c>
      <c r="O12" s="18">
        <f t="shared" si="10"/>
        <v>0.39015924739841812</v>
      </c>
      <c r="Q12" s="12">
        <f t="shared" si="11"/>
        <v>8</v>
      </c>
      <c r="R12" s="18">
        <f t="shared" si="1"/>
        <v>0.39015924739841812</v>
      </c>
    </row>
    <row r="13" spans="1:18" x14ac:dyDescent="0.55000000000000004">
      <c r="A13" s="2">
        <v>9</v>
      </c>
      <c r="B13" s="4">
        <v>2.2000000000000002</v>
      </c>
      <c r="C13" s="3">
        <v>50</v>
      </c>
      <c r="D13" s="3">
        <f t="shared" si="2"/>
        <v>110.00000000000001</v>
      </c>
      <c r="E13" s="2">
        <f t="shared" si="3"/>
        <v>77.793493635077809</v>
      </c>
      <c r="F13" s="6">
        <f t="shared" si="4"/>
        <v>7.7793493635077811</v>
      </c>
      <c r="G13" s="15">
        <f t="shared" si="5"/>
        <v>0.34680821990970506</v>
      </c>
      <c r="H13" s="11">
        <f t="shared" si="6"/>
        <v>8.1601295399999998</v>
      </c>
      <c r="J13" s="12">
        <f t="shared" si="7"/>
        <v>9</v>
      </c>
      <c r="K13" s="13">
        <f t="shared" si="8"/>
        <v>7.7793493635077811</v>
      </c>
      <c r="L13" s="13">
        <f t="shared" si="9"/>
        <v>8.1601295399999998</v>
      </c>
      <c r="N13" s="12">
        <f t="shared" si="0"/>
        <v>9</v>
      </c>
      <c r="O13" s="18">
        <f t="shared" si="10"/>
        <v>0.34680821990970506</v>
      </c>
      <c r="Q13" s="12">
        <f t="shared" si="11"/>
        <v>9</v>
      </c>
      <c r="R13" s="18">
        <f t="shared" si="1"/>
        <v>0.34680821990970506</v>
      </c>
    </row>
    <row r="14" spans="1:18" x14ac:dyDescent="0.55000000000000004">
      <c r="A14" s="9">
        <v>10</v>
      </c>
      <c r="B14" s="5">
        <v>2.6</v>
      </c>
      <c r="C14" s="7">
        <v>50</v>
      </c>
      <c r="D14" s="7">
        <f t="shared" si="2"/>
        <v>130</v>
      </c>
      <c r="E14" s="9">
        <f t="shared" si="3"/>
        <v>91.937765205091949</v>
      </c>
      <c r="F14" s="10">
        <f t="shared" si="4"/>
        <v>9.1937765205091946</v>
      </c>
      <c r="G14" s="15">
        <f t="shared" si="5"/>
        <v>0.31212739791873451</v>
      </c>
      <c r="H14" s="11">
        <f t="shared" si="6"/>
        <v>9.0668106000000002</v>
      </c>
      <c r="J14" s="12">
        <f t="shared" si="7"/>
        <v>10</v>
      </c>
      <c r="K14" s="13">
        <f t="shared" si="8"/>
        <v>9.1937765205091946</v>
      </c>
      <c r="L14" s="13">
        <f t="shared" si="9"/>
        <v>9.0668106000000002</v>
      </c>
      <c r="N14" s="12">
        <f t="shared" si="0"/>
        <v>10</v>
      </c>
      <c r="O14" s="18">
        <f t="shared" si="10"/>
        <v>0.31212739791873451</v>
      </c>
      <c r="Q14" s="12">
        <f t="shared" si="11"/>
        <v>10</v>
      </c>
      <c r="R14" s="18">
        <f t="shared" si="1"/>
        <v>0.31212739791873451</v>
      </c>
    </row>
    <row r="15" spans="1:18" ht="20" x14ac:dyDescent="0.55000000000000004">
      <c r="A15" s="19" t="s">
        <v>13</v>
      </c>
      <c r="B15" s="19"/>
      <c r="C15" s="19"/>
      <c r="D15" s="19"/>
      <c r="E15" s="19"/>
      <c r="F15" s="19"/>
      <c r="G15" s="19"/>
      <c r="H15" s="19"/>
      <c r="L15" s="13"/>
    </row>
  </sheetData>
  <mergeCells count="9">
    <mergeCell ref="A15:H15"/>
    <mergeCell ref="A1:H1"/>
    <mergeCell ref="A2:A4"/>
    <mergeCell ref="B2:F2"/>
    <mergeCell ref="B3:E3"/>
    <mergeCell ref="F3:F4"/>
    <mergeCell ref="G2:H2"/>
    <mergeCell ref="G3:G4"/>
    <mergeCell ref="H3:H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2018-04-12T04:40:19Z</dcterms:created>
  <dcterms:modified xsi:type="dcterms:W3CDTF">2018-04-18T02:30:54Z</dcterms:modified>
</cp:coreProperties>
</file>