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tabRatio="737" activeTab="1"/>
  </bookViews>
  <sheets>
    <sheet name="购房出资比例" sheetId="9" r:id="rId1"/>
    <sheet name="月供" sheetId="10" r:id="rId2"/>
    <sheet name="装修" sheetId="11" r:id="rId3"/>
  </sheets>
  <calcPr calcId="125725"/>
</workbook>
</file>

<file path=xl/calcChain.xml><?xml version="1.0" encoding="utf-8"?>
<calcChain xmlns="http://schemas.openxmlformats.org/spreadsheetml/2006/main">
  <c r="H3" i="10"/>
  <c r="D21" i="9" s="1"/>
  <c r="D13" s="1"/>
  <c r="B9" i="11"/>
  <c r="L243" i="10"/>
  <c r="L242"/>
  <c r="L241"/>
  <c r="L240"/>
  <c r="L239"/>
  <c r="L238"/>
  <c r="L237"/>
  <c r="L236"/>
  <c r="L235"/>
  <c r="L234"/>
  <c r="L233"/>
  <c r="L232"/>
  <c r="L231"/>
  <c r="L230"/>
  <c r="L229"/>
  <c r="L228"/>
  <c r="L227"/>
  <c r="L226"/>
  <c r="L225"/>
  <c r="L224"/>
  <c r="L223"/>
  <c r="L222"/>
  <c r="L221"/>
  <c r="L220"/>
  <c r="L219"/>
  <c r="L218"/>
  <c r="L217"/>
  <c r="L216"/>
  <c r="L215"/>
  <c r="L214"/>
  <c r="L213"/>
  <c r="L212"/>
  <c r="L211"/>
  <c r="L210"/>
  <c r="L209"/>
  <c r="L208"/>
  <c r="L207"/>
  <c r="L206"/>
  <c r="L205"/>
  <c r="L204"/>
  <c r="L203"/>
  <c r="L202"/>
  <c r="L201"/>
  <c r="L200"/>
  <c r="L199"/>
  <c r="L198"/>
  <c r="L197"/>
  <c r="L196"/>
  <c r="L195"/>
  <c r="L194"/>
  <c r="L193"/>
  <c r="L192"/>
  <c r="L191"/>
  <c r="L190"/>
  <c r="L189"/>
  <c r="L188"/>
  <c r="L187"/>
  <c r="L186"/>
  <c r="L185"/>
  <c r="L184"/>
  <c r="L183"/>
  <c r="L182"/>
  <c r="L181"/>
  <c r="L180"/>
  <c r="L179"/>
  <c r="L178"/>
  <c r="L177"/>
  <c r="L176"/>
  <c r="L175"/>
  <c r="L174"/>
  <c r="L173"/>
  <c r="L172"/>
  <c r="L171"/>
  <c r="L170"/>
  <c r="L169"/>
  <c r="L168"/>
  <c r="L167"/>
  <c r="L166"/>
  <c r="L165"/>
  <c r="L164"/>
  <c r="L163"/>
  <c r="L162"/>
  <c r="L161"/>
  <c r="L160"/>
  <c r="L159"/>
  <c r="L158"/>
  <c r="L157"/>
  <c r="L156"/>
  <c r="L155"/>
  <c r="L154"/>
  <c r="L153"/>
  <c r="L152"/>
  <c r="L151"/>
  <c r="L150"/>
  <c r="L149"/>
  <c r="L148"/>
  <c r="L147"/>
  <c r="L146"/>
  <c r="L145"/>
  <c r="L144"/>
  <c r="L143"/>
  <c r="L142"/>
  <c r="L141"/>
  <c r="L140"/>
  <c r="L139"/>
  <c r="L138"/>
  <c r="L137"/>
  <c r="L136"/>
  <c r="L135"/>
  <c r="L134"/>
  <c r="L133"/>
  <c r="L132"/>
  <c r="L131"/>
  <c r="L130"/>
  <c r="L129"/>
  <c r="L128"/>
  <c r="L127"/>
  <c r="L126"/>
  <c r="L125"/>
  <c r="L124"/>
  <c r="L123"/>
  <c r="L122"/>
  <c r="L121"/>
  <c r="L120"/>
  <c r="L119"/>
  <c r="L118"/>
  <c r="L117"/>
  <c r="L116"/>
  <c r="L115"/>
  <c r="L114"/>
  <c r="L113"/>
  <c r="L112"/>
  <c r="L111"/>
  <c r="L110"/>
  <c r="L109"/>
  <c r="L108"/>
  <c r="L107"/>
  <c r="L106"/>
  <c r="L105"/>
  <c r="L104"/>
  <c r="L103"/>
  <c r="L102"/>
  <c r="L101"/>
  <c r="L100"/>
  <c r="L99"/>
  <c r="L98"/>
  <c r="L97"/>
  <c r="L96"/>
  <c r="L95"/>
  <c r="L94"/>
  <c r="L93"/>
  <c r="L92"/>
  <c r="L91"/>
  <c r="L90"/>
  <c r="L89"/>
  <c r="L88"/>
  <c r="L87"/>
  <c r="L86"/>
  <c r="L85"/>
  <c r="L84"/>
  <c r="L83"/>
  <c r="L82"/>
  <c r="L81"/>
  <c r="L80"/>
  <c r="L79"/>
  <c r="L78"/>
  <c r="L77"/>
  <c r="L76"/>
  <c r="L75"/>
  <c r="L74"/>
  <c r="L73"/>
  <c r="L72"/>
  <c r="L71"/>
  <c r="L70"/>
  <c r="L69"/>
  <c r="L68"/>
  <c r="L67"/>
  <c r="L66"/>
  <c r="L65"/>
  <c r="L64"/>
  <c r="L63"/>
  <c r="L62"/>
  <c r="L61"/>
  <c r="L60"/>
  <c r="L59"/>
  <c r="L58"/>
  <c r="L57"/>
  <c r="L56"/>
  <c r="L55"/>
  <c r="L54"/>
  <c r="L53"/>
  <c r="L52"/>
  <c r="L51"/>
  <c r="L50"/>
  <c r="L49"/>
  <c r="L48"/>
  <c r="L47"/>
  <c r="L46"/>
  <c r="L45"/>
  <c r="L44"/>
  <c r="L43"/>
  <c r="L42"/>
  <c r="L41"/>
  <c r="L40"/>
  <c r="L39"/>
  <c r="L38"/>
  <c r="L37"/>
  <c r="L36"/>
  <c r="L35"/>
  <c r="L34"/>
  <c r="L33"/>
  <c r="L32"/>
  <c r="L31"/>
  <c r="L30"/>
  <c r="L29"/>
  <c r="L28"/>
  <c r="L27"/>
  <c r="L26"/>
  <c r="L25"/>
  <c r="L24"/>
  <c r="L23"/>
  <c r="L22"/>
  <c r="L21"/>
  <c r="L20"/>
  <c r="L19"/>
  <c r="L18"/>
  <c r="L17"/>
  <c r="L16"/>
  <c r="L15"/>
  <c r="L14"/>
  <c r="L13"/>
  <c r="L12"/>
  <c r="L11"/>
  <c r="L10"/>
  <c r="L9"/>
  <c r="L8"/>
  <c r="L7"/>
  <c r="L6"/>
  <c r="L5"/>
  <c r="L4"/>
  <c r="I4"/>
  <c r="I5" s="1"/>
  <c r="I6" s="1"/>
  <c r="I7" s="1"/>
  <c r="I8" s="1"/>
  <c r="I9" s="1"/>
  <c r="I10" s="1"/>
  <c r="I11" s="1"/>
  <c r="I12" s="1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D3"/>
  <c r="D8"/>
  <c r="E8" s="1"/>
  <c r="D7"/>
  <c r="E7" s="1"/>
  <c r="D6"/>
  <c r="D5"/>
  <c r="E5" s="1"/>
  <c r="F3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  <c r="F73" s="1"/>
  <c r="F74" s="1"/>
  <c r="F75" s="1"/>
  <c r="F76" s="1"/>
  <c r="F77" s="1"/>
  <c r="F78" s="1"/>
  <c r="F79" s="1"/>
  <c r="F80" s="1"/>
  <c r="F81" s="1"/>
  <c r="F82" s="1"/>
  <c r="F83" s="1"/>
  <c r="F84" s="1"/>
  <c r="F85" s="1"/>
  <c r="F86" s="1"/>
  <c r="F87" s="1"/>
  <c r="F88" s="1"/>
  <c r="F89" s="1"/>
  <c r="F90" s="1"/>
  <c r="F91" s="1"/>
  <c r="F92" s="1"/>
  <c r="F93" s="1"/>
  <c r="F94" s="1"/>
  <c r="F95" s="1"/>
  <c r="F96" s="1"/>
  <c r="F97" s="1"/>
  <c r="F98" s="1"/>
  <c r="F99" s="1"/>
  <c r="F100" s="1"/>
  <c r="F101" s="1"/>
  <c r="F102" s="1"/>
  <c r="F103" s="1"/>
  <c r="F104" s="1"/>
  <c r="F105" s="1"/>
  <c r="F106" s="1"/>
  <c r="F107" s="1"/>
  <c r="F108" s="1"/>
  <c r="F109" s="1"/>
  <c r="F110" s="1"/>
  <c r="F111" s="1"/>
  <c r="F112" s="1"/>
  <c r="F113" s="1"/>
  <c r="F114" s="1"/>
  <c r="F115" s="1"/>
  <c r="F116" s="1"/>
  <c r="F117" s="1"/>
  <c r="F118" s="1"/>
  <c r="F119" s="1"/>
  <c r="F120" s="1"/>
  <c r="F121" s="1"/>
  <c r="F122" s="1"/>
  <c r="F123" s="1"/>
  <c r="F124" s="1"/>
  <c r="F125" s="1"/>
  <c r="F126" s="1"/>
  <c r="F127" s="1"/>
  <c r="F128" s="1"/>
  <c r="F129" s="1"/>
  <c r="F130" s="1"/>
  <c r="F131" s="1"/>
  <c r="F132" s="1"/>
  <c r="F133" s="1"/>
  <c r="F134" s="1"/>
  <c r="F135" s="1"/>
  <c r="F136" s="1"/>
  <c r="F137" s="1"/>
  <c r="F138" s="1"/>
  <c r="F139" s="1"/>
  <c r="F140" s="1"/>
  <c r="F141" s="1"/>
  <c r="F142" s="1"/>
  <c r="F143" s="1"/>
  <c r="F144" s="1"/>
  <c r="F145" s="1"/>
  <c r="F146" s="1"/>
  <c r="F147" s="1"/>
  <c r="F148" s="1"/>
  <c r="F149" s="1"/>
  <c r="F150" s="1"/>
  <c r="F151" s="1"/>
  <c r="F152" s="1"/>
  <c r="F153" s="1"/>
  <c r="F154" s="1"/>
  <c r="F155" s="1"/>
  <c r="F156" s="1"/>
  <c r="F157" s="1"/>
  <c r="F158" s="1"/>
  <c r="F159" s="1"/>
  <c r="F160" s="1"/>
  <c r="F161" s="1"/>
  <c r="F162" s="1"/>
  <c r="F163" s="1"/>
  <c r="F164" s="1"/>
  <c r="F165" s="1"/>
  <c r="F166" s="1"/>
  <c r="F167" s="1"/>
  <c r="F168" s="1"/>
  <c r="F169" s="1"/>
  <c r="F170" s="1"/>
  <c r="F171" s="1"/>
  <c r="F172" s="1"/>
  <c r="F173" s="1"/>
  <c r="F174" s="1"/>
  <c r="F175" s="1"/>
  <c r="F176" s="1"/>
  <c r="F177" s="1"/>
  <c r="F178" s="1"/>
  <c r="F179" s="1"/>
  <c r="F180" s="1"/>
  <c r="F181" s="1"/>
  <c r="F182" s="1"/>
  <c r="F183" s="1"/>
  <c r="F184" s="1"/>
  <c r="F185" s="1"/>
  <c r="F186" s="1"/>
  <c r="F187" s="1"/>
  <c r="F188" s="1"/>
  <c r="F189" s="1"/>
  <c r="F190" s="1"/>
  <c r="F191" s="1"/>
  <c r="F192" s="1"/>
  <c r="F193" s="1"/>
  <c r="F194" s="1"/>
  <c r="F195" s="1"/>
  <c r="F196" s="1"/>
  <c r="F197" s="1"/>
  <c r="F198" s="1"/>
  <c r="F199" s="1"/>
  <c r="F200" s="1"/>
  <c r="F201" s="1"/>
  <c r="F202" s="1"/>
  <c r="F203" s="1"/>
  <c r="F204" s="1"/>
  <c r="F205" s="1"/>
  <c r="F206" s="1"/>
  <c r="F207" s="1"/>
  <c r="F208" s="1"/>
  <c r="F209" s="1"/>
  <c r="F210" s="1"/>
  <c r="F211" s="1"/>
  <c r="F212" s="1"/>
  <c r="F213" s="1"/>
  <c r="F214" s="1"/>
  <c r="F215" s="1"/>
  <c r="F216" s="1"/>
  <c r="F217" s="1"/>
  <c r="F218" s="1"/>
  <c r="F219" s="1"/>
  <c r="F220" s="1"/>
  <c r="F221" s="1"/>
  <c r="F222" s="1"/>
  <c r="F223" s="1"/>
  <c r="F224" s="1"/>
  <c r="F225" s="1"/>
  <c r="F226" s="1"/>
  <c r="F227" s="1"/>
  <c r="F228" s="1"/>
  <c r="F229" s="1"/>
  <c r="F230" s="1"/>
  <c r="F231" s="1"/>
  <c r="F232" s="1"/>
  <c r="F233" s="1"/>
  <c r="F234" s="1"/>
  <c r="F235" s="1"/>
  <c r="F236" s="1"/>
  <c r="F237" s="1"/>
  <c r="F238" s="1"/>
  <c r="F239" s="1"/>
  <c r="F240" s="1"/>
  <c r="F241" s="1"/>
  <c r="F242" s="1"/>
  <c r="F243" s="1"/>
  <c r="F30"/>
  <c r="F29"/>
  <c r="F28"/>
  <c r="G3"/>
  <c r="B21" i="9" s="1"/>
  <c r="B13" s="1"/>
  <c r="D29" i="10"/>
  <c r="E29" s="1"/>
  <c r="D28"/>
  <c r="E28" s="1"/>
  <c r="D27"/>
  <c r="D26"/>
  <c r="D25"/>
  <c r="D24"/>
  <c r="E24" s="1"/>
  <c r="D23"/>
  <c r="D22"/>
  <c r="D21"/>
  <c r="D20"/>
  <c r="E20" s="1"/>
  <c r="D19"/>
  <c r="D18"/>
  <c r="D17"/>
  <c r="D16"/>
  <c r="E16" s="1"/>
  <c r="D15"/>
  <c r="E15" s="1"/>
  <c r="D14"/>
  <c r="E14" s="1"/>
  <c r="D13"/>
  <c r="D12"/>
  <c r="E12" s="1"/>
  <c r="D11"/>
  <c r="D10"/>
  <c r="E10" s="1"/>
  <c r="D9"/>
  <c r="E9" s="1"/>
  <c r="F4"/>
  <c r="F5" s="1"/>
  <c r="F6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E11"/>
  <c r="E13"/>
  <c r="E17"/>
  <c r="E18"/>
  <c r="E19"/>
  <c r="E21"/>
  <c r="E22"/>
  <c r="E23"/>
  <c r="E25"/>
  <c r="E26"/>
  <c r="E27"/>
  <c r="E6"/>
  <c r="E4"/>
  <c r="B19" i="9"/>
  <c r="D41" i="10" l="1"/>
  <c r="E41" s="1"/>
  <c r="D30"/>
  <c r="E30" s="1"/>
  <c r="I27"/>
  <c r="I28" s="1"/>
  <c r="I29" s="1"/>
  <c r="E14" i="9"/>
  <c r="D14" s="1"/>
  <c r="I30" i="10" l="1"/>
  <c r="D36"/>
  <c r="E36" s="1"/>
  <c r="D39"/>
  <c r="E39" s="1"/>
  <c r="D40"/>
  <c r="E40" s="1"/>
  <c r="D33"/>
  <c r="E33" s="1"/>
  <c r="D34"/>
  <c r="E34" s="1"/>
  <c r="D31"/>
  <c r="E31" s="1"/>
  <c r="D37"/>
  <c r="E37" s="1"/>
  <c r="D38"/>
  <c r="E38" s="1"/>
  <c r="D35"/>
  <c r="E35" s="1"/>
  <c r="D32"/>
  <c r="E32" s="1"/>
  <c r="D42"/>
  <c r="E42" s="1"/>
  <c r="B14" i="9"/>
  <c r="I31" i="10" l="1"/>
  <c r="I32" s="1"/>
  <c r="I33" s="1"/>
  <c r="I34" s="1"/>
  <c r="I35" s="1"/>
  <c r="I36" s="1"/>
  <c r="I37" s="1"/>
  <c r="I38" s="1"/>
  <c r="I39" s="1"/>
  <c r="I40" s="1"/>
  <c r="I41" s="1"/>
  <c r="I42" s="1"/>
  <c r="I43" s="1"/>
  <c r="D43"/>
  <c r="E43" s="1"/>
  <c r="D44" l="1"/>
  <c r="E44" s="1"/>
  <c r="I44" s="1"/>
  <c r="D45" l="1"/>
  <c r="E45" s="1"/>
  <c r="I45" s="1"/>
  <c r="D46" l="1"/>
  <c r="E46" s="1"/>
  <c r="I46" s="1"/>
  <c r="D47" l="1"/>
  <c r="E47" s="1"/>
  <c r="I47" s="1"/>
  <c r="D48" l="1"/>
  <c r="E48" s="1"/>
  <c r="I48" s="1"/>
  <c r="D49" l="1"/>
  <c r="E49" s="1"/>
  <c r="I49" s="1"/>
  <c r="I50" l="1"/>
  <c r="D50"/>
  <c r="E50" s="1"/>
  <c r="I51" l="1"/>
  <c r="D51"/>
  <c r="E51" s="1"/>
  <c r="I52" l="1"/>
  <c r="D52"/>
  <c r="E52" s="1"/>
  <c r="I53" l="1"/>
  <c r="D53"/>
  <c r="E53" s="1"/>
  <c r="D54" l="1"/>
  <c r="E54" s="1"/>
  <c r="I54" s="1"/>
  <c r="D55" l="1"/>
  <c r="E55" s="1"/>
  <c r="I55" s="1"/>
  <c r="I56" l="1"/>
  <c r="D56"/>
  <c r="E56" s="1"/>
  <c r="D57" l="1"/>
  <c r="E57" s="1"/>
  <c r="I57" s="1"/>
  <c r="D58" l="1"/>
  <c r="E58" s="1"/>
  <c r="I58" s="1"/>
  <c r="D59" l="1"/>
  <c r="E59" s="1"/>
  <c r="I59" s="1"/>
  <c r="D60" l="1"/>
  <c r="E60" s="1"/>
  <c r="I60" s="1"/>
  <c r="D61" l="1"/>
  <c r="E61" s="1"/>
  <c r="I61" s="1"/>
  <c r="D62" l="1"/>
  <c r="E62" s="1"/>
  <c r="I62" s="1"/>
  <c r="D63" l="1"/>
  <c r="E63" s="1"/>
  <c r="I63" s="1"/>
  <c r="D64" l="1"/>
  <c r="E64" s="1"/>
  <c r="I64" s="1"/>
  <c r="D65" l="1"/>
  <c r="E65" s="1"/>
  <c r="I65" s="1"/>
  <c r="I66" l="1"/>
  <c r="D66"/>
  <c r="E66" s="1"/>
  <c r="D67" l="1"/>
  <c r="E67" s="1"/>
  <c r="I67" s="1"/>
  <c r="D68" l="1"/>
  <c r="E68" s="1"/>
  <c r="I68" s="1"/>
  <c r="D69" l="1"/>
  <c r="E69" s="1"/>
  <c r="I69" s="1"/>
  <c r="D70" l="1"/>
  <c r="E70" s="1"/>
  <c r="I70" s="1"/>
  <c r="I71" l="1"/>
  <c r="D71"/>
  <c r="E71" s="1"/>
  <c r="I72" l="1"/>
  <c r="D72"/>
  <c r="E72" s="1"/>
  <c r="I73" l="1"/>
  <c r="D73"/>
  <c r="E73" s="1"/>
  <c r="I74" l="1"/>
  <c r="D74"/>
  <c r="E74" s="1"/>
  <c r="I75" l="1"/>
  <c r="D75"/>
  <c r="E75" s="1"/>
  <c r="I76" l="1"/>
  <c r="D76"/>
  <c r="E76" s="1"/>
  <c r="I77" l="1"/>
  <c r="D77"/>
  <c r="E77" s="1"/>
  <c r="I78" l="1"/>
  <c r="D78"/>
  <c r="E78" s="1"/>
  <c r="I79" l="1"/>
  <c r="D79"/>
  <c r="E79" s="1"/>
  <c r="D80" l="1"/>
  <c r="E80" s="1"/>
  <c r="I80" s="1"/>
  <c r="D81" l="1"/>
  <c r="E81" s="1"/>
  <c r="I81" s="1"/>
  <c r="D82" l="1"/>
  <c r="E82" s="1"/>
  <c r="I82" s="1"/>
  <c r="D83" l="1"/>
  <c r="E83" s="1"/>
  <c r="I83" s="1"/>
  <c r="D84" l="1"/>
  <c r="E84" s="1"/>
  <c r="I84" s="1"/>
  <c r="D85" l="1"/>
  <c r="E85" s="1"/>
  <c r="I85" s="1"/>
  <c r="D86" l="1"/>
  <c r="E86" s="1"/>
  <c r="I86" s="1"/>
  <c r="D87" l="1"/>
  <c r="E87" s="1"/>
  <c r="I87" s="1"/>
  <c r="D88" l="1"/>
  <c r="E88" s="1"/>
  <c r="I88" s="1"/>
  <c r="D89" l="1"/>
  <c r="E89" s="1"/>
  <c r="I89" s="1"/>
  <c r="D90" l="1"/>
  <c r="E90" s="1"/>
  <c r="I90" s="1"/>
  <c r="D91" l="1"/>
  <c r="E91" s="1"/>
  <c r="I91" s="1"/>
  <c r="I92" l="1"/>
  <c r="D92"/>
  <c r="E92" s="1"/>
  <c r="D93" l="1"/>
  <c r="E93" s="1"/>
  <c r="I93" s="1"/>
  <c r="D94" l="1"/>
  <c r="E94" s="1"/>
  <c r="I94" s="1"/>
  <c r="D95" l="1"/>
  <c r="E95" s="1"/>
  <c r="I95" s="1"/>
  <c r="I96" l="1"/>
  <c r="D96"/>
  <c r="E96" s="1"/>
  <c r="I97" l="1"/>
  <c r="D97"/>
  <c r="E97" s="1"/>
  <c r="I98" l="1"/>
  <c r="D98"/>
  <c r="E98" s="1"/>
  <c r="I99" l="1"/>
  <c r="D99"/>
  <c r="E99" s="1"/>
  <c r="I100" l="1"/>
  <c r="D100"/>
  <c r="E100" s="1"/>
  <c r="I101" l="1"/>
  <c r="D101"/>
  <c r="E101" s="1"/>
  <c r="I102" l="1"/>
  <c r="D102"/>
  <c r="E102" s="1"/>
  <c r="I103" l="1"/>
  <c r="D103"/>
  <c r="E103" s="1"/>
  <c r="I104" l="1"/>
  <c r="D104"/>
  <c r="E104" s="1"/>
  <c r="D105" l="1"/>
  <c r="E105" s="1"/>
  <c r="I105" s="1"/>
  <c r="D106" l="1"/>
  <c r="E106" s="1"/>
  <c r="I106" s="1"/>
  <c r="I107" l="1"/>
  <c r="D107"/>
  <c r="E107" s="1"/>
  <c r="D108" l="1"/>
  <c r="E108" s="1"/>
  <c r="I108" s="1"/>
  <c r="D109" l="1"/>
  <c r="E109" s="1"/>
  <c r="I109" s="1"/>
  <c r="D110" l="1"/>
  <c r="E110" s="1"/>
  <c r="I110" s="1"/>
  <c r="D111" l="1"/>
  <c r="E111" s="1"/>
  <c r="I111" s="1"/>
  <c r="D112" l="1"/>
  <c r="E112" s="1"/>
  <c r="I112" s="1"/>
  <c r="D113" l="1"/>
  <c r="E113" s="1"/>
  <c r="I113" s="1"/>
  <c r="I114" l="1"/>
  <c r="D114"/>
  <c r="E114" s="1"/>
  <c r="D115" l="1"/>
  <c r="E115" s="1"/>
  <c r="I115" s="1"/>
  <c r="D116" l="1"/>
  <c r="E116" s="1"/>
  <c r="I116" s="1"/>
  <c r="D117" l="1"/>
  <c r="E117" s="1"/>
  <c r="I117" s="1"/>
  <c r="D118" l="1"/>
  <c r="E118" s="1"/>
  <c r="I118" s="1"/>
  <c r="D119" l="1"/>
  <c r="E119" s="1"/>
  <c r="I119" s="1"/>
  <c r="D120" l="1"/>
  <c r="E120" s="1"/>
  <c r="I120" s="1"/>
  <c r="I121" l="1"/>
  <c r="D121"/>
  <c r="E121" s="1"/>
  <c r="D122" l="1"/>
  <c r="E122" s="1"/>
  <c r="I122" s="1"/>
  <c r="D123" l="1"/>
  <c r="E123" s="1"/>
  <c r="I123" s="1"/>
  <c r="D124" l="1"/>
  <c r="E124" s="1"/>
  <c r="I124" s="1"/>
  <c r="I125" l="1"/>
  <c r="D125"/>
  <c r="E125" s="1"/>
  <c r="D126" l="1"/>
  <c r="E126" s="1"/>
  <c r="I126" s="1"/>
  <c r="D127" l="1"/>
  <c r="E127" s="1"/>
  <c r="I127" s="1"/>
  <c r="D128" l="1"/>
  <c r="E128" s="1"/>
  <c r="I128" s="1"/>
  <c r="D129" l="1"/>
  <c r="E129" s="1"/>
  <c r="I129" s="1"/>
  <c r="D130" l="1"/>
  <c r="E130" s="1"/>
  <c r="I130" s="1"/>
  <c r="D131" l="1"/>
  <c r="E131" s="1"/>
  <c r="I131" s="1"/>
  <c r="I132" l="1"/>
  <c r="D132"/>
  <c r="E132" s="1"/>
  <c r="D133" l="1"/>
  <c r="E133" s="1"/>
  <c r="I133" s="1"/>
  <c r="D134" l="1"/>
  <c r="E134" s="1"/>
  <c r="I134" s="1"/>
  <c r="D135" l="1"/>
  <c r="E135" s="1"/>
  <c r="I135" s="1"/>
  <c r="D136" l="1"/>
  <c r="E136" s="1"/>
  <c r="I136" s="1"/>
  <c r="D137" l="1"/>
  <c r="E137" s="1"/>
  <c r="I137" s="1"/>
  <c r="D138" l="1"/>
  <c r="E138" s="1"/>
  <c r="I138" s="1"/>
  <c r="D139" l="1"/>
  <c r="E139" s="1"/>
  <c r="I139" s="1"/>
  <c r="D140" l="1"/>
  <c r="E140" s="1"/>
  <c r="I140" s="1"/>
  <c r="D141" l="1"/>
  <c r="E141" s="1"/>
  <c r="I141" s="1"/>
  <c r="D142" l="1"/>
  <c r="E142" s="1"/>
  <c r="I142" s="1"/>
  <c r="D143" l="1"/>
  <c r="E143" s="1"/>
  <c r="I143" s="1"/>
  <c r="D144" l="1"/>
  <c r="E144" s="1"/>
  <c r="I144" s="1"/>
  <c r="D145" l="1"/>
  <c r="E145" s="1"/>
  <c r="I145" s="1"/>
  <c r="D146" l="1"/>
  <c r="E146" s="1"/>
  <c r="I146" s="1"/>
  <c r="D147" l="1"/>
  <c r="E147" s="1"/>
  <c r="I147" s="1"/>
  <c r="I148" l="1"/>
  <c r="D148"/>
  <c r="E148" s="1"/>
  <c r="D149" l="1"/>
  <c r="E149" s="1"/>
  <c r="I149" s="1"/>
  <c r="D150" l="1"/>
  <c r="E150" s="1"/>
  <c r="I150" s="1"/>
  <c r="I151" l="1"/>
  <c r="D151"/>
  <c r="E151" s="1"/>
  <c r="I152" l="1"/>
  <c r="D152"/>
  <c r="E152" s="1"/>
  <c r="D153" l="1"/>
  <c r="E153" s="1"/>
  <c r="I153" s="1"/>
  <c r="I154" l="1"/>
  <c r="D154"/>
  <c r="E154" s="1"/>
  <c r="D155" l="1"/>
  <c r="E155" s="1"/>
  <c r="I155" s="1"/>
  <c r="D156" l="1"/>
  <c r="E156" s="1"/>
  <c r="I156" s="1"/>
  <c r="D157" l="1"/>
  <c r="E157" s="1"/>
  <c r="I157" s="1"/>
  <c r="D158" l="1"/>
  <c r="E158" s="1"/>
  <c r="I158" s="1"/>
  <c r="D159" l="1"/>
  <c r="E159" s="1"/>
  <c r="I159" s="1"/>
  <c r="D160" l="1"/>
  <c r="E160" s="1"/>
  <c r="I160" s="1"/>
  <c r="D161" l="1"/>
  <c r="E161" s="1"/>
  <c r="I161" s="1"/>
  <c r="I162" l="1"/>
  <c r="D162"/>
  <c r="E162" s="1"/>
  <c r="I163" l="1"/>
  <c r="D163"/>
  <c r="E163" s="1"/>
  <c r="D164" l="1"/>
  <c r="E164" s="1"/>
  <c r="I164" s="1"/>
  <c r="D165" l="1"/>
  <c r="E165" s="1"/>
  <c r="I165" s="1"/>
  <c r="D166" l="1"/>
  <c r="E166" s="1"/>
  <c r="I166" s="1"/>
  <c r="D167" l="1"/>
  <c r="E167" s="1"/>
  <c r="I167" s="1"/>
  <c r="I168" l="1"/>
  <c r="D168"/>
  <c r="E168" s="1"/>
  <c r="I169" l="1"/>
  <c r="D169"/>
  <c r="E169" s="1"/>
  <c r="D170" l="1"/>
  <c r="E170" s="1"/>
  <c r="I170" s="1"/>
  <c r="D171" l="1"/>
  <c r="E171" s="1"/>
  <c r="I171" s="1"/>
  <c r="I172" l="1"/>
  <c r="D172"/>
  <c r="E172" s="1"/>
  <c r="D173" l="1"/>
  <c r="E173" s="1"/>
  <c r="I173" s="1"/>
  <c r="I174" l="1"/>
  <c r="D174"/>
  <c r="E174" s="1"/>
  <c r="D175" l="1"/>
  <c r="E175" s="1"/>
  <c r="I175" s="1"/>
  <c r="I176" l="1"/>
  <c r="D176"/>
  <c r="E176" s="1"/>
  <c r="D177" l="1"/>
  <c r="E177" s="1"/>
  <c r="I177" s="1"/>
  <c r="I178" l="1"/>
  <c r="D178"/>
  <c r="E178" s="1"/>
  <c r="D179" l="1"/>
  <c r="E179" s="1"/>
  <c r="I179" s="1"/>
  <c r="I180" l="1"/>
  <c r="D180"/>
  <c r="E180" s="1"/>
  <c r="D181" l="1"/>
  <c r="E181" s="1"/>
  <c r="I181" s="1"/>
  <c r="I182" l="1"/>
  <c r="D182"/>
  <c r="E182" s="1"/>
  <c r="D183" l="1"/>
  <c r="E183" s="1"/>
  <c r="I183" s="1"/>
  <c r="I184" l="1"/>
  <c r="D184"/>
  <c r="E184" s="1"/>
  <c r="D185" l="1"/>
  <c r="E185" s="1"/>
  <c r="I185" s="1"/>
  <c r="I186" l="1"/>
  <c r="D186"/>
  <c r="E186" s="1"/>
  <c r="D187" l="1"/>
  <c r="E187" s="1"/>
  <c r="I187" s="1"/>
  <c r="D188" l="1"/>
  <c r="E188" s="1"/>
  <c r="I188" s="1"/>
  <c r="I189" l="1"/>
  <c r="D189"/>
  <c r="E189" s="1"/>
  <c r="I190" l="1"/>
  <c r="D190"/>
  <c r="E190" s="1"/>
  <c r="D191" l="1"/>
  <c r="E191" s="1"/>
  <c r="I191" s="1"/>
  <c r="I192" l="1"/>
  <c r="D192"/>
  <c r="E192" s="1"/>
  <c r="D193" l="1"/>
  <c r="E193" s="1"/>
  <c r="I193" s="1"/>
  <c r="I194" l="1"/>
  <c r="D194"/>
  <c r="E194" s="1"/>
  <c r="D195" l="1"/>
  <c r="E195" s="1"/>
  <c r="I195" s="1"/>
  <c r="D196" l="1"/>
  <c r="E196" s="1"/>
  <c r="I196" s="1"/>
  <c r="I197" l="1"/>
  <c r="D197"/>
  <c r="E197" s="1"/>
  <c r="I198" l="1"/>
  <c r="D198"/>
  <c r="E198" s="1"/>
  <c r="D199" l="1"/>
  <c r="E199" s="1"/>
  <c r="I199" s="1"/>
  <c r="D200" l="1"/>
  <c r="E200" s="1"/>
  <c r="I200" s="1"/>
  <c r="D201" l="1"/>
  <c r="E201" s="1"/>
  <c r="I201" s="1"/>
  <c r="D202" l="1"/>
  <c r="E202" s="1"/>
  <c r="I202" s="1"/>
  <c r="D203" l="1"/>
  <c r="E203" s="1"/>
  <c r="I203" s="1"/>
  <c r="D204" l="1"/>
  <c r="E204" s="1"/>
  <c r="I204" s="1"/>
  <c r="D205" l="1"/>
  <c r="E205" s="1"/>
  <c r="I205" s="1"/>
  <c r="D206" l="1"/>
  <c r="E206" s="1"/>
  <c r="I206" s="1"/>
  <c r="D207" l="1"/>
  <c r="E207" s="1"/>
  <c r="I207" s="1"/>
  <c r="D208" l="1"/>
  <c r="E208" s="1"/>
  <c r="I208" s="1"/>
  <c r="D209" l="1"/>
  <c r="E209" s="1"/>
  <c r="I209" s="1"/>
  <c r="D210" l="1"/>
  <c r="E210" s="1"/>
  <c r="I210" s="1"/>
  <c r="D211" l="1"/>
  <c r="E211" s="1"/>
  <c r="I211" s="1"/>
  <c r="D212" l="1"/>
  <c r="E212" s="1"/>
  <c r="I212" s="1"/>
  <c r="D213" l="1"/>
  <c r="E213" s="1"/>
  <c r="I213" s="1"/>
  <c r="D214" l="1"/>
  <c r="E214" s="1"/>
  <c r="I214" s="1"/>
  <c r="D215" l="1"/>
  <c r="E215" s="1"/>
  <c r="I215" s="1"/>
  <c r="D216" l="1"/>
  <c r="E216" s="1"/>
  <c r="I216" s="1"/>
  <c r="D217" l="1"/>
  <c r="E217" s="1"/>
  <c r="I217" s="1"/>
  <c r="I218" l="1"/>
  <c r="D218"/>
  <c r="E218" s="1"/>
  <c r="I219" l="1"/>
  <c r="D219"/>
  <c r="E219" s="1"/>
  <c r="D220" l="1"/>
  <c r="E220" s="1"/>
  <c r="I220" s="1"/>
  <c r="I221" l="1"/>
  <c r="D221"/>
  <c r="E221" s="1"/>
  <c r="I222" l="1"/>
  <c r="D222"/>
  <c r="E222" s="1"/>
  <c r="I223" l="1"/>
  <c r="D223"/>
  <c r="E223" s="1"/>
  <c r="D224" l="1"/>
  <c r="E224" s="1"/>
  <c r="I224" s="1"/>
  <c r="I225" l="1"/>
  <c r="D225"/>
  <c r="E225" s="1"/>
  <c r="D226" l="1"/>
  <c r="E226" s="1"/>
  <c r="I226" s="1"/>
  <c r="I227" l="1"/>
  <c r="D227"/>
  <c r="E227" s="1"/>
  <c r="D228" l="1"/>
  <c r="E228" s="1"/>
  <c r="I228" s="1"/>
  <c r="I229" l="1"/>
  <c r="D229"/>
  <c r="E229" s="1"/>
  <c r="D230" l="1"/>
  <c r="E230" s="1"/>
  <c r="I230" s="1"/>
  <c r="I231" l="1"/>
  <c r="D231"/>
  <c r="E231" s="1"/>
  <c r="D232" l="1"/>
  <c r="E232" s="1"/>
  <c r="I232" s="1"/>
  <c r="I233" l="1"/>
  <c r="D233"/>
  <c r="E233" s="1"/>
  <c r="I234" l="1"/>
  <c r="D234"/>
  <c r="E234" s="1"/>
  <c r="D235" l="1"/>
  <c r="E235" s="1"/>
  <c r="I235" s="1"/>
  <c r="D236" l="1"/>
  <c r="E236" s="1"/>
  <c r="I236" s="1"/>
  <c r="D237" l="1"/>
  <c r="E237" s="1"/>
  <c r="I237" s="1"/>
  <c r="I238" l="1"/>
  <c r="D238"/>
  <c r="E238" s="1"/>
  <c r="D239" l="1"/>
  <c r="E239" s="1"/>
  <c r="I239" s="1"/>
  <c r="I240" l="1"/>
  <c r="D240"/>
  <c r="E240" s="1"/>
  <c r="D241" l="1"/>
  <c r="E241" s="1"/>
  <c r="I241" s="1"/>
  <c r="I242" l="1"/>
  <c r="D242"/>
  <c r="E242" s="1"/>
  <c r="D243" l="1"/>
  <c r="E243" s="1"/>
  <c r="E3" s="1"/>
  <c r="I243" l="1"/>
</calcChain>
</file>

<file path=xl/sharedStrings.xml><?xml version="1.0" encoding="utf-8"?>
<sst xmlns="http://schemas.openxmlformats.org/spreadsheetml/2006/main" count="61" uniqueCount="44">
  <si>
    <t>购房出资比例计算</t>
    <phoneticPr fontId="1" type="noConversion"/>
  </si>
  <si>
    <t>房屋位于开发区小窑湾站，琼华美墅20栋3楼301</t>
    <phoneticPr fontId="1" type="noConversion"/>
  </si>
  <si>
    <t>男方</t>
    <phoneticPr fontId="1" type="noConversion"/>
  </si>
  <si>
    <t>王滕辉</t>
    <phoneticPr fontId="1" type="noConversion"/>
  </si>
  <si>
    <t>女方</t>
    <phoneticPr fontId="1" type="noConversion"/>
  </si>
  <si>
    <t>孙跃</t>
    <phoneticPr fontId="1" type="noConversion"/>
  </si>
  <si>
    <t>出资</t>
    <phoneticPr fontId="1" type="noConversion"/>
  </si>
  <si>
    <t>比例</t>
    <phoneticPr fontId="1" type="noConversion"/>
  </si>
  <si>
    <t>出资日期</t>
    <phoneticPr fontId="1" type="noConversion"/>
  </si>
  <si>
    <t>出资额</t>
    <phoneticPr fontId="1" type="noConversion"/>
  </si>
  <si>
    <t>合计金额</t>
    <phoneticPr fontId="1" type="noConversion"/>
  </si>
  <si>
    <t>-</t>
    <phoneticPr fontId="1" type="noConversion"/>
  </si>
  <si>
    <t>双方一起出资购房，计算每一笔款子，</t>
    <phoneticPr fontId="1" type="noConversion"/>
  </si>
  <si>
    <t>本金</t>
    <phoneticPr fontId="1" type="noConversion"/>
  </si>
  <si>
    <t>月供</t>
    <phoneticPr fontId="1" type="noConversion"/>
  </si>
  <si>
    <t>日期</t>
    <phoneticPr fontId="1" type="noConversion"/>
  </si>
  <si>
    <t>序号</t>
    <phoneticPr fontId="1" type="noConversion"/>
  </si>
  <si>
    <t>月供还贷</t>
    <phoneticPr fontId="1" type="noConversion"/>
  </si>
  <si>
    <t>剩余本金</t>
    <phoneticPr fontId="1" type="noConversion"/>
  </si>
  <si>
    <t>余额</t>
    <phoneticPr fontId="1" type="noConversion"/>
  </si>
  <si>
    <t>其他</t>
    <phoneticPr fontId="1" type="noConversion"/>
  </si>
  <si>
    <t>月息</t>
    <phoneticPr fontId="1" type="noConversion"/>
  </si>
  <si>
    <t>月供</t>
    <phoneticPr fontId="1" type="noConversion"/>
  </si>
  <si>
    <t>金州区 董家沟街道数字三路154号3单元3楼1号</t>
  </si>
  <si>
    <t>总房款82.868万，首付24.268万，贷款56.6万</t>
    <phoneticPr fontId="1" type="noConversion"/>
  </si>
  <si>
    <t>团购费2万属于装修预付款</t>
    <phoneticPr fontId="1" type="noConversion"/>
  </si>
  <si>
    <t>1150 的贷款手续费用</t>
    <phoneticPr fontId="1" type="noConversion"/>
  </si>
  <si>
    <t>累计年</t>
    <phoneticPr fontId="1" type="noConversion"/>
  </si>
  <si>
    <t>政府补贴</t>
    <phoneticPr fontId="1" type="noConversion"/>
  </si>
  <si>
    <t>男公积金</t>
    <phoneticPr fontId="1" type="noConversion"/>
  </si>
  <si>
    <t>女公积金</t>
    <phoneticPr fontId="1" type="noConversion"/>
  </si>
  <si>
    <t>男出资</t>
    <phoneticPr fontId="1" type="noConversion"/>
  </si>
  <si>
    <t>女出资</t>
    <phoneticPr fontId="1" type="noConversion"/>
  </si>
  <si>
    <t>累计</t>
    <phoneticPr fontId="1" type="noConversion"/>
  </si>
  <si>
    <t>项目</t>
    <phoneticPr fontId="1" type="noConversion"/>
  </si>
  <si>
    <t>单价</t>
    <phoneticPr fontId="1" type="noConversion"/>
  </si>
  <si>
    <t>数量</t>
    <phoneticPr fontId="1" type="noConversion"/>
  </si>
  <si>
    <t>合计</t>
    <phoneticPr fontId="1" type="noConversion"/>
  </si>
  <si>
    <t>建筑内面积68平</t>
    <phoneticPr fontId="1" type="noConversion"/>
  </si>
  <si>
    <t>包括三室一厨一卫一厅</t>
    <phoneticPr fontId="1" type="noConversion"/>
  </si>
  <si>
    <t>硬装</t>
    <phoneticPr fontId="1" type="noConversion"/>
  </si>
  <si>
    <t>共计</t>
    <phoneticPr fontId="1" type="noConversion"/>
  </si>
  <si>
    <t>软装</t>
    <phoneticPr fontId="1" type="noConversion"/>
  </si>
  <si>
    <t>施工</t>
    <phoneticPr fontId="1" type="noConversion"/>
  </si>
</sst>
</file>

<file path=xl/styles.xml><?xml version="1.0" encoding="utf-8"?>
<styleSheet xmlns="http://schemas.openxmlformats.org/spreadsheetml/2006/main">
  <numFmts count="4">
    <numFmt numFmtId="176" formatCode="0.00_);[Red]\(0.00\)"/>
    <numFmt numFmtId="177" formatCode="#,##0.00_ "/>
    <numFmt numFmtId="178" formatCode="#,##0.000000_ "/>
    <numFmt numFmtId="179" formatCode="0.00_ 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8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2" borderId="2" xfId="0" applyFill="1" applyBorder="1">
      <alignment vertical="center"/>
    </xf>
    <xf numFmtId="0" fontId="0" fillId="2" borderId="6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6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14" fontId="0" fillId="0" borderId="11" xfId="0" applyNumberFormat="1" applyBorder="1">
      <alignment vertical="center"/>
    </xf>
    <xf numFmtId="14" fontId="0" fillId="0" borderId="12" xfId="0" applyNumberFormat="1" applyBorder="1">
      <alignment vertical="center"/>
    </xf>
    <xf numFmtId="14" fontId="0" fillId="0" borderId="14" xfId="0" applyNumberFormat="1" applyBorder="1">
      <alignment vertical="center"/>
    </xf>
    <xf numFmtId="176" fontId="0" fillId="0" borderId="0" xfId="0" applyNumberFormat="1" applyBorder="1">
      <alignment vertical="center"/>
    </xf>
    <xf numFmtId="0" fontId="0" fillId="5" borderId="0" xfId="0" applyFill="1" applyBorder="1">
      <alignment vertical="center"/>
    </xf>
    <xf numFmtId="0" fontId="0" fillId="5" borderId="17" xfId="0" applyFill="1" applyBorder="1">
      <alignment vertical="center"/>
    </xf>
    <xf numFmtId="0" fontId="0" fillId="5" borderId="0" xfId="0" applyFill="1">
      <alignment vertical="center"/>
    </xf>
    <xf numFmtId="14" fontId="0" fillId="0" borderId="0" xfId="0" applyNumberFormat="1">
      <alignment vertical="center"/>
    </xf>
    <xf numFmtId="0" fontId="0" fillId="5" borderId="21" xfId="0" applyFill="1" applyBorder="1">
      <alignment vertical="center"/>
    </xf>
    <xf numFmtId="0" fontId="0" fillId="5" borderId="18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 wrapText="1"/>
    </xf>
    <xf numFmtId="177" fontId="0" fillId="0" borderId="0" xfId="0" applyNumberFormat="1" applyFill="1" applyBorder="1">
      <alignment vertical="center"/>
    </xf>
    <xf numFmtId="14" fontId="0" fillId="5" borderId="0" xfId="0" applyNumberFormat="1" applyFill="1">
      <alignment vertical="center"/>
    </xf>
    <xf numFmtId="177" fontId="0" fillId="5" borderId="0" xfId="0" applyNumberFormat="1" applyFill="1" applyBorder="1">
      <alignment vertical="center"/>
    </xf>
    <xf numFmtId="178" fontId="0" fillId="5" borderId="17" xfId="0" applyNumberFormat="1" applyFill="1" applyBorder="1">
      <alignment vertical="center"/>
    </xf>
    <xf numFmtId="17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0" fillId="6" borderId="0" xfId="0" applyFill="1">
      <alignment vertical="center"/>
    </xf>
    <xf numFmtId="14" fontId="0" fillId="6" borderId="0" xfId="0" applyNumberFormat="1" applyFill="1">
      <alignment vertical="center"/>
    </xf>
    <xf numFmtId="0" fontId="0" fillId="6" borderId="0" xfId="0" applyFill="1" applyBorder="1">
      <alignment vertical="center"/>
    </xf>
    <xf numFmtId="177" fontId="0" fillId="6" borderId="0" xfId="0" applyNumberFormat="1" applyFill="1" applyBorder="1">
      <alignment vertical="center"/>
    </xf>
    <xf numFmtId="179" fontId="0" fillId="6" borderId="0" xfId="0" applyNumberFormat="1" applyFill="1">
      <alignment vertical="center"/>
    </xf>
    <xf numFmtId="0" fontId="0" fillId="0" borderId="17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</cellXfs>
  <cellStyles count="1">
    <cellStyle name="常规" xfId="0" builtinId="0"/>
  </cellStyles>
  <dxfs count="1">
    <dxf>
      <fill>
        <patternFill>
          <bgColor theme="0" tint="-0.499984740745262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workbookViewId="0">
      <selection activeCell="B20" sqref="B20"/>
    </sheetView>
  </sheetViews>
  <sheetFormatPr defaultRowHeight="13.5"/>
  <cols>
    <col min="1" max="1" width="10.5" bestFit="1" customWidth="1"/>
    <col min="3" max="3" width="9.5" bestFit="1" customWidth="1"/>
  </cols>
  <sheetData>
    <row r="1" spans="1:8" ht="13.5" customHeight="1">
      <c r="A1" s="42" t="s">
        <v>0</v>
      </c>
      <c r="B1" s="43"/>
      <c r="C1" s="43"/>
      <c r="D1" s="43"/>
      <c r="E1" s="43"/>
      <c r="F1" s="43"/>
      <c r="G1" s="5"/>
      <c r="H1" s="6"/>
    </row>
    <row r="2" spans="1:8">
      <c r="A2" s="44"/>
      <c r="B2" s="45"/>
      <c r="C2" s="45"/>
      <c r="D2" s="45"/>
      <c r="E2" s="45"/>
      <c r="F2" s="45"/>
      <c r="G2" s="5"/>
      <c r="H2" s="6"/>
    </row>
    <row r="3" spans="1:8">
      <c r="A3" s="44"/>
      <c r="B3" s="45"/>
      <c r="C3" s="45"/>
      <c r="D3" s="45"/>
      <c r="E3" s="45"/>
      <c r="F3" s="45"/>
      <c r="G3" s="5"/>
      <c r="H3" s="6"/>
    </row>
    <row r="4" spans="1:8">
      <c r="A4" s="44"/>
      <c r="B4" s="45"/>
      <c r="C4" s="45"/>
      <c r="D4" s="45"/>
      <c r="E4" s="45"/>
      <c r="F4" s="45"/>
      <c r="G4" s="5"/>
      <c r="H4" s="6"/>
    </row>
    <row r="5" spans="1:8">
      <c r="A5" s="44"/>
      <c r="B5" s="45"/>
      <c r="C5" s="45"/>
      <c r="D5" s="45"/>
      <c r="E5" s="45"/>
      <c r="F5" s="45"/>
      <c r="G5" s="5"/>
      <c r="H5" s="6"/>
    </row>
    <row r="6" spans="1:8">
      <c r="B6" s="2" t="s">
        <v>1</v>
      </c>
      <c r="C6" s="2"/>
      <c r="D6" s="2"/>
      <c r="E6" s="2"/>
      <c r="F6" s="2"/>
      <c r="G6" s="1"/>
      <c r="H6" s="2"/>
    </row>
    <row r="7" spans="1:8">
      <c r="B7" s="2" t="s">
        <v>23</v>
      </c>
      <c r="C7" s="2"/>
      <c r="D7" s="2"/>
      <c r="E7" s="2"/>
      <c r="F7" s="2"/>
      <c r="G7" s="1"/>
      <c r="H7" s="2"/>
    </row>
    <row r="8" spans="1:8">
      <c r="B8" s="2" t="s">
        <v>12</v>
      </c>
      <c r="C8" s="2"/>
      <c r="D8" s="2"/>
      <c r="E8" s="2"/>
      <c r="F8" s="2"/>
      <c r="G8" s="1"/>
      <c r="H8" s="2"/>
    </row>
    <row r="9" spans="1:8">
      <c r="B9" t="s">
        <v>24</v>
      </c>
      <c r="C9" s="2"/>
      <c r="D9" s="2"/>
      <c r="E9" s="2"/>
      <c r="F9" s="2"/>
      <c r="G9" s="1"/>
      <c r="H9" s="2"/>
    </row>
    <row r="10" spans="1:8">
      <c r="B10" t="s">
        <v>25</v>
      </c>
      <c r="C10" s="2"/>
      <c r="D10" s="2"/>
      <c r="E10" s="2"/>
      <c r="F10" s="2"/>
      <c r="G10" s="1"/>
      <c r="H10" s="2"/>
    </row>
    <row r="11" spans="1:8">
      <c r="A11" s="1"/>
      <c r="B11" t="s">
        <v>26</v>
      </c>
      <c r="C11" s="2"/>
      <c r="D11" s="2"/>
      <c r="E11" s="2"/>
      <c r="F11" s="2"/>
      <c r="G11" s="1"/>
      <c r="H11" s="2"/>
    </row>
    <row r="12" spans="1:8">
      <c r="A12" s="7" t="s">
        <v>2</v>
      </c>
      <c r="B12" s="7" t="s">
        <v>3</v>
      </c>
      <c r="C12" s="9" t="s">
        <v>4</v>
      </c>
      <c r="D12" s="9" t="s">
        <v>5</v>
      </c>
      <c r="E12" s="46" t="s">
        <v>10</v>
      </c>
      <c r="F12" s="47"/>
      <c r="G12" s="1"/>
      <c r="H12" s="2"/>
    </row>
    <row r="13" spans="1:8">
      <c r="A13" s="8" t="s">
        <v>6</v>
      </c>
      <c r="B13" s="8">
        <f>SUM(B17:B35)</f>
        <v>245830</v>
      </c>
      <c r="C13" s="10" t="s">
        <v>6</v>
      </c>
      <c r="D13" s="10">
        <f>SUM(D17:D35)</f>
        <v>32000</v>
      </c>
      <c r="E13" s="48"/>
      <c r="F13" s="49"/>
      <c r="G13" s="1"/>
      <c r="H13" s="2"/>
    </row>
    <row r="14" spans="1:8">
      <c r="A14" s="8" t="s">
        <v>7</v>
      </c>
      <c r="B14" s="8">
        <f>B13/E14</f>
        <v>0.88482165352913655</v>
      </c>
      <c r="C14" s="10" t="s">
        <v>7</v>
      </c>
      <c r="D14" s="10">
        <f>D13/E14</f>
        <v>0.11517834647086347</v>
      </c>
      <c r="E14" s="46">
        <f>B13+D13</f>
        <v>277830</v>
      </c>
      <c r="F14" s="47"/>
      <c r="G14" s="1"/>
      <c r="H14" s="21"/>
    </row>
    <row r="15" spans="1:8">
      <c r="A15" s="1"/>
      <c r="B15" s="2"/>
      <c r="C15" s="2"/>
      <c r="D15" s="2"/>
      <c r="E15" s="2"/>
      <c r="F15" s="2"/>
      <c r="G15" s="1"/>
      <c r="H15" s="2"/>
    </row>
    <row r="16" spans="1:8">
      <c r="A16" s="11" t="s">
        <v>8</v>
      </c>
      <c r="B16" s="12" t="s">
        <v>9</v>
      </c>
      <c r="C16" s="12"/>
      <c r="D16" s="12" t="s">
        <v>9</v>
      </c>
      <c r="E16" s="12"/>
      <c r="F16" s="13"/>
      <c r="G16" s="1"/>
      <c r="H16" s="2"/>
    </row>
    <row r="17" spans="1:8">
      <c r="A17" s="18">
        <v>44684</v>
      </c>
      <c r="B17" s="14" t="s">
        <v>11</v>
      </c>
      <c r="C17" s="19"/>
      <c r="D17" s="14">
        <v>20000</v>
      </c>
      <c r="E17" s="14"/>
      <c r="F17" s="15"/>
      <c r="G17" s="1"/>
      <c r="H17" s="2"/>
    </row>
    <row r="18" spans="1:8">
      <c r="A18" s="18">
        <v>44685</v>
      </c>
      <c r="B18" s="14">
        <v>10000</v>
      </c>
      <c r="C18" s="14"/>
      <c r="D18" s="14">
        <v>10000</v>
      </c>
      <c r="E18" s="14"/>
      <c r="F18" s="15"/>
      <c r="G18" s="1"/>
      <c r="H18" s="2"/>
    </row>
    <row r="19" spans="1:8">
      <c r="A19" s="18">
        <v>44703</v>
      </c>
      <c r="B19" s="14">
        <f>222680+1150</f>
        <v>223830</v>
      </c>
      <c r="C19" s="14"/>
      <c r="D19" s="14" t="s">
        <v>11</v>
      </c>
      <c r="E19" s="14"/>
      <c r="F19" s="15"/>
      <c r="G19" s="1"/>
      <c r="H19" s="2"/>
    </row>
    <row r="20" spans="1:8">
      <c r="A20" s="18"/>
      <c r="B20" s="14"/>
      <c r="C20" s="14"/>
      <c r="D20" s="14"/>
      <c r="E20" s="14"/>
      <c r="F20" s="15"/>
      <c r="G20" s="1"/>
      <c r="H20" s="2"/>
    </row>
    <row r="21" spans="1:8">
      <c r="A21" s="18" t="s">
        <v>22</v>
      </c>
      <c r="B21" s="14">
        <f>月供!G3</f>
        <v>12000</v>
      </c>
      <c r="C21" s="14"/>
      <c r="D21" s="14">
        <f>月供!H3</f>
        <v>2000</v>
      </c>
      <c r="E21" s="14"/>
      <c r="F21" s="15"/>
      <c r="G21" s="1"/>
      <c r="H21" s="2"/>
    </row>
    <row r="22" spans="1:8">
      <c r="A22" s="18"/>
      <c r="B22" s="14"/>
      <c r="C22" s="14"/>
      <c r="D22" s="14"/>
      <c r="E22" s="14"/>
      <c r="F22" s="15"/>
      <c r="G22" s="1"/>
      <c r="H22" s="2"/>
    </row>
    <row r="23" spans="1:8">
      <c r="A23" s="18"/>
      <c r="B23" s="14"/>
      <c r="C23" s="14"/>
      <c r="D23" s="14"/>
      <c r="E23" s="14"/>
      <c r="F23" s="15"/>
      <c r="G23" s="1"/>
      <c r="H23" s="2"/>
    </row>
    <row r="24" spans="1:8">
      <c r="A24" s="18"/>
      <c r="B24" s="14"/>
      <c r="C24" s="14"/>
      <c r="D24" s="14"/>
      <c r="E24" s="14"/>
      <c r="F24" s="15"/>
      <c r="G24" s="1"/>
      <c r="H24" s="2"/>
    </row>
    <row r="25" spans="1:8">
      <c r="A25" s="18"/>
      <c r="B25" s="14"/>
      <c r="C25" s="14"/>
      <c r="D25" s="14"/>
      <c r="E25" s="14"/>
      <c r="F25" s="15"/>
      <c r="G25" s="1"/>
      <c r="H25" s="2"/>
    </row>
    <row r="26" spans="1:8">
      <c r="A26" s="18"/>
      <c r="B26" s="14"/>
      <c r="C26" s="14"/>
      <c r="D26" s="14"/>
      <c r="E26" s="14"/>
      <c r="F26" s="15"/>
      <c r="G26" s="1"/>
      <c r="H26" s="2"/>
    </row>
    <row r="27" spans="1:8">
      <c r="A27" s="18"/>
      <c r="B27" s="14"/>
      <c r="C27" s="14"/>
      <c r="D27" s="14"/>
      <c r="E27" s="14"/>
      <c r="F27" s="15"/>
      <c r="G27" s="1"/>
      <c r="H27" s="2"/>
    </row>
    <row r="28" spans="1:8">
      <c r="A28" s="18"/>
      <c r="B28" s="14"/>
      <c r="C28" s="14"/>
      <c r="D28" s="14"/>
      <c r="E28" s="14"/>
      <c r="F28" s="15"/>
      <c r="G28" s="1"/>
      <c r="H28" s="2"/>
    </row>
    <row r="29" spans="1:8">
      <c r="A29" s="18"/>
      <c r="B29" s="14"/>
      <c r="C29" s="14"/>
      <c r="D29" s="14"/>
      <c r="E29" s="14"/>
      <c r="F29" s="15"/>
      <c r="G29" s="1"/>
      <c r="H29" s="2"/>
    </row>
    <row r="30" spans="1:8">
      <c r="A30" s="18"/>
      <c r="B30" s="14"/>
      <c r="C30" s="14"/>
      <c r="D30" s="14"/>
      <c r="E30" s="14"/>
      <c r="F30" s="15"/>
      <c r="G30" s="1"/>
      <c r="H30" s="2"/>
    </row>
    <row r="31" spans="1:8">
      <c r="A31" s="18"/>
      <c r="B31" s="14"/>
      <c r="C31" s="14"/>
      <c r="D31" s="14"/>
      <c r="E31" s="14"/>
      <c r="F31" s="15"/>
      <c r="G31" s="1"/>
      <c r="H31" s="2"/>
    </row>
    <row r="32" spans="1:8">
      <c r="A32" s="18"/>
      <c r="B32" s="14"/>
      <c r="C32" s="14"/>
      <c r="D32" s="14"/>
      <c r="E32" s="14"/>
      <c r="F32" s="15"/>
      <c r="G32" s="1"/>
      <c r="H32" s="2"/>
    </row>
    <row r="33" spans="1:8">
      <c r="A33" s="18"/>
      <c r="B33" s="14"/>
      <c r="C33" s="14"/>
      <c r="D33" s="14"/>
      <c r="E33" s="14"/>
      <c r="F33" s="15"/>
      <c r="G33" s="1"/>
      <c r="H33" s="2"/>
    </row>
    <row r="34" spans="1:8">
      <c r="A34" s="18"/>
      <c r="B34" s="14"/>
      <c r="C34" s="14"/>
      <c r="D34" s="14"/>
      <c r="E34" s="14"/>
      <c r="F34" s="15"/>
      <c r="G34" s="1"/>
      <c r="H34" s="2"/>
    </row>
    <row r="35" spans="1:8">
      <c r="A35" s="20"/>
      <c r="B35" s="16"/>
      <c r="C35" s="16"/>
      <c r="D35" s="16"/>
      <c r="E35" s="16"/>
      <c r="F35" s="17"/>
      <c r="G35" s="1"/>
      <c r="H35" s="2"/>
    </row>
    <row r="36" spans="1:8">
      <c r="A36" s="1"/>
      <c r="B36" s="2"/>
      <c r="C36" s="2"/>
      <c r="D36" s="2"/>
      <c r="E36" s="2"/>
      <c r="F36" s="2"/>
      <c r="G36" s="1"/>
      <c r="H36" s="2"/>
    </row>
    <row r="37" spans="1:8">
      <c r="A37" s="3"/>
      <c r="B37" s="4"/>
      <c r="C37" s="4"/>
      <c r="D37" s="4"/>
      <c r="E37" s="4"/>
      <c r="F37" s="4"/>
      <c r="G37" s="1"/>
      <c r="H37" s="2"/>
    </row>
  </sheetData>
  <mergeCells count="3">
    <mergeCell ref="A1:F5"/>
    <mergeCell ref="E12:F13"/>
    <mergeCell ref="E14:F1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3"/>
  <sheetViews>
    <sheetView tabSelected="1" workbookViewId="0">
      <selection activeCell="H12" sqref="H12"/>
    </sheetView>
  </sheetViews>
  <sheetFormatPr defaultRowHeight="13.5"/>
  <cols>
    <col min="2" max="2" width="11.625" bestFit="1" customWidth="1"/>
    <col min="4" max="4" width="13.625" bestFit="1" customWidth="1"/>
  </cols>
  <sheetData>
    <row r="1" spans="1:12">
      <c r="A1" s="27" t="s">
        <v>17</v>
      </c>
      <c r="B1" s="28"/>
      <c r="C1" s="28"/>
      <c r="D1" s="28"/>
      <c r="E1" s="28"/>
      <c r="F1" s="29"/>
      <c r="G1" s="28"/>
      <c r="H1" s="28"/>
    </row>
    <row r="2" spans="1:12">
      <c r="A2" s="23" t="s">
        <v>16</v>
      </c>
      <c r="B2" s="23" t="s">
        <v>15</v>
      </c>
      <c r="C2" s="23" t="s">
        <v>13</v>
      </c>
      <c r="D2" s="23" t="s">
        <v>21</v>
      </c>
      <c r="E2" s="23" t="s">
        <v>14</v>
      </c>
      <c r="F2" s="23" t="s">
        <v>18</v>
      </c>
      <c r="G2" s="23" t="s">
        <v>2</v>
      </c>
      <c r="H2" s="23" t="s">
        <v>4</v>
      </c>
      <c r="I2" s="26" t="s">
        <v>19</v>
      </c>
      <c r="J2" s="26" t="s">
        <v>20</v>
      </c>
      <c r="K2" s="26" t="s">
        <v>20</v>
      </c>
      <c r="L2" s="26" t="s">
        <v>27</v>
      </c>
    </row>
    <row r="3" spans="1:12">
      <c r="A3" s="23"/>
      <c r="B3" s="23"/>
      <c r="C3" s="23"/>
      <c r="D3" s="33">
        <f>0.0445/12</f>
        <v>3.708333333333333E-3</v>
      </c>
      <c r="E3" s="23">
        <f>SUM(E4:E243)</f>
        <v>818219.37618333288</v>
      </c>
      <c r="F3" s="23"/>
      <c r="G3" s="23">
        <f>SUM(G4:G243)</f>
        <v>12000</v>
      </c>
      <c r="H3" s="23">
        <f>SUM(H4:H243)</f>
        <v>2000</v>
      </c>
    </row>
    <row r="4" spans="1:12">
      <c r="A4">
        <v>1</v>
      </c>
      <c r="B4" s="25">
        <v>44728</v>
      </c>
      <c r="C4" s="2">
        <v>2358.33</v>
      </c>
      <c r="D4" s="30">
        <v>1399.28</v>
      </c>
      <c r="E4" s="2">
        <f>C4+D4</f>
        <v>3757.6099999999997</v>
      </c>
      <c r="F4">
        <f>566000-C4</f>
        <v>563641.67000000004</v>
      </c>
      <c r="G4">
        <v>4000</v>
      </c>
      <c r="I4">
        <f t="shared" ref="I4:I26" si="0">G4+H4-E4+I3+K4+J4</f>
        <v>242.39000000000033</v>
      </c>
      <c r="L4" s="35">
        <f>A4/12</f>
        <v>8.3333333333333329E-2</v>
      </c>
    </row>
    <row r="5" spans="1:12">
      <c r="A5">
        <v>2</v>
      </c>
      <c r="B5" s="25">
        <v>44758</v>
      </c>
      <c r="C5" s="2">
        <v>2358.33</v>
      </c>
      <c r="D5" s="30">
        <f>F4*D3</f>
        <v>2090.1711929166668</v>
      </c>
      <c r="E5" s="2">
        <f>C5+D5</f>
        <v>4448.5011929166667</v>
      </c>
      <c r="F5">
        <f t="shared" ref="F5:F27" si="1">F4-C5</f>
        <v>561283.34000000008</v>
      </c>
      <c r="G5">
        <v>4000</v>
      </c>
      <c r="H5">
        <v>1000</v>
      </c>
      <c r="I5">
        <f t="shared" si="0"/>
        <v>793.88880708333363</v>
      </c>
      <c r="L5" s="35">
        <f t="shared" ref="L5:L68" si="2">A5/12</f>
        <v>0.16666666666666666</v>
      </c>
    </row>
    <row r="6" spans="1:12">
      <c r="A6">
        <v>3</v>
      </c>
      <c r="B6" s="25">
        <v>44789</v>
      </c>
      <c r="C6" s="2">
        <v>2358.33</v>
      </c>
      <c r="D6" s="30">
        <f>F5*D3</f>
        <v>2081.425719166667</v>
      </c>
      <c r="E6" s="2">
        <f>C6+D6</f>
        <v>4439.7557191666674</v>
      </c>
      <c r="F6">
        <f t="shared" si="1"/>
        <v>558925.01000000013</v>
      </c>
      <c r="G6">
        <v>4000</v>
      </c>
      <c r="H6">
        <v>1000</v>
      </c>
      <c r="I6">
        <f t="shared" si="0"/>
        <v>1354.1330879166662</v>
      </c>
      <c r="L6" s="35">
        <f t="shared" si="2"/>
        <v>0.25</v>
      </c>
    </row>
    <row r="7" spans="1:12">
      <c r="A7">
        <v>4</v>
      </c>
      <c r="B7" s="25">
        <v>44820</v>
      </c>
      <c r="C7" s="2">
        <v>2358.33</v>
      </c>
      <c r="D7" s="30">
        <f>F6*D3</f>
        <v>2072.6802454166668</v>
      </c>
      <c r="E7" s="2">
        <f t="shared" ref="E7:E70" si="3">C7+D7</f>
        <v>4431.0102454166663</v>
      </c>
      <c r="F7">
        <f t="shared" si="1"/>
        <v>556566.68000000017</v>
      </c>
      <c r="I7">
        <f t="shared" si="0"/>
        <v>-3076.8771575000001</v>
      </c>
      <c r="L7" s="35">
        <f t="shared" si="2"/>
        <v>0.33333333333333331</v>
      </c>
    </row>
    <row r="8" spans="1:12">
      <c r="A8">
        <v>5</v>
      </c>
      <c r="B8" s="25">
        <v>44850</v>
      </c>
      <c r="C8" s="2">
        <v>2358.33</v>
      </c>
      <c r="D8" s="30">
        <f t="shared" ref="D8:D17" si="4">F7*0.0445/12</f>
        <v>2063.9347716666671</v>
      </c>
      <c r="E8" s="2">
        <f t="shared" si="3"/>
        <v>4422.264771666667</v>
      </c>
      <c r="F8">
        <f t="shared" si="1"/>
        <v>554208.35000000021</v>
      </c>
      <c r="I8">
        <f t="shared" si="0"/>
        <v>-7499.1419291666671</v>
      </c>
      <c r="L8" s="35">
        <f t="shared" si="2"/>
        <v>0.41666666666666669</v>
      </c>
    </row>
    <row r="9" spans="1:12">
      <c r="A9">
        <v>6</v>
      </c>
      <c r="B9" s="25">
        <v>44881</v>
      </c>
      <c r="C9" s="2">
        <v>2358.33</v>
      </c>
      <c r="D9" s="30">
        <f t="shared" si="4"/>
        <v>2055.1892979166673</v>
      </c>
      <c r="E9" s="2">
        <f t="shared" si="3"/>
        <v>4413.5192979166677</v>
      </c>
      <c r="F9">
        <f t="shared" si="1"/>
        <v>551850.02000000025</v>
      </c>
      <c r="I9">
        <f t="shared" si="0"/>
        <v>-11912.661227083336</v>
      </c>
      <c r="L9" s="35">
        <f t="shared" si="2"/>
        <v>0.5</v>
      </c>
    </row>
    <row r="10" spans="1:12">
      <c r="A10">
        <v>7</v>
      </c>
      <c r="B10" s="25">
        <v>44911</v>
      </c>
      <c r="C10" s="2">
        <v>2358.33</v>
      </c>
      <c r="D10" s="30">
        <f t="shared" si="4"/>
        <v>2046.4438241666676</v>
      </c>
      <c r="E10" s="2">
        <f t="shared" si="3"/>
        <v>4404.7738241666675</v>
      </c>
      <c r="F10">
        <f t="shared" si="1"/>
        <v>549491.69000000029</v>
      </c>
      <c r="I10">
        <f t="shared" si="0"/>
        <v>-16317.435051250002</v>
      </c>
      <c r="L10" s="35">
        <f t="shared" si="2"/>
        <v>0.58333333333333337</v>
      </c>
    </row>
    <row r="11" spans="1:12">
      <c r="A11">
        <v>8</v>
      </c>
      <c r="B11" s="25">
        <v>44942</v>
      </c>
      <c r="C11" s="2">
        <v>2358.33</v>
      </c>
      <c r="D11" s="30">
        <f t="shared" si="4"/>
        <v>2037.6983504166676</v>
      </c>
      <c r="E11" s="2">
        <f t="shared" si="3"/>
        <v>4396.0283504166673</v>
      </c>
      <c r="F11">
        <f t="shared" si="1"/>
        <v>547133.36000000034</v>
      </c>
      <c r="I11">
        <f t="shared" si="0"/>
        <v>-20713.463401666668</v>
      </c>
      <c r="L11" s="35">
        <f t="shared" si="2"/>
        <v>0.66666666666666663</v>
      </c>
    </row>
    <row r="12" spans="1:12">
      <c r="A12">
        <v>9</v>
      </c>
      <c r="B12" s="25">
        <v>44973</v>
      </c>
      <c r="C12" s="2">
        <v>2358.33</v>
      </c>
      <c r="D12" s="30">
        <f t="shared" si="4"/>
        <v>2028.9528766666679</v>
      </c>
      <c r="E12" s="2">
        <f t="shared" si="3"/>
        <v>4387.282876666668</v>
      </c>
      <c r="F12">
        <f t="shared" si="1"/>
        <v>544775.03000000038</v>
      </c>
      <c r="I12">
        <f t="shared" si="0"/>
        <v>-25100.746278333336</v>
      </c>
      <c r="L12" s="35">
        <f t="shared" si="2"/>
        <v>0.75</v>
      </c>
    </row>
    <row r="13" spans="1:12">
      <c r="A13">
        <v>10</v>
      </c>
      <c r="B13" s="25">
        <v>45001</v>
      </c>
      <c r="C13" s="2">
        <v>2358.33</v>
      </c>
      <c r="D13" s="30">
        <f t="shared" si="4"/>
        <v>2020.2074029166679</v>
      </c>
      <c r="E13" s="2">
        <f t="shared" si="3"/>
        <v>4378.5374029166678</v>
      </c>
      <c r="F13">
        <f t="shared" si="1"/>
        <v>542416.70000000042</v>
      </c>
      <c r="I13">
        <f t="shared" si="0"/>
        <v>-29479.283681250003</v>
      </c>
      <c r="L13" s="35">
        <f t="shared" si="2"/>
        <v>0.83333333333333337</v>
      </c>
    </row>
    <row r="14" spans="1:12">
      <c r="A14">
        <v>11</v>
      </c>
      <c r="B14" s="25">
        <v>45032</v>
      </c>
      <c r="C14" s="2">
        <v>2358.33</v>
      </c>
      <c r="D14" s="30">
        <f t="shared" si="4"/>
        <v>2011.4619291666679</v>
      </c>
      <c r="E14" s="2">
        <f t="shared" si="3"/>
        <v>4369.7919291666676</v>
      </c>
      <c r="F14">
        <f t="shared" si="1"/>
        <v>540058.37000000046</v>
      </c>
      <c r="I14">
        <f t="shared" si="0"/>
        <v>-33849.075610416672</v>
      </c>
      <c r="L14" s="35">
        <f t="shared" si="2"/>
        <v>0.91666666666666663</v>
      </c>
    </row>
    <row r="15" spans="1:12">
      <c r="A15">
        <v>12</v>
      </c>
      <c r="B15" s="25">
        <v>45062</v>
      </c>
      <c r="C15" s="2">
        <v>2358.33</v>
      </c>
      <c r="D15" s="30">
        <f t="shared" si="4"/>
        <v>2002.7164554166684</v>
      </c>
      <c r="E15" s="2">
        <f t="shared" si="3"/>
        <v>4361.0464554166683</v>
      </c>
      <c r="F15">
        <f t="shared" si="1"/>
        <v>537700.0400000005</v>
      </c>
      <c r="I15">
        <f t="shared" si="0"/>
        <v>-38210.12206583334</v>
      </c>
      <c r="L15" s="35">
        <f t="shared" si="2"/>
        <v>1</v>
      </c>
    </row>
    <row r="16" spans="1:12">
      <c r="A16">
        <v>13</v>
      </c>
      <c r="B16" s="25">
        <v>45093</v>
      </c>
      <c r="C16" s="2">
        <v>2358.33</v>
      </c>
      <c r="D16" s="30">
        <f t="shared" si="4"/>
        <v>1993.9709816666684</v>
      </c>
      <c r="E16" s="2">
        <f t="shared" si="3"/>
        <v>4352.3009816666681</v>
      </c>
      <c r="F16">
        <f t="shared" si="1"/>
        <v>535341.71000000054</v>
      </c>
      <c r="I16">
        <f t="shared" si="0"/>
        <v>-42562.423047500008</v>
      </c>
      <c r="L16" s="35">
        <f t="shared" si="2"/>
        <v>1.0833333333333333</v>
      </c>
    </row>
    <row r="17" spans="1:13">
      <c r="A17">
        <v>14</v>
      </c>
      <c r="B17" s="25">
        <v>45123</v>
      </c>
      <c r="C17" s="2">
        <v>2358.33</v>
      </c>
      <c r="D17" s="30">
        <f t="shared" si="4"/>
        <v>1985.2255079166687</v>
      </c>
      <c r="E17" s="2">
        <f t="shared" si="3"/>
        <v>4343.5555079166688</v>
      </c>
      <c r="F17">
        <f t="shared" si="1"/>
        <v>532983.38000000059</v>
      </c>
      <c r="I17">
        <f t="shared" si="0"/>
        <v>-46905.978555416674</v>
      </c>
      <c r="L17" s="35">
        <f t="shared" si="2"/>
        <v>1.1666666666666667</v>
      </c>
    </row>
    <row r="18" spans="1:13">
      <c r="A18">
        <v>15</v>
      </c>
      <c r="B18" s="25">
        <v>45154</v>
      </c>
      <c r="C18" s="2">
        <v>2358.33</v>
      </c>
      <c r="D18" s="30">
        <f t="shared" ref="D18:D81" si="5">F17*0.0445/12</f>
        <v>1976.4800341666687</v>
      </c>
      <c r="E18" s="2">
        <f t="shared" si="3"/>
        <v>4334.8100341666686</v>
      </c>
      <c r="F18">
        <f t="shared" si="1"/>
        <v>530625.05000000063</v>
      </c>
      <c r="I18">
        <f t="shared" si="0"/>
        <v>-51240.788589583346</v>
      </c>
      <c r="L18" s="35">
        <f t="shared" si="2"/>
        <v>1.25</v>
      </c>
    </row>
    <row r="19" spans="1:13">
      <c r="A19">
        <v>16</v>
      </c>
      <c r="B19" s="25">
        <v>45185</v>
      </c>
      <c r="C19" s="2">
        <v>2358.33</v>
      </c>
      <c r="D19" s="30">
        <f t="shared" si="5"/>
        <v>1967.7345604166687</v>
      </c>
      <c r="E19" s="2">
        <f t="shared" si="3"/>
        <v>4326.0645604166684</v>
      </c>
      <c r="F19">
        <f t="shared" si="1"/>
        <v>528266.72000000067</v>
      </c>
      <c r="I19">
        <f t="shared" si="0"/>
        <v>-55566.853150000017</v>
      </c>
      <c r="L19" s="35">
        <f t="shared" si="2"/>
        <v>1.3333333333333333</v>
      </c>
    </row>
    <row r="20" spans="1:13">
      <c r="A20">
        <v>17</v>
      </c>
      <c r="B20" s="25">
        <v>45215</v>
      </c>
      <c r="C20" s="2">
        <v>2358.33</v>
      </c>
      <c r="D20" s="30">
        <f t="shared" si="5"/>
        <v>1958.9890866666692</v>
      </c>
      <c r="E20" s="2">
        <f t="shared" si="3"/>
        <v>4317.3190866666691</v>
      </c>
      <c r="F20">
        <f t="shared" si="1"/>
        <v>525908.39000000071</v>
      </c>
      <c r="I20">
        <f t="shared" si="0"/>
        <v>-59884.172236666687</v>
      </c>
      <c r="L20" s="35">
        <f t="shared" si="2"/>
        <v>1.4166666666666667</v>
      </c>
    </row>
    <row r="21" spans="1:13">
      <c r="A21">
        <v>18</v>
      </c>
      <c r="B21" s="25">
        <v>45246</v>
      </c>
      <c r="C21" s="2">
        <v>2358.33</v>
      </c>
      <c r="D21" s="30">
        <f t="shared" si="5"/>
        <v>1950.2436129166692</v>
      </c>
      <c r="E21" s="2">
        <f t="shared" si="3"/>
        <v>4308.5736129166689</v>
      </c>
      <c r="F21">
        <f t="shared" si="1"/>
        <v>523550.0600000007</v>
      </c>
      <c r="I21">
        <f t="shared" si="0"/>
        <v>-64192.745849583356</v>
      </c>
      <c r="L21" s="35">
        <f t="shared" si="2"/>
        <v>1.5</v>
      </c>
    </row>
    <row r="22" spans="1:13">
      <c r="A22">
        <v>19</v>
      </c>
      <c r="B22" s="25">
        <v>45276</v>
      </c>
      <c r="C22" s="2">
        <v>2358.33</v>
      </c>
      <c r="D22" s="30">
        <f t="shared" si="5"/>
        <v>1941.498139166669</v>
      </c>
      <c r="E22" s="2">
        <f t="shared" si="3"/>
        <v>4299.8281391666687</v>
      </c>
      <c r="F22">
        <f t="shared" si="1"/>
        <v>521191.73000000068</v>
      </c>
      <c r="I22">
        <f t="shared" si="0"/>
        <v>-68492.573988750024</v>
      </c>
      <c r="L22" s="35">
        <f t="shared" si="2"/>
        <v>1.5833333333333333</v>
      </c>
    </row>
    <row r="23" spans="1:13">
      <c r="A23">
        <v>20</v>
      </c>
      <c r="B23" s="25">
        <v>45307</v>
      </c>
      <c r="C23" s="2">
        <v>2358.33</v>
      </c>
      <c r="D23" s="30">
        <f t="shared" si="5"/>
        <v>1932.7526654166693</v>
      </c>
      <c r="E23" s="2">
        <f t="shared" si="3"/>
        <v>4291.0826654166694</v>
      </c>
      <c r="F23">
        <f t="shared" si="1"/>
        <v>518833.40000000066</v>
      </c>
      <c r="I23">
        <f t="shared" si="0"/>
        <v>-72783.656654166698</v>
      </c>
      <c r="L23" s="35">
        <f t="shared" si="2"/>
        <v>1.6666666666666667</v>
      </c>
    </row>
    <row r="24" spans="1:13">
      <c r="A24">
        <v>21</v>
      </c>
      <c r="B24" s="25">
        <v>45338</v>
      </c>
      <c r="C24" s="2">
        <v>2358.33</v>
      </c>
      <c r="D24" s="30">
        <f t="shared" si="5"/>
        <v>1924.0071916666691</v>
      </c>
      <c r="E24" s="2">
        <f t="shared" si="3"/>
        <v>4282.3371916666692</v>
      </c>
      <c r="F24">
        <f t="shared" si="1"/>
        <v>516475.07000000065</v>
      </c>
      <c r="I24">
        <f t="shared" si="0"/>
        <v>-77065.993845833364</v>
      </c>
      <c r="L24" s="35">
        <f t="shared" si="2"/>
        <v>1.75</v>
      </c>
    </row>
    <row r="25" spans="1:13">
      <c r="A25">
        <v>22</v>
      </c>
      <c r="B25" s="25">
        <v>45367</v>
      </c>
      <c r="C25" s="2">
        <v>2358.33</v>
      </c>
      <c r="D25" s="30">
        <f t="shared" si="5"/>
        <v>1915.2617179166691</v>
      </c>
      <c r="E25" s="2">
        <f t="shared" si="3"/>
        <v>4273.591717916669</v>
      </c>
      <c r="F25">
        <f t="shared" si="1"/>
        <v>514116.74000000063</v>
      </c>
      <c r="I25">
        <f t="shared" si="0"/>
        <v>-81339.585563750035</v>
      </c>
      <c r="L25" s="35">
        <f t="shared" si="2"/>
        <v>1.8333333333333333</v>
      </c>
    </row>
    <row r="26" spans="1:13">
      <c r="A26">
        <v>23</v>
      </c>
      <c r="B26" s="25">
        <v>45398</v>
      </c>
      <c r="C26" s="2">
        <v>2358.33</v>
      </c>
      <c r="D26" s="30">
        <f t="shared" si="5"/>
        <v>1906.5162441666689</v>
      </c>
      <c r="E26" s="2">
        <f t="shared" si="3"/>
        <v>4264.8462441666688</v>
      </c>
      <c r="F26">
        <f t="shared" si="1"/>
        <v>511758.41000000061</v>
      </c>
      <c r="I26">
        <f t="shared" si="0"/>
        <v>-85604.431807916699</v>
      </c>
      <c r="L26" s="35">
        <f t="shared" si="2"/>
        <v>1.9166666666666667</v>
      </c>
    </row>
    <row r="27" spans="1:13">
      <c r="A27">
        <v>24</v>
      </c>
      <c r="B27" s="25">
        <v>45428</v>
      </c>
      <c r="C27" s="2">
        <v>2358.33</v>
      </c>
      <c r="D27" s="30">
        <f t="shared" si="5"/>
        <v>1897.7707704166687</v>
      </c>
      <c r="E27" s="2">
        <f t="shared" si="3"/>
        <v>4256.1007704166686</v>
      </c>
      <c r="F27">
        <f t="shared" si="1"/>
        <v>509400.0800000006</v>
      </c>
      <c r="I27">
        <f>G27+H27-E27+I26+K27+J27</f>
        <v>-89860.532578333368</v>
      </c>
      <c r="L27" s="35">
        <f t="shared" si="2"/>
        <v>2</v>
      </c>
      <c r="M27">
        <v>10000</v>
      </c>
    </row>
    <row r="28" spans="1:13">
      <c r="A28">
        <v>25</v>
      </c>
      <c r="B28" s="25">
        <v>45459</v>
      </c>
      <c r="C28" s="2">
        <v>2358.33</v>
      </c>
      <c r="D28" s="30">
        <f t="shared" si="5"/>
        <v>1889.0252966666687</v>
      </c>
      <c r="E28" s="2">
        <f t="shared" si="3"/>
        <v>4247.3552966666684</v>
      </c>
      <c r="F28">
        <f t="shared" ref="F28:F33" si="6">F27-C28+J28</f>
        <v>507041.75000000058</v>
      </c>
      <c r="I28">
        <f t="shared" ref="I28:I39" si="7">G28+H28-E28+I27+K28+J28</f>
        <v>-94107.887875000044</v>
      </c>
      <c r="L28" s="35">
        <f t="shared" si="2"/>
        <v>2.0833333333333335</v>
      </c>
      <c r="M28">
        <v>38000</v>
      </c>
    </row>
    <row r="29" spans="1:13">
      <c r="A29">
        <v>26</v>
      </c>
      <c r="B29" s="25">
        <v>45489</v>
      </c>
      <c r="C29" s="2">
        <v>2358.33</v>
      </c>
      <c r="D29" s="30">
        <f t="shared" si="5"/>
        <v>1880.2798229166685</v>
      </c>
      <c r="E29" s="2">
        <f t="shared" si="3"/>
        <v>4238.6098229166682</v>
      </c>
      <c r="F29">
        <f t="shared" si="6"/>
        <v>504683.42000000057</v>
      </c>
      <c r="I29">
        <f t="shared" si="7"/>
        <v>-98346.497697916711</v>
      </c>
      <c r="L29" s="35">
        <f t="shared" si="2"/>
        <v>2.1666666666666665</v>
      </c>
      <c r="M29">
        <v>32000</v>
      </c>
    </row>
    <row r="30" spans="1:13">
      <c r="A30">
        <v>27</v>
      </c>
      <c r="B30" s="25">
        <v>45520</v>
      </c>
      <c r="C30" s="2">
        <v>2358.33</v>
      </c>
      <c r="D30" s="30">
        <f t="shared" si="5"/>
        <v>1871.5343491666688</v>
      </c>
      <c r="E30" s="2">
        <f t="shared" si="3"/>
        <v>4229.8643491666689</v>
      </c>
      <c r="F30">
        <f t="shared" si="6"/>
        <v>502325.09000000055</v>
      </c>
      <c r="I30">
        <f t="shared" si="7"/>
        <v>-102576.36204708338</v>
      </c>
      <c r="L30" s="35">
        <f t="shared" si="2"/>
        <v>2.25</v>
      </c>
    </row>
    <row r="31" spans="1:13">
      <c r="A31">
        <v>28</v>
      </c>
      <c r="B31" s="25">
        <v>45551</v>
      </c>
      <c r="C31" s="2">
        <v>2358.33</v>
      </c>
      <c r="D31" s="30">
        <f t="shared" si="5"/>
        <v>1862.7888754166686</v>
      </c>
      <c r="E31" s="2">
        <f t="shared" si="3"/>
        <v>4221.1188754166687</v>
      </c>
      <c r="F31">
        <f t="shared" si="6"/>
        <v>499966.76000000053</v>
      </c>
      <c r="I31">
        <f t="shared" si="7"/>
        <v>-106797.48092250005</v>
      </c>
      <c r="L31" s="35">
        <f t="shared" si="2"/>
        <v>2.3333333333333335</v>
      </c>
    </row>
    <row r="32" spans="1:13">
      <c r="A32">
        <v>29</v>
      </c>
      <c r="B32" s="25">
        <v>45581</v>
      </c>
      <c r="C32" s="2">
        <v>2358.33</v>
      </c>
      <c r="D32" s="30">
        <f t="shared" si="5"/>
        <v>1854.0434016666686</v>
      </c>
      <c r="E32" s="2">
        <f t="shared" si="3"/>
        <v>4212.3734016666685</v>
      </c>
      <c r="F32">
        <f t="shared" si="6"/>
        <v>497608.43000000052</v>
      </c>
      <c r="I32">
        <f t="shared" si="7"/>
        <v>-111009.85432416672</v>
      </c>
      <c r="L32" s="35">
        <f t="shared" si="2"/>
        <v>2.4166666666666665</v>
      </c>
    </row>
    <row r="33" spans="1:12">
      <c r="A33">
        <v>30</v>
      </c>
      <c r="B33" s="25">
        <v>45612</v>
      </c>
      <c r="C33" s="2">
        <v>2358.33</v>
      </c>
      <c r="D33" s="30">
        <f t="shared" si="5"/>
        <v>1845.2979279166684</v>
      </c>
      <c r="E33" s="2">
        <f t="shared" si="3"/>
        <v>4203.6279279166683</v>
      </c>
      <c r="F33">
        <f t="shared" si="6"/>
        <v>495250.1000000005</v>
      </c>
      <c r="I33">
        <f t="shared" si="7"/>
        <v>-115213.48225208338</v>
      </c>
      <c r="L33" s="35">
        <f t="shared" si="2"/>
        <v>2.5</v>
      </c>
    </row>
    <row r="34" spans="1:12">
      <c r="A34">
        <v>31</v>
      </c>
      <c r="B34" s="25">
        <v>45642</v>
      </c>
      <c r="C34" s="2">
        <v>2358.33</v>
      </c>
      <c r="D34" s="30">
        <f t="shared" si="5"/>
        <v>1836.5524541666684</v>
      </c>
      <c r="E34" s="2">
        <f t="shared" si="3"/>
        <v>4194.8824541666681</v>
      </c>
      <c r="F34">
        <f t="shared" ref="F34:F97" si="8">F33-C34+J34</f>
        <v>492891.77000000048</v>
      </c>
      <c r="I34">
        <f t="shared" si="7"/>
        <v>-119408.36470625005</v>
      </c>
      <c r="L34" s="35">
        <f t="shared" si="2"/>
        <v>2.5833333333333335</v>
      </c>
    </row>
    <row r="35" spans="1:12">
      <c r="A35">
        <v>32</v>
      </c>
      <c r="B35" s="25">
        <v>45673</v>
      </c>
      <c r="C35" s="2">
        <v>2358.33</v>
      </c>
      <c r="D35" s="30">
        <f t="shared" si="5"/>
        <v>1827.8069804166682</v>
      </c>
      <c r="E35" s="2">
        <f t="shared" si="3"/>
        <v>4186.1369804166679</v>
      </c>
      <c r="F35">
        <f t="shared" si="8"/>
        <v>490533.44000000047</v>
      </c>
      <c r="I35">
        <f t="shared" si="7"/>
        <v>-123594.50168666671</v>
      </c>
      <c r="L35" s="35">
        <f t="shared" si="2"/>
        <v>2.6666666666666665</v>
      </c>
    </row>
    <row r="36" spans="1:12">
      <c r="A36">
        <v>33</v>
      </c>
      <c r="B36" s="25">
        <v>45704</v>
      </c>
      <c r="C36" s="2">
        <v>2358.33</v>
      </c>
      <c r="D36" s="30">
        <f t="shared" si="5"/>
        <v>1819.0615066666685</v>
      </c>
      <c r="E36" s="2">
        <f t="shared" si="3"/>
        <v>4177.3915066666686</v>
      </c>
      <c r="F36">
        <f t="shared" si="8"/>
        <v>488175.11000000045</v>
      </c>
      <c r="I36">
        <f t="shared" si="7"/>
        <v>-127771.89319333338</v>
      </c>
      <c r="L36" s="35">
        <f t="shared" si="2"/>
        <v>2.75</v>
      </c>
    </row>
    <row r="37" spans="1:12">
      <c r="A37">
        <v>34</v>
      </c>
      <c r="B37" s="25">
        <v>45732</v>
      </c>
      <c r="C37" s="2">
        <v>2358.33</v>
      </c>
      <c r="D37" s="30">
        <f t="shared" si="5"/>
        <v>1810.3160329166683</v>
      </c>
      <c r="E37" s="2">
        <f t="shared" si="3"/>
        <v>4168.6460329166684</v>
      </c>
      <c r="F37">
        <f t="shared" si="8"/>
        <v>485816.78000000044</v>
      </c>
      <c r="I37">
        <f t="shared" si="7"/>
        <v>-131940.53922625005</v>
      </c>
      <c r="L37" s="35">
        <f t="shared" si="2"/>
        <v>2.8333333333333335</v>
      </c>
    </row>
    <row r="38" spans="1:12">
      <c r="A38">
        <v>35</v>
      </c>
      <c r="B38" s="25">
        <v>45763</v>
      </c>
      <c r="C38" s="2">
        <v>2358.33</v>
      </c>
      <c r="D38" s="30">
        <f t="shared" si="5"/>
        <v>1801.5705591666683</v>
      </c>
      <c r="E38" s="2">
        <f t="shared" si="3"/>
        <v>4159.9005591666682</v>
      </c>
      <c r="F38">
        <f t="shared" si="8"/>
        <v>483458.45000000042</v>
      </c>
      <c r="I38">
        <f t="shared" si="7"/>
        <v>-136100.43978541673</v>
      </c>
      <c r="L38" s="35">
        <f t="shared" si="2"/>
        <v>2.9166666666666665</v>
      </c>
    </row>
    <row r="39" spans="1:12">
      <c r="A39">
        <v>36</v>
      </c>
      <c r="B39" s="25">
        <v>45793</v>
      </c>
      <c r="C39" s="2">
        <v>2358.33</v>
      </c>
      <c r="D39" s="30">
        <f t="shared" si="5"/>
        <v>1792.8250854166681</v>
      </c>
      <c r="E39" s="2">
        <f t="shared" si="3"/>
        <v>4151.155085416668</v>
      </c>
      <c r="F39">
        <f t="shared" si="8"/>
        <v>481100.1200000004</v>
      </c>
      <c r="I39">
        <f t="shared" si="7"/>
        <v>-140251.59487083339</v>
      </c>
      <c r="L39" s="35">
        <f t="shared" si="2"/>
        <v>3</v>
      </c>
    </row>
    <row r="40" spans="1:12">
      <c r="A40">
        <v>37</v>
      </c>
      <c r="B40" s="25">
        <v>45824</v>
      </c>
      <c r="C40" s="2">
        <v>2358.33</v>
      </c>
      <c r="D40" s="30">
        <f t="shared" si="5"/>
        <v>1784.0796116666681</v>
      </c>
      <c r="E40" s="2">
        <f t="shared" si="3"/>
        <v>4142.4096116666678</v>
      </c>
      <c r="F40">
        <f t="shared" si="8"/>
        <v>478741.79000000039</v>
      </c>
      <c r="I40">
        <f>G40+H40-E40+I39+K40+J40</f>
        <v>-144394.00448250005</v>
      </c>
      <c r="L40" s="35">
        <f t="shared" si="2"/>
        <v>3.0833333333333335</v>
      </c>
    </row>
    <row r="41" spans="1:12">
      <c r="A41">
        <v>38</v>
      </c>
      <c r="B41" s="25">
        <v>45854</v>
      </c>
      <c r="C41" s="2">
        <v>2358.33</v>
      </c>
      <c r="D41" s="30">
        <f t="shared" si="5"/>
        <v>1775.3341379166679</v>
      </c>
      <c r="E41" s="2">
        <f t="shared" si="3"/>
        <v>4133.6641379166676</v>
      </c>
      <c r="F41">
        <f t="shared" si="8"/>
        <v>476383.46000000037</v>
      </c>
      <c r="I41">
        <f t="shared" ref="I41:I104" si="9">G41+H41-E41+I40+K41+J41</f>
        <v>-148527.66862041672</v>
      </c>
      <c r="L41" s="35">
        <f t="shared" si="2"/>
        <v>3.1666666666666665</v>
      </c>
    </row>
    <row r="42" spans="1:12">
      <c r="A42">
        <v>39</v>
      </c>
      <c r="B42" s="25">
        <v>45885</v>
      </c>
      <c r="C42" s="2">
        <v>2358.33</v>
      </c>
      <c r="D42" s="30">
        <f t="shared" si="5"/>
        <v>1766.5886641666677</v>
      </c>
      <c r="E42" s="2">
        <f t="shared" si="3"/>
        <v>4124.9186641666674</v>
      </c>
      <c r="F42">
        <f t="shared" si="8"/>
        <v>474025.13000000035</v>
      </c>
      <c r="I42">
        <f t="shared" si="9"/>
        <v>-152652.58728458339</v>
      </c>
      <c r="L42" s="35">
        <f t="shared" si="2"/>
        <v>3.25</v>
      </c>
    </row>
    <row r="43" spans="1:12">
      <c r="A43">
        <v>40</v>
      </c>
      <c r="B43" s="25">
        <v>45916</v>
      </c>
      <c r="C43" s="2">
        <v>2358.33</v>
      </c>
      <c r="D43" s="30">
        <f t="shared" si="5"/>
        <v>1757.843190416668</v>
      </c>
      <c r="E43" s="2">
        <f t="shared" si="3"/>
        <v>4116.1731904166681</v>
      </c>
      <c r="F43">
        <f t="shared" si="8"/>
        <v>471666.80000000034</v>
      </c>
      <c r="I43">
        <f t="shared" si="9"/>
        <v>-156768.76047500008</v>
      </c>
      <c r="L43" s="35">
        <f t="shared" si="2"/>
        <v>3.3333333333333335</v>
      </c>
    </row>
    <row r="44" spans="1:12">
      <c r="A44">
        <v>41</v>
      </c>
      <c r="B44" s="25">
        <v>45946</v>
      </c>
      <c r="C44" s="2">
        <v>2358.33</v>
      </c>
      <c r="D44" s="30">
        <f t="shared" si="5"/>
        <v>1749.0977166666678</v>
      </c>
      <c r="E44" s="2">
        <f t="shared" si="3"/>
        <v>4107.4277166666679</v>
      </c>
      <c r="F44">
        <f t="shared" si="8"/>
        <v>469308.47000000032</v>
      </c>
      <c r="I44">
        <f t="shared" si="9"/>
        <v>-160876.18819166673</v>
      </c>
      <c r="L44" s="35">
        <f t="shared" si="2"/>
        <v>3.4166666666666665</v>
      </c>
    </row>
    <row r="45" spans="1:12">
      <c r="A45">
        <v>42</v>
      </c>
      <c r="B45" s="25">
        <v>45977</v>
      </c>
      <c r="C45" s="2">
        <v>2358.33</v>
      </c>
      <c r="D45" s="30">
        <f t="shared" si="5"/>
        <v>1740.3522429166678</v>
      </c>
      <c r="E45" s="2">
        <f t="shared" si="3"/>
        <v>4098.6822429166677</v>
      </c>
      <c r="F45">
        <f t="shared" si="8"/>
        <v>466950.14000000031</v>
      </c>
      <c r="I45">
        <f t="shared" si="9"/>
        <v>-164974.8704345834</v>
      </c>
      <c r="L45" s="35">
        <f t="shared" si="2"/>
        <v>3.5</v>
      </c>
    </row>
    <row r="46" spans="1:12">
      <c r="A46">
        <v>43</v>
      </c>
      <c r="B46" s="25">
        <v>46007</v>
      </c>
      <c r="C46" s="2">
        <v>2358.33</v>
      </c>
      <c r="D46" s="30">
        <f t="shared" si="5"/>
        <v>1731.6067691666676</v>
      </c>
      <c r="E46" s="2">
        <f t="shared" si="3"/>
        <v>4089.9367691666675</v>
      </c>
      <c r="F46">
        <f t="shared" si="8"/>
        <v>464591.81000000029</v>
      </c>
      <c r="I46">
        <f t="shared" si="9"/>
        <v>-169064.80720375007</v>
      </c>
      <c r="L46" s="35">
        <f t="shared" si="2"/>
        <v>3.5833333333333335</v>
      </c>
    </row>
    <row r="47" spans="1:12">
      <c r="A47">
        <v>44</v>
      </c>
      <c r="B47" s="25">
        <v>46038</v>
      </c>
      <c r="C47" s="2">
        <v>2358.33</v>
      </c>
      <c r="D47" s="30">
        <f t="shared" si="5"/>
        <v>1722.8612954166676</v>
      </c>
      <c r="E47" s="2">
        <f t="shared" si="3"/>
        <v>4081.1912954166673</v>
      </c>
      <c r="F47">
        <f t="shared" si="8"/>
        <v>462233.48000000027</v>
      </c>
      <c r="I47">
        <f t="shared" si="9"/>
        <v>-173145.99849916674</v>
      </c>
      <c r="L47" s="35">
        <f t="shared" si="2"/>
        <v>3.6666666666666665</v>
      </c>
    </row>
    <row r="48" spans="1:12">
      <c r="A48">
        <v>45</v>
      </c>
      <c r="B48" s="25">
        <v>46069</v>
      </c>
      <c r="C48" s="2">
        <v>2358.33</v>
      </c>
      <c r="D48" s="30">
        <f t="shared" si="5"/>
        <v>1714.1158216666674</v>
      </c>
      <c r="E48" s="2">
        <f t="shared" si="3"/>
        <v>4072.4458216666671</v>
      </c>
      <c r="F48">
        <f t="shared" si="8"/>
        <v>459875.15000000026</v>
      </c>
      <c r="I48">
        <f t="shared" si="9"/>
        <v>-177218.4443208334</v>
      </c>
      <c r="L48" s="35">
        <f t="shared" si="2"/>
        <v>3.75</v>
      </c>
    </row>
    <row r="49" spans="1:12">
      <c r="A49">
        <v>46</v>
      </c>
      <c r="B49" s="25">
        <v>46097</v>
      </c>
      <c r="C49" s="2">
        <v>2358.33</v>
      </c>
      <c r="D49" s="30">
        <f t="shared" si="5"/>
        <v>1705.3703479166677</v>
      </c>
      <c r="E49" s="2">
        <f t="shared" si="3"/>
        <v>4063.7003479166679</v>
      </c>
      <c r="F49">
        <f t="shared" si="8"/>
        <v>457516.82000000024</v>
      </c>
      <c r="I49">
        <f t="shared" si="9"/>
        <v>-181282.14466875006</v>
      </c>
      <c r="L49" s="35">
        <f t="shared" si="2"/>
        <v>3.8333333333333335</v>
      </c>
    </row>
    <row r="50" spans="1:12">
      <c r="A50">
        <v>47</v>
      </c>
      <c r="B50" s="25">
        <v>46128</v>
      </c>
      <c r="C50" s="2">
        <v>2358.33</v>
      </c>
      <c r="D50" s="30">
        <f t="shared" si="5"/>
        <v>1696.6248741666675</v>
      </c>
      <c r="E50" s="2">
        <f t="shared" si="3"/>
        <v>4054.9548741666677</v>
      </c>
      <c r="F50">
        <f t="shared" si="8"/>
        <v>455158.49000000022</v>
      </c>
      <c r="I50">
        <f t="shared" si="9"/>
        <v>-185337.09954291672</v>
      </c>
      <c r="L50" s="35">
        <f t="shared" si="2"/>
        <v>3.9166666666666665</v>
      </c>
    </row>
    <row r="51" spans="1:12">
      <c r="A51">
        <v>48</v>
      </c>
      <c r="B51" s="25">
        <v>46158</v>
      </c>
      <c r="C51" s="2">
        <v>2358.33</v>
      </c>
      <c r="D51" s="30">
        <f t="shared" si="5"/>
        <v>1687.8794004166675</v>
      </c>
      <c r="E51" s="2">
        <f t="shared" si="3"/>
        <v>4046.2094004166674</v>
      </c>
      <c r="F51">
        <f t="shared" si="8"/>
        <v>452800.16000000021</v>
      </c>
      <c r="I51">
        <f t="shared" si="9"/>
        <v>-189383.3089433334</v>
      </c>
      <c r="L51" s="35">
        <f t="shared" si="2"/>
        <v>4</v>
      </c>
    </row>
    <row r="52" spans="1:12">
      <c r="A52">
        <v>49</v>
      </c>
      <c r="B52" s="25">
        <v>46189</v>
      </c>
      <c r="C52" s="2">
        <v>2358.33</v>
      </c>
      <c r="D52" s="30">
        <f t="shared" si="5"/>
        <v>1679.1339266666673</v>
      </c>
      <c r="E52" s="2">
        <f t="shared" si="3"/>
        <v>4037.4639266666672</v>
      </c>
      <c r="F52">
        <f t="shared" si="8"/>
        <v>450441.83000000019</v>
      </c>
      <c r="I52">
        <f t="shared" si="9"/>
        <v>-193420.77287000007</v>
      </c>
      <c r="L52" s="35">
        <f t="shared" si="2"/>
        <v>4.083333333333333</v>
      </c>
    </row>
    <row r="53" spans="1:12">
      <c r="A53">
        <v>50</v>
      </c>
      <c r="B53" s="25">
        <v>46219</v>
      </c>
      <c r="C53" s="2">
        <v>2358.33</v>
      </c>
      <c r="D53" s="30">
        <f t="shared" si="5"/>
        <v>1670.3884529166673</v>
      </c>
      <c r="E53" s="2">
        <f t="shared" si="3"/>
        <v>4028.718452916667</v>
      </c>
      <c r="F53">
        <f t="shared" si="8"/>
        <v>448083.50000000017</v>
      </c>
      <c r="I53">
        <f t="shared" si="9"/>
        <v>-197449.49132291673</v>
      </c>
      <c r="L53" s="35">
        <f t="shared" si="2"/>
        <v>4.166666666666667</v>
      </c>
    </row>
    <row r="54" spans="1:12">
      <c r="A54">
        <v>51</v>
      </c>
      <c r="B54" s="25">
        <v>46250</v>
      </c>
      <c r="C54" s="2">
        <v>2358.33</v>
      </c>
      <c r="D54" s="30">
        <f t="shared" si="5"/>
        <v>1661.6429791666671</v>
      </c>
      <c r="E54" s="2">
        <f t="shared" si="3"/>
        <v>4019.9729791666668</v>
      </c>
      <c r="F54">
        <f t="shared" si="8"/>
        <v>445725.17000000016</v>
      </c>
      <c r="I54">
        <f t="shared" si="9"/>
        <v>-201469.46430208339</v>
      </c>
      <c r="L54" s="35">
        <f t="shared" si="2"/>
        <v>4.25</v>
      </c>
    </row>
    <row r="55" spans="1:12">
      <c r="A55">
        <v>52</v>
      </c>
      <c r="B55" s="25">
        <v>46281</v>
      </c>
      <c r="C55" s="2">
        <v>2358.33</v>
      </c>
      <c r="D55" s="30">
        <f t="shared" si="5"/>
        <v>1652.8975054166674</v>
      </c>
      <c r="E55" s="2">
        <f t="shared" si="3"/>
        <v>4011.2275054166676</v>
      </c>
      <c r="F55">
        <f t="shared" si="8"/>
        <v>443366.84000000014</v>
      </c>
      <c r="I55">
        <f t="shared" si="9"/>
        <v>-205480.69180750006</v>
      </c>
      <c r="L55" s="35">
        <f t="shared" si="2"/>
        <v>4.333333333333333</v>
      </c>
    </row>
    <row r="56" spans="1:12">
      <c r="A56">
        <v>53</v>
      </c>
      <c r="B56" s="25">
        <v>46311</v>
      </c>
      <c r="C56" s="2">
        <v>2358.33</v>
      </c>
      <c r="D56" s="30">
        <f t="shared" si="5"/>
        <v>1644.1520316666672</v>
      </c>
      <c r="E56" s="2">
        <f t="shared" si="3"/>
        <v>4002.4820316666674</v>
      </c>
      <c r="F56">
        <f t="shared" si="8"/>
        <v>441008.51000000013</v>
      </c>
      <c r="I56">
        <f t="shared" si="9"/>
        <v>-209483.17383916673</v>
      </c>
      <c r="L56" s="35">
        <f t="shared" si="2"/>
        <v>4.416666666666667</v>
      </c>
    </row>
    <row r="57" spans="1:12">
      <c r="A57">
        <v>54</v>
      </c>
      <c r="B57" s="25">
        <v>46342</v>
      </c>
      <c r="C57" s="2">
        <v>2358.33</v>
      </c>
      <c r="D57" s="30">
        <f t="shared" si="5"/>
        <v>1635.406557916667</v>
      </c>
      <c r="E57" s="2">
        <f t="shared" si="3"/>
        <v>3993.7365579166672</v>
      </c>
      <c r="F57">
        <f t="shared" si="8"/>
        <v>438650.18000000011</v>
      </c>
      <c r="I57">
        <f t="shared" si="9"/>
        <v>-213476.91039708341</v>
      </c>
      <c r="L57" s="35">
        <f t="shared" si="2"/>
        <v>4.5</v>
      </c>
    </row>
    <row r="58" spans="1:12">
      <c r="A58">
        <v>55</v>
      </c>
      <c r="B58" s="25">
        <v>46372</v>
      </c>
      <c r="C58" s="2">
        <v>2358.33</v>
      </c>
      <c r="D58" s="30">
        <f t="shared" si="5"/>
        <v>1626.661084166667</v>
      </c>
      <c r="E58" s="2">
        <f t="shared" si="3"/>
        <v>3984.991084166667</v>
      </c>
      <c r="F58">
        <f t="shared" si="8"/>
        <v>436291.85000000009</v>
      </c>
      <c r="I58">
        <f t="shared" si="9"/>
        <v>-217461.90148125007</v>
      </c>
      <c r="L58" s="35">
        <f t="shared" si="2"/>
        <v>4.583333333333333</v>
      </c>
    </row>
    <row r="59" spans="1:12">
      <c r="A59">
        <v>56</v>
      </c>
      <c r="B59" s="25">
        <v>46403</v>
      </c>
      <c r="C59" s="2">
        <v>2358.33</v>
      </c>
      <c r="D59" s="30">
        <f t="shared" si="5"/>
        <v>1617.9156104166668</v>
      </c>
      <c r="E59" s="2">
        <f t="shared" si="3"/>
        <v>3976.2456104166668</v>
      </c>
      <c r="F59">
        <f t="shared" si="8"/>
        <v>433933.52000000008</v>
      </c>
      <c r="I59">
        <f t="shared" si="9"/>
        <v>-221438.14709166673</v>
      </c>
      <c r="L59" s="35">
        <f t="shared" si="2"/>
        <v>4.666666666666667</v>
      </c>
    </row>
    <row r="60" spans="1:12">
      <c r="A60">
        <v>57</v>
      </c>
      <c r="B60" s="25">
        <v>46434</v>
      </c>
      <c r="C60" s="2">
        <v>2358.33</v>
      </c>
      <c r="D60" s="30">
        <f t="shared" si="5"/>
        <v>1609.1701366666668</v>
      </c>
      <c r="E60" s="2">
        <f t="shared" si="3"/>
        <v>3967.5001366666665</v>
      </c>
      <c r="F60">
        <f t="shared" si="8"/>
        <v>431575.19000000006</v>
      </c>
      <c r="I60">
        <f t="shared" si="9"/>
        <v>-225405.6472283334</v>
      </c>
      <c r="L60" s="35">
        <f t="shared" si="2"/>
        <v>4.75</v>
      </c>
    </row>
    <row r="61" spans="1:12">
      <c r="A61">
        <v>58</v>
      </c>
      <c r="B61" s="25">
        <v>46462</v>
      </c>
      <c r="C61" s="2">
        <v>2358.33</v>
      </c>
      <c r="D61" s="30">
        <f t="shared" si="5"/>
        <v>1600.4246629166666</v>
      </c>
      <c r="E61" s="2">
        <f t="shared" si="3"/>
        <v>3958.7546629166663</v>
      </c>
      <c r="F61">
        <f t="shared" si="8"/>
        <v>429216.86000000004</v>
      </c>
      <c r="I61">
        <f t="shared" si="9"/>
        <v>-229364.40189125008</v>
      </c>
      <c r="L61" s="35">
        <f t="shared" si="2"/>
        <v>4.833333333333333</v>
      </c>
    </row>
    <row r="62" spans="1:12">
      <c r="A62">
        <v>59</v>
      </c>
      <c r="B62" s="25">
        <v>46493</v>
      </c>
      <c r="C62" s="2">
        <v>2358.33</v>
      </c>
      <c r="D62" s="30">
        <f t="shared" si="5"/>
        <v>1591.6791891666669</v>
      </c>
      <c r="E62" s="2">
        <f t="shared" si="3"/>
        <v>3950.0091891666671</v>
      </c>
      <c r="F62">
        <f t="shared" si="8"/>
        <v>426858.53</v>
      </c>
      <c r="I62">
        <f t="shared" si="9"/>
        <v>-233314.41108041676</v>
      </c>
      <c r="L62" s="35">
        <f t="shared" si="2"/>
        <v>4.916666666666667</v>
      </c>
    </row>
    <row r="63" spans="1:12">
      <c r="A63">
        <v>60</v>
      </c>
      <c r="B63" s="25">
        <v>46523</v>
      </c>
      <c r="C63" s="2">
        <v>2358.33</v>
      </c>
      <c r="D63" s="30">
        <f t="shared" si="5"/>
        <v>1582.9337154166667</v>
      </c>
      <c r="E63" s="2">
        <f t="shared" si="3"/>
        <v>3941.2637154166669</v>
      </c>
      <c r="F63">
        <f t="shared" si="8"/>
        <v>424500.2</v>
      </c>
      <c r="I63">
        <f t="shared" si="9"/>
        <v>-237255.67479583342</v>
      </c>
      <c r="L63" s="35">
        <f t="shared" si="2"/>
        <v>5</v>
      </c>
    </row>
    <row r="64" spans="1:12">
      <c r="A64">
        <v>61</v>
      </c>
      <c r="B64" s="25">
        <v>46554</v>
      </c>
      <c r="C64" s="2">
        <v>2358.33</v>
      </c>
      <c r="D64" s="30">
        <f t="shared" si="5"/>
        <v>1574.1882416666667</v>
      </c>
      <c r="E64" s="2">
        <f t="shared" si="3"/>
        <v>3932.5182416666667</v>
      </c>
      <c r="F64">
        <f t="shared" si="8"/>
        <v>422141.87</v>
      </c>
      <c r="I64">
        <f t="shared" si="9"/>
        <v>-241188.19303750008</v>
      </c>
      <c r="L64" s="35">
        <f t="shared" si="2"/>
        <v>5.083333333333333</v>
      </c>
    </row>
    <row r="65" spans="1:12">
      <c r="A65">
        <v>62</v>
      </c>
      <c r="B65" s="25">
        <v>46584</v>
      </c>
      <c r="C65" s="2">
        <v>2358.33</v>
      </c>
      <c r="D65" s="30">
        <f t="shared" si="5"/>
        <v>1565.4427679166665</v>
      </c>
      <c r="E65" s="2">
        <f t="shared" si="3"/>
        <v>3923.7727679166665</v>
      </c>
      <c r="F65">
        <f t="shared" si="8"/>
        <v>419783.54</v>
      </c>
      <c r="I65">
        <f t="shared" si="9"/>
        <v>-245111.96580541675</v>
      </c>
      <c r="L65" s="35">
        <f t="shared" si="2"/>
        <v>5.166666666666667</v>
      </c>
    </row>
    <row r="66" spans="1:12">
      <c r="A66">
        <v>63</v>
      </c>
      <c r="B66" s="25">
        <v>46615</v>
      </c>
      <c r="C66" s="2">
        <v>2358.33</v>
      </c>
      <c r="D66" s="30">
        <f t="shared" si="5"/>
        <v>1556.6972941666666</v>
      </c>
      <c r="E66" s="2">
        <f t="shared" si="3"/>
        <v>3915.0272941666663</v>
      </c>
      <c r="F66">
        <f t="shared" si="8"/>
        <v>417425.20999999996</v>
      </c>
      <c r="I66">
        <f t="shared" si="9"/>
        <v>-249026.99309958343</v>
      </c>
      <c r="L66" s="35">
        <f t="shared" si="2"/>
        <v>5.25</v>
      </c>
    </row>
    <row r="67" spans="1:12">
      <c r="A67">
        <v>64</v>
      </c>
      <c r="B67" s="25">
        <v>46646</v>
      </c>
      <c r="C67" s="2">
        <v>2358.33</v>
      </c>
      <c r="D67" s="30">
        <f t="shared" si="5"/>
        <v>1547.9518204166664</v>
      </c>
      <c r="E67" s="2">
        <f t="shared" si="3"/>
        <v>3906.2818204166661</v>
      </c>
      <c r="F67">
        <f t="shared" si="8"/>
        <v>415066.87999999995</v>
      </c>
      <c r="I67">
        <f t="shared" si="9"/>
        <v>-252933.27492000008</v>
      </c>
      <c r="L67" s="35">
        <f t="shared" si="2"/>
        <v>5.333333333333333</v>
      </c>
    </row>
    <row r="68" spans="1:12">
      <c r="A68">
        <v>65</v>
      </c>
      <c r="B68" s="25">
        <v>46676</v>
      </c>
      <c r="C68" s="2">
        <v>2358.33</v>
      </c>
      <c r="D68" s="30">
        <f t="shared" si="5"/>
        <v>1539.2063466666666</v>
      </c>
      <c r="E68" s="2">
        <f t="shared" si="3"/>
        <v>3897.5363466666668</v>
      </c>
      <c r="F68">
        <f t="shared" si="8"/>
        <v>412708.54999999993</v>
      </c>
      <c r="I68">
        <f t="shared" si="9"/>
        <v>-256830.81126666674</v>
      </c>
      <c r="L68" s="35">
        <f t="shared" si="2"/>
        <v>5.416666666666667</v>
      </c>
    </row>
    <row r="69" spans="1:12">
      <c r="A69">
        <v>66</v>
      </c>
      <c r="B69" s="25">
        <v>46707</v>
      </c>
      <c r="C69" s="2">
        <v>2358.33</v>
      </c>
      <c r="D69" s="30">
        <f t="shared" si="5"/>
        <v>1530.4608729166664</v>
      </c>
      <c r="E69" s="2">
        <f t="shared" si="3"/>
        <v>3888.7908729166666</v>
      </c>
      <c r="F69">
        <f t="shared" si="8"/>
        <v>410350.21999999991</v>
      </c>
      <c r="I69">
        <f t="shared" si="9"/>
        <v>-260719.60213958341</v>
      </c>
      <c r="L69" s="35">
        <f t="shared" ref="L69:L132" si="10">A69/12</f>
        <v>5.5</v>
      </c>
    </row>
    <row r="70" spans="1:12">
      <c r="A70">
        <v>67</v>
      </c>
      <c r="B70" s="25">
        <v>46737</v>
      </c>
      <c r="C70" s="2">
        <v>2358.33</v>
      </c>
      <c r="D70" s="30">
        <f t="shared" si="5"/>
        <v>1521.7153991666662</v>
      </c>
      <c r="E70" s="2">
        <f t="shared" si="3"/>
        <v>3880.0453991666664</v>
      </c>
      <c r="F70">
        <f t="shared" si="8"/>
        <v>407991.8899999999</v>
      </c>
      <c r="I70">
        <f t="shared" si="9"/>
        <v>-264599.64753875008</v>
      </c>
      <c r="L70" s="35">
        <f t="shared" si="10"/>
        <v>5.583333333333333</v>
      </c>
    </row>
    <row r="71" spans="1:12">
      <c r="A71">
        <v>68</v>
      </c>
      <c r="B71" s="25">
        <v>46768</v>
      </c>
      <c r="C71" s="2">
        <v>2358.33</v>
      </c>
      <c r="D71" s="30">
        <f t="shared" si="5"/>
        <v>1512.9699254166662</v>
      </c>
      <c r="E71" s="2">
        <f t="shared" ref="E71:E134" si="11">C71+D71</f>
        <v>3871.2999254166662</v>
      </c>
      <c r="F71">
        <f t="shared" si="8"/>
        <v>405633.55999999988</v>
      </c>
      <c r="I71">
        <f t="shared" si="9"/>
        <v>-268470.94746416673</v>
      </c>
      <c r="L71" s="35">
        <f t="shared" si="10"/>
        <v>5.666666666666667</v>
      </c>
    </row>
    <row r="72" spans="1:12">
      <c r="A72">
        <v>69</v>
      </c>
      <c r="B72" s="25">
        <v>46799</v>
      </c>
      <c r="C72" s="2">
        <v>2358.33</v>
      </c>
      <c r="D72" s="30">
        <f t="shared" si="5"/>
        <v>1504.224451666666</v>
      </c>
      <c r="E72" s="2">
        <f t="shared" si="11"/>
        <v>3862.554451666666</v>
      </c>
      <c r="F72">
        <f t="shared" si="8"/>
        <v>403275.22999999986</v>
      </c>
      <c r="I72">
        <f t="shared" si="9"/>
        <v>-272333.50191583339</v>
      </c>
      <c r="L72" s="35">
        <f t="shared" si="10"/>
        <v>5.75</v>
      </c>
    </row>
    <row r="73" spans="1:12">
      <c r="A73">
        <v>70</v>
      </c>
      <c r="B73" s="25">
        <v>46828</v>
      </c>
      <c r="C73" s="2">
        <v>2358.33</v>
      </c>
      <c r="D73" s="30">
        <f t="shared" si="5"/>
        <v>1495.4789779166661</v>
      </c>
      <c r="E73" s="2">
        <f t="shared" si="11"/>
        <v>3853.8089779166658</v>
      </c>
      <c r="F73">
        <f t="shared" si="8"/>
        <v>400916.89999999985</v>
      </c>
      <c r="I73">
        <f t="shared" si="9"/>
        <v>-276187.31089375005</v>
      </c>
      <c r="L73" s="35">
        <f t="shared" si="10"/>
        <v>5.833333333333333</v>
      </c>
    </row>
    <row r="74" spans="1:12">
      <c r="A74">
        <v>71</v>
      </c>
      <c r="B74" s="25">
        <v>46859</v>
      </c>
      <c r="C74" s="2">
        <v>2358.33</v>
      </c>
      <c r="D74" s="30">
        <f t="shared" si="5"/>
        <v>1486.7335041666659</v>
      </c>
      <c r="E74" s="2">
        <f t="shared" si="11"/>
        <v>3845.0635041666656</v>
      </c>
      <c r="F74">
        <f t="shared" si="8"/>
        <v>398558.56999999983</v>
      </c>
      <c r="I74">
        <f t="shared" si="9"/>
        <v>-280032.37439791672</v>
      </c>
      <c r="L74" s="35">
        <f t="shared" si="10"/>
        <v>5.916666666666667</v>
      </c>
    </row>
    <row r="75" spans="1:12">
      <c r="A75">
        <v>72</v>
      </c>
      <c r="B75" s="25">
        <v>46889</v>
      </c>
      <c r="C75" s="2">
        <v>2358.33</v>
      </c>
      <c r="D75" s="30">
        <f t="shared" si="5"/>
        <v>1477.9880304166661</v>
      </c>
      <c r="E75" s="2">
        <f t="shared" si="11"/>
        <v>3836.3180304166663</v>
      </c>
      <c r="F75">
        <f t="shared" si="8"/>
        <v>396200.23999999982</v>
      </c>
      <c r="I75">
        <f t="shared" si="9"/>
        <v>-283868.69242833339</v>
      </c>
      <c r="L75" s="35">
        <f t="shared" si="10"/>
        <v>6</v>
      </c>
    </row>
    <row r="76" spans="1:12">
      <c r="A76">
        <v>73</v>
      </c>
      <c r="B76" s="25">
        <v>46920</v>
      </c>
      <c r="C76" s="2">
        <v>2358.33</v>
      </c>
      <c r="D76" s="30">
        <f t="shared" si="5"/>
        <v>1469.2425566666659</v>
      </c>
      <c r="E76" s="2">
        <f t="shared" si="11"/>
        <v>3827.5725566666661</v>
      </c>
      <c r="F76">
        <f t="shared" si="8"/>
        <v>393841.9099999998</v>
      </c>
      <c r="I76">
        <f t="shared" si="9"/>
        <v>-287696.26498500007</v>
      </c>
      <c r="L76" s="35">
        <f t="shared" si="10"/>
        <v>6.083333333333333</v>
      </c>
    </row>
    <row r="77" spans="1:12">
      <c r="A77">
        <v>74</v>
      </c>
      <c r="B77" s="25">
        <v>46950</v>
      </c>
      <c r="C77" s="2">
        <v>2358.33</v>
      </c>
      <c r="D77" s="30">
        <f t="shared" si="5"/>
        <v>1460.4970829166659</v>
      </c>
      <c r="E77" s="2">
        <f t="shared" si="11"/>
        <v>3818.8270829166659</v>
      </c>
      <c r="F77">
        <f t="shared" si="8"/>
        <v>391483.57999999978</v>
      </c>
      <c r="I77">
        <f t="shared" si="9"/>
        <v>-291515.09206791676</v>
      </c>
      <c r="L77" s="35">
        <f t="shared" si="10"/>
        <v>6.166666666666667</v>
      </c>
    </row>
    <row r="78" spans="1:12">
      <c r="A78">
        <v>75</v>
      </c>
      <c r="B78" s="25">
        <v>46981</v>
      </c>
      <c r="C78" s="2">
        <v>2358.33</v>
      </c>
      <c r="D78" s="30">
        <f t="shared" si="5"/>
        <v>1451.7516091666657</v>
      </c>
      <c r="E78" s="2">
        <f t="shared" si="11"/>
        <v>3810.0816091666657</v>
      </c>
      <c r="F78">
        <f t="shared" si="8"/>
        <v>389125.24999999977</v>
      </c>
      <c r="I78">
        <f t="shared" si="9"/>
        <v>-295325.17367708345</v>
      </c>
      <c r="L78" s="35">
        <f t="shared" si="10"/>
        <v>6.25</v>
      </c>
    </row>
    <row r="79" spans="1:12">
      <c r="A79">
        <v>76</v>
      </c>
      <c r="B79" s="25">
        <v>47012</v>
      </c>
      <c r="C79" s="2">
        <v>2358.33</v>
      </c>
      <c r="D79" s="30">
        <f t="shared" si="5"/>
        <v>1443.0061354166658</v>
      </c>
      <c r="E79" s="2">
        <f t="shared" si="11"/>
        <v>3801.3361354166655</v>
      </c>
      <c r="F79">
        <f t="shared" si="8"/>
        <v>386766.91999999975</v>
      </c>
      <c r="I79">
        <f t="shared" si="9"/>
        <v>-299126.50981250009</v>
      </c>
      <c r="L79" s="35">
        <f t="shared" si="10"/>
        <v>6.333333333333333</v>
      </c>
    </row>
    <row r="80" spans="1:12">
      <c r="A80">
        <v>77</v>
      </c>
      <c r="B80" s="25">
        <v>47042</v>
      </c>
      <c r="C80" s="2">
        <v>2358.33</v>
      </c>
      <c r="D80" s="30">
        <f t="shared" si="5"/>
        <v>1434.2606616666656</v>
      </c>
      <c r="E80" s="2">
        <f t="shared" si="11"/>
        <v>3792.5906616666653</v>
      </c>
      <c r="F80">
        <f t="shared" si="8"/>
        <v>384408.58999999973</v>
      </c>
      <c r="I80">
        <f t="shared" si="9"/>
        <v>-302919.10047416674</v>
      </c>
      <c r="L80" s="35">
        <f t="shared" si="10"/>
        <v>6.416666666666667</v>
      </c>
    </row>
    <row r="81" spans="1:12">
      <c r="A81">
        <v>78</v>
      </c>
      <c r="B81" s="25">
        <v>47073</v>
      </c>
      <c r="C81" s="2">
        <v>2358.33</v>
      </c>
      <c r="D81" s="30">
        <f t="shared" si="5"/>
        <v>1425.5151879166658</v>
      </c>
      <c r="E81" s="2">
        <f t="shared" si="11"/>
        <v>3783.845187916666</v>
      </c>
      <c r="F81">
        <f t="shared" si="8"/>
        <v>382050.25999999972</v>
      </c>
      <c r="I81">
        <f t="shared" si="9"/>
        <v>-306702.9456620834</v>
      </c>
      <c r="L81" s="35">
        <f t="shared" si="10"/>
        <v>6.5</v>
      </c>
    </row>
    <row r="82" spans="1:12">
      <c r="A82">
        <v>79</v>
      </c>
      <c r="B82" s="25">
        <v>47103</v>
      </c>
      <c r="C82" s="2">
        <v>2358.33</v>
      </c>
      <c r="D82" s="30">
        <f t="shared" ref="D82:D145" si="12">F81*0.0445/12</f>
        <v>1416.7697141666656</v>
      </c>
      <c r="E82" s="2">
        <f t="shared" si="11"/>
        <v>3775.0997141666658</v>
      </c>
      <c r="F82">
        <f t="shared" si="8"/>
        <v>379691.9299999997</v>
      </c>
      <c r="I82">
        <f t="shared" si="9"/>
        <v>-310478.04537625005</v>
      </c>
      <c r="L82" s="35">
        <f t="shared" si="10"/>
        <v>6.583333333333333</v>
      </c>
    </row>
    <row r="83" spans="1:12">
      <c r="A83">
        <v>80</v>
      </c>
      <c r="B83" s="25">
        <v>47134</v>
      </c>
      <c r="C83" s="2">
        <v>2358.33</v>
      </c>
      <c r="D83" s="30">
        <f t="shared" si="12"/>
        <v>1408.0242404166656</v>
      </c>
      <c r="E83" s="2">
        <f t="shared" si="11"/>
        <v>3766.3542404166656</v>
      </c>
      <c r="F83">
        <f t="shared" si="8"/>
        <v>377333.59999999969</v>
      </c>
      <c r="I83">
        <f t="shared" si="9"/>
        <v>-314244.39961666672</v>
      </c>
      <c r="L83" s="35">
        <f t="shared" si="10"/>
        <v>6.666666666666667</v>
      </c>
    </row>
    <row r="84" spans="1:12">
      <c r="A84">
        <v>81</v>
      </c>
      <c r="B84" s="25">
        <v>47165</v>
      </c>
      <c r="C84" s="2">
        <v>2358.33</v>
      </c>
      <c r="D84" s="30">
        <f t="shared" si="12"/>
        <v>1399.2787666666654</v>
      </c>
      <c r="E84" s="2">
        <f t="shared" si="11"/>
        <v>3757.6087666666654</v>
      </c>
      <c r="F84">
        <f t="shared" si="8"/>
        <v>374975.26999999967</v>
      </c>
      <c r="I84">
        <f t="shared" si="9"/>
        <v>-318002.00838333339</v>
      </c>
      <c r="L84" s="35">
        <f t="shared" si="10"/>
        <v>6.75</v>
      </c>
    </row>
    <row r="85" spans="1:12">
      <c r="A85">
        <v>82</v>
      </c>
      <c r="B85" s="25">
        <v>47193</v>
      </c>
      <c r="C85" s="2">
        <v>2358.33</v>
      </c>
      <c r="D85" s="30">
        <f t="shared" si="12"/>
        <v>1390.5332929166652</v>
      </c>
      <c r="E85" s="2">
        <f t="shared" si="11"/>
        <v>3748.8632929166652</v>
      </c>
      <c r="F85">
        <f t="shared" si="8"/>
        <v>372616.93999999965</v>
      </c>
      <c r="I85">
        <f t="shared" si="9"/>
        <v>-321750.87167625007</v>
      </c>
      <c r="L85" s="35">
        <f t="shared" si="10"/>
        <v>6.833333333333333</v>
      </c>
    </row>
    <row r="86" spans="1:12">
      <c r="A86">
        <v>83</v>
      </c>
      <c r="B86" s="25">
        <v>47224</v>
      </c>
      <c r="C86" s="2">
        <v>2358.33</v>
      </c>
      <c r="D86" s="30">
        <f t="shared" si="12"/>
        <v>1381.7878191666653</v>
      </c>
      <c r="E86" s="2">
        <f t="shared" si="11"/>
        <v>3740.117819166665</v>
      </c>
      <c r="F86">
        <f t="shared" si="8"/>
        <v>370258.60999999964</v>
      </c>
      <c r="I86">
        <f t="shared" si="9"/>
        <v>-325490.98949541675</v>
      </c>
      <c r="L86" s="35">
        <f t="shared" si="10"/>
        <v>6.916666666666667</v>
      </c>
    </row>
    <row r="87" spans="1:12">
      <c r="A87">
        <v>84</v>
      </c>
      <c r="B87" s="25">
        <v>47254</v>
      </c>
      <c r="C87" s="2">
        <v>2358.33</v>
      </c>
      <c r="D87" s="30">
        <f t="shared" si="12"/>
        <v>1373.0423454166651</v>
      </c>
      <c r="E87" s="2">
        <f t="shared" si="11"/>
        <v>3731.3723454166648</v>
      </c>
      <c r="F87">
        <f t="shared" si="8"/>
        <v>367900.27999999962</v>
      </c>
      <c r="I87">
        <f t="shared" si="9"/>
        <v>-329222.36184083344</v>
      </c>
      <c r="L87" s="35">
        <f t="shared" si="10"/>
        <v>7</v>
      </c>
    </row>
    <row r="88" spans="1:12">
      <c r="A88">
        <v>85</v>
      </c>
      <c r="B88" s="25">
        <v>47285</v>
      </c>
      <c r="C88" s="2">
        <v>2358.33</v>
      </c>
      <c r="D88" s="30">
        <f t="shared" si="12"/>
        <v>1364.2968716666653</v>
      </c>
      <c r="E88" s="2">
        <f t="shared" si="11"/>
        <v>3722.6268716666655</v>
      </c>
      <c r="F88">
        <f t="shared" si="8"/>
        <v>365541.9499999996</v>
      </c>
      <c r="I88">
        <f t="shared" si="9"/>
        <v>-332944.98871250008</v>
      </c>
      <c r="L88" s="35">
        <f t="shared" si="10"/>
        <v>7.083333333333333</v>
      </c>
    </row>
    <row r="89" spans="1:12">
      <c r="A89">
        <v>86</v>
      </c>
      <c r="B89" s="25">
        <v>47315</v>
      </c>
      <c r="C89" s="2">
        <v>2358.33</v>
      </c>
      <c r="D89" s="30">
        <f t="shared" si="12"/>
        <v>1355.5513979166651</v>
      </c>
      <c r="E89" s="2">
        <f t="shared" si="11"/>
        <v>3713.8813979166653</v>
      </c>
      <c r="F89">
        <f t="shared" si="8"/>
        <v>363183.61999999959</v>
      </c>
      <c r="I89">
        <f t="shared" si="9"/>
        <v>-336658.87011041673</v>
      </c>
      <c r="L89" s="35">
        <f t="shared" si="10"/>
        <v>7.166666666666667</v>
      </c>
    </row>
    <row r="90" spans="1:12">
      <c r="A90">
        <v>87</v>
      </c>
      <c r="B90" s="25">
        <v>47346</v>
      </c>
      <c r="C90" s="2">
        <v>2358.33</v>
      </c>
      <c r="D90" s="30">
        <f t="shared" si="12"/>
        <v>1346.8059241666651</v>
      </c>
      <c r="E90" s="2">
        <f t="shared" si="11"/>
        <v>3705.1359241666651</v>
      </c>
      <c r="F90">
        <f t="shared" si="8"/>
        <v>360825.28999999957</v>
      </c>
      <c r="I90">
        <f t="shared" si="9"/>
        <v>-340364.00603458338</v>
      </c>
      <c r="L90" s="35">
        <f t="shared" si="10"/>
        <v>7.25</v>
      </c>
    </row>
    <row r="91" spans="1:12">
      <c r="A91">
        <v>88</v>
      </c>
      <c r="B91" s="25">
        <v>47377</v>
      </c>
      <c r="C91" s="2">
        <v>2358.33</v>
      </c>
      <c r="D91" s="30">
        <f t="shared" si="12"/>
        <v>1338.0604504166652</v>
      </c>
      <c r="E91" s="2">
        <f t="shared" si="11"/>
        <v>3696.3904504166649</v>
      </c>
      <c r="F91">
        <f t="shared" si="8"/>
        <v>358466.95999999956</v>
      </c>
      <c r="I91">
        <f t="shared" si="9"/>
        <v>-344060.39648500003</v>
      </c>
      <c r="L91" s="35">
        <f t="shared" si="10"/>
        <v>7.333333333333333</v>
      </c>
    </row>
    <row r="92" spans="1:12">
      <c r="A92">
        <v>89</v>
      </c>
      <c r="B92" s="25">
        <v>47407</v>
      </c>
      <c r="C92" s="2">
        <v>2358.33</v>
      </c>
      <c r="D92" s="30">
        <f t="shared" si="12"/>
        <v>1329.314976666665</v>
      </c>
      <c r="E92" s="2">
        <f t="shared" si="11"/>
        <v>3687.6449766666647</v>
      </c>
      <c r="F92">
        <f t="shared" si="8"/>
        <v>356108.62999999954</v>
      </c>
      <c r="I92">
        <f t="shared" si="9"/>
        <v>-347748.0414616667</v>
      </c>
      <c r="L92" s="35">
        <f t="shared" si="10"/>
        <v>7.416666666666667</v>
      </c>
    </row>
    <row r="93" spans="1:12">
      <c r="A93">
        <v>90</v>
      </c>
      <c r="B93" s="25">
        <v>47438</v>
      </c>
      <c r="C93" s="2">
        <v>2358.33</v>
      </c>
      <c r="D93" s="30">
        <f t="shared" si="12"/>
        <v>1320.5695029166648</v>
      </c>
      <c r="E93" s="2">
        <f t="shared" si="11"/>
        <v>3678.8995029166645</v>
      </c>
      <c r="F93">
        <f t="shared" si="8"/>
        <v>353750.29999999952</v>
      </c>
      <c r="I93">
        <f t="shared" si="9"/>
        <v>-351426.94096458337</v>
      </c>
      <c r="L93" s="35">
        <f t="shared" si="10"/>
        <v>7.5</v>
      </c>
    </row>
    <row r="94" spans="1:12">
      <c r="A94">
        <v>91</v>
      </c>
      <c r="B94" s="25">
        <v>47468</v>
      </c>
      <c r="C94" s="2">
        <v>2358.33</v>
      </c>
      <c r="D94" s="30">
        <f t="shared" si="12"/>
        <v>1311.8240291666648</v>
      </c>
      <c r="E94" s="2">
        <f t="shared" si="11"/>
        <v>3670.1540291666647</v>
      </c>
      <c r="F94">
        <f t="shared" si="8"/>
        <v>351391.96999999951</v>
      </c>
      <c r="I94">
        <f t="shared" si="9"/>
        <v>-355097.09499375004</v>
      </c>
      <c r="L94" s="35">
        <f t="shared" si="10"/>
        <v>7.583333333333333</v>
      </c>
    </row>
    <row r="95" spans="1:12">
      <c r="A95">
        <v>92</v>
      </c>
      <c r="B95" s="25">
        <v>47499</v>
      </c>
      <c r="C95" s="2">
        <v>2358.33</v>
      </c>
      <c r="D95" s="30">
        <f t="shared" si="12"/>
        <v>1303.0785554166648</v>
      </c>
      <c r="E95" s="2">
        <f t="shared" si="11"/>
        <v>3661.408555416665</v>
      </c>
      <c r="F95">
        <f t="shared" si="8"/>
        <v>349033.63999999949</v>
      </c>
      <c r="I95">
        <f t="shared" si="9"/>
        <v>-358758.50354916672</v>
      </c>
      <c r="L95" s="35">
        <f t="shared" si="10"/>
        <v>7.666666666666667</v>
      </c>
    </row>
    <row r="96" spans="1:12">
      <c r="A96">
        <v>93</v>
      </c>
      <c r="B96" s="25">
        <v>47530</v>
      </c>
      <c r="C96" s="2">
        <v>2358.33</v>
      </c>
      <c r="D96" s="30">
        <f t="shared" si="12"/>
        <v>1294.3330816666646</v>
      </c>
      <c r="E96" s="2">
        <f t="shared" si="11"/>
        <v>3652.6630816666648</v>
      </c>
      <c r="F96">
        <f t="shared" si="8"/>
        <v>346675.30999999947</v>
      </c>
      <c r="I96">
        <f t="shared" si="9"/>
        <v>-362411.16663083341</v>
      </c>
      <c r="L96" s="35">
        <f t="shared" si="10"/>
        <v>7.75</v>
      </c>
    </row>
    <row r="97" spans="1:12">
      <c r="A97">
        <v>94</v>
      </c>
      <c r="B97" s="25">
        <v>47558</v>
      </c>
      <c r="C97" s="2">
        <v>2358.33</v>
      </c>
      <c r="D97" s="30">
        <f t="shared" si="12"/>
        <v>1285.5876079166646</v>
      </c>
      <c r="E97" s="2">
        <f t="shared" si="11"/>
        <v>3643.9176079166646</v>
      </c>
      <c r="F97">
        <f t="shared" si="8"/>
        <v>344316.97999999946</v>
      </c>
      <c r="I97">
        <f t="shared" si="9"/>
        <v>-366055.08423875005</v>
      </c>
      <c r="L97" s="35">
        <f t="shared" si="10"/>
        <v>7.833333333333333</v>
      </c>
    </row>
    <row r="98" spans="1:12">
      <c r="A98">
        <v>95</v>
      </c>
      <c r="B98" s="25">
        <v>47589</v>
      </c>
      <c r="C98" s="2">
        <v>2358.33</v>
      </c>
      <c r="D98" s="30">
        <f t="shared" si="12"/>
        <v>1276.8421341666647</v>
      </c>
      <c r="E98" s="2">
        <f t="shared" si="11"/>
        <v>3635.1721341666644</v>
      </c>
      <c r="F98">
        <f t="shared" ref="F98:F161" si="13">F97-C98+J98</f>
        <v>341958.64999999944</v>
      </c>
      <c r="I98">
        <f t="shared" si="9"/>
        <v>-369690.25637291669</v>
      </c>
      <c r="L98" s="35">
        <f t="shared" si="10"/>
        <v>7.916666666666667</v>
      </c>
    </row>
    <row r="99" spans="1:12">
      <c r="A99">
        <v>96</v>
      </c>
      <c r="B99" s="25">
        <v>47619</v>
      </c>
      <c r="C99" s="2">
        <v>2358.33</v>
      </c>
      <c r="D99" s="30">
        <f t="shared" si="12"/>
        <v>1268.0966604166645</v>
      </c>
      <c r="E99" s="2">
        <f t="shared" si="11"/>
        <v>3626.4266604166642</v>
      </c>
      <c r="F99">
        <f t="shared" si="13"/>
        <v>339600.31999999942</v>
      </c>
      <c r="I99">
        <f t="shared" si="9"/>
        <v>-373316.68303333333</v>
      </c>
      <c r="L99" s="35">
        <f t="shared" si="10"/>
        <v>8</v>
      </c>
    </row>
    <row r="100" spans="1:12">
      <c r="A100">
        <v>97</v>
      </c>
      <c r="B100" s="25">
        <v>47650</v>
      </c>
      <c r="C100" s="2">
        <v>2358.33</v>
      </c>
      <c r="D100" s="30">
        <f t="shared" si="12"/>
        <v>1259.3511866666645</v>
      </c>
      <c r="E100" s="2">
        <f t="shared" si="11"/>
        <v>3617.6811866666644</v>
      </c>
      <c r="F100">
        <f t="shared" si="13"/>
        <v>337241.98999999941</v>
      </c>
      <c r="I100">
        <f t="shared" si="9"/>
        <v>-376934.36421999999</v>
      </c>
      <c r="L100" s="35">
        <f t="shared" si="10"/>
        <v>8.0833333333333339</v>
      </c>
    </row>
    <row r="101" spans="1:12">
      <c r="A101">
        <v>98</v>
      </c>
      <c r="B101" s="25">
        <v>47680</v>
      </c>
      <c r="C101" s="2">
        <v>2358.33</v>
      </c>
      <c r="D101" s="30">
        <f t="shared" si="12"/>
        <v>1250.6057129166645</v>
      </c>
      <c r="E101" s="2">
        <f t="shared" si="11"/>
        <v>3608.9357129166647</v>
      </c>
      <c r="F101">
        <f t="shared" si="13"/>
        <v>334883.65999999939</v>
      </c>
      <c r="I101">
        <f t="shared" si="9"/>
        <v>-380543.29993291665</v>
      </c>
      <c r="L101" s="35">
        <f t="shared" si="10"/>
        <v>8.1666666666666661</v>
      </c>
    </row>
    <row r="102" spans="1:12">
      <c r="A102">
        <v>99</v>
      </c>
      <c r="B102" s="25">
        <v>47711</v>
      </c>
      <c r="C102" s="2">
        <v>2358.33</v>
      </c>
      <c r="D102" s="30">
        <f t="shared" si="12"/>
        <v>1241.8602391666643</v>
      </c>
      <c r="E102" s="2">
        <f t="shared" si="11"/>
        <v>3600.1902391666645</v>
      </c>
      <c r="F102">
        <f t="shared" si="13"/>
        <v>332525.32999999938</v>
      </c>
      <c r="I102">
        <f t="shared" si="9"/>
        <v>-384143.49017208331</v>
      </c>
      <c r="L102" s="35">
        <f t="shared" si="10"/>
        <v>8.25</v>
      </c>
    </row>
    <row r="103" spans="1:12">
      <c r="A103">
        <v>100</v>
      </c>
      <c r="B103" s="25">
        <v>47742</v>
      </c>
      <c r="C103" s="2">
        <v>2358.33</v>
      </c>
      <c r="D103" s="30">
        <f t="shared" si="12"/>
        <v>1233.1147654166643</v>
      </c>
      <c r="E103" s="2">
        <f t="shared" si="11"/>
        <v>3591.4447654166643</v>
      </c>
      <c r="F103">
        <f t="shared" si="13"/>
        <v>330166.99999999936</v>
      </c>
      <c r="I103">
        <f t="shared" si="9"/>
        <v>-387734.93493749999</v>
      </c>
      <c r="L103" s="35">
        <f t="shared" si="10"/>
        <v>8.3333333333333339</v>
      </c>
    </row>
    <row r="104" spans="1:12">
      <c r="A104">
        <v>101</v>
      </c>
      <c r="B104" s="25">
        <v>47772</v>
      </c>
      <c r="C104" s="2">
        <v>2358.33</v>
      </c>
      <c r="D104" s="30">
        <f t="shared" si="12"/>
        <v>1224.3692916666644</v>
      </c>
      <c r="E104" s="2">
        <f t="shared" si="11"/>
        <v>3582.6992916666641</v>
      </c>
      <c r="F104">
        <f t="shared" si="13"/>
        <v>327808.66999999934</v>
      </c>
      <c r="I104">
        <f t="shared" si="9"/>
        <v>-391317.63422916667</v>
      </c>
      <c r="L104" s="35">
        <f t="shared" si="10"/>
        <v>8.4166666666666661</v>
      </c>
    </row>
    <row r="105" spans="1:12">
      <c r="A105">
        <v>102</v>
      </c>
      <c r="B105" s="25">
        <v>47803</v>
      </c>
      <c r="C105" s="2">
        <v>2358.33</v>
      </c>
      <c r="D105" s="30">
        <f t="shared" si="12"/>
        <v>1215.6238179166642</v>
      </c>
      <c r="E105" s="2">
        <f t="shared" si="11"/>
        <v>3573.9538179166639</v>
      </c>
      <c r="F105">
        <f t="shared" si="13"/>
        <v>325450.33999999933</v>
      </c>
      <c r="I105">
        <f t="shared" ref="I105:I168" si="14">G105+H105-E105+I104+K105+J105</f>
        <v>-394891.58804708335</v>
      </c>
      <c r="L105" s="35">
        <f t="shared" si="10"/>
        <v>8.5</v>
      </c>
    </row>
    <row r="106" spans="1:12">
      <c r="A106">
        <v>103</v>
      </c>
      <c r="B106" s="25">
        <v>47833</v>
      </c>
      <c r="C106" s="2">
        <v>2358.33</v>
      </c>
      <c r="D106" s="30">
        <f t="shared" si="12"/>
        <v>1206.878344166664</v>
      </c>
      <c r="E106" s="2">
        <f t="shared" si="11"/>
        <v>3565.2083441666637</v>
      </c>
      <c r="F106">
        <f t="shared" si="13"/>
        <v>323092.00999999931</v>
      </c>
      <c r="I106">
        <f t="shared" si="14"/>
        <v>-398456.79639125004</v>
      </c>
      <c r="L106" s="35">
        <f t="shared" si="10"/>
        <v>8.5833333333333339</v>
      </c>
    </row>
    <row r="107" spans="1:12">
      <c r="A107">
        <v>104</v>
      </c>
      <c r="B107" s="25">
        <v>47864</v>
      </c>
      <c r="C107" s="2">
        <v>2358.33</v>
      </c>
      <c r="D107" s="30">
        <f t="shared" si="12"/>
        <v>1198.132870416664</v>
      </c>
      <c r="E107" s="2">
        <f t="shared" si="11"/>
        <v>3556.4628704166639</v>
      </c>
      <c r="F107">
        <f t="shared" si="13"/>
        <v>320733.67999999929</v>
      </c>
      <c r="I107">
        <f t="shared" si="14"/>
        <v>-402013.25926166668</v>
      </c>
      <c r="L107" s="35">
        <f t="shared" si="10"/>
        <v>8.6666666666666661</v>
      </c>
    </row>
    <row r="108" spans="1:12">
      <c r="A108">
        <v>105</v>
      </c>
      <c r="B108" s="25">
        <v>47895</v>
      </c>
      <c r="C108" s="2">
        <v>2358.33</v>
      </c>
      <c r="D108" s="30">
        <f t="shared" si="12"/>
        <v>1189.387396666664</v>
      </c>
      <c r="E108" s="2">
        <f t="shared" si="11"/>
        <v>3547.7173966666642</v>
      </c>
      <c r="F108">
        <f t="shared" si="13"/>
        <v>318375.34999999928</v>
      </c>
      <c r="I108">
        <f t="shared" si="14"/>
        <v>-405560.97665833333</v>
      </c>
      <c r="L108" s="35">
        <f t="shared" si="10"/>
        <v>8.75</v>
      </c>
    </row>
    <row r="109" spans="1:12">
      <c r="A109">
        <v>106</v>
      </c>
      <c r="B109" s="25">
        <v>47923</v>
      </c>
      <c r="C109" s="2">
        <v>2358.33</v>
      </c>
      <c r="D109" s="30">
        <f t="shared" si="12"/>
        <v>1180.6419229166638</v>
      </c>
      <c r="E109" s="2">
        <f t="shared" si="11"/>
        <v>3538.971922916664</v>
      </c>
      <c r="F109">
        <f t="shared" si="13"/>
        <v>316017.01999999926</v>
      </c>
      <c r="I109">
        <f t="shared" si="14"/>
        <v>-409099.94858124998</v>
      </c>
      <c r="L109" s="35">
        <f t="shared" si="10"/>
        <v>8.8333333333333339</v>
      </c>
    </row>
    <row r="110" spans="1:12">
      <c r="A110">
        <v>107</v>
      </c>
      <c r="B110" s="25">
        <v>47954</v>
      </c>
      <c r="C110" s="2">
        <v>2358.33</v>
      </c>
      <c r="D110" s="30">
        <f t="shared" si="12"/>
        <v>1171.8964491666638</v>
      </c>
      <c r="E110" s="2">
        <f t="shared" si="11"/>
        <v>3530.2264491666638</v>
      </c>
      <c r="F110">
        <f t="shared" si="13"/>
        <v>313658.68999999925</v>
      </c>
      <c r="I110">
        <f t="shared" si="14"/>
        <v>-412630.17503041663</v>
      </c>
      <c r="L110" s="35">
        <f t="shared" si="10"/>
        <v>8.9166666666666661</v>
      </c>
    </row>
    <row r="111" spans="1:12">
      <c r="A111">
        <v>108</v>
      </c>
      <c r="B111" s="25">
        <v>47984</v>
      </c>
      <c r="C111" s="2">
        <v>2358.33</v>
      </c>
      <c r="D111" s="30">
        <f t="shared" si="12"/>
        <v>1163.1509754166639</v>
      </c>
      <c r="E111" s="2">
        <f t="shared" si="11"/>
        <v>3521.4809754166636</v>
      </c>
      <c r="F111">
        <f t="shared" si="13"/>
        <v>311300.35999999923</v>
      </c>
      <c r="I111">
        <f t="shared" si="14"/>
        <v>-416151.6560058333</v>
      </c>
      <c r="L111" s="35">
        <f t="shared" si="10"/>
        <v>9</v>
      </c>
    </row>
    <row r="112" spans="1:12">
      <c r="A112">
        <v>109</v>
      </c>
      <c r="B112" s="25">
        <v>48015</v>
      </c>
      <c r="C112" s="2">
        <v>2358.33</v>
      </c>
      <c r="D112" s="30">
        <f t="shared" si="12"/>
        <v>1154.4055016666637</v>
      </c>
      <c r="E112" s="2">
        <f t="shared" si="11"/>
        <v>3512.7355016666634</v>
      </c>
      <c r="F112">
        <f t="shared" si="13"/>
        <v>308942.02999999921</v>
      </c>
      <c r="I112">
        <f t="shared" si="14"/>
        <v>-419664.39150749997</v>
      </c>
      <c r="L112" s="35">
        <f t="shared" si="10"/>
        <v>9.0833333333333339</v>
      </c>
    </row>
    <row r="113" spans="1:12">
      <c r="A113">
        <v>110</v>
      </c>
      <c r="B113" s="25">
        <v>48045</v>
      </c>
      <c r="C113" s="2">
        <v>2358.33</v>
      </c>
      <c r="D113" s="30">
        <f t="shared" si="12"/>
        <v>1145.6600279166637</v>
      </c>
      <c r="E113" s="2">
        <f t="shared" si="11"/>
        <v>3503.9900279166636</v>
      </c>
      <c r="F113">
        <f t="shared" si="13"/>
        <v>306583.6999999992</v>
      </c>
      <c r="I113">
        <f t="shared" si="14"/>
        <v>-423168.38153541664</v>
      </c>
      <c r="L113" s="35">
        <f t="shared" si="10"/>
        <v>9.1666666666666661</v>
      </c>
    </row>
    <row r="114" spans="1:12">
      <c r="A114">
        <v>111</v>
      </c>
      <c r="B114" s="25">
        <v>48076</v>
      </c>
      <c r="C114" s="2">
        <v>2358.33</v>
      </c>
      <c r="D114" s="30">
        <f t="shared" si="12"/>
        <v>1136.9145541666637</v>
      </c>
      <c r="E114" s="2">
        <f t="shared" si="11"/>
        <v>3495.2445541666639</v>
      </c>
      <c r="F114">
        <f t="shared" si="13"/>
        <v>304225.36999999918</v>
      </c>
      <c r="I114">
        <f t="shared" si="14"/>
        <v>-426663.62608958333</v>
      </c>
      <c r="L114" s="35">
        <f t="shared" si="10"/>
        <v>9.25</v>
      </c>
    </row>
    <row r="115" spans="1:12">
      <c r="A115">
        <v>112</v>
      </c>
      <c r="B115" s="25">
        <v>48107</v>
      </c>
      <c r="C115" s="2">
        <v>2358.33</v>
      </c>
      <c r="D115" s="30">
        <f t="shared" si="12"/>
        <v>1128.1690804166635</v>
      </c>
      <c r="E115" s="2">
        <f t="shared" si="11"/>
        <v>3486.4990804166637</v>
      </c>
      <c r="F115">
        <f t="shared" si="13"/>
        <v>301867.03999999916</v>
      </c>
      <c r="I115">
        <f t="shared" si="14"/>
        <v>-430150.12517000001</v>
      </c>
      <c r="L115" s="35">
        <f t="shared" si="10"/>
        <v>9.3333333333333339</v>
      </c>
    </row>
    <row r="116" spans="1:12">
      <c r="A116">
        <v>113</v>
      </c>
      <c r="B116" s="25">
        <v>48137</v>
      </c>
      <c r="C116" s="2">
        <v>2358.33</v>
      </c>
      <c r="D116" s="30">
        <f t="shared" si="12"/>
        <v>1119.4236066666635</v>
      </c>
      <c r="E116" s="2">
        <f t="shared" si="11"/>
        <v>3477.7536066666635</v>
      </c>
      <c r="F116">
        <f t="shared" si="13"/>
        <v>299508.70999999915</v>
      </c>
      <c r="I116">
        <f t="shared" si="14"/>
        <v>-433627.87877666665</v>
      </c>
      <c r="L116" s="35">
        <f t="shared" si="10"/>
        <v>9.4166666666666661</v>
      </c>
    </row>
    <row r="117" spans="1:12" s="36" customFormat="1">
      <c r="A117" s="36">
        <v>114</v>
      </c>
      <c r="B117" s="37">
        <v>48168</v>
      </c>
      <c r="C117" s="38">
        <v>2358.33</v>
      </c>
      <c r="D117" s="39">
        <f t="shared" si="12"/>
        <v>1110.6781329166636</v>
      </c>
      <c r="E117" s="38">
        <f t="shared" si="11"/>
        <v>3469.0081329166633</v>
      </c>
      <c r="F117" s="36">
        <f t="shared" si="13"/>
        <v>297150.37999999913</v>
      </c>
      <c r="I117" s="36">
        <f t="shared" si="14"/>
        <v>-437096.88690958329</v>
      </c>
      <c r="L117" s="40">
        <f t="shared" si="10"/>
        <v>9.5</v>
      </c>
    </row>
    <row r="118" spans="1:12">
      <c r="A118">
        <v>115</v>
      </c>
      <c r="B118" s="25">
        <v>48198</v>
      </c>
      <c r="C118" s="2">
        <v>2358.33</v>
      </c>
      <c r="D118" s="30">
        <f t="shared" si="12"/>
        <v>1101.9326591666634</v>
      </c>
      <c r="E118" s="2">
        <f t="shared" si="11"/>
        <v>3460.2626591666631</v>
      </c>
      <c r="F118">
        <f t="shared" si="13"/>
        <v>294792.04999999912</v>
      </c>
      <c r="I118">
        <f t="shared" si="14"/>
        <v>-440557.14956874994</v>
      </c>
      <c r="L118" s="35">
        <f t="shared" si="10"/>
        <v>9.5833333333333339</v>
      </c>
    </row>
    <row r="119" spans="1:12">
      <c r="A119">
        <v>116</v>
      </c>
      <c r="B119" s="25">
        <v>48229</v>
      </c>
      <c r="C119" s="2">
        <v>2358.33</v>
      </c>
      <c r="D119" s="30">
        <f t="shared" si="12"/>
        <v>1093.1871854166634</v>
      </c>
      <c r="E119" s="2">
        <f t="shared" si="11"/>
        <v>3451.5171854166633</v>
      </c>
      <c r="F119">
        <f t="shared" si="13"/>
        <v>292433.7199999991</v>
      </c>
      <c r="I119">
        <f t="shared" si="14"/>
        <v>-444008.6667541666</v>
      </c>
      <c r="L119" s="35">
        <f t="shared" si="10"/>
        <v>9.6666666666666661</v>
      </c>
    </row>
    <row r="120" spans="1:12">
      <c r="A120">
        <v>117</v>
      </c>
      <c r="B120" s="25">
        <v>48260</v>
      </c>
      <c r="C120" s="2">
        <v>2358.33</v>
      </c>
      <c r="D120" s="30">
        <f t="shared" si="12"/>
        <v>1084.4417116666634</v>
      </c>
      <c r="E120" s="2">
        <f t="shared" si="11"/>
        <v>3442.7717116666636</v>
      </c>
      <c r="F120">
        <f t="shared" si="13"/>
        <v>290075.38999999908</v>
      </c>
      <c r="I120">
        <f t="shared" si="14"/>
        <v>-447451.43846583326</v>
      </c>
      <c r="L120" s="35">
        <f t="shared" si="10"/>
        <v>9.75</v>
      </c>
    </row>
    <row r="121" spans="1:12">
      <c r="A121">
        <v>118</v>
      </c>
      <c r="B121" s="25">
        <v>48289</v>
      </c>
      <c r="C121" s="2">
        <v>2358.33</v>
      </c>
      <c r="D121" s="30">
        <f t="shared" si="12"/>
        <v>1075.6962379166632</v>
      </c>
      <c r="E121" s="2">
        <f t="shared" si="11"/>
        <v>3434.0262379166634</v>
      </c>
      <c r="F121">
        <f t="shared" si="13"/>
        <v>287717.05999999907</v>
      </c>
      <c r="I121">
        <f t="shared" si="14"/>
        <v>-450885.46470374992</v>
      </c>
      <c r="L121" s="35">
        <f t="shared" si="10"/>
        <v>9.8333333333333339</v>
      </c>
    </row>
    <row r="122" spans="1:12">
      <c r="A122">
        <v>119</v>
      </c>
      <c r="B122" s="25">
        <v>48320</v>
      </c>
      <c r="C122" s="2">
        <v>2358.33</v>
      </c>
      <c r="D122" s="30">
        <f t="shared" si="12"/>
        <v>1066.950764166663</v>
      </c>
      <c r="E122" s="2">
        <f t="shared" si="11"/>
        <v>3425.2807641666632</v>
      </c>
      <c r="F122">
        <f t="shared" si="13"/>
        <v>285358.72999999905</v>
      </c>
      <c r="I122">
        <f t="shared" si="14"/>
        <v>-454310.7454679166</v>
      </c>
      <c r="L122" s="35">
        <f t="shared" si="10"/>
        <v>9.9166666666666661</v>
      </c>
    </row>
    <row r="123" spans="1:12">
      <c r="A123">
        <v>120</v>
      </c>
      <c r="B123" s="25">
        <v>48350</v>
      </c>
      <c r="C123" s="2">
        <v>2358.33</v>
      </c>
      <c r="D123" s="30">
        <f t="shared" si="12"/>
        <v>1058.205290416663</v>
      </c>
      <c r="E123" s="2">
        <f t="shared" si="11"/>
        <v>3416.535290416663</v>
      </c>
      <c r="F123">
        <f t="shared" si="13"/>
        <v>283000.39999999903</v>
      </c>
      <c r="I123">
        <f t="shared" si="14"/>
        <v>-457727.28075833328</v>
      </c>
      <c r="L123" s="35">
        <f t="shared" si="10"/>
        <v>10</v>
      </c>
    </row>
    <row r="124" spans="1:12">
      <c r="A124">
        <v>121</v>
      </c>
      <c r="B124" s="25">
        <v>48381</v>
      </c>
      <c r="C124" s="2">
        <v>2358.33</v>
      </c>
      <c r="D124" s="30">
        <f t="shared" si="12"/>
        <v>1049.4598166666631</v>
      </c>
      <c r="E124" s="2">
        <f t="shared" si="11"/>
        <v>3407.7898166666628</v>
      </c>
      <c r="F124">
        <f t="shared" si="13"/>
        <v>280642.06999999902</v>
      </c>
      <c r="I124">
        <f t="shared" si="14"/>
        <v>-461135.07057499996</v>
      </c>
      <c r="L124" s="35">
        <f t="shared" si="10"/>
        <v>10.083333333333334</v>
      </c>
    </row>
    <row r="125" spans="1:12">
      <c r="A125">
        <v>122</v>
      </c>
      <c r="B125" s="25">
        <v>48411</v>
      </c>
      <c r="C125" s="2">
        <v>2358.33</v>
      </c>
      <c r="D125" s="30">
        <f t="shared" si="12"/>
        <v>1040.7143429166629</v>
      </c>
      <c r="E125" s="2">
        <f t="shared" si="11"/>
        <v>3399.0443429166626</v>
      </c>
      <c r="F125">
        <f t="shared" si="13"/>
        <v>278283.739999999</v>
      </c>
      <c r="I125">
        <f t="shared" si="14"/>
        <v>-464534.1149179166</v>
      </c>
      <c r="L125" s="35">
        <f t="shared" si="10"/>
        <v>10.166666666666666</v>
      </c>
    </row>
    <row r="126" spans="1:12">
      <c r="A126">
        <v>123</v>
      </c>
      <c r="B126" s="25">
        <v>48442</v>
      </c>
      <c r="C126" s="2">
        <v>2358.33</v>
      </c>
      <c r="D126" s="30">
        <f t="shared" si="12"/>
        <v>1031.9688691666629</v>
      </c>
      <c r="E126" s="2">
        <f t="shared" si="11"/>
        <v>3390.2988691666628</v>
      </c>
      <c r="F126">
        <f t="shared" si="13"/>
        <v>275925.40999999898</v>
      </c>
      <c r="I126">
        <f t="shared" si="14"/>
        <v>-467924.41378708323</v>
      </c>
      <c r="L126" s="35">
        <f t="shared" si="10"/>
        <v>10.25</v>
      </c>
    </row>
    <row r="127" spans="1:12">
      <c r="A127">
        <v>124</v>
      </c>
      <c r="B127" s="25">
        <v>48473</v>
      </c>
      <c r="C127" s="2">
        <v>2358.33</v>
      </c>
      <c r="D127" s="30">
        <f t="shared" si="12"/>
        <v>1023.2233954166628</v>
      </c>
      <c r="E127" s="2">
        <f t="shared" si="11"/>
        <v>3381.5533954166626</v>
      </c>
      <c r="F127">
        <f t="shared" si="13"/>
        <v>273567.07999999897</v>
      </c>
      <c r="I127">
        <f t="shared" si="14"/>
        <v>-471305.96718249988</v>
      </c>
      <c r="L127" s="35">
        <f t="shared" si="10"/>
        <v>10.333333333333334</v>
      </c>
    </row>
    <row r="128" spans="1:12">
      <c r="A128">
        <v>125</v>
      </c>
      <c r="B128" s="25">
        <v>48503</v>
      </c>
      <c r="C128" s="2">
        <v>2358.33</v>
      </c>
      <c r="D128" s="30">
        <f t="shared" si="12"/>
        <v>1014.4779216666628</v>
      </c>
      <c r="E128" s="2">
        <f t="shared" si="11"/>
        <v>3372.8079216666629</v>
      </c>
      <c r="F128">
        <f t="shared" si="13"/>
        <v>271208.74999999895</v>
      </c>
      <c r="I128">
        <f t="shared" si="14"/>
        <v>-474678.77510416653</v>
      </c>
      <c r="L128" s="35">
        <f t="shared" si="10"/>
        <v>10.416666666666666</v>
      </c>
    </row>
    <row r="129" spans="1:12">
      <c r="A129">
        <v>126</v>
      </c>
      <c r="B129" s="25">
        <v>48534</v>
      </c>
      <c r="C129" s="2">
        <v>2358.33</v>
      </c>
      <c r="D129" s="30">
        <f t="shared" si="12"/>
        <v>1005.7324479166627</v>
      </c>
      <c r="E129" s="2">
        <f t="shared" si="11"/>
        <v>3364.0624479166627</v>
      </c>
      <c r="F129">
        <f t="shared" si="13"/>
        <v>268850.41999999894</v>
      </c>
      <c r="I129">
        <f t="shared" si="14"/>
        <v>-478042.83755208319</v>
      </c>
      <c r="L129" s="35">
        <f t="shared" si="10"/>
        <v>10.5</v>
      </c>
    </row>
    <row r="130" spans="1:12">
      <c r="A130">
        <v>127</v>
      </c>
      <c r="B130" s="25">
        <v>48564</v>
      </c>
      <c r="C130" s="2">
        <v>2358.33</v>
      </c>
      <c r="D130" s="30">
        <f t="shared" si="12"/>
        <v>996.98697416666266</v>
      </c>
      <c r="E130" s="2">
        <f t="shared" si="11"/>
        <v>3355.3169741666625</v>
      </c>
      <c r="F130">
        <f t="shared" si="13"/>
        <v>266492.08999999892</v>
      </c>
      <c r="I130">
        <f t="shared" si="14"/>
        <v>-481398.15452624985</v>
      </c>
      <c r="L130" s="35">
        <f t="shared" si="10"/>
        <v>10.583333333333334</v>
      </c>
    </row>
    <row r="131" spans="1:12">
      <c r="A131">
        <v>128</v>
      </c>
      <c r="B131" s="25">
        <v>48595</v>
      </c>
      <c r="C131" s="2">
        <v>2358.33</v>
      </c>
      <c r="D131" s="30">
        <f t="shared" si="12"/>
        <v>988.24150041666269</v>
      </c>
      <c r="E131" s="2">
        <f t="shared" si="11"/>
        <v>3346.5715004166627</v>
      </c>
      <c r="F131">
        <f t="shared" si="13"/>
        <v>264133.7599999989</v>
      </c>
      <c r="I131">
        <f t="shared" si="14"/>
        <v>-484744.72602666653</v>
      </c>
      <c r="L131" s="35">
        <f t="shared" si="10"/>
        <v>10.666666666666666</v>
      </c>
    </row>
    <row r="132" spans="1:12">
      <c r="A132">
        <v>129</v>
      </c>
      <c r="B132" s="25">
        <v>48626</v>
      </c>
      <c r="C132" s="2">
        <v>2358.33</v>
      </c>
      <c r="D132" s="30">
        <f t="shared" si="12"/>
        <v>979.4960266666626</v>
      </c>
      <c r="E132" s="2">
        <f t="shared" si="11"/>
        <v>3337.8260266666625</v>
      </c>
      <c r="F132">
        <f t="shared" si="13"/>
        <v>261775.42999999892</v>
      </c>
      <c r="I132">
        <f t="shared" si="14"/>
        <v>-488082.5520533332</v>
      </c>
      <c r="L132" s="35">
        <f t="shared" si="10"/>
        <v>10.75</v>
      </c>
    </row>
    <row r="133" spans="1:12">
      <c r="A133">
        <v>130</v>
      </c>
      <c r="B133" s="25">
        <v>48654</v>
      </c>
      <c r="C133" s="2">
        <v>2358.33</v>
      </c>
      <c r="D133" s="30">
        <f t="shared" si="12"/>
        <v>970.75055291666251</v>
      </c>
      <c r="E133" s="2">
        <f t="shared" si="11"/>
        <v>3329.0805529166623</v>
      </c>
      <c r="F133">
        <f t="shared" si="13"/>
        <v>259417.09999999893</v>
      </c>
      <c r="I133">
        <f t="shared" si="14"/>
        <v>-491411.63260624988</v>
      </c>
      <c r="L133" s="35">
        <f t="shared" ref="L133:L196" si="15">A133/12</f>
        <v>10.833333333333334</v>
      </c>
    </row>
    <row r="134" spans="1:12">
      <c r="A134">
        <v>131</v>
      </c>
      <c r="B134" s="25">
        <v>48685</v>
      </c>
      <c r="C134" s="2">
        <v>2358.33</v>
      </c>
      <c r="D134" s="30">
        <f t="shared" si="12"/>
        <v>962.00507916666265</v>
      </c>
      <c r="E134" s="2">
        <f t="shared" si="11"/>
        <v>3320.3350791666626</v>
      </c>
      <c r="F134">
        <f t="shared" si="13"/>
        <v>257058.76999999894</v>
      </c>
      <c r="I134">
        <f t="shared" si="14"/>
        <v>-494731.96768541657</v>
      </c>
      <c r="L134" s="35">
        <f t="shared" si="15"/>
        <v>10.916666666666666</v>
      </c>
    </row>
    <row r="135" spans="1:12">
      <c r="A135">
        <v>132</v>
      </c>
      <c r="B135" s="25">
        <v>48715</v>
      </c>
      <c r="C135" s="2">
        <v>2358.33</v>
      </c>
      <c r="D135" s="30">
        <f t="shared" si="12"/>
        <v>953.25960541666279</v>
      </c>
      <c r="E135" s="2">
        <f t="shared" ref="E135:E198" si="16">C135+D135</f>
        <v>3311.5896054166628</v>
      </c>
      <c r="F135">
        <f t="shared" si="13"/>
        <v>254700.43999999895</v>
      </c>
      <c r="I135">
        <f t="shared" si="14"/>
        <v>-498043.55729083321</v>
      </c>
      <c r="L135" s="35">
        <f t="shared" si="15"/>
        <v>11</v>
      </c>
    </row>
    <row r="136" spans="1:12">
      <c r="A136">
        <v>133</v>
      </c>
      <c r="B136" s="25">
        <v>48746</v>
      </c>
      <c r="C136" s="2">
        <v>2358.33</v>
      </c>
      <c r="D136" s="30">
        <f t="shared" si="12"/>
        <v>944.51413166666271</v>
      </c>
      <c r="E136" s="2">
        <f t="shared" si="16"/>
        <v>3302.8441316666626</v>
      </c>
      <c r="F136">
        <f t="shared" si="13"/>
        <v>252342.10999999897</v>
      </c>
      <c r="I136">
        <f t="shared" si="14"/>
        <v>-501346.40142249985</v>
      </c>
      <c r="L136" s="35">
        <f t="shared" si="15"/>
        <v>11.083333333333334</v>
      </c>
    </row>
    <row r="137" spans="1:12">
      <c r="A137">
        <v>134</v>
      </c>
      <c r="B137" s="25">
        <v>48776</v>
      </c>
      <c r="C137" s="2">
        <v>2358.33</v>
      </c>
      <c r="D137" s="30">
        <f t="shared" si="12"/>
        <v>935.76865791666285</v>
      </c>
      <c r="E137" s="2">
        <f t="shared" si="16"/>
        <v>3294.0986579166629</v>
      </c>
      <c r="F137">
        <f t="shared" si="13"/>
        <v>249983.77999999898</v>
      </c>
      <c r="I137">
        <f t="shared" si="14"/>
        <v>-504640.5000804165</v>
      </c>
      <c r="L137" s="35">
        <f t="shared" si="15"/>
        <v>11.166666666666666</v>
      </c>
    </row>
    <row r="138" spans="1:12">
      <c r="A138">
        <v>135</v>
      </c>
      <c r="B138" s="25">
        <v>48807</v>
      </c>
      <c r="C138" s="2">
        <v>2358.33</v>
      </c>
      <c r="D138" s="30">
        <f t="shared" si="12"/>
        <v>927.02318416666287</v>
      </c>
      <c r="E138" s="2">
        <f t="shared" si="16"/>
        <v>3285.3531841666627</v>
      </c>
      <c r="F138">
        <f t="shared" si="13"/>
        <v>247625.44999999899</v>
      </c>
      <c r="I138">
        <f t="shared" si="14"/>
        <v>-507925.85326458316</v>
      </c>
      <c r="L138" s="35">
        <f t="shared" si="15"/>
        <v>11.25</v>
      </c>
    </row>
    <row r="139" spans="1:12">
      <c r="A139">
        <v>136</v>
      </c>
      <c r="B139" s="25">
        <v>48838</v>
      </c>
      <c r="C139" s="2">
        <v>2358.33</v>
      </c>
      <c r="D139" s="30">
        <f t="shared" si="12"/>
        <v>918.2777104166629</v>
      </c>
      <c r="E139" s="2">
        <f t="shared" si="16"/>
        <v>3276.6077104166629</v>
      </c>
      <c r="F139">
        <f t="shared" si="13"/>
        <v>245267.11999999901</v>
      </c>
      <c r="I139">
        <f t="shared" si="14"/>
        <v>-511202.46097499982</v>
      </c>
      <c r="L139" s="35">
        <f t="shared" si="15"/>
        <v>11.333333333333334</v>
      </c>
    </row>
    <row r="140" spans="1:12">
      <c r="A140">
        <v>137</v>
      </c>
      <c r="B140" s="25">
        <v>48868</v>
      </c>
      <c r="C140" s="2">
        <v>2358.33</v>
      </c>
      <c r="D140" s="30">
        <f t="shared" si="12"/>
        <v>909.53223666666293</v>
      </c>
      <c r="E140" s="2">
        <f t="shared" si="16"/>
        <v>3267.8622366666627</v>
      </c>
      <c r="F140">
        <f t="shared" si="13"/>
        <v>242908.78999999902</v>
      </c>
      <c r="I140">
        <f t="shared" si="14"/>
        <v>-514470.32321166649</v>
      </c>
      <c r="L140" s="35">
        <f t="shared" si="15"/>
        <v>11.416666666666666</v>
      </c>
    </row>
    <row r="141" spans="1:12">
      <c r="A141">
        <v>138</v>
      </c>
      <c r="B141" s="25">
        <v>48899</v>
      </c>
      <c r="C141" s="2">
        <v>2358.33</v>
      </c>
      <c r="D141" s="30">
        <f t="shared" si="12"/>
        <v>900.78676291666295</v>
      </c>
      <c r="E141" s="2">
        <f t="shared" si="16"/>
        <v>3259.116762916663</v>
      </c>
      <c r="F141">
        <f t="shared" si="13"/>
        <v>240550.45999999903</v>
      </c>
      <c r="I141">
        <f t="shared" si="14"/>
        <v>-517729.43997458316</v>
      </c>
      <c r="L141" s="35">
        <f t="shared" si="15"/>
        <v>11.5</v>
      </c>
    </row>
    <row r="142" spans="1:12">
      <c r="A142">
        <v>139</v>
      </c>
      <c r="B142" s="25">
        <v>48929</v>
      </c>
      <c r="C142" s="2">
        <v>2358.33</v>
      </c>
      <c r="D142" s="30">
        <f t="shared" si="12"/>
        <v>892.04128916666298</v>
      </c>
      <c r="E142" s="2">
        <f t="shared" si="16"/>
        <v>3250.3712891666628</v>
      </c>
      <c r="F142">
        <f t="shared" si="13"/>
        <v>238192.12999999904</v>
      </c>
      <c r="I142">
        <f t="shared" si="14"/>
        <v>-520979.81126374984</v>
      </c>
      <c r="L142" s="35">
        <f t="shared" si="15"/>
        <v>11.583333333333334</v>
      </c>
    </row>
    <row r="143" spans="1:12">
      <c r="A143">
        <v>140</v>
      </c>
      <c r="B143" s="25">
        <v>48960</v>
      </c>
      <c r="C143" s="2">
        <v>2358.33</v>
      </c>
      <c r="D143" s="30">
        <f t="shared" si="12"/>
        <v>883.29581541666312</v>
      </c>
      <c r="E143" s="2">
        <f t="shared" si="16"/>
        <v>3241.625815416663</v>
      </c>
      <c r="F143">
        <f t="shared" si="13"/>
        <v>235833.79999999906</v>
      </c>
      <c r="I143">
        <f t="shared" si="14"/>
        <v>-524221.43707916653</v>
      </c>
      <c r="L143" s="35">
        <f t="shared" si="15"/>
        <v>11.666666666666666</v>
      </c>
    </row>
    <row r="144" spans="1:12">
      <c r="A144">
        <v>141</v>
      </c>
      <c r="B144" s="25">
        <v>48991</v>
      </c>
      <c r="C144" s="2">
        <v>2358.33</v>
      </c>
      <c r="D144" s="30">
        <f t="shared" si="12"/>
        <v>874.55034166666303</v>
      </c>
      <c r="E144" s="2">
        <f t="shared" si="16"/>
        <v>3232.8803416666628</v>
      </c>
      <c r="F144">
        <f t="shared" si="13"/>
        <v>233475.46999999907</v>
      </c>
      <c r="I144">
        <f t="shared" si="14"/>
        <v>-527454.31742083316</v>
      </c>
      <c r="L144" s="35">
        <f t="shared" si="15"/>
        <v>11.75</v>
      </c>
    </row>
    <row r="145" spans="1:12">
      <c r="A145">
        <v>142</v>
      </c>
      <c r="B145" s="25">
        <v>49019</v>
      </c>
      <c r="C145" s="2">
        <v>2358.33</v>
      </c>
      <c r="D145" s="30">
        <f t="shared" si="12"/>
        <v>865.80486791666317</v>
      </c>
      <c r="E145" s="2">
        <f t="shared" si="16"/>
        <v>3224.1348679166631</v>
      </c>
      <c r="F145">
        <f t="shared" si="13"/>
        <v>231117.13999999908</v>
      </c>
      <c r="I145">
        <f t="shared" si="14"/>
        <v>-530678.45228874986</v>
      </c>
      <c r="L145" s="35">
        <f t="shared" si="15"/>
        <v>11.833333333333334</v>
      </c>
    </row>
    <row r="146" spans="1:12">
      <c r="A146">
        <v>143</v>
      </c>
      <c r="B146" s="25">
        <v>49050</v>
      </c>
      <c r="C146" s="2">
        <v>2358.33</v>
      </c>
      <c r="D146" s="30">
        <f t="shared" ref="D146:D209" si="17">F145*0.0445/12</f>
        <v>857.05939416666331</v>
      </c>
      <c r="E146" s="2">
        <f t="shared" si="16"/>
        <v>3215.3893941666634</v>
      </c>
      <c r="F146">
        <f t="shared" si="13"/>
        <v>228758.8099999991</v>
      </c>
      <c r="I146">
        <f t="shared" si="14"/>
        <v>-533893.84168291651</v>
      </c>
      <c r="L146" s="35">
        <f t="shared" si="15"/>
        <v>11.916666666666666</v>
      </c>
    </row>
    <row r="147" spans="1:12">
      <c r="A147">
        <v>144</v>
      </c>
      <c r="B147" s="25">
        <v>49080</v>
      </c>
      <c r="C147" s="2">
        <v>2358.33</v>
      </c>
      <c r="D147" s="30">
        <f t="shared" si="17"/>
        <v>848.31392041666322</v>
      </c>
      <c r="E147" s="2">
        <f t="shared" si="16"/>
        <v>3206.6439204166631</v>
      </c>
      <c r="F147">
        <f t="shared" si="13"/>
        <v>226400.47999999911</v>
      </c>
      <c r="I147">
        <f t="shared" si="14"/>
        <v>-537100.48560333322</v>
      </c>
      <c r="L147" s="35">
        <f t="shared" si="15"/>
        <v>12</v>
      </c>
    </row>
    <row r="148" spans="1:12">
      <c r="A148">
        <v>145</v>
      </c>
      <c r="B148" s="25">
        <v>49111</v>
      </c>
      <c r="C148" s="2">
        <v>2358.33</v>
      </c>
      <c r="D148" s="30">
        <f t="shared" si="17"/>
        <v>839.56844666666336</v>
      </c>
      <c r="E148" s="2">
        <f t="shared" si="16"/>
        <v>3197.8984466666634</v>
      </c>
      <c r="F148">
        <f t="shared" si="13"/>
        <v>224042.14999999912</v>
      </c>
      <c r="I148">
        <f t="shared" si="14"/>
        <v>-540298.38404999988</v>
      </c>
      <c r="L148" s="35">
        <f t="shared" si="15"/>
        <v>12.083333333333334</v>
      </c>
    </row>
    <row r="149" spans="1:12">
      <c r="A149">
        <v>146</v>
      </c>
      <c r="B149" s="25">
        <v>49141</v>
      </c>
      <c r="C149" s="2">
        <v>2358.33</v>
      </c>
      <c r="D149" s="30">
        <f t="shared" si="17"/>
        <v>830.82297291666339</v>
      </c>
      <c r="E149" s="2">
        <f t="shared" si="16"/>
        <v>3189.1529729166632</v>
      </c>
      <c r="F149">
        <f t="shared" si="13"/>
        <v>221683.81999999913</v>
      </c>
      <c r="I149">
        <f t="shared" si="14"/>
        <v>-543487.53702291648</v>
      </c>
      <c r="L149" s="35">
        <f t="shared" si="15"/>
        <v>12.166666666666666</v>
      </c>
    </row>
    <row r="150" spans="1:12">
      <c r="A150">
        <v>147</v>
      </c>
      <c r="B150" s="25">
        <v>49172</v>
      </c>
      <c r="C150" s="2">
        <v>2358.33</v>
      </c>
      <c r="D150" s="30">
        <f t="shared" si="17"/>
        <v>822.07749916666342</v>
      </c>
      <c r="E150" s="2">
        <f t="shared" si="16"/>
        <v>3180.4074991666635</v>
      </c>
      <c r="F150">
        <f t="shared" si="13"/>
        <v>219325.48999999915</v>
      </c>
      <c r="I150">
        <f t="shared" si="14"/>
        <v>-546667.94452208315</v>
      </c>
      <c r="L150" s="35">
        <f t="shared" si="15"/>
        <v>12.25</v>
      </c>
    </row>
    <row r="151" spans="1:12">
      <c r="A151">
        <v>148</v>
      </c>
      <c r="B151" s="25">
        <v>49203</v>
      </c>
      <c r="C151" s="2">
        <v>2358.33</v>
      </c>
      <c r="D151" s="30">
        <f t="shared" si="17"/>
        <v>813.33202541666344</v>
      </c>
      <c r="E151" s="2">
        <f t="shared" si="16"/>
        <v>3171.6620254166633</v>
      </c>
      <c r="F151">
        <f t="shared" si="13"/>
        <v>216967.15999999916</v>
      </c>
      <c r="I151">
        <f t="shared" si="14"/>
        <v>-549839.60654749977</v>
      </c>
      <c r="L151" s="35">
        <f t="shared" si="15"/>
        <v>12.333333333333334</v>
      </c>
    </row>
    <row r="152" spans="1:12">
      <c r="A152">
        <v>149</v>
      </c>
      <c r="B152" s="25">
        <v>49233</v>
      </c>
      <c r="C152" s="2">
        <v>2358.33</v>
      </c>
      <c r="D152" s="30">
        <f t="shared" si="17"/>
        <v>804.58655166666358</v>
      </c>
      <c r="E152" s="2">
        <f t="shared" si="16"/>
        <v>3162.9165516666635</v>
      </c>
      <c r="F152">
        <f t="shared" si="13"/>
        <v>214608.82999999917</v>
      </c>
      <c r="I152">
        <f t="shared" si="14"/>
        <v>-553002.52309916646</v>
      </c>
      <c r="L152" s="35">
        <f t="shared" si="15"/>
        <v>12.416666666666666</v>
      </c>
    </row>
    <row r="153" spans="1:12">
      <c r="A153">
        <v>150</v>
      </c>
      <c r="B153" s="25">
        <v>49264</v>
      </c>
      <c r="C153" s="2">
        <v>2358.33</v>
      </c>
      <c r="D153" s="30">
        <f t="shared" si="17"/>
        <v>795.84107791666349</v>
      </c>
      <c r="E153" s="2">
        <f t="shared" si="16"/>
        <v>3154.1710779166633</v>
      </c>
      <c r="F153">
        <f t="shared" si="13"/>
        <v>212250.49999999919</v>
      </c>
      <c r="I153">
        <f t="shared" si="14"/>
        <v>-556156.69417708309</v>
      </c>
      <c r="L153" s="35">
        <f t="shared" si="15"/>
        <v>12.5</v>
      </c>
    </row>
    <row r="154" spans="1:12">
      <c r="A154">
        <v>151</v>
      </c>
      <c r="B154" s="25">
        <v>49294</v>
      </c>
      <c r="C154" s="2">
        <v>2358.33</v>
      </c>
      <c r="D154" s="30">
        <f t="shared" si="17"/>
        <v>787.09560416666363</v>
      </c>
      <c r="E154" s="2">
        <f t="shared" si="16"/>
        <v>3145.4256041666636</v>
      </c>
      <c r="F154">
        <f t="shared" si="13"/>
        <v>209892.1699999992</v>
      </c>
      <c r="I154">
        <f t="shared" si="14"/>
        <v>-559302.11978124978</v>
      </c>
      <c r="L154" s="35">
        <f t="shared" si="15"/>
        <v>12.583333333333334</v>
      </c>
    </row>
    <row r="155" spans="1:12">
      <c r="A155">
        <v>152</v>
      </c>
      <c r="B155" s="25">
        <v>49325</v>
      </c>
      <c r="C155" s="2">
        <v>2358.33</v>
      </c>
      <c r="D155" s="30">
        <f t="shared" si="17"/>
        <v>778.35013041666355</v>
      </c>
      <c r="E155" s="2">
        <f t="shared" si="16"/>
        <v>3136.6801304166634</v>
      </c>
      <c r="F155">
        <f t="shared" si="13"/>
        <v>207533.83999999921</v>
      </c>
      <c r="I155">
        <f t="shared" si="14"/>
        <v>-562438.79991166643</v>
      </c>
      <c r="L155" s="35">
        <f t="shared" si="15"/>
        <v>12.666666666666666</v>
      </c>
    </row>
    <row r="156" spans="1:12" s="24" customFormat="1">
      <c r="A156" s="24">
        <v>153</v>
      </c>
      <c r="B156" s="31">
        <v>49356</v>
      </c>
      <c r="C156" s="22">
        <v>2358.33</v>
      </c>
      <c r="D156" s="32">
        <f t="shared" si="17"/>
        <v>769.60465666666369</v>
      </c>
      <c r="E156" s="22">
        <f t="shared" si="16"/>
        <v>3127.9346566666636</v>
      </c>
      <c r="F156" s="24">
        <f t="shared" si="13"/>
        <v>205175.50999999922</v>
      </c>
      <c r="G156"/>
      <c r="H156"/>
      <c r="I156">
        <f t="shared" si="14"/>
        <v>-565566.73456833314</v>
      </c>
      <c r="L156" s="35">
        <f t="shared" si="15"/>
        <v>12.75</v>
      </c>
    </row>
    <row r="157" spans="1:12">
      <c r="A157">
        <v>154</v>
      </c>
      <c r="B157" s="25">
        <v>49384</v>
      </c>
      <c r="C157" s="2">
        <v>2358.33</v>
      </c>
      <c r="D157" s="30">
        <f t="shared" si="17"/>
        <v>760.85918291666383</v>
      </c>
      <c r="E157" s="2">
        <f t="shared" si="16"/>
        <v>3119.1891829166639</v>
      </c>
      <c r="F157">
        <f t="shared" si="13"/>
        <v>202817.17999999924</v>
      </c>
      <c r="I157">
        <f t="shared" si="14"/>
        <v>-568685.92375124979</v>
      </c>
      <c r="L157" s="35">
        <f t="shared" si="15"/>
        <v>12.833333333333334</v>
      </c>
    </row>
    <row r="158" spans="1:12">
      <c r="A158">
        <v>155</v>
      </c>
      <c r="B158" s="25">
        <v>49415</v>
      </c>
      <c r="C158" s="2">
        <v>2358.33</v>
      </c>
      <c r="D158" s="30">
        <f t="shared" si="17"/>
        <v>752.11370916666374</v>
      </c>
      <c r="E158" s="2">
        <f t="shared" si="16"/>
        <v>3110.4437091666637</v>
      </c>
      <c r="F158">
        <f t="shared" si="13"/>
        <v>200458.84999999925</v>
      </c>
      <c r="I158">
        <f t="shared" si="14"/>
        <v>-571796.36746041651</v>
      </c>
      <c r="L158" s="35">
        <f t="shared" si="15"/>
        <v>12.916666666666666</v>
      </c>
    </row>
    <row r="159" spans="1:12">
      <c r="A159">
        <v>156</v>
      </c>
      <c r="B159" s="25">
        <v>49445</v>
      </c>
      <c r="C159" s="2">
        <v>2358.33</v>
      </c>
      <c r="D159" s="30">
        <f t="shared" si="17"/>
        <v>743.36823541666388</v>
      </c>
      <c r="E159" s="2">
        <f t="shared" si="16"/>
        <v>3101.6982354166639</v>
      </c>
      <c r="F159">
        <f t="shared" si="13"/>
        <v>198100.51999999926</v>
      </c>
      <c r="I159">
        <f t="shared" si="14"/>
        <v>-574898.06569583318</v>
      </c>
      <c r="L159" s="35">
        <f t="shared" si="15"/>
        <v>13</v>
      </c>
    </row>
    <row r="160" spans="1:12">
      <c r="A160">
        <v>157</v>
      </c>
      <c r="B160" s="25">
        <v>49476</v>
      </c>
      <c r="C160" s="2">
        <v>2358.33</v>
      </c>
      <c r="D160" s="30">
        <f t="shared" si="17"/>
        <v>734.62276166666391</v>
      </c>
      <c r="E160" s="2">
        <f t="shared" si="16"/>
        <v>3092.9527616666637</v>
      </c>
      <c r="F160">
        <f t="shared" si="13"/>
        <v>195742.18999999927</v>
      </c>
      <c r="I160">
        <f t="shared" si="14"/>
        <v>-577991.0184574998</v>
      </c>
      <c r="L160" s="35">
        <f t="shared" si="15"/>
        <v>13.083333333333334</v>
      </c>
    </row>
    <row r="161" spans="1:12">
      <c r="A161">
        <v>158</v>
      </c>
      <c r="B161" s="25">
        <v>49506</v>
      </c>
      <c r="C161" s="2">
        <v>2358.33</v>
      </c>
      <c r="D161" s="30">
        <f t="shared" si="17"/>
        <v>725.87728791666393</v>
      </c>
      <c r="E161" s="2">
        <f t="shared" si="16"/>
        <v>3084.207287916664</v>
      </c>
      <c r="F161">
        <f t="shared" si="13"/>
        <v>193383.85999999929</v>
      </c>
      <c r="I161">
        <f t="shared" si="14"/>
        <v>-581075.22574541648</v>
      </c>
      <c r="L161" s="35">
        <f t="shared" si="15"/>
        <v>13.166666666666666</v>
      </c>
    </row>
    <row r="162" spans="1:12">
      <c r="A162">
        <v>159</v>
      </c>
      <c r="B162" s="25">
        <v>49537</v>
      </c>
      <c r="C162" s="2">
        <v>2358.33</v>
      </c>
      <c r="D162" s="30">
        <f t="shared" si="17"/>
        <v>717.13181416666396</v>
      </c>
      <c r="E162" s="2">
        <f t="shared" si="16"/>
        <v>3075.4618141666638</v>
      </c>
      <c r="F162">
        <f t="shared" ref="F162:F225" si="18">F161-C162+J162</f>
        <v>191025.5299999993</v>
      </c>
      <c r="I162">
        <f t="shared" si="14"/>
        <v>-584150.68755958311</v>
      </c>
      <c r="L162" s="35">
        <f t="shared" si="15"/>
        <v>13.25</v>
      </c>
    </row>
    <row r="163" spans="1:12">
      <c r="A163">
        <v>160</v>
      </c>
      <c r="B163" s="25">
        <v>49568</v>
      </c>
      <c r="C163" s="2">
        <v>2358.33</v>
      </c>
      <c r="D163" s="30">
        <f t="shared" si="17"/>
        <v>708.3863404166641</v>
      </c>
      <c r="E163" s="2">
        <f t="shared" si="16"/>
        <v>3066.716340416664</v>
      </c>
      <c r="F163">
        <f t="shared" si="18"/>
        <v>188667.19999999931</v>
      </c>
      <c r="I163">
        <f t="shared" si="14"/>
        <v>-587217.4038999998</v>
      </c>
      <c r="L163" s="35">
        <f t="shared" si="15"/>
        <v>13.333333333333334</v>
      </c>
    </row>
    <row r="164" spans="1:12">
      <c r="A164">
        <v>161</v>
      </c>
      <c r="B164" s="25">
        <v>49598</v>
      </c>
      <c r="C164" s="2">
        <v>2358.33</v>
      </c>
      <c r="D164" s="30">
        <f t="shared" si="17"/>
        <v>699.64086666666401</v>
      </c>
      <c r="E164" s="2">
        <f t="shared" si="16"/>
        <v>3057.9708666666638</v>
      </c>
      <c r="F164">
        <f t="shared" si="18"/>
        <v>186308.86999999933</v>
      </c>
      <c r="I164">
        <f t="shared" si="14"/>
        <v>-590275.37476666644</v>
      </c>
      <c r="L164" s="35">
        <f t="shared" si="15"/>
        <v>13.416666666666666</v>
      </c>
    </row>
    <row r="165" spans="1:12">
      <c r="A165">
        <v>162</v>
      </c>
      <c r="B165" s="25">
        <v>49629</v>
      </c>
      <c r="C165" s="2">
        <v>2358.33</v>
      </c>
      <c r="D165" s="30">
        <f t="shared" si="17"/>
        <v>690.89539291666415</v>
      </c>
      <c r="E165" s="2">
        <f t="shared" si="16"/>
        <v>3049.2253929166641</v>
      </c>
      <c r="F165">
        <f t="shared" si="18"/>
        <v>183950.53999999934</v>
      </c>
      <c r="I165">
        <f t="shared" si="14"/>
        <v>-593324.60015958315</v>
      </c>
      <c r="L165" s="35">
        <f t="shared" si="15"/>
        <v>13.5</v>
      </c>
    </row>
    <row r="166" spans="1:12">
      <c r="A166">
        <v>163</v>
      </c>
      <c r="B166" s="25">
        <v>49659</v>
      </c>
      <c r="C166" s="2">
        <v>2358.33</v>
      </c>
      <c r="D166" s="30">
        <f t="shared" si="17"/>
        <v>682.14991916666418</v>
      </c>
      <c r="E166" s="2">
        <f t="shared" si="16"/>
        <v>3040.4799191666643</v>
      </c>
      <c r="F166">
        <f t="shared" si="18"/>
        <v>181592.20999999935</v>
      </c>
      <c r="I166">
        <f t="shared" si="14"/>
        <v>-596365.0800787498</v>
      </c>
      <c r="L166" s="35">
        <f t="shared" si="15"/>
        <v>13.583333333333334</v>
      </c>
    </row>
    <row r="167" spans="1:12">
      <c r="A167">
        <v>164</v>
      </c>
      <c r="B167" s="25">
        <v>49690</v>
      </c>
      <c r="C167" s="2">
        <v>2358.33</v>
      </c>
      <c r="D167" s="30">
        <f t="shared" si="17"/>
        <v>673.4044454166642</v>
      </c>
      <c r="E167" s="2">
        <f t="shared" si="16"/>
        <v>3031.7344454166641</v>
      </c>
      <c r="F167">
        <f t="shared" si="18"/>
        <v>179233.87999999936</v>
      </c>
      <c r="I167">
        <f t="shared" si="14"/>
        <v>-599396.81452416652</v>
      </c>
      <c r="L167" s="35">
        <f t="shared" si="15"/>
        <v>13.666666666666666</v>
      </c>
    </row>
    <row r="168" spans="1:12">
      <c r="A168">
        <v>165</v>
      </c>
      <c r="B168" s="25">
        <v>49721</v>
      </c>
      <c r="C168" s="2">
        <v>2358.33</v>
      </c>
      <c r="D168" s="30">
        <f t="shared" si="17"/>
        <v>664.65897166666434</v>
      </c>
      <c r="E168" s="2">
        <f t="shared" si="16"/>
        <v>3022.9889716666644</v>
      </c>
      <c r="F168">
        <f t="shared" si="18"/>
        <v>176875.54999999938</v>
      </c>
      <c r="I168">
        <f t="shared" si="14"/>
        <v>-602419.80349583318</v>
      </c>
      <c r="L168" s="35">
        <f t="shared" si="15"/>
        <v>13.75</v>
      </c>
    </row>
    <row r="169" spans="1:12">
      <c r="A169">
        <v>166</v>
      </c>
      <c r="B169" s="25">
        <v>49750</v>
      </c>
      <c r="C169" s="2">
        <v>2358.33</v>
      </c>
      <c r="D169" s="30">
        <f t="shared" si="17"/>
        <v>655.91349791666437</v>
      </c>
      <c r="E169" s="2">
        <f t="shared" si="16"/>
        <v>3014.2434979166642</v>
      </c>
      <c r="F169">
        <f t="shared" si="18"/>
        <v>174517.21999999939</v>
      </c>
      <c r="I169">
        <f t="shared" ref="I169:I232" si="19">G169+H169-E169+I168+K169+J169</f>
        <v>-605434.0469937498</v>
      </c>
      <c r="L169" s="35">
        <f t="shared" si="15"/>
        <v>13.833333333333334</v>
      </c>
    </row>
    <row r="170" spans="1:12">
      <c r="A170">
        <v>167</v>
      </c>
      <c r="B170" s="25">
        <v>49781</v>
      </c>
      <c r="C170" s="2">
        <v>2358.33</v>
      </c>
      <c r="D170" s="30">
        <f t="shared" si="17"/>
        <v>647.1680241666644</v>
      </c>
      <c r="E170" s="2">
        <f t="shared" si="16"/>
        <v>3005.4980241666644</v>
      </c>
      <c r="F170">
        <f t="shared" si="18"/>
        <v>172158.8899999994</v>
      </c>
      <c r="I170">
        <f t="shared" si="19"/>
        <v>-608439.54501791648</v>
      </c>
      <c r="L170" s="35">
        <f t="shared" si="15"/>
        <v>13.916666666666666</v>
      </c>
    </row>
    <row r="171" spans="1:12">
      <c r="A171">
        <v>168</v>
      </c>
      <c r="B171" s="25">
        <v>49811</v>
      </c>
      <c r="C171" s="2">
        <v>2358.33</v>
      </c>
      <c r="D171" s="30">
        <f t="shared" si="17"/>
        <v>638.42255041666442</v>
      </c>
      <c r="E171" s="2">
        <f t="shared" si="16"/>
        <v>2996.7525504166642</v>
      </c>
      <c r="F171">
        <f t="shared" si="18"/>
        <v>169800.55999999942</v>
      </c>
      <c r="I171">
        <f t="shared" si="19"/>
        <v>-611436.2975683331</v>
      </c>
      <c r="L171" s="35">
        <f t="shared" si="15"/>
        <v>14</v>
      </c>
    </row>
    <row r="172" spans="1:12">
      <c r="A172">
        <v>169</v>
      </c>
      <c r="B172" s="25">
        <v>49842</v>
      </c>
      <c r="C172" s="2">
        <v>2358.33</v>
      </c>
      <c r="D172" s="30">
        <f t="shared" si="17"/>
        <v>629.67707666666445</v>
      </c>
      <c r="E172" s="2">
        <f t="shared" si="16"/>
        <v>2988.0070766666645</v>
      </c>
      <c r="F172">
        <f t="shared" si="18"/>
        <v>167442.22999999943</v>
      </c>
      <c r="I172">
        <f t="shared" si="19"/>
        <v>-614424.30464499979</v>
      </c>
      <c r="L172" s="35">
        <f t="shared" si="15"/>
        <v>14.083333333333334</v>
      </c>
    </row>
    <row r="173" spans="1:12">
      <c r="A173">
        <v>170</v>
      </c>
      <c r="B173" s="25">
        <v>49872</v>
      </c>
      <c r="C173" s="2">
        <v>2358.33</v>
      </c>
      <c r="D173" s="30">
        <f t="shared" si="17"/>
        <v>620.93160291666447</v>
      </c>
      <c r="E173" s="2">
        <f t="shared" si="16"/>
        <v>2979.2616029166643</v>
      </c>
      <c r="F173">
        <f t="shared" si="18"/>
        <v>165083.89999999944</v>
      </c>
      <c r="I173">
        <f t="shared" si="19"/>
        <v>-617403.56624791643</v>
      </c>
      <c r="L173" s="35">
        <f t="shared" si="15"/>
        <v>14.166666666666666</v>
      </c>
    </row>
    <row r="174" spans="1:12">
      <c r="A174">
        <v>171</v>
      </c>
      <c r="B174" s="25">
        <v>49903</v>
      </c>
      <c r="C174" s="2">
        <v>2358.33</v>
      </c>
      <c r="D174" s="30">
        <f t="shared" si="17"/>
        <v>612.1861291666645</v>
      </c>
      <c r="E174" s="2">
        <f t="shared" si="16"/>
        <v>2970.5161291666645</v>
      </c>
      <c r="F174">
        <f t="shared" si="18"/>
        <v>162725.56999999945</v>
      </c>
      <c r="I174">
        <f t="shared" si="19"/>
        <v>-620374.08237708313</v>
      </c>
      <c r="L174" s="35">
        <f t="shared" si="15"/>
        <v>14.25</v>
      </c>
    </row>
    <row r="175" spans="1:12">
      <c r="A175">
        <v>172</v>
      </c>
      <c r="B175" s="25">
        <v>49934</v>
      </c>
      <c r="C175" s="2">
        <v>2358.33</v>
      </c>
      <c r="D175" s="30">
        <f t="shared" si="17"/>
        <v>603.44065541666464</v>
      </c>
      <c r="E175" s="2">
        <f t="shared" si="16"/>
        <v>2961.7706554166643</v>
      </c>
      <c r="F175">
        <f t="shared" si="18"/>
        <v>160367.23999999947</v>
      </c>
      <c r="I175">
        <f t="shared" si="19"/>
        <v>-623335.85303249978</v>
      </c>
      <c r="L175" s="35">
        <f t="shared" si="15"/>
        <v>14.333333333333334</v>
      </c>
    </row>
    <row r="176" spans="1:12">
      <c r="A176">
        <v>173</v>
      </c>
      <c r="B176" s="25">
        <v>49964</v>
      </c>
      <c r="C176" s="2">
        <v>2358.33</v>
      </c>
      <c r="D176" s="30">
        <f t="shared" si="17"/>
        <v>594.69518166666467</v>
      </c>
      <c r="E176" s="2">
        <f t="shared" si="16"/>
        <v>2953.0251816666646</v>
      </c>
      <c r="F176">
        <f t="shared" si="18"/>
        <v>158008.90999999948</v>
      </c>
      <c r="I176">
        <f t="shared" si="19"/>
        <v>-626288.8782141665</v>
      </c>
      <c r="L176" s="35">
        <f t="shared" si="15"/>
        <v>14.416666666666666</v>
      </c>
    </row>
    <row r="177" spans="1:12">
      <c r="A177">
        <v>174</v>
      </c>
      <c r="B177" s="25">
        <v>49995</v>
      </c>
      <c r="C177" s="2">
        <v>2358.33</v>
      </c>
      <c r="D177" s="30">
        <f t="shared" si="17"/>
        <v>585.94970791666469</v>
      </c>
      <c r="E177" s="2">
        <f t="shared" si="16"/>
        <v>2944.2797079166648</v>
      </c>
      <c r="F177">
        <f t="shared" si="18"/>
        <v>155650.57999999949</v>
      </c>
      <c r="I177">
        <f t="shared" si="19"/>
        <v>-629233.15792208316</v>
      </c>
      <c r="L177" s="35">
        <f t="shared" si="15"/>
        <v>14.5</v>
      </c>
    </row>
    <row r="178" spans="1:12">
      <c r="A178">
        <v>175</v>
      </c>
      <c r="B178" s="25">
        <v>50025</v>
      </c>
      <c r="C178" s="2">
        <v>2358.33</v>
      </c>
      <c r="D178" s="30">
        <f t="shared" si="17"/>
        <v>577.20423416666483</v>
      </c>
      <c r="E178" s="2">
        <f t="shared" si="16"/>
        <v>2935.5342341666646</v>
      </c>
      <c r="F178">
        <f t="shared" si="18"/>
        <v>153292.24999999951</v>
      </c>
      <c r="I178">
        <f t="shared" si="19"/>
        <v>-632168.69215624977</v>
      </c>
      <c r="L178" s="35">
        <f t="shared" si="15"/>
        <v>14.583333333333334</v>
      </c>
    </row>
    <row r="179" spans="1:12">
      <c r="A179">
        <v>176</v>
      </c>
      <c r="B179" s="25">
        <v>50056</v>
      </c>
      <c r="C179" s="2">
        <v>2358.33</v>
      </c>
      <c r="D179" s="30">
        <f t="shared" si="17"/>
        <v>568.45876041666486</v>
      </c>
      <c r="E179" s="2">
        <f t="shared" si="16"/>
        <v>2926.7887604166649</v>
      </c>
      <c r="F179">
        <f t="shared" si="18"/>
        <v>150933.91999999952</v>
      </c>
      <c r="I179">
        <f t="shared" si="19"/>
        <v>-635095.48091666645</v>
      </c>
      <c r="L179" s="35">
        <f t="shared" si="15"/>
        <v>14.666666666666666</v>
      </c>
    </row>
    <row r="180" spans="1:12">
      <c r="A180">
        <v>177</v>
      </c>
      <c r="B180" s="25">
        <v>50087</v>
      </c>
      <c r="C180" s="2">
        <v>2358.33</v>
      </c>
      <c r="D180" s="30">
        <f t="shared" si="17"/>
        <v>559.71328666666489</v>
      </c>
      <c r="E180" s="2">
        <f t="shared" si="16"/>
        <v>2918.0432866666647</v>
      </c>
      <c r="F180">
        <f t="shared" si="18"/>
        <v>148575.58999999953</v>
      </c>
      <c r="I180">
        <f t="shared" si="19"/>
        <v>-638013.52420333307</v>
      </c>
      <c r="L180" s="35">
        <f t="shared" si="15"/>
        <v>14.75</v>
      </c>
    </row>
    <row r="181" spans="1:12">
      <c r="A181">
        <v>178</v>
      </c>
      <c r="B181" s="25">
        <v>50115</v>
      </c>
      <c r="C181" s="2">
        <v>2358.33</v>
      </c>
      <c r="D181" s="30">
        <f t="shared" si="17"/>
        <v>550.96781291666491</v>
      </c>
      <c r="E181" s="2">
        <f t="shared" si="16"/>
        <v>2909.297812916665</v>
      </c>
      <c r="F181">
        <f t="shared" si="18"/>
        <v>146217.25999999954</v>
      </c>
      <c r="I181">
        <f t="shared" si="19"/>
        <v>-640922.82201624976</v>
      </c>
      <c r="L181" s="35">
        <f t="shared" si="15"/>
        <v>14.833333333333334</v>
      </c>
    </row>
    <row r="182" spans="1:12">
      <c r="A182">
        <v>179</v>
      </c>
      <c r="B182" s="25">
        <v>50146</v>
      </c>
      <c r="C182" s="2">
        <v>2358.33</v>
      </c>
      <c r="D182" s="30">
        <f t="shared" si="17"/>
        <v>542.22233916666494</v>
      </c>
      <c r="E182" s="2">
        <f t="shared" si="16"/>
        <v>2900.5523391666648</v>
      </c>
      <c r="F182">
        <f t="shared" si="18"/>
        <v>143858.92999999956</v>
      </c>
      <c r="I182">
        <f t="shared" si="19"/>
        <v>-643823.3743554164</v>
      </c>
      <c r="L182" s="35">
        <f t="shared" si="15"/>
        <v>14.916666666666666</v>
      </c>
    </row>
    <row r="183" spans="1:12">
      <c r="A183">
        <v>180</v>
      </c>
      <c r="B183" s="25">
        <v>50176</v>
      </c>
      <c r="C183" s="2">
        <v>2358.33</v>
      </c>
      <c r="D183" s="30">
        <f t="shared" si="17"/>
        <v>533.47686541666496</v>
      </c>
      <c r="E183" s="2">
        <f t="shared" si="16"/>
        <v>2891.806865416665</v>
      </c>
      <c r="F183">
        <f t="shared" si="18"/>
        <v>141500.59999999957</v>
      </c>
      <c r="I183">
        <f t="shared" si="19"/>
        <v>-646715.1812208331</v>
      </c>
      <c r="L183" s="35">
        <f t="shared" si="15"/>
        <v>15</v>
      </c>
    </row>
    <row r="184" spans="1:12">
      <c r="A184">
        <v>181</v>
      </c>
      <c r="B184" s="25">
        <v>50207</v>
      </c>
      <c r="C184" s="2">
        <v>2358.33</v>
      </c>
      <c r="D184" s="30">
        <f t="shared" si="17"/>
        <v>524.73139166666499</v>
      </c>
      <c r="E184" s="2">
        <f t="shared" si="16"/>
        <v>2883.0613916666648</v>
      </c>
      <c r="F184">
        <f t="shared" si="18"/>
        <v>139142.26999999958</v>
      </c>
      <c r="I184">
        <f t="shared" si="19"/>
        <v>-649598.24261249974</v>
      </c>
      <c r="L184" s="35">
        <f t="shared" si="15"/>
        <v>15.083333333333334</v>
      </c>
    </row>
    <row r="185" spans="1:12">
      <c r="A185">
        <v>182</v>
      </c>
      <c r="B185" s="25">
        <v>50237</v>
      </c>
      <c r="C185" s="2">
        <v>2358.33</v>
      </c>
      <c r="D185" s="30">
        <f t="shared" si="17"/>
        <v>515.98591791666513</v>
      </c>
      <c r="E185" s="2">
        <f t="shared" si="16"/>
        <v>2874.3159179166651</v>
      </c>
      <c r="F185">
        <f t="shared" si="18"/>
        <v>136783.93999999959</v>
      </c>
      <c r="I185">
        <f t="shared" si="19"/>
        <v>-652472.55853041646</v>
      </c>
      <c r="L185" s="35">
        <f t="shared" si="15"/>
        <v>15.166666666666666</v>
      </c>
    </row>
    <row r="186" spans="1:12">
      <c r="A186">
        <v>183</v>
      </c>
      <c r="B186" s="25">
        <v>50268</v>
      </c>
      <c r="C186" s="2">
        <v>2358.33</v>
      </c>
      <c r="D186" s="30">
        <f t="shared" si="17"/>
        <v>507.24044416666516</v>
      </c>
      <c r="E186" s="2">
        <f t="shared" si="16"/>
        <v>2865.5704441666649</v>
      </c>
      <c r="F186">
        <f t="shared" si="18"/>
        <v>134425.60999999961</v>
      </c>
      <c r="I186">
        <f t="shared" si="19"/>
        <v>-655338.12897458312</v>
      </c>
      <c r="L186" s="35">
        <f t="shared" si="15"/>
        <v>15.25</v>
      </c>
    </row>
    <row r="187" spans="1:12">
      <c r="A187">
        <v>184</v>
      </c>
      <c r="B187" s="25">
        <v>50299</v>
      </c>
      <c r="C187" s="2">
        <v>2358.33</v>
      </c>
      <c r="D187" s="30">
        <f t="shared" si="17"/>
        <v>498.49497041666518</v>
      </c>
      <c r="E187" s="2">
        <f t="shared" si="16"/>
        <v>2856.8249704166651</v>
      </c>
      <c r="F187">
        <f t="shared" si="18"/>
        <v>132067.27999999962</v>
      </c>
      <c r="I187">
        <f t="shared" si="19"/>
        <v>-658194.95394499972</v>
      </c>
      <c r="L187" s="35">
        <f t="shared" si="15"/>
        <v>15.333333333333334</v>
      </c>
    </row>
    <row r="188" spans="1:12">
      <c r="A188">
        <v>185</v>
      </c>
      <c r="B188" s="25">
        <v>50329</v>
      </c>
      <c r="C188" s="2">
        <v>2358.33</v>
      </c>
      <c r="D188" s="30">
        <f t="shared" si="17"/>
        <v>489.74949666666521</v>
      </c>
      <c r="E188" s="2">
        <f t="shared" si="16"/>
        <v>2848.0794966666654</v>
      </c>
      <c r="F188">
        <f t="shared" si="18"/>
        <v>129708.94999999962</v>
      </c>
      <c r="I188">
        <f t="shared" si="19"/>
        <v>-661043.0334416664</v>
      </c>
      <c r="L188" s="35">
        <f t="shared" si="15"/>
        <v>15.416666666666666</v>
      </c>
    </row>
    <row r="189" spans="1:12">
      <c r="A189">
        <v>186</v>
      </c>
      <c r="B189" s="25">
        <v>50360</v>
      </c>
      <c r="C189" s="2">
        <v>2358.33</v>
      </c>
      <c r="D189" s="30">
        <f t="shared" si="17"/>
        <v>481.00402291666524</v>
      </c>
      <c r="E189" s="2">
        <f t="shared" si="16"/>
        <v>2839.3340229166652</v>
      </c>
      <c r="F189">
        <f t="shared" si="18"/>
        <v>127350.61999999962</v>
      </c>
      <c r="I189">
        <f t="shared" si="19"/>
        <v>-663882.36746458302</v>
      </c>
      <c r="L189" s="35">
        <f t="shared" si="15"/>
        <v>15.5</v>
      </c>
    </row>
    <row r="190" spans="1:12">
      <c r="A190">
        <v>187</v>
      </c>
      <c r="B190" s="25">
        <v>50390</v>
      </c>
      <c r="C190" s="2">
        <v>2358.33</v>
      </c>
      <c r="D190" s="30">
        <f t="shared" si="17"/>
        <v>472.25854916666526</v>
      </c>
      <c r="E190" s="2">
        <f t="shared" si="16"/>
        <v>2830.588549166665</v>
      </c>
      <c r="F190">
        <f t="shared" si="18"/>
        <v>124992.28999999962</v>
      </c>
      <c r="I190">
        <f t="shared" si="19"/>
        <v>-666712.9560137497</v>
      </c>
      <c r="L190" s="35">
        <f t="shared" si="15"/>
        <v>15.583333333333334</v>
      </c>
    </row>
    <row r="191" spans="1:12">
      <c r="A191">
        <v>188</v>
      </c>
      <c r="B191" s="25">
        <v>50421</v>
      </c>
      <c r="C191" s="2">
        <v>2358.33</v>
      </c>
      <c r="D191" s="30">
        <f t="shared" si="17"/>
        <v>463.51307541666523</v>
      </c>
      <c r="E191" s="2">
        <f t="shared" si="16"/>
        <v>2821.8430754166652</v>
      </c>
      <c r="F191">
        <f t="shared" si="18"/>
        <v>122633.95999999961</v>
      </c>
      <c r="I191">
        <f t="shared" si="19"/>
        <v>-669534.79908916634</v>
      </c>
      <c r="K191" s="34"/>
      <c r="L191" s="35">
        <f t="shared" si="15"/>
        <v>15.666666666666666</v>
      </c>
    </row>
    <row r="192" spans="1:12">
      <c r="A192">
        <v>189</v>
      </c>
      <c r="B192" s="25">
        <v>50452</v>
      </c>
      <c r="C192" s="2">
        <v>2358.33</v>
      </c>
      <c r="D192" s="30">
        <f t="shared" si="17"/>
        <v>454.76760166666526</v>
      </c>
      <c r="E192" s="2">
        <f t="shared" si="16"/>
        <v>2813.097601666665</v>
      </c>
      <c r="F192">
        <f t="shared" si="18"/>
        <v>120275.62999999961</v>
      </c>
      <c r="I192">
        <f t="shared" si="19"/>
        <v>-672347.89669083303</v>
      </c>
      <c r="L192" s="35">
        <f t="shared" si="15"/>
        <v>15.75</v>
      </c>
    </row>
    <row r="193" spans="1:12">
      <c r="A193">
        <v>190</v>
      </c>
      <c r="B193" s="25">
        <v>50480</v>
      </c>
      <c r="C193" s="2">
        <v>2358.33</v>
      </c>
      <c r="D193" s="30">
        <f t="shared" si="17"/>
        <v>446.02212791666517</v>
      </c>
      <c r="E193" s="2">
        <f t="shared" si="16"/>
        <v>2804.3521279166653</v>
      </c>
      <c r="F193">
        <f t="shared" si="18"/>
        <v>117917.29999999961</v>
      </c>
      <c r="I193">
        <f t="shared" si="19"/>
        <v>-675152.24881874968</v>
      </c>
      <c r="L193" s="35">
        <f t="shared" si="15"/>
        <v>15.833333333333334</v>
      </c>
    </row>
    <row r="194" spans="1:12">
      <c r="A194">
        <v>191</v>
      </c>
      <c r="B194" s="25">
        <v>50511</v>
      </c>
      <c r="C194" s="2">
        <v>2358.33</v>
      </c>
      <c r="D194" s="30">
        <f t="shared" si="17"/>
        <v>437.2766541666652</v>
      </c>
      <c r="E194" s="2">
        <f t="shared" si="16"/>
        <v>2795.6066541666651</v>
      </c>
      <c r="F194">
        <f t="shared" si="18"/>
        <v>115558.96999999961</v>
      </c>
      <c r="I194">
        <f t="shared" si="19"/>
        <v>-677947.85547291639</v>
      </c>
      <c r="L194" s="35">
        <f t="shared" si="15"/>
        <v>15.916666666666666</v>
      </c>
    </row>
    <row r="195" spans="1:12">
      <c r="A195">
        <v>192</v>
      </c>
      <c r="B195" s="25">
        <v>50541</v>
      </c>
      <c r="C195" s="2">
        <v>2358.33</v>
      </c>
      <c r="D195" s="30">
        <f t="shared" si="17"/>
        <v>428.53118041666517</v>
      </c>
      <c r="E195" s="2">
        <f t="shared" si="16"/>
        <v>2786.8611804166649</v>
      </c>
      <c r="F195">
        <f t="shared" si="18"/>
        <v>113200.63999999961</v>
      </c>
      <c r="I195">
        <f t="shared" si="19"/>
        <v>-680734.71665333305</v>
      </c>
      <c r="L195" s="35">
        <f t="shared" si="15"/>
        <v>16</v>
      </c>
    </row>
    <row r="196" spans="1:12">
      <c r="A196">
        <v>193</v>
      </c>
      <c r="B196" s="25">
        <v>50572</v>
      </c>
      <c r="C196" s="2">
        <v>2358.33</v>
      </c>
      <c r="D196" s="30">
        <f t="shared" si="17"/>
        <v>419.78570666666519</v>
      </c>
      <c r="E196" s="2">
        <f t="shared" si="16"/>
        <v>2778.1157066666651</v>
      </c>
      <c r="F196">
        <f t="shared" si="18"/>
        <v>110842.3099999996</v>
      </c>
      <c r="I196">
        <f t="shared" si="19"/>
        <v>-683512.83235999977</v>
      </c>
      <c r="L196" s="35">
        <f t="shared" si="15"/>
        <v>16.083333333333332</v>
      </c>
    </row>
    <row r="197" spans="1:12">
      <c r="A197">
        <v>194</v>
      </c>
      <c r="B197" s="25">
        <v>50602</v>
      </c>
      <c r="C197" s="2">
        <v>2358.33</v>
      </c>
      <c r="D197" s="30">
        <f t="shared" si="17"/>
        <v>411.04023291666522</v>
      </c>
      <c r="E197" s="2">
        <f t="shared" si="16"/>
        <v>2769.3702329166654</v>
      </c>
      <c r="F197">
        <f t="shared" si="18"/>
        <v>108483.9799999996</v>
      </c>
      <c r="I197">
        <f t="shared" si="19"/>
        <v>-686282.20259291644</v>
      </c>
      <c r="L197" s="35">
        <f t="shared" ref="L197:L243" si="20">A197/12</f>
        <v>16.166666666666668</v>
      </c>
    </row>
    <row r="198" spans="1:12">
      <c r="A198">
        <v>195</v>
      </c>
      <c r="B198" s="25">
        <v>50633</v>
      </c>
      <c r="C198" s="2">
        <v>2358.33</v>
      </c>
      <c r="D198" s="30">
        <f t="shared" si="17"/>
        <v>402.29475916666519</v>
      </c>
      <c r="E198" s="2">
        <f t="shared" si="16"/>
        <v>2760.6247591666652</v>
      </c>
      <c r="F198">
        <f t="shared" si="18"/>
        <v>106125.6499999996</v>
      </c>
      <c r="I198">
        <f t="shared" si="19"/>
        <v>-689042.82735208306</v>
      </c>
      <c r="L198" s="35">
        <f t="shared" si="20"/>
        <v>16.25</v>
      </c>
    </row>
    <row r="199" spans="1:12">
      <c r="A199">
        <v>196</v>
      </c>
      <c r="B199" s="25">
        <v>50664</v>
      </c>
      <c r="C199" s="2">
        <v>2358.33</v>
      </c>
      <c r="D199" s="30">
        <f t="shared" si="17"/>
        <v>393.54928541666521</v>
      </c>
      <c r="E199" s="2">
        <f t="shared" ref="E199:E243" si="21">C199+D199</f>
        <v>2751.879285416665</v>
      </c>
      <c r="F199">
        <f t="shared" si="18"/>
        <v>103767.3199999996</v>
      </c>
      <c r="I199">
        <f t="shared" si="19"/>
        <v>-691794.70663749974</v>
      </c>
      <c r="L199" s="35">
        <f t="shared" si="20"/>
        <v>16.333333333333332</v>
      </c>
    </row>
    <row r="200" spans="1:12">
      <c r="A200">
        <v>197</v>
      </c>
      <c r="B200" s="25">
        <v>50694</v>
      </c>
      <c r="C200" s="2">
        <v>2358.33</v>
      </c>
      <c r="D200" s="30">
        <f t="shared" si="17"/>
        <v>384.80381166666513</v>
      </c>
      <c r="E200" s="2">
        <f t="shared" si="21"/>
        <v>2743.1338116666652</v>
      </c>
      <c r="F200">
        <f t="shared" si="18"/>
        <v>101408.9899999996</v>
      </c>
      <c r="I200">
        <f t="shared" si="19"/>
        <v>-694537.84044916637</v>
      </c>
      <c r="L200" s="35">
        <f t="shared" si="20"/>
        <v>16.416666666666668</v>
      </c>
    </row>
    <row r="201" spans="1:12">
      <c r="A201">
        <v>198</v>
      </c>
      <c r="B201" s="25">
        <v>50725</v>
      </c>
      <c r="C201" s="2">
        <v>2358.33</v>
      </c>
      <c r="D201" s="30">
        <f t="shared" si="17"/>
        <v>376.05833791666515</v>
      </c>
      <c r="E201" s="2">
        <f t="shared" si="21"/>
        <v>2734.388337916665</v>
      </c>
      <c r="F201">
        <f t="shared" si="18"/>
        <v>99050.659999999596</v>
      </c>
      <c r="I201">
        <f t="shared" si="19"/>
        <v>-697272.22878708306</v>
      </c>
      <c r="L201" s="35">
        <f t="shared" si="20"/>
        <v>16.5</v>
      </c>
    </row>
    <row r="202" spans="1:12">
      <c r="A202">
        <v>199</v>
      </c>
      <c r="B202" s="25">
        <v>50755</v>
      </c>
      <c r="C202" s="2">
        <v>2358.33</v>
      </c>
      <c r="D202" s="30">
        <f t="shared" si="17"/>
        <v>367.31286416666512</v>
      </c>
      <c r="E202" s="2">
        <f t="shared" si="21"/>
        <v>2725.6428641666653</v>
      </c>
      <c r="F202">
        <f t="shared" si="18"/>
        <v>96692.329999999594</v>
      </c>
      <c r="I202">
        <f t="shared" si="19"/>
        <v>-699997.8716512497</v>
      </c>
      <c r="L202" s="35">
        <f t="shared" si="20"/>
        <v>16.583333333333332</v>
      </c>
    </row>
    <row r="203" spans="1:12">
      <c r="A203">
        <v>200</v>
      </c>
      <c r="B203" s="25">
        <v>50786</v>
      </c>
      <c r="C203" s="2">
        <v>2358.33</v>
      </c>
      <c r="D203" s="30">
        <f t="shared" si="17"/>
        <v>358.56739041666515</v>
      </c>
      <c r="E203" s="2">
        <f t="shared" si="21"/>
        <v>2716.8973904166651</v>
      </c>
      <c r="F203">
        <f t="shared" si="18"/>
        <v>94333.999999999593</v>
      </c>
      <c r="I203">
        <f t="shared" si="19"/>
        <v>-702714.76904166641</v>
      </c>
      <c r="L203" s="35">
        <f t="shared" si="20"/>
        <v>16.666666666666668</v>
      </c>
    </row>
    <row r="204" spans="1:12">
      <c r="A204">
        <v>201</v>
      </c>
      <c r="B204" s="25">
        <v>50817</v>
      </c>
      <c r="C204" s="2">
        <v>2358.33</v>
      </c>
      <c r="D204" s="30">
        <f t="shared" si="17"/>
        <v>349.82191666666517</v>
      </c>
      <c r="E204" s="2">
        <f t="shared" si="21"/>
        <v>2708.1519166666649</v>
      </c>
      <c r="F204">
        <f t="shared" si="18"/>
        <v>91975.669999999591</v>
      </c>
      <c r="I204">
        <f t="shared" si="19"/>
        <v>-705422.92095833307</v>
      </c>
      <c r="L204" s="35">
        <f t="shared" si="20"/>
        <v>16.75</v>
      </c>
    </row>
    <row r="205" spans="1:12">
      <c r="A205">
        <v>202</v>
      </c>
      <c r="B205" s="25">
        <v>50845</v>
      </c>
      <c r="C205" s="2">
        <v>2358.33</v>
      </c>
      <c r="D205" s="30">
        <f t="shared" si="17"/>
        <v>341.07644291666514</v>
      </c>
      <c r="E205" s="2">
        <f t="shared" si="21"/>
        <v>2699.4064429166651</v>
      </c>
      <c r="F205">
        <f t="shared" si="18"/>
        <v>89617.339999999589</v>
      </c>
      <c r="I205">
        <f t="shared" si="19"/>
        <v>-708122.32740124979</v>
      </c>
      <c r="L205" s="35">
        <f t="shared" si="20"/>
        <v>16.833333333333332</v>
      </c>
    </row>
    <row r="206" spans="1:12">
      <c r="A206">
        <v>203</v>
      </c>
      <c r="B206" s="25">
        <v>50876</v>
      </c>
      <c r="C206" s="2">
        <v>2358.33</v>
      </c>
      <c r="D206" s="30">
        <f t="shared" si="17"/>
        <v>332.33096916666511</v>
      </c>
      <c r="E206" s="2">
        <f t="shared" si="21"/>
        <v>2690.6609691666649</v>
      </c>
      <c r="F206">
        <f t="shared" si="18"/>
        <v>87259.009999999587</v>
      </c>
      <c r="I206">
        <f t="shared" si="19"/>
        <v>-710812.98837041645</v>
      </c>
      <c r="L206" s="35">
        <f t="shared" si="20"/>
        <v>16.916666666666668</v>
      </c>
    </row>
    <row r="207" spans="1:12">
      <c r="A207">
        <v>204</v>
      </c>
      <c r="B207" s="25">
        <v>50906</v>
      </c>
      <c r="C207" s="2">
        <v>2358.33</v>
      </c>
      <c r="D207" s="30">
        <f t="shared" si="17"/>
        <v>323.58549541666514</v>
      </c>
      <c r="E207" s="2">
        <f t="shared" si="21"/>
        <v>2681.9154954166652</v>
      </c>
      <c r="F207">
        <f t="shared" si="18"/>
        <v>84900.679999999586</v>
      </c>
      <c r="I207">
        <f t="shared" si="19"/>
        <v>-713494.90386583307</v>
      </c>
      <c r="L207" s="35">
        <f t="shared" si="20"/>
        <v>17</v>
      </c>
    </row>
    <row r="208" spans="1:12">
      <c r="A208">
        <v>205</v>
      </c>
      <c r="B208" s="25">
        <v>50937</v>
      </c>
      <c r="C208" s="2">
        <v>2358.33</v>
      </c>
      <c r="D208" s="30">
        <f t="shared" si="17"/>
        <v>314.84002166666511</v>
      </c>
      <c r="E208" s="2">
        <f t="shared" si="21"/>
        <v>2673.170021666665</v>
      </c>
      <c r="F208">
        <f t="shared" si="18"/>
        <v>82542.349999999584</v>
      </c>
      <c r="I208">
        <f t="shared" si="19"/>
        <v>-716168.07388749975</v>
      </c>
      <c r="L208" s="35">
        <f t="shared" si="20"/>
        <v>17.083333333333332</v>
      </c>
    </row>
    <row r="209" spans="1:12">
      <c r="A209">
        <v>206</v>
      </c>
      <c r="B209" s="25">
        <v>50967</v>
      </c>
      <c r="C209" s="2">
        <v>2358.33</v>
      </c>
      <c r="D209" s="30">
        <f t="shared" si="17"/>
        <v>306.09454791666514</v>
      </c>
      <c r="E209" s="2">
        <f t="shared" si="21"/>
        <v>2664.4245479166652</v>
      </c>
      <c r="F209">
        <f t="shared" si="18"/>
        <v>80184.019999999582</v>
      </c>
      <c r="I209">
        <f t="shared" si="19"/>
        <v>-718832.49843541638</v>
      </c>
      <c r="L209" s="35">
        <f t="shared" si="20"/>
        <v>17.166666666666668</v>
      </c>
    </row>
    <row r="210" spans="1:12">
      <c r="A210">
        <v>207</v>
      </c>
      <c r="B210" s="25">
        <v>50998</v>
      </c>
      <c r="C210" s="2">
        <v>2358.33</v>
      </c>
      <c r="D210" s="30">
        <f t="shared" ref="D210:D243" si="22">F209*0.0445/12</f>
        <v>297.3490741666651</v>
      </c>
      <c r="E210" s="2">
        <f t="shared" si="21"/>
        <v>2655.679074166665</v>
      </c>
      <c r="F210">
        <f t="shared" si="18"/>
        <v>77825.68999999958</v>
      </c>
      <c r="I210">
        <f t="shared" si="19"/>
        <v>-721488.17750958307</v>
      </c>
      <c r="L210" s="35">
        <f t="shared" si="20"/>
        <v>17.25</v>
      </c>
    </row>
    <row r="211" spans="1:12">
      <c r="A211">
        <v>208</v>
      </c>
      <c r="B211" s="25">
        <v>51029</v>
      </c>
      <c r="C211" s="2">
        <v>2358.33</v>
      </c>
      <c r="D211" s="30">
        <f t="shared" si="22"/>
        <v>288.60360041666507</v>
      </c>
      <c r="E211" s="2">
        <f t="shared" si="21"/>
        <v>2646.9336004166648</v>
      </c>
      <c r="F211">
        <f t="shared" si="18"/>
        <v>75467.359999999579</v>
      </c>
      <c r="I211">
        <f t="shared" si="19"/>
        <v>-724135.11110999971</v>
      </c>
      <c r="L211" s="35">
        <f t="shared" si="20"/>
        <v>17.333333333333332</v>
      </c>
    </row>
    <row r="212" spans="1:12">
      <c r="A212">
        <v>209</v>
      </c>
      <c r="B212" s="25">
        <v>51059</v>
      </c>
      <c r="C212" s="2">
        <v>2358.33</v>
      </c>
      <c r="D212" s="30">
        <f t="shared" si="22"/>
        <v>279.8581266666651</v>
      </c>
      <c r="E212" s="2">
        <f t="shared" si="21"/>
        <v>2638.1881266666651</v>
      </c>
      <c r="F212">
        <f t="shared" si="18"/>
        <v>73109.029999999577</v>
      </c>
      <c r="I212">
        <f t="shared" si="19"/>
        <v>-726773.29923666641</v>
      </c>
      <c r="L212" s="35">
        <f t="shared" si="20"/>
        <v>17.416666666666668</v>
      </c>
    </row>
    <row r="213" spans="1:12">
      <c r="A213">
        <v>210</v>
      </c>
      <c r="B213" s="25">
        <v>51090</v>
      </c>
      <c r="C213" s="2">
        <v>2358.33</v>
      </c>
      <c r="D213" s="30">
        <f t="shared" si="22"/>
        <v>271.11265291666507</v>
      </c>
      <c r="E213" s="2">
        <f t="shared" si="21"/>
        <v>2629.4426529166649</v>
      </c>
      <c r="F213">
        <f t="shared" si="18"/>
        <v>70750.699999999575</v>
      </c>
      <c r="I213">
        <f t="shared" si="19"/>
        <v>-729402.74188958306</v>
      </c>
      <c r="L213" s="35">
        <f t="shared" si="20"/>
        <v>17.5</v>
      </c>
    </row>
    <row r="214" spans="1:12">
      <c r="A214">
        <v>211</v>
      </c>
      <c r="B214" s="25">
        <v>51120</v>
      </c>
      <c r="C214" s="2">
        <v>2358.33</v>
      </c>
      <c r="D214" s="30">
        <f t="shared" si="22"/>
        <v>262.3671791666651</v>
      </c>
      <c r="E214" s="2">
        <f t="shared" si="21"/>
        <v>2620.6971791666651</v>
      </c>
      <c r="F214">
        <f t="shared" si="18"/>
        <v>68392.369999999573</v>
      </c>
      <c r="I214">
        <f t="shared" si="19"/>
        <v>-732023.43906874978</v>
      </c>
      <c r="L214" s="35">
        <f t="shared" si="20"/>
        <v>17.583333333333332</v>
      </c>
    </row>
    <row r="215" spans="1:12">
      <c r="A215">
        <v>212</v>
      </c>
      <c r="B215" s="25">
        <v>51151</v>
      </c>
      <c r="C215" s="2">
        <v>2358.33</v>
      </c>
      <c r="D215" s="30">
        <f t="shared" si="22"/>
        <v>253.62170541666509</v>
      </c>
      <c r="E215" s="2">
        <f t="shared" si="21"/>
        <v>2611.9517054166649</v>
      </c>
      <c r="F215">
        <f t="shared" si="18"/>
        <v>66034.039999999572</v>
      </c>
      <c r="I215">
        <f t="shared" si="19"/>
        <v>-734635.39077416644</v>
      </c>
      <c r="L215" s="35">
        <f t="shared" si="20"/>
        <v>17.666666666666668</v>
      </c>
    </row>
    <row r="216" spans="1:12">
      <c r="A216">
        <v>213</v>
      </c>
      <c r="B216" s="25">
        <v>51182</v>
      </c>
      <c r="C216" s="2">
        <v>2358.33</v>
      </c>
      <c r="D216" s="30">
        <f t="shared" si="22"/>
        <v>244.87623166666506</v>
      </c>
      <c r="E216" s="2">
        <f t="shared" si="21"/>
        <v>2603.2062316666652</v>
      </c>
      <c r="F216">
        <f t="shared" si="18"/>
        <v>63675.70999999957</v>
      </c>
      <c r="I216">
        <f t="shared" si="19"/>
        <v>-737238.59700583306</v>
      </c>
      <c r="L216" s="35">
        <f t="shared" si="20"/>
        <v>17.75</v>
      </c>
    </row>
    <row r="217" spans="1:12">
      <c r="A217">
        <v>214</v>
      </c>
      <c r="B217" s="25">
        <v>51211</v>
      </c>
      <c r="C217" s="2">
        <v>2358.33</v>
      </c>
      <c r="D217" s="30">
        <f t="shared" si="22"/>
        <v>236.13075791666506</v>
      </c>
      <c r="E217" s="2">
        <f t="shared" si="21"/>
        <v>2594.460757916665</v>
      </c>
      <c r="F217">
        <f t="shared" si="18"/>
        <v>61317.379999999568</v>
      </c>
      <c r="I217">
        <f t="shared" si="19"/>
        <v>-739833.05776374973</v>
      </c>
      <c r="L217" s="35">
        <f t="shared" si="20"/>
        <v>17.833333333333332</v>
      </c>
    </row>
    <row r="218" spans="1:12">
      <c r="A218">
        <v>215</v>
      </c>
      <c r="B218" s="25">
        <v>51242</v>
      </c>
      <c r="C218" s="2">
        <v>2358.33</v>
      </c>
      <c r="D218" s="30">
        <f t="shared" si="22"/>
        <v>227.38528416666506</v>
      </c>
      <c r="E218" s="2">
        <f t="shared" si="21"/>
        <v>2585.7152841666648</v>
      </c>
      <c r="F218">
        <f t="shared" si="18"/>
        <v>58959.049999999566</v>
      </c>
      <c r="I218">
        <f t="shared" si="19"/>
        <v>-742418.77304791636</v>
      </c>
      <c r="L218" s="35">
        <f t="shared" si="20"/>
        <v>17.916666666666668</v>
      </c>
    </row>
    <row r="219" spans="1:12">
      <c r="A219">
        <v>216</v>
      </c>
      <c r="B219" s="25">
        <v>51272</v>
      </c>
      <c r="C219" s="2">
        <v>2358.33</v>
      </c>
      <c r="D219" s="30">
        <f t="shared" si="22"/>
        <v>218.63981041666503</v>
      </c>
      <c r="E219" s="2">
        <f t="shared" si="21"/>
        <v>2576.969810416665</v>
      </c>
      <c r="F219">
        <f t="shared" si="18"/>
        <v>56600.719999999565</v>
      </c>
      <c r="I219">
        <f t="shared" si="19"/>
        <v>-744995.74285833305</v>
      </c>
      <c r="L219" s="35">
        <f t="shared" si="20"/>
        <v>18</v>
      </c>
    </row>
    <row r="220" spans="1:12">
      <c r="A220">
        <v>217</v>
      </c>
      <c r="B220" s="25">
        <v>51303</v>
      </c>
      <c r="C220" s="2">
        <v>2358.33</v>
      </c>
      <c r="D220" s="30">
        <f t="shared" si="22"/>
        <v>209.89433666666503</v>
      </c>
      <c r="E220" s="2">
        <f t="shared" si="21"/>
        <v>2568.2243366666648</v>
      </c>
      <c r="F220">
        <f t="shared" si="18"/>
        <v>54242.389999999563</v>
      </c>
      <c r="I220">
        <f t="shared" si="19"/>
        <v>-747563.96719499968</v>
      </c>
      <c r="L220" s="35">
        <f t="shared" si="20"/>
        <v>18.083333333333332</v>
      </c>
    </row>
    <row r="221" spans="1:12">
      <c r="A221">
        <v>218</v>
      </c>
      <c r="B221" s="25">
        <v>51333</v>
      </c>
      <c r="C221" s="2">
        <v>2358.33</v>
      </c>
      <c r="D221" s="30">
        <f t="shared" si="22"/>
        <v>201.14886291666505</v>
      </c>
      <c r="E221" s="2">
        <f t="shared" si="21"/>
        <v>2559.4788629166651</v>
      </c>
      <c r="F221">
        <f t="shared" si="18"/>
        <v>51884.059999999561</v>
      </c>
      <c r="I221">
        <f t="shared" si="19"/>
        <v>-750123.44605791639</v>
      </c>
      <c r="L221" s="35">
        <f t="shared" si="20"/>
        <v>18.166666666666668</v>
      </c>
    </row>
    <row r="222" spans="1:12">
      <c r="A222">
        <v>219</v>
      </c>
      <c r="B222" s="25">
        <v>51364</v>
      </c>
      <c r="C222" s="2">
        <v>2358.33</v>
      </c>
      <c r="D222" s="30">
        <f t="shared" si="22"/>
        <v>192.40338916666505</v>
      </c>
      <c r="E222" s="2">
        <f t="shared" si="21"/>
        <v>2550.7333891666649</v>
      </c>
      <c r="F222">
        <f t="shared" si="18"/>
        <v>49525.729999999559</v>
      </c>
      <c r="I222">
        <f t="shared" si="19"/>
        <v>-752674.17944708304</v>
      </c>
      <c r="L222" s="35">
        <f t="shared" si="20"/>
        <v>18.25</v>
      </c>
    </row>
    <row r="223" spans="1:12">
      <c r="A223">
        <v>220</v>
      </c>
      <c r="B223" s="25">
        <v>51395</v>
      </c>
      <c r="C223" s="2">
        <v>2358.33</v>
      </c>
      <c r="D223" s="30">
        <f t="shared" si="22"/>
        <v>183.65791541666502</v>
      </c>
      <c r="E223" s="2">
        <f t="shared" si="21"/>
        <v>2541.9879154166651</v>
      </c>
      <c r="F223">
        <f t="shared" si="18"/>
        <v>47167.399999999558</v>
      </c>
      <c r="I223">
        <f t="shared" si="19"/>
        <v>-755216.16736249975</v>
      </c>
      <c r="L223" s="35">
        <f t="shared" si="20"/>
        <v>18.333333333333332</v>
      </c>
    </row>
    <row r="224" spans="1:12">
      <c r="A224">
        <v>221</v>
      </c>
      <c r="B224" s="25">
        <v>51425</v>
      </c>
      <c r="C224" s="2">
        <v>2358.33</v>
      </c>
      <c r="D224" s="30">
        <f t="shared" si="22"/>
        <v>174.91244166666502</v>
      </c>
      <c r="E224" s="2">
        <f t="shared" si="21"/>
        <v>2533.2424416666649</v>
      </c>
      <c r="F224">
        <f t="shared" si="18"/>
        <v>44809.069999999556</v>
      </c>
      <c r="I224">
        <f t="shared" si="19"/>
        <v>-757749.40980416641</v>
      </c>
      <c r="L224" s="35">
        <f t="shared" si="20"/>
        <v>18.416666666666668</v>
      </c>
    </row>
    <row r="225" spans="1:12">
      <c r="A225">
        <v>222</v>
      </c>
      <c r="B225" s="25">
        <v>51456</v>
      </c>
      <c r="C225" s="2">
        <v>2358.33</v>
      </c>
      <c r="D225" s="30">
        <f t="shared" si="22"/>
        <v>166.16696791666502</v>
      </c>
      <c r="E225" s="2">
        <f t="shared" si="21"/>
        <v>2524.4969679166647</v>
      </c>
      <c r="F225">
        <f t="shared" si="18"/>
        <v>42450.739999999554</v>
      </c>
      <c r="I225">
        <f t="shared" si="19"/>
        <v>-760273.90677208302</v>
      </c>
      <c r="L225" s="35">
        <f t="shared" si="20"/>
        <v>18.5</v>
      </c>
    </row>
    <row r="226" spans="1:12">
      <c r="A226">
        <v>223</v>
      </c>
      <c r="B226" s="25">
        <v>51486</v>
      </c>
      <c r="C226" s="2">
        <v>2358.33</v>
      </c>
      <c r="D226" s="30">
        <f t="shared" si="22"/>
        <v>157.42149416666501</v>
      </c>
      <c r="E226" s="2">
        <f t="shared" si="21"/>
        <v>2515.751494166665</v>
      </c>
      <c r="F226">
        <f t="shared" ref="F226:F243" si="23">F225-C226+J226</f>
        <v>40092.409999999552</v>
      </c>
      <c r="I226">
        <f t="shared" si="19"/>
        <v>-762789.65826624969</v>
      </c>
      <c r="L226" s="35">
        <f t="shared" si="20"/>
        <v>18.583333333333332</v>
      </c>
    </row>
    <row r="227" spans="1:12">
      <c r="A227">
        <v>224</v>
      </c>
      <c r="B227" s="25">
        <v>51517</v>
      </c>
      <c r="C227" s="2">
        <v>2358.33</v>
      </c>
      <c r="D227" s="30">
        <f t="shared" si="22"/>
        <v>148.67602041666501</v>
      </c>
      <c r="E227" s="2">
        <f t="shared" si="21"/>
        <v>2507.0060204166648</v>
      </c>
      <c r="F227">
        <f t="shared" si="23"/>
        <v>37734.079999999551</v>
      </c>
      <c r="I227">
        <f t="shared" si="19"/>
        <v>-765296.66428666632</v>
      </c>
      <c r="L227" s="35">
        <f t="shared" si="20"/>
        <v>18.666666666666668</v>
      </c>
    </row>
    <row r="228" spans="1:12">
      <c r="A228">
        <v>225</v>
      </c>
      <c r="B228" s="25">
        <v>51548</v>
      </c>
      <c r="C228" s="2">
        <v>2358.33</v>
      </c>
      <c r="D228" s="30">
        <f t="shared" si="22"/>
        <v>139.93054666666498</v>
      </c>
      <c r="E228" s="2">
        <f t="shared" si="21"/>
        <v>2498.260546666665</v>
      </c>
      <c r="F228">
        <f t="shared" si="23"/>
        <v>35375.749999999549</v>
      </c>
      <c r="I228">
        <f t="shared" si="19"/>
        <v>-767794.924833333</v>
      </c>
      <c r="L228" s="35">
        <f t="shared" si="20"/>
        <v>18.75</v>
      </c>
    </row>
    <row r="229" spans="1:12">
      <c r="A229">
        <v>226</v>
      </c>
      <c r="B229" s="25">
        <v>51576</v>
      </c>
      <c r="C229" s="2">
        <v>2358.33</v>
      </c>
      <c r="D229" s="30">
        <f t="shared" si="22"/>
        <v>131.18507291666498</v>
      </c>
      <c r="E229" s="2">
        <f t="shared" si="21"/>
        <v>2489.5150729166648</v>
      </c>
      <c r="F229">
        <f t="shared" si="23"/>
        <v>33017.419999999547</v>
      </c>
      <c r="I229">
        <f t="shared" si="19"/>
        <v>-770284.43990624964</v>
      </c>
      <c r="L229" s="35">
        <f t="shared" si="20"/>
        <v>18.833333333333332</v>
      </c>
    </row>
    <row r="230" spans="1:12">
      <c r="A230">
        <v>227</v>
      </c>
      <c r="B230" s="25">
        <v>51607</v>
      </c>
      <c r="C230" s="2">
        <v>2358.33</v>
      </c>
      <c r="D230" s="30">
        <f t="shared" si="22"/>
        <v>122.43959916666499</v>
      </c>
      <c r="E230" s="2">
        <f t="shared" si="21"/>
        <v>2480.7695991666651</v>
      </c>
      <c r="F230">
        <f t="shared" si="23"/>
        <v>30659.089999999545</v>
      </c>
      <c r="I230">
        <f t="shared" si="19"/>
        <v>-772765.20950541634</v>
      </c>
      <c r="L230" s="35">
        <f t="shared" si="20"/>
        <v>18.916666666666668</v>
      </c>
    </row>
    <row r="231" spans="1:12">
      <c r="A231">
        <v>228</v>
      </c>
      <c r="B231" s="25">
        <v>51637</v>
      </c>
      <c r="C231" s="2">
        <v>2358.33</v>
      </c>
      <c r="D231" s="30">
        <f t="shared" si="22"/>
        <v>113.69412541666497</v>
      </c>
      <c r="E231" s="2">
        <f t="shared" si="21"/>
        <v>2472.0241254166649</v>
      </c>
      <c r="F231">
        <f t="shared" si="23"/>
        <v>28300.759999999544</v>
      </c>
      <c r="I231">
        <f t="shared" si="19"/>
        <v>-775237.23363083298</v>
      </c>
      <c r="L231" s="35">
        <f t="shared" si="20"/>
        <v>19</v>
      </c>
    </row>
    <row r="232" spans="1:12">
      <c r="A232">
        <v>229</v>
      </c>
      <c r="B232" s="25">
        <v>51668</v>
      </c>
      <c r="C232" s="2">
        <v>2358.33</v>
      </c>
      <c r="D232" s="30">
        <f t="shared" si="22"/>
        <v>104.94865166666496</v>
      </c>
      <c r="E232" s="2">
        <f t="shared" si="21"/>
        <v>2463.2786516666647</v>
      </c>
      <c r="F232">
        <f t="shared" si="23"/>
        <v>25942.429999999542</v>
      </c>
      <c r="I232">
        <f t="shared" si="19"/>
        <v>-777700.51228249969</v>
      </c>
      <c r="L232" s="35">
        <f t="shared" si="20"/>
        <v>19.083333333333332</v>
      </c>
    </row>
    <row r="233" spans="1:12">
      <c r="A233">
        <v>230</v>
      </c>
      <c r="B233" s="25">
        <v>51698</v>
      </c>
      <c r="C233" s="2">
        <v>2358.33</v>
      </c>
      <c r="D233" s="30">
        <f t="shared" si="22"/>
        <v>96.20317791666497</v>
      </c>
      <c r="E233" s="2">
        <f t="shared" si="21"/>
        <v>2454.533177916665</v>
      </c>
      <c r="F233">
        <f t="shared" si="23"/>
        <v>23584.09999999954</v>
      </c>
      <c r="I233">
        <f t="shared" ref="I233:I243" si="24">G233+H233-E233+I232+K233+J233</f>
        <v>-780155.04546041635</v>
      </c>
      <c r="L233" s="35">
        <f t="shared" si="20"/>
        <v>19.166666666666668</v>
      </c>
    </row>
    <row r="234" spans="1:12">
      <c r="A234">
        <v>231</v>
      </c>
      <c r="B234" s="25">
        <v>51729</v>
      </c>
      <c r="C234" s="2">
        <v>2358.33</v>
      </c>
      <c r="D234" s="30">
        <f t="shared" si="22"/>
        <v>87.457704166664954</v>
      </c>
      <c r="E234" s="2">
        <f t="shared" si="21"/>
        <v>2445.7877041666648</v>
      </c>
      <c r="F234">
        <f t="shared" si="23"/>
        <v>21225.769999999538</v>
      </c>
      <c r="I234">
        <f t="shared" si="24"/>
        <v>-782600.83316458296</v>
      </c>
      <c r="L234" s="35">
        <f t="shared" si="20"/>
        <v>19.25</v>
      </c>
    </row>
    <row r="235" spans="1:12">
      <c r="A235">
        <v>232</v>
      </c>
      <c r="B235" s="25">
        <v>51760</v>
      </c>
      <c r="C235" s="2">
        <v>2358.33</v>
      </c>
      <c r="D235" s="30">
        <f t="shared" si="22"/>
        <v>78.712230416664951</v>
      </c>
      <c r="E235" s="2">
        <f t="shared" si="21"/>
        <v>2437.042230416665</v>
      </c>
      <c r="F235">
        <f t="shared" si="23"/>
        <v>18867.439999999537</v>
      </c>
      <c r="I235">
        <f t="shared" si="24"/>
        <v>-785037.87539499963</v>
      </c>
      <c r="L235" s="35">
        <f t="shared" si="20"/>
        <v>19.333333333333332</v>
      </c>
    </row>
    <row r="236" spans="1:12">
      <c r="A236">
        <v>233</v>
      </c>
      <c r="B236" s="25">
        <v>51790</v>
      </c>
      <c r="C236" s="2">
        <v>2358.33</v>
      </c>
      <c r="D236" s="30">
        <f t="shared" si="22"/>
        <v>69.966756666664949</v>
      </c>
      <c r="E236" s="2">
        <f t="shared" si="21"/>
        <v>2428.2967566666648</v>
      </c>
      <c r="F236">
        <f t="shared" si="23"/>
        <v>16509.109999999535</v>
      </c>
      <c r="I236">
        <f t="shared" si="24"/>
        <v>-787466.17215166625</v>
      </c>
      <c r="L236" s="35">
        <f t="shared" si="20"/>
        <v>19.416666666666668</v>
      </c>
    </row>
    <row r="237" spans="1:12">
      <c r="A237">
        <v>234</v>
      </c>
      <c r="B237" s="25">
        <v>51821</v>
      </c>
      <c r="C237" s="2">
        <v>2358.33</v>
      </c>
      <c r="D237" s="30">
        <f t="shared" si="22"/>
        <v>61.22128291666494</v>
      </c>
      <c r="E237" s="2">
        <f t="shared" si="21"/>
        <v>2419.5512829166651</v>
      </c>
      <c r="F237">
        <f t="shared" si="23"/>
        <v>14150.779999999535</v>
      </c>
      <c r="I237">
        <f t="shared" si="24"/>
        <v>-789885.72343458293</v>
      </c>
      <c r="L237" s="35">
        <f t="shared" si="20"/>
        <v>19.5</v>
      </c>
    </row>
    <row r="238" spans="1:12">
      <c r="A238">
        <v>235</v>
      </c>
      <c r="B238" s="25">
        <v>51851</v>
      </c>
      <c r="C238" s="2">
        <v>2358.33</v>
      </c>
      <c r="D238" s="30">
        <f t="shared" si="22"/>
        <v>52.475809166664938</v>
      </c>
      <c r="E238" s="2">
        <f t="shared" si="21"/>
        <v>2410.8058091666649</v>
      </c>
      <c r="F238">
        <f t="shared" si="23"/>
        <v>11792.449999999535</v>
      </c>
      <c r="I238">
        <f t="shared" si="24"/>
        <v>-792296.52924374957</v>
      </c>
      <c r="L238" s="35">
        <f t="shared" si="20"/>
        <v>19.583333333333332</v>
      </c>
    </row>
    <row r="239" spans="1:12">
      <c r="A239">
        <v>236</v>
      </c>
      <c r="B239" s="25">
        <v>51882</v>
      </c>
      <c r="C239" s="2">
        <v>2358.33</v>
      </c>
      <c r="D239" s="30">
        <f t="shared" si="22"/>
        <v>43.730335416664936</v>
      </c>
      <c r="E239" s="2">
        <f t="shared" si="21"/>
        <v>2402.0603354166647</v>
      </c>
      <c r="F239">
        <f t="shared" si="23"/>
        <v>9434.1199999995351</v>
      </c>
      <c r="I239">
        <f t="shared" si="24"/>
        <v>-794698.58957916626</v>
      </c>
      <c r="L239" s="35">
        <f t="shared" si="20"/>
        <v>19.666666666666668</v>
      </c>
    </row>
    <row r="240" spans="1:12">
      <c r="A240">
        <v>237</v>
      </c>
      <c r="B240" s="25">
        <v>51913</v>
      </c>
      <c r="C240" s="2">
        <v>2358.33</v>
      </c>
      <c r="D240" s="30">
        <f t="shared" si="22"/>
        <v>34.984861666664941</v>
      </c>
      <c r="E240" s="2">
        <f t="shared" si="21"/>
        <v>2393.3148616666649</v>
      </c>
      <c r="F240">
        <f t="shared" si="23"/>
        <v>7075.7899999995352</v>
      </c>
      <c r="I240">
        <f t="shared" si="24"/>
        <v>-797091.90444083291</v>
      </c>
      <c r="L240" s="35">
        <f t="shared" si="20"/>
        <v>19.75</v>
      </c>
    </row>
    <row r="241" spans="1:12">
      <c r="A241">
        <v>238</v>
      </c>
      <c r="B241" s="25">
        <v>51941</v>
      </c>
      <c r="C241" s="2">
        <v>2358.33</v>
      </c>
      <c r="D241" s="30">
        <f t="shared" si="22"/>
        <v>26.239387916664942</v>
      </c>
      <c r="E241" s="2">
        <f t="shared" si="21"/>
        <v>2384.5693879166647</v>
      </c>
      <c r="F241">
        <f t="shared" si="23"/>
        <v>4717.4599999995353</v>
      </c>
      <c r="I241">
        <f t="shared" si="24"/>
        <v>-799476.47382874961</v>
      </c>
      <c r="L241" s="35">
        <f t="shared" si="20"/>
        <v>19.833333333333332</v>
      </c>
    </row>
    <row r="242" spans="1:12">
      <c r="A242">
        <v>239</v>
      </c>
      <c r="B242" s="25">
        <v>51972</v>
      </c>
      <c r="C242" s="2">
        <v>2358.33</v>
      </c>
      <c r="D242" s="30">
        <f t="shared" si="22"/>
        <v>17.493914166664943</v>
      </c>
      <c r="E242" s="2">
        <f t="shared" si="21"/>
        <v>2375.823914166665</v>
      </c>
      <c r="F242">
        <f t="shared" si="23"/>
        <v>2359.1299999995354</v>
      </c>
      <c r="I242">
        <f t="shared" si="24"/>
        <v>-801852.29774291627</v>
      </c>
      <c r="L242" s="35">
        <f t="shared" si="20"/>
        <v>19.916666666666668</v>
      </c>
    </row>
    <row r="243" spans="1:12">
      <c r="A243">
        <v>240</v>
      </c>
      <c r="B243" s="25">
        <v>52002</v>
      </c>
      <c r="C243" s="2">
        <v>2358.33</v>
      </c>
      <c r="D243" s="30">
        <f t="shared" si="22"/>
        <v>8.748440416664943</v>
      </c>
      <c r="E243" s="2">
        <f t="shared" si="21"/>
        <v>2367.0784404166648</v>
      </c>
      <c r="F243">
        <f t="shared" si="23"/>
        <v>0.79999999953543011</v>
      </c>
      <c r="I243">
        <f t="shared" si="24"/>
        <v>-804219.37618333299</v>
      </c>
      <c r="L243" s="35">
        <f t="shared" si="20"/>
        <v>20</v>
      </c>
    </row>
  </sheetData>
  <phoneticPr fontId="1" type="noConversion"/>
  <conditionalFormatting sqref="A4:L243">
    <cfRule type="expression" dxfId="0" priority="1">
      <formula>NOW()&gt;$B4</formula>
    </cfRule>
  </conditionalFormatting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D47"/>
  <sheetViews>
    <sheetView topLeftCell="A37" workbookViewId="0">
      <selection activeCell="G10" sqref="G10"/>
    </sheetView>
  </sheetViews>
  <sheetFormatPr defaultRowHeight="13.5"/>
  <sheetData>
    <row r="2" spans="1:4">
      <c r="A2" t="s">
        <v>29</v>
      </c>
      <c r="B2">
        <v>38000</v>
      </c>
      <c r="D2" t="s">
        <v>38</v>
      </c>
    </row>
    <row r="3" spans="1:4">
      <c r="A3" t="s">
        <v>30</v>
      </c>
      <c r="B3">
        <v>32000</v>
      </c>
      <c r="D3" t="s">
        <v>39</v>
      </c>
    </row>
    <row r="4" spans="1:4">
      <c r="A4" t="s">
        <v>28</v>
      </c>
      <c r="B4">
        <v>10000</v>
      </c>
    </row>
    <row r="5" spans="1:4">
      <c r="A5" t="s">
        <v>31</v>
      </c>
    </row>
    <row r="6" spans="1:4">
      <c r="A6" t="s">
        <v>32</v>
      </c>
    </row>
    <row r="9" spans="1:4">
      <c r="A9" t="s">
        <v>33</v>
      </c>
      <c r="B9">
        <f>SUM(B2:B7)</f>
        <v>80000</v>
      </c>
    </row>
    <row r="11" spans="1:4">
      <c r="A11" s="50" t="s">
        <v>40</v>
      </c>
      <c r="B11" s="50"/>
      <c r="C11" s="50"/>
      <c r="D11" s="50"/>
    </row>
    <row r="12" spans="1:4">
      <c r="A12" s="41" t="s">
        <v>34</v>
      </c>
      <c r="B12" s="41" t="s">
        <v>35</v>
      </c>
      <c r="C12" s="41" t="s">
        <v>36</v>
      </c>
      <c r="D12" s="41" t="s">
        <v>37</v>
      </c>
    </row>
    <row r="13" spans="1:4">
      <c r="A13" s="41"/>
      <c r="B13" s="41"/>
      <c r="C13" s="41"/>
      <c r="D13" s="41"/>
    </row>
    <row r="14" spans="1:4">
      <c r="A14" s="41"/>
      <c r="B14" s="41"/>
      <c r="C14" s="41"/>
      <c r="D14" s="41"/>
    </row>
    <row r="15" spans="1:4">
      <c r="A15" s="41"/>
      <c r="B15" s="41"/>
      <c r="C15" s="41"/>
      <c r="D15" s="41"/>
    </row>
    <row r="16" spans="1:4">
      <c r="A16" s="41"/>
      <c r="B16" s="41"/>
      <c r="C16" s="41"/>
      <c r="D16" s="41"/>
    </row>
    <row r="17" spans="1:4">
      <c r="A17" s="41"/>
      <c r="B17" s="41"/>
      <c r="C17" s="41"/>
      <c r="D17" s="41"/>
    </row>
    <row r="18" spans="1:4">
      <c r="A18" s="41"/>
      <c r="B18" s="41"/>
      <c r="C18" s="41"/>
      <c r="D18" s="41"/>
    </row>
    <row r="19" spans="1:4">
      <c r="A19" s="41"/>
      <c r="B19" s="41"/>
      <c r="C19" s="41"/>
      <c r="D19" s="41"/>
    </row>
    <row r="20" spans="1:4">
      <c r="A20" s="41"/>
      <c r="B20" s="41"/>
      <c r="C20" s="41" t="s">
        <v>41</v>
      </c>
      <c r="D20" s="41"/>
    </row>
    <row r="25" spans="1:4">
      <c r="A25" s="50" t="s">
        <v>42</v>
      </c>
      <c r="B25" s="50"/>
      <c r="C25" s="50"/>
      <c r="D25" s="50"/>
    </row>
    <row r="26" spans="1:4">
      <c r="A26" s="41" t="s">
        <v>34</v>
      </c>
      <c r="B26" s="41" t="s">
        <v>35</v>
      </c>
      <c r="C26" s="41" t="s">
        <v>36</v>
      </c>
      <c r="D26" s="41" t="s">
        <v>37</v>
      </c>
    </row>
    <row r="27" spans="1:4">
      <c r="A27" s="41"/>
      <c r="B27" s="41"/>
      <c r="C27" s="41"/>
      <c r="D27" s="41"/>
    </row>
    <row r="28" spans="1:4">
      <c r="A28" s="41"/>
      <c r="B28" s="41"/>
      <c r="C28" s="41"/>
      <c r="D28" s="41"/>
    </row>
    <row r="29" spans="1:4">
      <c r="A29" s="41"/>
      <c r="B29" s="41"/>
      <c r="C29" s="41"/>
      <c r="D29" s="41"/>
    </row>
    <row r="30" spans="1:4">
      <c r="A30" s="41"/>
      <c r="B30" s="41"/>
      <c r="C30" s="41"/>
      <c r="D30" s="41"/>
    </row>
    <row r="31" spans="1:4">
      <c r="A31" s="41"/>
      <c r="B31" s="41"/>
      <c r="C31" s="41"/>
      <c r="D31" s="41"/>
    </row>
    <row r="32" spans="1:4">
      <c r="A32" s="41"/>
      <c r="B32" s="41"/>
      <c r="C32" s="41"/>
      <c r="D32" s="41"/>
    </row>
    <row r="33" spans="1:4">
      <c r="A33" s="41"/>
      <c r="B33" s="41"/>
      <c r="C33" s="41"/>
      <c r="D33" s="41"/>
    </row>
    <row r="34" spans="1:4">
      <c r="A34" s="41"/>
      <c r="B34" s="41"/>
      <c r="C34" s="41" t="s">
        <v>41</v>
      </c>
      <c r="D34" s="41"/>
    </row>
    <row r="38" spans="1:4">
      <c r="A38" s="50" t="s">
        <v>43</v>
      </c>
      <c r="B38" s="50"/>
      <c r="C38" s="50"/>
      <c r="D38" s="50"/>
    </row>
    <row r="39" spans="1:4">
      <c r="A39" s="41" t="s">
        <v>34</v>
      </c>
      <c r="B39" s="41" t="s">
        <v>35</v>
      </c>
      <c r="C39" s="41" t="s">
        <v>36</v>
      </c>
      <c r="D39" s="41" t="s">
        <v>37</v>
      </c>
    </row>
    <row r="40" spans="1:4">
      <c r="A40" s="41"/>
      <c r="B40" s="41"/>
      <c r="C40" s="41"/>
      <c r="D40" s="41"/>
    </row>
    <row r="41" spans="1:4">
      <c r="A41" s="41"/>
      <c r="B41" s="41"/>
      <c r="C41" s="41"/>
      <c r="D41" s="41"/>
    </row>
    <row r="42" spans="1:4">
      <c r="A42" s="41"/>
      <c r="B42" s="41"/>
      <c r="C42" s="41"/>
      <c r="D42" s="41"/>
    </row>
    <row r="43" spans="1:4">
      <c r="A43" s="41"/>
      <c r="B43" s="41"/>
      <c r="C43" s="41"/>
      <c r="D43" s="41"/>
    </row>
    <row r="44" spans="1:4">
      <c r="A44" s="41"/>
      <c r="B44" s="41"/>
      <c r="C44" s="41"/>
      <c r="D44" s="41"/>
    </row>
    <row r="45" spans="1:4">
      <c r="A45" s="41"/>
      <c r="B45" s="41"/>
      <c r="C45" s="41"/>
      <c r="D45" s="41"/>
    </row>
    <row r="46" spans="1:4">
      <c r="A46" s="41"/>
      <c r="B46" s="41"/>
      <c r="C46" s="41"/>
      <c r="D46" s="41"/>
    </row>
    <row r="47" spans="1:4">
      <c r="A47" s="41"/>
      <c r="B47" s="41"/>
      <c r="C47" s="41" t="s">
        <v>41</v>
      </c>
      <c r="D47" s="41"/>
    </row>
  </sheetData>
  <mergeCells count="3">
    <mergeCell ref="A11:D11"/>
    <mergeCell ref="A25:D25"/>
    <mergeCell ref="A38:D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购房出资比例</vt:lpstr>
      <vt:lpstr>月供</vt:lpstr>
      <vt:lpstr>装修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2022-07-28T01:02:05Z</dcterms:modified>
</cp:coreProperties>
</file>