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5" i="1" l="1"/>
  <c r="N88" i="1"/>
  <c r="N87" i="1"/>
  <c r="N86" i="1"/>
  <c r="N84" i="1"/>
  <c r="N83" i="1"/>
  <c r="N18" i="1"/>
  <c r="J87" i="1"/>
  <c r="E87" i="1"/>
  <c r="J86" i="1"/>
  <c r="E86" i="1"/>
  <c r="J85" i="1"/>
  <c r="E85" i="1"/>
  <c r="J84" i="1"/>
  <c r="E84" i="1"/>
  <c r="J83" i="1"/>
  <c r="E83" i="1"/>
  <c r="J82" i="1"/>
  <c r="E82" i="1"/>
  <c r="N89" i="1" l="1"/>
  <c r="N90" i="1" s="1"/>
  <c r="N19" i="1"/>
  <c r="N61" i="1" l="1"/>
  <c r="N60" i="1"/>
  <c r="N59" i="1"/>
  <c r="N58" i="1"/>
  <c r="N57" i="1"/>
  <c r="N56" i="1"/>
  <c r="N52" i="1"/>
  <c r="N51" i="1"/>
  <c r="N50" i="1"/>
  <c r="N49" i="1"/>
  <c r="N48" i="1"/>
  <c r="N47" i="1"/>
  <c r="N43" i="1"/>
  <c r="N42" i="1"/>
  <c r="N41" i="1"/>
  <c r="N40" i="1"/>
  <c r="N39" i="1"/>
  <c r="N38" i="1"/>
  <c r="J61" i="1"/>
  <c r="E61" i="1"/>
  <c r="J60" i="1"/>
  <c r="E60" i="1"/>
  <c r="J59" i="1"/>
  <c r="E59" i="1"/>
  <c r="J58" i="1"/>
  <c r="E58" i="1"/>
  <c r="J57" i="1"/>
  <c r="E57" i="1"/>
  <c r="J56" i="1"/>
  <c r="E56" i="1"/>
  <c r="J52" i="1"/>
  <c r="E52" i="1"/>
  <c r="J51" i="1"/>
  <c r="E51" i="1"/>
  <c r="J50" i="1"/>
  <c r="E50" i="1"/>
  <c r="J49" i="1"/>
  <c r="E49" i="1"/>
  <c r="J48" i="1"/>
  <c r="E48" i="1"/>
  <c r="J47" i="1"/>
  <c r="E47" i="1"/>
  <c r="J43" i="1"/>
  <c r="E43" i="1"/>
  <c r="J42" i="1"/>
  <c r="E42" i="1"/>
  <c r="J41" i="1"/>
  <c r="E41" i="1"/>
  <c r="J40" i="1"/>
  <c r="E40" i="1"/>
  <c r="J39" i="1"/>
  <c r="E39" i="1"/>
  <c r="J38" i="1"/>
  <c r="E38" i="1"/>
  <c r="N30" i="1" l="1"/>
  <c r="N31" i="1"/>
  <c r="N32" i="1"/>
  <c r="N33" i="1"/>
  <c r="N34" i="1"/>
  <c r="N29" i="1"/>
  <c r="J34" i="1"/>
  <c r="E34" i="1"/>
  <c r="J33" i="1"/>
  <c r="E33" i="1"/>
  <c r="J32" i="1"/>
  <c r="E32" i="1"/>
  <c r="J31" i="1"/>
  <c r="E31" i="1"/>
  <c r="J30" i="1"/>
  <c r="E30" i="1"/>
  <c r="J29" i="1"/>
  <c r="E29" i="1"/>
  <c r="J17" i="1"/>
  <c r="E17" i="1"/>
  <c r="J16" i="1"/>
  <c r="E16" i="1"/>
  <c r="J15" i="1"/>
  <c r="E15" i="1"/>
  <c r="J14" i="1"/>
  <c r="E14" i="1"/>
  <c r="J13" i="1"/>
  <c r="E13" i="1"/>
  <c r="J12" i="1"/>
  <c r="E12" i="1"/>
  <c r="N13" i="1" l="1"/>
  <c r="N14" i="1"/>
  <c r="N15" i="1"/>
  <c r="N16" i="1"/>
  <c r="N17" i="1"/>
  <c r="N12" i="1"/>
  <c r="J2" i="1" l="1"/>
  <c r="J3" i="1"/>
  <c r="J4" i="1"/>
  <c r="J5" i="1"/>
  <c r="J6" i="1"/>
  <c r="J7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<sst xmlns="http://schemas.openxmlformats.org/spreadsheetml/2006/main" count="153" uniqueCount="36">
  <si>
    <t>core0_cycle</t>
    <phoneticPr fontId="2" type="noConversion"/>
  </si>
  <si>
    <t>core0_ccycle</t>
    <phoneticPr fontId="2" type="noConversion"/>
  </si>
  <si>
    <t>core0_sum_cycles</t>
    <phoneticPr fontId="2" type="noConversion"/>
  </si>
  <si>
    <t>core0_instructions</t>
    <phoneticPr fontId="2" type="noConversion"/>
  </si>
  <si>
    <t>core0_mGETS</t>
    <phoneticPr fontId="2" type="noConversion"/>
  </si>
  <si>
    <t>core0_mGETXIM</t>
    <phoneticPr fontId="2" type="noConversion"/>
  </si>
  <si>
    <t>core0_mGETXSM</t>
    <phoneticPr fontId="2" type="noConversion"/>
  </si>
  <si>
    <t>core0_MPKI</t>
    <phoneticPr fontId="2" type="noConversion"/>
  </si>
  <si>
    <t xml:space="preserve">gcc </t>
  </si>
  <si>
    <t xml:space="preserve">mcf </t>
  </si>
  <si>
    <t xml:space="preserve">xalan </t>
  </si>
  <si>
    <t xml:space="preserve">cactusADM </t>
  </si>
  <si>
    <t xml:space="preserve">leslie3d </t>
  </si>
  <si>
    <t xml:space="preserve">soplex </t>
  </si>
  <si>
    <t>LRU running cycle</t>
    <phoneticPr fontId="2" type="noConversion"/>
  </si>
  <si>
    <t>core0_sum_cycles</t>
  </si>
  <si>
    <t>normalized cycle</t>
    <phoneticPr fontId="2" type="noConversion"/>
  </si>
  <si>
    <t>without N_L</t>
    <phoneticPr fontId="2" type="noConversion"/>
  </si>
  <si>
    <t>with N_L</t>
    <phoneticPr fontId="2" type="noConversion"/>
  </si>
  <si>
    <t>core0_MPKI</t>
    <phoneticPr fontId="2" type="noConversion"/>
  </si>
  <si>
    <t>PRP_V1 running time</t>
    <phoneticPr fontId="2" type="noConversion"/>
  </si>
  <si>
    <t>LRU(4MB)</t>
    <phoneticPr fontId="2" type="noConversion"/>
  </si>
  <si>
    <t>PRP_V1(2MB)</t>
    <phoneticPr fontId="2" type="noConversion"/>
  </si>
  <si>
    <t>PRP_V2(2MB)</t>
    <phoneticPr fontId="2" type="noConversion"/>
  </si>
  <si>
    <t>LRU(2MB)</t>
    <phoneticPr fontId="2" type="noConversion"/>
  </si>
  <si>
    <t>LRU(2MB)</t>
    <phoneticPr fontId="2" type="noConversion"/>
  </si>
  <si>
    <t>from HW4</t>
    <phoneticPr fontId="2" type="noConversion"/>
  </si>
  <si>
    <t>PRP_V1(2MB)</t>
    <phoneticPr fontId="2" type="noConversion"/>
  </si>
  <si>
    <t>2MB</t>
    <phoneticPr fontId="2" type="noConversion"/>
  </si>
  <si>
    <t>SRRIP(2MB)</t>
    <phoneticPr fontId="2" type="noConversion"/>
  </si>
  <si>
    <t>LFU(2MB)</t>
    <phoneticPr fontId="2" type="noConversion"/>
  </si>
  <si>
    <t>LLC Access Time</t>
    <phoneticPr fontId="2" type="noConversion"/>
  </si>
  <si>
    <t>PRP_V1</t>
    <phoneticPr fontId="2" type="noConversion"/>
  </si>
  <si>
    <t>PRP_V1(4MB)</t>
    <phoneticPr fontId="2" type="noConversion"/>
  </si>
  <si>
    <t>4MB</t>
    <phoneticPr fontId="2" type="noConversion"/>
  </si>
  <si>
    <t>LRU_4MB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</si>
</sst>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3.jpeg"/><Relationship Id="rId4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MPKI:</a:t>
            </a:r>
            <a:r>
              <a:rPr lang="en-US" altLang="zh-TW" baseline="0"/>
              <a:t> LRU vs PRP_V1</a:t>
            </a:r>
            <a:r>
              <a:rPr lang="zh-TW" altLang="en-US" baseline="0"/>
              <a:t> </a:t>
            </a:r>
            <a:r>
              <a:rPr lang="en-US" altLang="zh-TW" baseline="0"/>
              <a:t>vs SRRIP vs LFU (LLC is 2MB)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3.285470200844173</c:v>
                </c:pt>
                <c:pt idx="1">
                  <c:v>80.98370067200409</c:v>
                </c:pt>
                <c:pt idx="2">
                  <c:v>1.8950142392553071</c:v>
                </c:pt>
                <c:pt idx="3">
                  <c:v>4.8293764377280644</c:v>
                </c:pt>
                <c:pt idx="4">
                  <c:v>23.833933205946209</c:v>
                </c:pt>
                <c:pt idx="5">
                  <c:v>21.64259860218672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1-4194-8D92-6FE4427BF15C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Sheet1!$P$12:$P$17</c:f>
              <c:numCache>
                <c:formatCode>General</c:formatCode>
                <c:ptCount val="6"/>
                <c:pt idx="0">
                  <c:v>2.9238387201130442</c:v>
                </c:pt>
                <c:pt idx="1">
                  <c:v>71.516179162187385</c:v>
                </c:pt>
                <c:pt idx="2">
                  <c:v>1.9009310730759807</c:v>
                </c:pt>
                <c:pt idx="3">
                  <c:v>4.4146602807688975</c:v>
                </c:pt>
                <c:pt idx="4">
                  <c:v>23.589110111103004</c:v>
                </c:pt>
                <c:pt idx="5">
                  <c:v>21.056277959444401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1-4194-8D92-6FE4427BF15C}"/>
            </c:ext>
          </c:extLst>
        </c:ser>
        <c:ser>
          <c:idx val="2"/>
          <c:order val="2"/>
          <c:tx>
            <c:v>LFU</c:v>
          </c:tx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Sheet1!$J$47:$J$52</c:f>
              <c:numCache>
                <c:formatCode>General</c:formatCode>
                <c:ptCount val="6"/>
                <c:pt idx="0">
                  <c:v>3.3622435532798822</c:v>
                </c:pt>
                <c:pt idx="1">
                  <c:v>77.394561011822773</c:v>
                </c:pt>
                <c:pt idx="2">
                  <c:v>1.8432581046919725</c:v>
                </c:pt>
                <c:pt idx="3">
                  <c:v>4.79319342195791</c:v>
                </c:pt>
                <c:pt idx="4">
                  <c:v>23.817488901417242</c:v>
                </c:pt>
                <c:pt idx="5">
                  <c:v>20.679584578713328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4F1D-980D-CA4AA79559F6}"/>
            </c:ext>
          </c:extLst>
        </c:ser>
        <c:ser>
          <c:idx val="3"/>
          <c:order val="3"/>
          <c:tx>
            <c:v>SRRIP</c:v>
          </c:tx>
          <c:spPr>
            <a:blipFill>
              <a:blip xmlns:r="http://schemas.openxmlformats.org/officeDocument/2006/relationships" r:embed="rId5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Sheet1!$J$56:$J$61</c:f>
              <c:numCache>
                <c:formatCode>General</c:formatCode>
                <c:ptCount val="6"/>
                <c:pt idx="0">
                  <c:v>2.9976495836211714</c:v>
                </c:pt>
                <c:pt idx="1">
                  <c:v>76.916223878774346</c:v>
                </c:pt>
                <c:pt idx="2">
                  <c:v>1.7723105504373959</c:v>
                </c:pt>
                <c:pt idx="3">
                  <c:v>4.7582903491522721</c:v>
                </c:pt>
                <c:pt idx="4">
                  <c:v>23.85914929407225</c:v>
                </c:pt>
                <c:pt idx="5">
                  <c:v>20.231948479626183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9-4F1D-980D-CA4AA795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MPKI:</a:t>
            </a:r>
            <a:r>
              <a:rPr lang="en-US" altLang="zh-TW" baseline="0"/>
              <a:t> PRP_V2 vs PRP_V1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PRP_V2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Sheet1!$J$29:$J$34</c:f>
              <c:numCache>
                <c:formatCode>0.0000</c:formatCode>
                <c:ptCount val="6"/>
                <c:pt idx="0">
                  <c:v>2.832254144874895</c:v>
                </c:pt>
                <c:pt idx="1">
                  <c:v>71.374640362416756</c:v>
                </c:pt>
                <c:pt idx="2">
                  <c:v>1.9017896133041119</c:v>
                </c:pt>
                <c:pt idx="3">
                  <c:v>4.4165713364110317</c:v>
                </c:pt>
                <c:pt idx="4">
                  <c:v>23.535218578134497</c:v>
                </c:pt>
                <c:pt idx="5">
                  <c:v>20.130629503321916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A-4866-B8A7-922DC741CAB4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Sheet1!$P$12:$P$17</c:f>
              <c:numCache>
                <c:formatCode>General</c:formatCode>
                <c:ptCount val="6"/>
                <c:pt idx="0">
                  <c:v>2.9238387201130442</c:v>
                </c:pt>
                <c:pt idx="1">
                  <c:v>71.516179162187385</c:v>
                </c:pt>
                <c:pt idx="2">
                  <c:v>1.9009310730759807</c:v>
                </c:pt>
                <c:pt idx="3">
                  <c:v>4.4146602807688975</c:v>
                </c:pt>
                <c:pt idx="4">
                  <c:v>23.589110111103004</c:v>
                </c:pt>
                <c:pt idx="5">
                  <c:v>21.056277959444401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A-4866-B8A7-922DC741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Normalized Cycles:</a:t>
            </a:r>
            <a:r>
              <a:rPr lang="en-US" altLang="zh-TW" baseline="0"/>
              <a:t> </a:t>
            </a:r>
            <a:r>
              <a:rPr lang="en-US" altLang="zh-TW" sz="1400" b="0" i="0" u="none" strike="noStrike" baseline="0">
                <a:effectLst/>
              </a:rPr>
              <a:t>LRU vs PRP_V1</a:t>
            </a:r>
            <a:r>
              <a:rPr lang="zh-TW" altLang="zh-TW" sz="1400" b="0" i="0" u="none" strike="noStrike" baseline="0">
                <a:effectLst/>
              </a:rPr>
              <a:t> </a:t>
            </a:r>
            <a:r>
              <a:rPr lang="en-US" altLang="zh-TW" sz="1400" b="0" i="0" u="none" strike="noStrike" baseline="0">
                <a:effectLst/>
              </a:rPr>
              <a:t>vs SRRIP vs LFU (LLC is 2MB)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6-41B9-A6CC-4A9D5F5F2AF3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Sheet1!$N$12:$N$17</c:f>
              <c:numCache>
                <c:formatCode>General</c:formatCode>
                <c:ptCount val="6"/>
                <c:pt idx="0">
                  <c:v>0.94868046558094843</c:v>
                </c:pt>
                <c:pt idx="1">
                  <c:v>0.91001073181814496</c:v>
                </c:pt>
                <c:pt idx="2">
                  <c:v>1.0238551918723096</c:v>
                </c:pt>
                <c:pt idx="3">
                  <c:v>0.97453694244266886</c:v>
                </c:pt>
                <c:pt idx="4">
                  <c:v>1.0107612297639785</c:v>
                </c:pt>
                <c:pt idx="5">
                  <c:v>0.99199339747091664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6-41B9-A6CC-4A9D5F5F2AF3}"/>
            </c:ext>
          </c:extLst>
        </c:ser>
        <c:ser>
          <c:idx val="2"/>
          <c:order val="2"/>
          <c:tx>
            <c:v>LFU</c:v>
          </c:tx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Sheet1!$N$47:$N$52</c:f>
              <c:numCache>
                <c:formatCode>General</c:formatCode>
                <c:ptCount val="6"/>
                <c:pt idx="0">
                  <c:v>1.0079204369556849</c:v>
                </c:pt>
                <c:pt idx="1">
                  <c:v>0.96905854230188548</c:v>
                </c:pt>
                <c:pt idx="2">
                  <c:v>0.99684372885735961</c:v>
                </c:pt>
                <c:pt idx="3">
                  <c:v>0.99717856354766043</c:v>
                </c:pt>
                <c:pt idx="4">
                  <c:v>0.99974159909771443</c:v>
                </c:pt>
                <c:pt idx="5">
                  <c:v>0.97305955525590948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2-4381-8729-7AC0B5830540}"/>
            </c:ext>
          </c:extLst>
        </c:ser>
        <c:ser>
          <c:idx val="3"/>
          <c:order val="3"/>
          <c:tx>
            <c:v>SRRIP</c:v>
          </c:tx>
          <c:spPr>
            <a:blipFill>
              <a:blip xmlns:r="http://schemas.openxmlformats.org/officeDocument/2006/relationships" r:embed="rId5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Sheet1!$N$56:$N$61</c:f>
              <c:numCache>
                <c:formatCode>General</c:formatCode>
                <c:ptCount val="6"/>
                <c:pt idx="0">
                  <c:v>0.96479096694025945</c:v>
                </c:pt>
                <c:pt idx="1">
                  <c:v>0.96562422580048457</c:v>
                </c:pt>
                <c:pt idx="2">
                  <c:v>0.9913021646944733</c:v>
                </c:pt>
                <c:pt idx="3">
                  <c:v>0.99606151916025731</c:v>
                </c:pt>
                <c:pt idx="4">
                  <c:v>1.0021249424694674</c:v>
                </c:pt>
                <c:pt idx="5">
                  <c:v>0.96878549573117634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2-4381-8729-7AC0B583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 cycles</a:t>
                </a:r>
              </a:p>
            </c:rich>
          </c:tx>
          <c:layout>
            <c:manualLayout>
              <c:xMode val="edge"/>
              <c:yMode val="edge"/>
              <c:x val="2.502844141069397E-2"/>
              <c:y val="0.337033852429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Normalized Cycles: </a:t>
            </a:r>
            <a:r>
              <a:rPr lang="en-US" altLang="zh-TW" baseline="0"/>
              <a:t>PRP_V2 vs PRP_V1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PRP_V2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Sheet1!$N$29:$N$34</c:f>
              <c:numCache>
                <c:formatCode>General</c:formatCode>
                <c:ptCount val="6"/>
                <c:pt idx="0">
                  <c:v>0.99073264679354445</c:v>
                </c:pt>
                <c:pt idx="1">
                  <c:v>0.99813592458723055</c:v>
                </c:pt>
                <c:pt idx="2">
                  <c:v>1.0006343077046975</c:v>
                </c:pt>
                <c:pt idx="3">
                  <c:v>1.0002199039605726</c:v>
                </c:pt>
                <c:pt idx="4">
                  <c:v>0.99850446530562276</c:v>
                </c:pt>
                <c:pt idx="5">
                  <c:v>0.96589473681297144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F2F-A78C-4010F4B2389D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C-4F2F-A78C-4010F4B2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Normalized Cycles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LLC Access Times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Sheet1!$A$66:$A$71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Sheet1!$B$66:$B$71</c:f>
              <c:numCache>
                <c:formatCode>General</c:formatCode>
                <c:ptCount val="6"/>
                <c:pt idx="0">
                  <c:v>1757500</c:v>
                </c:pt>
                <c:pt idx="1">
                  <c:v>10199706</c:v>
                </c:pt>
                <c:pt idx="2">
                  <c:v>445371</c:v>
                </c:pt>
                <c:pt idx="3">
                  <c:v>522878</c:v>
                </c:pt>
                <c:pt idx="4">
                  <c:v>2661752</c:v>
                </c:pt>
                <c:pt idx="5">
                  <c:v>3340234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6-4F73-AF54-CF15196ED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787888"/>
        <c:axId val="1389209280"/>
      </c:barChart>
      <c:catAx>
        <c:axId val="14007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9209280"/>
        <c:crosses val="autoZero"/>
        <c:auto val="1"/>
        <c:lblAlgn val="ctr"/>
        <c:lblOffset val="100"/>
        <c:noMultiLvlLbl val="0"/>
      </c:catAx>
      <c:valAx>
        <c:axId val="13892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LLC Access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078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MPKI:</a:t>
            </a:r>
            <a:r>
              <a:rPr lang="en-US" altLang="zh-TW" baseline="0"/>
              <a:t> LRU vs PRP_V1</a:t>
            </a:r>
            <a:r>
              <a:rPr lang="zh-TW" altLang="en-US" baseline="0"/>
              <a:t> </a:t>
            </a:r>
            <a:r>
              <a:rPr lang="en-US" altLang="zh-TW" baseline="0"/>
              <a:t>(LLC is 4MB)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Sheet1!$P$82:$P$87</c:f>
              <c:numCache>
                <c:formatCode>0.0000</c:formatCode>
                <c:ptCount val="6"/>
                <c:pt idx="0">
                  <c:v>1.3826715116213959</c:v>
                </c:pt>
                <c:pt idx="1">
                  <c:v>71.642497938206105</c:v>
                </c:pt>
                <c:pt idx="2">
                  <c:v>1.0678576254627716</c:v>
                </c:pt>
                <c:pt idx="3">
                  <c:v>4.1320162461134293</c:v>
                </c:pt>
                <c:pt idx="4">
                  <c:v>22.735505161421241</c:v>
                </c:pt>
                <c:pt idx="5">
                  <c:v>16.591142172923238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3-4C67-A20D-D06A8D831B5F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Sheet1!$J$82:$J$87</c:f>
              <c:numCache>
                <c:formatCode>0.0000</c:formatCode>
                <c:ptCount val="6"/>
                <c:pt idx="0">
                  <c:v>1.4523705262848017</c:v>
                </c:pt>
                <c:pt idx="1">
                  <c:v>52.63819782027452</c:v>
                </c:pt>
                <c:pt idx="2">
                  <c:v>1.0866998856388501</c:v>
                </c:pt>
                <c:pt idx="3">
                  <c:v>3.6689401708307803</c:v>
                </c:pt>
                <c:pt idx="4">
                  <c:v>22.6252134300797</c:v>
                </c:pt>
                <c:pt idx="5">
                  <c:v>14.900883967319633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3-4C67-A20D-D06A8D83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MPKI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Normalized Cycles:</a:t>
            </a:r>
            <a:r>
              <a:rPr lang="en-US" altLang="zh-TW" baseline="0"/>
              <a:t> </a:t>
            </a:r>
            <a:r>
              <a:rPr lang="en-US" altLang="zh-TW" sz="1400" b="0" i="0" u="none" strike="noStrike" baseline="0">
                <a:effectLst/>
              </a:rPr>
              <a:t>LRU vs PRP_V1 (LLC is 4MB)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LRU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Sheet1!$L$2:$L$7</c:f>
              <c:strCache>
                <c:ptCount val="6"/>
                <c:pt idx="0">
                  <c:v>gcc </c:v>
                </c:pt>
                <c:pt idx="1">
                  <c:v>mcf </c:v>
                </c:pt>
                <c:pt idx="2">
                  <c:v>xalan </c:v>
                </c:pt>
                <c:pt idx="3">
                  <c:v>cactusADM </c:v>
                </c:pt>
                <c:pt idx="4">
                  <c:v>leslie3d </c:v>
                </c:pt>
                <c:pt idx="5">
                  <c:v>soplex 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391-BABF-ECC7CF852217}"/>
            </c:ext>
          </c:extLst>
        </c:ser>
        <c:ser>
          <c:idx val="1"/>
          <c:order val="1"/>
          <c:tx>
            <c:v>PRP_V1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val>
            <c:numRef>
              <c:f>Sheet1!$N$83:$N$88</c:f>
              <c:numCache>
                <c:formatCode>General</c:formatCode>
                <c:ptCount val="6"/>
                <c:pt idx="0">
                  <c:v>1.0044098373195036</c:v>
                </c:pt>
                <c:pt idx="1">
                  <c:v>0.75018864714168321</c:v>
                </c:pt>
                <c:pt idx="2">
                  <c:v>1.0090076842683449</c:v>
                </c:pt>
                <c:pt idx="3">
                  <c:v>0.95470497192454185</c:v>
                </c:pt>
                <c:pt idx="4">
                  <c:v>1.0117722870397043</c:v>
                </c:pt>
                <c:pt idx="5">
                  <c:v>0.98398473442431167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391-BABF-ECC7CF85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080640"/>
        <c:axId val="164782016"/>
      </c:barChart>
      <c:catAx>
        <c:axId val="734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82016"/>
        <c:crosses val="autoZero"/>
        <c:auto val="1"/>
        <c:lblAlgn val="ctr"/>
        <c:lblOffset val="100"/>
        <c:noMultiLvlLbl val="0"/>
      </c:catAx>
      <c:valAx>
        <c:axId val="1647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normalized  cycles</a:t>
                </a:r>
              </a:p>
            </c:rich>
          </c:tx>
          <c:layout>
            <c:manualLayout>
              <c:xMode val="edge"/>
              <c:yMode val="edge"/>
              <c:x val="2.502844141069397E-2"/>
              <c:y val="0.337033852429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408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695325</xdr:colOff>
      <xdr:row>0</xdr:row>
      <xdr:rowOff>185736</xdr:rowOff>
    </xdr:from>
    <xdr:to>
      <xdr:col>21</xdr:col>
      <xdr:colOff>1038225</xdr:colOff>
      <xdr:row>15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05409-8623-4B5F-8C72-0238767A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695325</xdr:colOff>
      <xdr:row>17</xdr:row>
      <xdr:rowOff>76199</xdr:rowOff>
    </xdr:from>
    <xdr:to>
      <xdr:col>21</xdr:col>
      <xdr:colOff>1028700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91067-2F64-4E92-953C-2DA7D6F19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28</xdr:col>
      <xdr:colOff>628650</xdr:colOff>
      <xdr:row>15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D515E-DB79-4918-BDB0-B853184A5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28</xdr:col>
      <xdr:colOff>333375</xdr:colOff>
      <xdr:row>31</xdr:row>
      <xdr:rowOff>180976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A44526-7020-4AEA-8E14-43DA7B309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676275</xdr:colOff>
      <xdr:row>63</xdr:row>
      <xdr:rowOff>128587</xdr:rowOff>
    </xdr:from>
    <xdr:to>
      <xdr:col>8</xdr:col>
      <xdr:colOff>9525</xdr:colOff>
      <xdr:row>77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C2281-C2DA-475F-AB3E-9E9E8879E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78</xdr:row>
      <xdr:rowOff>0</xdr:rowOff>
    </xdr:from>
    <xdr:to>
      <xdr:col>22</xdr:col>
      <xdr:colOff>381000</xdr:colOff>
      <xdr:row>92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CE349-9AF9-441B-8D8C-0DDEB825F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78</xdr:row>
      <xdr:rowOff>0</xdr:rowOff>
    </xdr:from>
    <xdr:to>
      <xdr:col>28</xdr:col>
      <xdr:colOff>628650</xdr:colOff>
      <xdr:row>92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72591-2E1B-43B9-A3B2-01DFC1BC6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topLeftCell="U75" workbookViewId="0">
      <selection activeCell="W78" sqref="W78"/>
    </sheetView>
  </sheetViews>
  <sheetFormatPr defaultColWidth="15.7109375" defaultRowHeight="15.75" x14ac:dyDescent="0.25"/>
  <sheetData>
    <row r="1" spans="1:16" x14ac:dyDescent="0.25">
      <c r="A1" s="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24</v>
      </c>
      <c r="M1" t="s">
        <v>19</v>
      </c>
    </row>
    <row r="2" spans="1:16" x14ac:dyDescent="0.25">
      <c r="A2" t="s">
        <v>8</v>
      </c>
      <c r="C2" s="2">
        <v>108560002</v>
      </c>
      <c r="D2" s="2">
        <v>3311245</v>
      </c>
      <c r="E2" s="2">
        <f t="shared" ref="E2:E7" si="0">C2+D2</f>
        <v>111871247</v>
      </c>
      <c r="F2" s="2">
        <v>100010016</v>
      </c>
      <c r="G2" s="2">
        <v>99907</v>
      </c>
      <c r="H2" s="2">
        <v>38374</v>
      </c>
      <c r="I2" s="2">
        <v>0</v>
      </c>
      <c r="J2" s="3">
        <f t="shared" ref="J2:J7" si="1">(G2+H2+I2)/(F2/1000)</f>
        <v>1.3826715116213959</v>
      </c>
      <c r="L2" t="s">
        <v>8</v>
      </c>
      <c r="M2">
        <v>3.285470200844173</v>
      </c>
      <c r="N2">
        <v>1</v>
      </c>
    </row>
    <row r="3" spans="1:16" x14ac:dyDescent="0.25">
      <c r="A3" t="s">
        <v>9</v>
      </c>
      <c r="C3" s="2">
        <v>602842614</v>
      </c>
      <c r="D3" s="2">
        <v>134369722</v>
      </c>
      <c r="E3" s="2">
        <f t="shared" si="0"/>
        <v>737212336</v>
      </c>
      <c r="F3" s="2">
        <v>100000296</v>
      </c>
      <c r="G3" s="2">
        <v>7067081</v>
      </c>
      <c r="H3" s="2">
        <v>97190</v>
      </c>
      <c r="I3" s="2">
        <v>0</v>
      </c>
      <c r="J3" s="3">
        <f t="shared" si="1"/>
        <v>71.642497938206105</v>
      </c>
      <c r="L3" t="s">
        <v>9</v>
      </c>
      <c r="M3">
        <v>80.98370067200409</v>
      </c>
      <c r="N3">
        <v>1</v>
      </c>
    </row>
    <row r="4" spans="1:16" x14ac:dyDescent="0.25">
      <c r="A4" t="s">
        <v>10</v>
      </c>
      <c r="C4" s="2">
        <v>61370358</v>
      </c>
      <c r="D4" s="2">
        <v>1827461</v>
      </c>
      <c r="E4" s="2">
        <f t="shared" si="0"/>
        <v>63197819</v>
      </c>
      <c r="F4" s="2">
        <v>100007714</v>
      </c>
      <c r="G4" s="2">
        <v>34137</v>
      </c>
      <c r="H4" s="2">
        <v>72657</v>
      </c>
      <c r="I4" s="2">
        <v>0</v>
      </c>
      <c r="J4" s="3">
        <f t="shared" si="1"/>
        <v>1.0678576254627716</v>
      </c>
      <c r="L4" t="s">
        <v>10</v>
      </c>
      <c r="M4">
        <v>1.8950142392553071</v>
      </c>
      <c r="N4">
        <v>1</v>
      </c>
    </row>
    <row r="5" spans="1:16" x14ac:dyDescent="0.25">
      <c r="A5" t="s">
        <v>11</v>
      </c>
      <c r="C5" s="2">
        <v>81391318</v>
      </c>
      <c r="D5" s="2">
        <v>8740782</v>
      </c>
      <c r="E5" s="2">
        <f t="shared" si="0"/>
        <v>90132100</v>
      </c>
      <c r="F5" s="2">
        <v>100002995</v>
      </c>
      <c r="G5" s="2">
        <v>299665</v>
      </c>
      <c r="H5" s="2">
        <v>113549</v>
      </c>
      <c r="I5" s="2">
        <v>0</v>
      </c>
      <c r="J5" s="3">
        <f t="shared" si="1"/>
        <v>4.1320162461134293</v>
      </c>
      <c r="L5" t="s">
        <v>11</v>
      </c>
      <c r="M5">
        <v>4.8293764377280644</v>
      </c>
      <c r="N5">
        <v>1</v>
      </c>
    </row>
    <row r="6" spans="1:16" x14ac:dyDescent="0.25">
      <c r="A6" t="s">
        <v>12</v>
      </c>
      <c r="C6" s="2">
        <v>169292805</v>
      </c>
      <c r="D6" s="2">
        <v>44326604</v>
      </c>
      <c r="E6" s="2">
        <f t="shared" si="0"/>
        <v>213619409</v>
      </c>
      <c r="F6" s="2">
        <v>100009082</v>
      </c>
      <c r="G6" s="2">
        <v>1664474</v>
      </c>
      <c r="H6" s="2">
        <v>609283</v>
      </c>
      <c r="I6" s="2">
        <v>0</v>
      </c>
      <c r="J6" s="3">
        <f t="shared" si="1"/>
        <v>22.735505161421241</v>
      </c>
      <c r="L6" t="s">
        <v>12</v>
      </c>
      <c r="M6">
        <v>23.833933205946209</v>
      </c>
      <c r="N6">
        <v>1</v>
      </c>
    </row>
    <row r="7" spans="1:16" x14ac:dyDescent="0.25">
      <c r="A7" t="s">
        <v>13</v>
      </c>
      <c r="C7" s="2">
        <v>174451985</v>
      </c>
      <c r="D7" s="2">
        <v>29847156</v>
      </c>
      <c r="E7" s="2">
        <f t="shared" si="0"/>
        <v>204299141</v>
      </c>
      <c r="F7" s="2">
        <v>100000891</v>
      </c>
      <c r="G7" s="2">
        <v>1400464</v>
      </c>
      <c r="H7" s="2">
        <v>258665</v>
      </c>
      <c r="I7" s="2">
        <v>0</v>
      </c>
      <c r="J7" s="3">
        <f t="shared" si="1"/>
        <v>16.591142172923238</v>
      </c>
      <c r="L7" t="s">
        <v>13</v>
      </c>
      <c r="M7">
        <v>21.64259860218672</v>
      </c>
      <c r="N7">
        <v>1</v>
      </c>
    </row>
    <row r="10" spans="1:16" x14ac:dyDescent="0.25">
      <c r="A10" t="s">
        <v>17</v>
      </c>
      <c r="M10" t="s">
        <v>28</v>
      </c>
      <c r="P10" t="s">
        <v>27</v>
      </c>
    </row>
    <row r="11" spans="1:16" x14ac:dyDescent="0.25">
      <c r="A11" s="1" t="s">
        <v>22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L11" t="s">
        <v>15</v>
      </c>
      <c r="M11" t="s">
        <v>14</v>
      </c>
      <c r="N11" t="s">
        <v>16</v>
      </c>
      <c r="P11" t="s">
        <v>19</v>
      </c>
    </row>
    <row r="12" spans="1:16" x14ac:dyDescent="0.25">
      <c r="A12" t="s">
        <v>8</v>
      </c>
      <c r="C12" s="2">
        <v>121940004</v>
      </c>
      <c r="D12" s="2">
        <v>7832324</v>
      </c>
      <c r="E12" s="2">
        <f t="shared" ref="E12:E17" si="2">C12+D12</f>
        <v>129772328</v>
      </c>
      <c r="F12" s="2">
        <v>100004832</v>
      </c>
      <c r="G12" s="2">
        <v>222743</v>
      </c>
      <c r="H12" s="2">
        <v>69655</v>
      </c>
      <c r="I12" s="2">
        <v>0</v>
      </c>
      <c r="J12" s="3">
        <f t="shared" ref="J12:J17" si="3">(G12+H12+I12)/(F12/1000)</f>
        <v>2.9238387201130442</v>
      </c>
      <c r="L12">
        <v>129772328</v>
      </c>
      <c r="M12">
        <v>136792453</v>
      </c>
      <c r="N12">
        <f t="shared" ref="N12:N17" si="4">L12/M12</f>
        <v>0.94868046558094843</v>
      </c>
      <c r="P12">
        <v>2.9238387201130442</v>
      </c>
    </row>
    <row r="13" spans="1:16" x14ac:dyDescent="0.25">
      <c r="A13" t="s">
        <v>9</v>
      </c>
      <c r="C13" s="2">
        <v>595682853</v>
      </c>
      <c r="D13" s="2">
        <v>132622982</v>
      </c>
      <c r="E13" s="2">
        <f t="shared" si="2"/>
        <v>728305835</v>
      </c>
      <c r="F13" s="2">
        <v>100000141</v>
      </c>
      <c r="G13" s="2">
        <v>7042620</v>
      </c>
      <c r="H13" s="2">
        <v>109008</v>
      </c>
      <c r="I13" s="2">
        <v>0</v>
      </c>
      <c r="J13" s="3">
        <f t="shared" si="3"/>
        <v>71.516179162187385</v>
      </c>
      <c r="L13">
        <v>728305835</v>
      </c>
      <c r="M13">
        <v>800326644</v>
      </c>
      <c r="N13">
        <f t="shared" si="4"/>
        <v>0.91001073181814496</v>
      </c>
      <c r="P13">
        <v>71.516179162187385</v>
      </c>
    </row>
    <row r="14" spans="1:16" x14ac:dyDescent="0.25">
      <c r="A14" t="s">
        <v>10</v>
      </c>
      <c r="C14" s="2">
        <v>65820796</v>
      </c>
      <c r="D14" s="2">
        <v>3442118</v>
      </c>
      <c r="E14" s="2">
        <f t="shared" si="2"/>
        <v>69262914</v>
      </c>
      <c r="F14" s="2">
        <v>100013095</v>
      </c>
      <c r="G14" s="2">
        <v>77270</v>
      </c>
      <c r="H14" s="2">
        <v>112848</v>
      </c>
      <c r="I14" s="2">
        <v>0</v>
      </c>
      <c r="J14" s="3">
        <f t="shared" si="3"/>
        <v>1.9009310730759807</v>
      </c>
      <c r="L14">
        <v>69262914</v>
      </c>
      <c r="M14">
        <v>67649131</v>
      </c>
      <c r="N14">
        <f t="shared" si="4"/>
        <v>1.0238551918723096</v>
      </c>
      <c r="P14">
        <v>1.9009310730759807</v>
      </c>
    </row>
    <row r="15" spans="1:16" x14ac:dyDescent="0.25">
      <c r="A15" t="s">
        <v>11</v>
      </c>
      <c r="C15" s="2">
        <v>82890872</v>
      </c>
      <c r="D15" s="2">
        <v>9185687</v>
      </c>
      <c r="E15" s="2">
        <f t="shared" si="2"/>
        <v>92076559</v>
      </c>
      <c r="F15" s="2">
        <v>100004524</v>
      </c>
      <c r="G15" s="2">
        <v>318894</v>
      </c>
      <c r="H15" s="2">
        <v>122592</v>
      </c>
      <c r="I15" s="2">
        <v>0</v>
      </c>
      <c r="J15" s="3">
        <f t="shared" si="3"/>
        <v>4.4146602807688975</v>
      </c>
      <c r="L15">
        <v>92076559</v>
      </c>
      <c r="M15">
        <v>94482369</v>
      </c>
      <c r="N15">
        <f t="shared" si="4"/>
        <v>0.97453694244266886</v>
      </c>
      <c r="P15">
        <v>4.4146602807688975</v>
      </c>
    </row>
    <row r="16" spans="1:16" x14ac:dyDescent="0.25">
      <c r="A16" t="s">
        <v>12</v>
      </c>
      <c r="C16" s="2">
        <v>173792216</v>
      </c>
      <c r="D16" s="2">
        <v>45918501</v>
      </c>
      <c r="E16" s="2">
        <f t="shared" si="2"/>
        <v>219710717</v>
      </c>
      <c r="F16" s="2">
        <v>100002967</v>
      </c>
      <c r="G16" s="2">
        <v>1721911</v>
      </c>
      <c r="H16" s="2">
        <v>637070</v>
      </c>
      <c r="I16" s="2">
        <v>0</v>
      </c>
      <c r="J16" s="3">
        <f t="shared" si="3"/>
        <v>23.589110111103004</v>
      </c>
      <c r="L16">
        <v>219710717</v>
      </c>
      <c r="M16">
        <v>217371532</v>
      </c>
      <c r="N16">
        <f t="shared" si="4"/>
        <v>1.0107612297639785</v>
      </c>
      <c r="P16">
        <v>23.589110111103004</v>
      </c>
    </row>
    <row r="17" spans="1:16" x14ac:dyDescent="0.25">
      <c r="A17" t="s">
        <v>13</v>
      </c>
      <c r="C17" s="2">
        <v>193961313</v>
      </c>
      <c r="D17" s="2">
        <v>37276926</v>
      </c>
      <c r="E17" s="2">
        <f t="shared" si="2"/>
        <v>231238239</v>
      </c>
      <c r="F17" s="2">
        <v>100003999</v>
      </c>
      <c r="G17" s="2">
        <v>1688342</v>
      </c>
      <c r="H17" s="2">
        <v>417370</v>
      </c>
      <c r="I17" s="2">
        <v>0</v>
      </c>
      <c r="J17" s="3">
        <f t="shared" si="3"/>
        <v>21.056277959444401</v>
      </c>
      <c r="L17">
        <v>231238239</v>
      </c>
      <c r="M17">
        <v>233104615</v>
      </c>
      <c r="N17">
        <f t="shared" si="4"/>
        <v>0.99199339747091664</v>
      </c>
      <c r="P17">
        <v>21.056277959444401</v>
      </c>
    </row>
    <row r="18" spans="1:16" x14ac:dyDescent="0.25">
      <c r="N18">
        <f>GEOMEAN(N12:N17)</f>
        <v>0.97587332157945705</v>
      </c>
    </row>
    <row r="19" spans="1:16" x14ac:dyDescent="0.25">
      <c r="N19">
        <f>1-N18</f>
        <v>2.4126678420542946E-2</v>
      </c>
    </row>
    <row r="27" spans="1:16" x14ac:dyDescent="0.25">
      <c r="A27" t="s">
        <v>18</v>
      </c>
      <c r="M27" t="s">
        <v>28</v>
      </c>
    </row>
    <row r="28" spans="1:16" x14ac:dyDescent="0.25">
      <c r="A28" s="1" t="s">
        <v>23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L28" t="s">
        <v>15</v>
      </c>
      <c r="M28" t="s">
        <v>20</v>
      </c>
      <c r="N28" t="s">
        <v>16</v>
      </c>
    </row>
    <row r="29" spans="1:16" x14ac:dyDescent="0.25">
      <c r="A29" t="s">
        <v>8</v>
      </c>
      <c r="C29" s="2">
        <v>121000007</v>
      </c>
      <c r="D29" s="2">
        <v>7569675</v>
      </c>
      <c r="E29" s="2">
        <f t="shared" ref="E29:E34" si="5">C29+D29</f>
        <v>128569682</v>
      </c>
      <c r="F29" s="2">
        <v>100010799</v>
      </c>
      <c r="G29" s="2">
        <v>214152</v>
      </c>
      <c r="H29" s="2">
        <v>69104</v>
      </c>
      <c r="I29" s="2">
        <v>0</v>
      </c>
      <c r="J29" s="3">
        <f t="shared" ref="J29:J34" si="6">(G29+H29+I29)/(F29/1000)</f>
        <v>2.832254144874895</v>
      </c>
      <c r="L29">
        <v>128569682</v>
      </c>
      <c r="M29">
        <v>129772328</v>
      </c>
      <c r="N29">
        <f>L29/M29</f>
        <v>0.99073264679354445</v>
      </c>
    </row>
    <row r="30" spans="1:16" x14ac:dyDescent="0.25">
      <c r="A30" t="s">
        <v>9</v>
      </c>
      <c r="C30" s="2">
        <v>594622651</v>
      </c>
      <c r="D30" s="2">
        <v>132325567</v>
      </c>
      <c r="E30" s="2">
        <f t="shared" si="5"/>
        <v>726948218</v>
      </c>
      <c r="F30" s="2">
        <v>100000672</v>
      </c>
      <c r="G30" s="2">
        <v>7028999</v>
      </c>
      <c r="H30" s="2">
        <v>108513</v>
      </c>
      <c r="I30" s="2">
        <v>0</v>
      </c>
      <c r="J30" s="3">
        <f t="shared" si="6"/>
        <v>71.374640362416756</v>
      </c>
      <c r="L30">
        <v>726948218</v>
      </c>
      <c r="M30">
        <v>728305835</v>
      </c>
      <c r="N30">
        <f t="shared" ref="N30:N34" si="7">L30/M30</f>
        <v>0.99813592458723055</v>
      </c>
    </row>
    <row r="31" spans="1:16" x14ac:dyDescent="0.25">
      <c r="A31" t="s">
        <v>10</v>
      </c>
      <c r="C31" s="2">
        <v>65850657</v>
      </c>
      <c r="D31" s="2">
        <v>3456191</v>
      </c>
      <c r="E31" s="2">
        <f t="shared" si="5"/>
        <v>69306848</v>
      </c>
      <c r="F31" s="2">
        <v>100006856</v>
      </c>
      <c r="G31" s="2">
        <v>77414</v>
      </c>
      <c r="H31" s="2">
        <v>112778</v>
      </c>
      <c r="I31" s="2">
        <v>0</v>
      </c>
      <c r="J31" s="3">
        <f t="shared" si="6"/>
        <v>1.9017896133041119</v>
      </c>
      <c r="L31">
        <v>69306848</v>
      </c>
      <c r="M31">
        <v>69262914</v>
      </c>
      <c r="N31">
        <f t="shared" si="7"/>
        <v>1.0006343077046975</v>
      </c>
    </row>
    <row r="32" spans="1:16" x14ac:dyDescent="0.25">
      <c r="A32" t="s">
        <v>11</v>
      </c>
      <c r="C32" s="2">
        <v>82910730</v>
      </c>
      <c r="D32" s="2">
        <v>9186077</v>
      </c>
      <c r="E32" s="2">
        <f t="shared" si="5"/>
        <v>92096807</v>
      </c>
      <c r="F32" s="2">
        <v>100011970</v>
      </c>
      <c r="G32" s="2">
        <v>318996</v>
      </c>
      <c r="H32" s="2">
        <v>122714</v>
      </c>
      <c r="I32" s="2">
        <v>0</v>
      </c>
      <c r="J32" s="3">
        <f t="shared" si="6"/>
        <v>4.4165713364110317</v>
      </c>
      <c r="L32">
        <v>92096807</v>
      </c>
      <c r="M32">
        <v>92076559</v>
      </c>
      <c r="N32">
        <f t="shared" si="7"/>
        <v>1.0002199039605726</v>
      </c>
    </row>
    <row r="33" spans="1:14" x14ac:dyDescent="0.25">
      <c r="A33" t="s">
        <v>12</v>
      </c>
      <c r="C33" s="2">
        <v>173592879</v>
      </c>
      <c r="D33" s="2">
        <v>45789253</v>
      </c>
      <c r="E33" s="2">
        <f t="shared" si="5"/>
        <v>219382132</v>
      </c>
      <c r="F33" s="2">
        <v>100006252</v>
      </c>
      <c r="G33" s="2">
        <v>1718902</v>
      </c>
      <c r="H33" s="2">
        <v>634767</v>
      </c>
      <c r="I33" s="2">
        <v>0</v>
      </c>
      <c r="J33" s="3">
        <f t="shared" si="6"/>
        <v>23.535218578134497</v>
      </c>
      <c r="L33">
        <v>219382132</v>
      </c>
      <c r="M33">
        <v>219710717</v>
      </c>
      <c r="N33">
        <f t="shared" si="7"/>
        <v>0.99850446530562276</v>
      </c>
    </row>
    <row r="34" spans="1:14" x14ac:dyDescent="0.25">
      <c r="A34" t="s">
        <v>13</v>
      </c>
      <c r="C34" s="2">
        <v>188322188</v>
      </c>
      <c r="D34" s="2">
        <v>35029610</v>
      </c>
      <c r="E34" s="2">
        <f t="shared" si="5"/>
        <v>223351798</v>
      </c>
      <c r="F34" s="2">
        <v>100002983</v>
      </c>
      <c r="G34" s="2">
        <v>1654884</v>
      </c>
      <c r="H34" s="2">
        <v>358239</v>
      </c>
      <c r="I34" s="2">
        <v>0</v>
      </c>
      <c r="J34" s="3">
        <f t="shared" si="6"/>
        <v>20.130629503321916</v>
      </c>
      <c r="L34">
        <v>223351798</v>
      </c>
      <c r="M34">
        <v>231238239</v>
      </c>
      <c r="N34">
        <f t="shared" si="7"/>
        <v>0.96589473681297144</v>
      </c>
    </row>
    <row r="36" spans="1:14" x14ac:dyDescent="0.25">
      <c r="A36" t="s">
        <v>26</v>
      </c>
      <c r="M36" t="s">
        <v>28</v>
      </c>
    </row>
    <row r="37" spans="1:14" x14ac:dyDescent="0.25">
      <c r="A37" s="1" t="s">
        <v>25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L37" t="s">
        <v>15</v>
      </c>
      <c r="M37" t="s">
        <v>14</v>
      </c>
      <c r="N37" t="s">
        <v>16</v>
      </c>
    </row>
    <row r="38" spans="1:14" x14ac:dyDescent="0.25">
      <c r="A38" t="s">
        <v>8</v>
      </c>
      <c r="C38">
        <v>127490001</v>
      </c>
      <c r="D38">
        <v>9302452</v>
      </c>
      <c r="E38">
        <f t="shared" ref="E38:E43" si="8">C38+D38</f>
        <v>136792453</v>
      </c>
      <c r="F38">
        <v>100009125</v>
      </c>
      <c r="G38">
        <v>269441</v>
      </c>
      <c r="H38">
        <v>59136</v>
      </c>
      <c r="I38">
        <v>0</v>
      </c>
      <c r="J38" s="4">
        <f t="shared" ref="J38:J43" si="9">(G38+H38+I38)/(F38/1000)</f>
        <v>3.285470200844173</v>
      </c>
      <c r="L38">
        <v>129772328</v>
      </c>
      <c r="M38">
        <v>136792453</v>
      </c>
      <c r="N38">
        <f t="shared" ref="N38:N43" si="10">L38/M38</f>
        <v>0.94868046558094843</v>
      </c>
    </row>
    <row r="39" spans="1:14" x14ac:dyDescent="0.25">
      <c r="A39" t="s">
        <v>9</v>
      </c>
      <c r="C39">
        <v>651962851</v>
      </c>
      <c r="D39">
        <v>148363793</v>
      </c>
      <c r="E39">
        <f t="shared" si="8"/>
        <v>800326644</v>
      </c>
      <c r="F39">
        <v>100000135</v>
      </c>
      <c r="G39">
        <v>7975790</v>
      </c>
      <c r="H39">
        <v>122591</v>
      </c>
      <c r="I39">
        <v>0</v>
      </c>
      <c r="J39" s="4">
        <f t="shared" si="9"/>
        <v>80.98370067200409</v>
      </c>
      <c r="L39">
        <v>728305835</v>
      </c>
      <c r="M39">
        <v>800326644</v>
      </c>
      <c r="N39">
        <f t="shared" si="10"/>
        <v>0.91001073181814496</v>
      </c>
    </row>
    <row r="40" spans="1:14" x14ac:dyDescent="0.25">
      <c r="A40" t="s">
        <v>10</v>
      </c>
      <c r="C40">
        <v>64380327</v>
      </c>
      <c r="D40">
        <v>3268804</v>
      </c>
      <c r="E40">
        <f t="shared" si="8"/>
        <v>67649131</v>
      </c>
      <c r="F40">
        <v>100005581</v>
      </c>
      <c r="G40">
        <v>54479</v>
      </c>
      <c r="H40">
        <v>135033</v>
      </c>
      <c r="I40">
        <v>0</v>
      </c>
      <c r="J40" s="4">
        <f t="shared" si="9"/>
        <v>1.8950142392553071</v>
      </c>
      <c r="L40">
        <v>69262914</v>
      </c>
      <c r="M40">
        <v>67649131</v>
      </c>
      <c r="N40">
        <f t="shared" si="10"/>
        <v>1.0238551918723096</v>
      </c>
    </row>
    <row r="41" spans="1:14" x14ac:dyDescent="0.25">
      <c r="A41" t="s">
        <v>11</v>
      </c>
      <c r="C41">
        <v>84430914</v>
      </c>
      <c r="D41">
        <v>10051455</v>
      </c>
      <c r="E41">
        <f t="shared" si="8"/>
        <v>94482369</v>
      </c>
      <c r="F41">
        <v>100010220</v>
      </c>
      <c r="G41">
        <v>346802</v>
      </c>
      <c r="H41">
        <v>136185</v>
      </c>
      <c r="I41">
        <v>0</v>
      </c>
      <c r="J41" s="4">
        <f t="shared" si="9"/>
        <v>4.8293764377280644</v>
      </c>
      <c r="L41">
        <v>92076559</v>
      </c>
      <c r="M41">
        <v>94482369</v>
      </c>
      <c r="N41">
        <f t="shared" si="10"/>
        <v>0.97453694244266886</v>
      </c>
    </row>
    <row r="42" spans="1:14" x14ac:dyDescent="0.25">
      <c r="A42" t="s">
        <v>12</v>
      </c>
      <c r="C42">
        <v>171842659</v>
      </c>
      <c r="D42">
        <v>45528873</v>
      </c>
      <c r="E42">
        <f t="shared" si="8"/>
        <v>217371532</v>
      </c>
      <c r="F42">
        <v>100005399</v>
      </c>
      <c r="G42">
        <v>1745639</v>
      </c>
      <c r="H42">
        <v>637883</v>
      </c>
      <c r="I42">
        <v>0</v>
      </c>
      <c r="J42" s="4">
        <f t="shared" si="9"/>
        <v>23.833933205946209</v>
      </c>
      <c r="L42">
        <v>219710717</v>
      </c>
      <c r="M42">
        <v>217371532</v>
      </c>
      <c r="N42">
        <f t="shared" si="10"/>
        <v>1.0107612297639785</v>
      </c>
    </row>
    <row r="43" spans="1:14" x14ac:dyDescent="0.25">
      <c r="A43" t="s">
        <v>13</v>
      </c>
      <c r="C43">
        <v>195511157</v>
      </c>
      <c r="D43">
        <v>37593458</v>
      </c>
      <c r="E43">
        <f t="shared" si="8"/>
        <v>233104615</v>
      </c>
      <c r="F43">
        <v>100003056</v>
      </c>
      <c r="G43">
        <v>1760848</v>
      </c>
      <c r="H43">
        <v>403478</v>
      </c>
      <c r="I43">
        <v>0</v>
      </c>
      <c r="J43" s="4">
        <f t="shared" si="9"/>
        <v>21.64259860218672</v>
      </c>
      <c r="L43">
        <v>231238239</v>
      </c>
      <c r="M43">
        <v>233104615</v>
      </c>
      <c r="N43">
        <f t="shared" si="10"/>
        <v>0.99199339747091664</v>
      </c>
    </row>
    <row r="45" spans="1:14" x14ac:dyDescent="0.25">
      <c r="M45" t="s">
        <v>28</v>
      </c>
    </row>
    <row r="46" spans="1:14" x14ac:dyDescent="0.25">
      <c r="A46" s="1" t="s">
        <v>30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 t="s">
        <v>7</v>
      </c>
      <c r="L46" t="s">
        <v>15</v>
      </c>
      <c r="M46" t="s">
        <v>14</v>
      </c>
      <c r="N46" t="s">
        <v>16</v>
      </c>
    </row>
    <row r="47" spans="1:14" x14ac:dyDescent="0.25">
      <c r="A47" t="s">
        <v>8</v>
      </c>
      <c r="C47">
        <v>128340003</v>
      </c>
      <c r="D47">
        <v>9535906</v>
      </c>
      <c r="E47">
        <f t="shared" ref="E47:E52" si="11">C47+D47</f>
        <v>137875909</v>
      </c>
      <c r="F47">
        <v>100001084</v>
      </c>
      <c r="G47">
        <v>280542</v>
      </c>
      <c r="H47">
        <v>55686</v>
      </c>
      <c r="I47">
        <v>0</v>
      </c>
      <c r="J47">
        <f t="shared" ref="J47:J52" si="12">(G47+H47+I47)/(F47/1000)</f>
        <v>3.3622435532798822</v>
      </c>
      <c r="L47">
        <v>137875909</v>
      </c>
      <c r="M47">
        <v>136792453</v>
      </c>
      <c r="N47">
        <f t="shared" ref="N47:N52" si="13">L47/M47</f>
        <v>1.0079204369556849</v>
      </c>
    </row>
    <row r="48" spans="1:14" x14ac:dyDescent="0.25">
      <c r="A48" t="s">
        <v>9</v>
      </c>
      <c r="C48">
        <v>632862740</v>
      </c>
      <c r="D48">
        <v>142700631</v>
      </c>
      <c r="E48">
        <f t="shared" si="11"/>
        <v>775563371</v>
      </c>
      <c r="F48">
        <v>100000438</v>
      </c>
      <c r="G48">
        <v>7623366</v>
      </c>
      <c r="H48">
        <v>116124</v>
      </c>
      <c r="I48">
        <v>0</v>
      </c>
      <c r="J48">
        <f t="shared" si="12"/>
        <v>77.394561011822773</v>
      </c>
      <c r="L48">
        <v>775563371</v>
      </c>
      <c r="M48">
        <v>800326644</v>
      </c>
      <c r="N48">
        <f t="shared" si="13"/>
        <v>0.96905854230188548</v>
      </c>
    </row>
    <row r="49" spans="1:14" x14ac:dyDescent="0.25">
      <c r="A49" t="s">
        <v>10</v>
      </c>
      <c r="C49">
        <v>64210414</v>
      </c>
      <c r="D49">
        <v>3225198</v>
      </c>
      <c r="E49">
        <f t="shared" si="11"/>
        <v>67435612</v>
      </c>
      <c r="F49">
        <v>100005528</v>
      </c>
      <c r="G49">
        <v>48004</v>
      </c>
      <c r="H49">
        <v>136332</v>
      </c>
      <c r="I49">
        <v>0</v>
      </c>
      <c r="J49">
        <f t="shared" si="12"/>
        <v>1.8432581046919725</v>
      </c>
      <c r="L49">
        <v>67435612</v>
      </c>
      <c r="M49">
        <v>67649131</v>
      </c>
      <c r="N49">
        <f t="shared" si="13"/>
        <v>0.99684372885735961</v>
      </c>
    </row>
    <row r="50" spans="1:14" x14ac:dyDescent="0.25">
      <c r="A50" t="s">
        <v>11</v>
      </c>
      <c r="C50">
        <v>84240933</v>
      </c>
      <c r="D50">
        <v>9974860</v>
      </c>
      <c r="E50">
        <f t="shared" si="11"/>
        <v>94215793</v>
      </c>
      <c r="F50">
        <v>100007022</v>
      </c>
      <c r="G50">
        <v>343841</v>
      </c>
      <c r="H50">
        <v>135512</v>
      </c>
      <c r="I50">
        <v>0</v>
      </c>
      <c r="J50">
        <f t="shared" si="12"/>
        <v>4.79319342195791</v>
      </c>
      <c r="L50">
        <v>94215793</v>
      </c>
      <c r="M50">
        <v>94482369</v>
      </c>
      <c r="N50">
        <f t="shared" si="13"/>
        <v>0.99717856354766043</v>
      </c>
    </row>
    <row r="51" spans="1:14" x14ac:dyDescent="0.25">
      <c r="A51" t="s">
        <v>12</v>
      </c>
      <c r="C51">
        <v>171803100</v>
      </c>
      <c r="D51">
        <v>45512263</v>
      </c>
      <c r="E51">
        <f t="shared" si="11"/>
        <v>217315363</v>
      </c>
      <c r="F51">
        <v>100007814</v>
      </c>
      <c r="G51">
        <v>1744214</v>
      </c>
      <c r="H51">
        <v>637721</v>
      </c>
      <c r="I51">
        <v>0</v>
      </c>
      <c r="J51">
        <f t="shared" si="12"/>
        <v>23.817488901417242</v>
      </c>
      <c r="L51">
        <v>217315363</v>
      </c>
      <c r="M51">
        <v>217371532</v>
      </c>
      <c r="N51">
        <f t="shared" si="13"/>
        <v>0.99974159909771443</v>
      </c>
    </row>
    <row r="52" spans="1:14" x14ac:dyDescent="0.25">
      <c r="A52" t="s">
        <v>13</v>
      </c>
      <c r="C52">
        <v>190762683</v>
      </c>
      <c r="D52">
        <v>36061990</v>
      </c>
      <c r="E52">
        <f t="shared" si="11"/>
        <v>226824673</v>
      </c>
      <c r="F52">
        <v>100000268</v>
      </c>
      <c r="G52">
        <v>1695488</v>
      </c>
      <c r="H52">
        <v>372476</v>
      </c>
      <c r="I52">
        <v>0</v>
      </c>
      <c r="J52">
        <f t="shared" si="12"/>
        <v>20.679584578713328</v>
      </c>
      <c r="L52">
        <v>226824673</v>
      </c>
      <c r="M52">
        <v>233104615</v>
      </c>
      <c r="N52">
        <f t="shared" si="13"/>
        <v>0.97305955525590948</v>
      </c>
    </row>
    <row r="54" spans="1:14" x14ac:dyDescent="0.25">
      <c r="M54" t="s">
        <v>28</v>
      </c>
    </row>
    <row r="55" spans="1:14" x14ac:dyDescent="0.25">
      <c r="A55" s="1" t="s">
        <v>29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L55" t="s">
        <v>15</v>
      </c>
      <c r="M55" t="s">
        <v>14</v>
      </c>
      <c r="N55" t="s">
        <v>16</v>
      </c>
    </row>
    <row r="56" spans="1:14" x14ac:dyDescent="0.25">
      <c r="A56" t="s">
        <v>8</v>
      </c>
      <c r="C56">
        <v>123680002</v>
      </c>
      <c r="D56">
        <v>8296121</v>
      </c>
      <c r="E56">
        <f t="shared" ref="E56:E61" si="14">C56+D56</f>
        <v>131976123</v>
      </c>
      <c r="F56">
        <v>100005685</v>
      </c>
      <c r="G56">
        <v>238129</v>
      </c>
      <c r="H56">
        <v>61653</v>
      </c>
      <c r="I56">
        <v>0</v>
      </c>
      <c r="J56">
        <f t="shared" ref="J56:J61" si="15">(G56+H56+I56)/(F56/1000)</f>
        <v>2.9976495836211714</v>
      </c>
      <c r="L56">
        <v>131976123</v>
      </c>
      <c r="M56">
        <v>136792453</v>
      </c>
      <c r="N56">
        <f t="shared" ref="N56:N61" si="16">L56/M56</f>
        <v>0.96479096694025945</v>
      </c>
    </row>
    <row r="57" spans="1:14" x14ac:dyDescent="0.25">
      <c r="A57" t="s">
        <v>9</v>
      </c>
      <c r="C57">
        <v>630612815</v>
      </c>
      <c r="D57">
        <v>142201981</v>
      </c>
      <c r="E57">
        <f t="shared" si="14"/>
        <v>772814796</v>
      </c>
      <c r="F57">
        <v>100000476</v>
      </c>
      <c r="G57">
        <v>7576309</v>
      </c>
      <c r="H57">
        <v>115350</v>
      </c>
      <c r="I57">
        <v>0</v>
      </c>
      <c r="J57">
        <f t="shared" si="15"/>
        <v>76.916223878774346</v>
      </c>
      <c r="L57">
        <v>772814796</v>
      </c>
      <c r="M57">
        <v>800326644</v>
      </c>
      <c r="N57">
        <f t="shared" si="16"/>
        <v>0.96562422580048457</v>
      </c>
    </row>
    <row r="58" spans="1:14" x14ac:dyDescent="0.25">
      <c r="A58" t="s">
        <v>10</v>
      </c>
      <c r="C58">
        <v>63940410</v>
      </c>
      <c r="D58">
        <v>3120320</v>
      </c>
      <c r="E58">
        <f t="shared" si="14"/>
        <v>67060730</v>
      </c>
      <c r="F58">
        <v>100007304</v>
      </c>
      <c r="G58">
        <v>47175</v>
      </c>
      <c r="H58">
        <v>130069</v>
      </c>
      <c r="I58">
        <v>0</v>
      </c>
      <c r="J58">
        <f t="shared" si="15"/>
        <v>1.7723105504373959</v>
      </c>
      <c r="L58">
        <v>67060730</v>
      </c>
      <c r="M58">
        <v>67649131</v>
      </c>
      <c r="N58">
        <f t="shared" si="16"/>
        <v>0.9913021646944733</v>
      </c>
    </row>
    <row r="59" spans="1:14" x14ac:dyDescent="0.25">
      <c r="A59" t="s">
        <v>11</v>
      </c>
      <c r="C59">
        <v>84220908</v>
      </c>
      <c r="D59">
        <v>9889344</v>
      </c>
      <c r="E59">
        <f t="shared" si="14"/>
        <v>94110252</v>
      </c>
      <c r="F59">
        <v>100009660</v>
      </c>
      <c r="G59">
        <v>341230</v>
      </c>
      <c r="H59">
        <v>134645</v>
      </c>
      <c r="I59">
        <v>0</v>
      </c>
      <c r="J59">
        <f t="shared" si="15"/>
        <v>4.7582903491522721</v>
      </c>
      <c r="L59">
        <v>94110252</v>
      </c>
      <c r="M59">
        <v>94482369</v>
      </c>
      <c r="N59">
        <f t="shared" si="16"/>
        <v>0.99606151916025731</v>
      </c>
    </row>
    <row r="60" spans="1:14" x14ac:dyDescent="0.25">
      <c r="A60" t="s">
        <v>12</v>
      </c>
      <c r="C60">
        <v>172222836</v>
      </c>
      <c r="D60">
        <v>45610598</v>
      </c>
      <c r="E60">
        <f t="shared" si="14"/>
        <v>217833434</v>
      </c>
      <c r="F60">
        <v>100004781</v>
      </c>
      <c r="G60">
        <v>1746784</v>
      </c>
      <c r="H60">
        <v>639245</v>
      </c>
      <c r="I60">
        <v>0</v>
      </c>
      <c r="J60">
        <f t="shared" si="15"/>
        <v>23.85914929407225</v>
      </c>
      <c r="L60">
        <v>217833434</v>
      </c>
      <c r="M60">
        <v>217371532</v>
      </c>
      <c r="N60">
        <f t="shared" si="16"/>
        <v>1.0021249424694674</v>
      </c>
    </row>
    <row r="61" spans="1:14" x14ac:dyDescent="0.25">
      <c r="A61" t="s">
        <v>13</v>
      </c>
      <c r="C61">
        <v>189982396</v>
      </c>
      <c r="D61">
        <v>35845974</v>
      </c>
      <c r="E61">
        <f t="shared" si="14"/>
        <v>225828370</v>
      </c>
      <c r="F61">
        <v>100002380</v>
      </c>
      <c r="G61">
        <v>1647241</v>
      </c>
      <c r="H61">
        <v>376002</v>
      </c>
      <c r="I61">
        <v>0</v>
      </c>
      <c r="J61">
        <f t="shared" si="15"/>
        <v>20.231948479626183</v>
      </c>
      <c r="L61">
        <v>225828370</v>
      </c>
      <c r="M61">
        <v>233104615</v>
      </c>
      <c r="N61">
        <f t="shared" si="16"/>
        <v>0.96878549573117634</v>
      </c>
    </row>
    <row r="65" spans="1:16" x14ac:dyDescent="0.25">
      <c r="A65" t="s">
        <v>31</v>
      </c>
      <c r="B65" t="s">
        <v>32</v>
      </c>
    </row>
    <row r="66" spans="1:16" x14ac:dyDescent="0.25">
      <c r="A66" t="s">
        <v>8</v>
      </c>
      <c r="B66" s="5">
        <v>1757500</v>
      </c>
    </row>
    <row r="67" spans="1:16" x14ac:dyDescent="0.25">
      <c r="A67" t="s">
        <v>9</v>
      </c>
      <c r="B67">
        <v>10199706</v>
      </c>
    </row>
    <row r="68" spans="1:16" x14ac:dyDescent="0.25">
      <c r="A68" t="s">
        <v>10</v>
      </c>
      <c r="B68" s="5">
        <v>445371</v>
      </c>
    </row>
    <row r="69" spans="1:16" x14ac:dyDescent="0.25">
      <c r="A69" t="s">
        <v>11</v>
      </c>
      <c r="B69">
        <v>522878</v>
      </c>
    </row>
    <row r="70" spans="1:16" x14ac:dyDescent="0.25">
      <c r="A70" t="s">
        <v>12</v>
      </c>
      <c r="B70" s="5">
        <v>2661752</v>
      </c>
    </row>
    <row r="71" spans="1:16" x14ac:dyDescent="0.25">
      <c r="A71" t="s">
        <v>13</v>
      </c>
      <c r="B71" s="5">
        <v>3340234</v>
      </c>
    </row>
    <row r="80" spans="1:16" x14ac:dyDescent="0.25">
      <c r="A80" t="s">
        <v>17</v>
      </c>
      <c r="P80" t="s">
        <v>35</v>
      </c>
    </row>
    <row r="81" spans="1:16" x14ac:dyDescent="0.25">
      <c r="A81" s="1" t="s">
        <v>33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 t="s">
        <v>5</v>
      </c>
      <c r="I81" t="s">
        <v>6</v>
      </c>
      <c r="J81" t="s">
        <v>7</v>
      </c>
      <c r="M81" t="s">
        <v>34</v>
      </c>
      <c r="P81" t="s">
        <v>7</v>
      </c>
    </row>
    <row r="82" spans="1:16" x14ac:dyDescent="0.25">
      <c r="A82" t="s">
        <v>8</v>
      </c>
      <c r="C82" s="2">
        <v>108900006</v>
      </c>
      <c r="D82" s="2">
        <v>3464575</v>
      </c>
      <c r="E82" s="2">
        <f t="shared" ref="E82:E87" si="17">C82+D82</f>
        <v>112364581</v>
      </c>
      <c r="F82" s="2">
        <v>100005472</v>
      </c>
      <c r="G82" s="2">
        <v>104075</v>
      </c>
      <c r="H82" s="2">
        <v>41170</v>
      </c>
      <c r="I82" s="2">
        <v>0</v>
      </c>
      <c r="J82" s="3">
        <f t="shared" ref="J82:J87" si="18">(G82+H82+I82)/(F82/1000)</f>
        <v>1.4523705262848017</v>
      </c>
      <c r="L82" t="s">
        <v>15</v>
      </c>
      <c r="M82" t="s">
        <v>14</v>
      </c>
      <c r="N82" t="s">
        <v>16</v>
      </c>
      <c r="P82" s="3">
        <v>1.3826715116213959</v>
      </c>
    </row>
    <row r="83" spans="1:16" x14ac:dyDescent="0.25">
      <c r="A83" t="s">
        <v>9</v>
      </c>
      <c r="C83" s="2">
        <v>459162191</v>
      </c>
      <c r="D83" s="2">
        <v>93886134</v>
      </c>
      <c r="E83" s="2">
        <f t="shared" si="17"/>
        <v>553048325</v>
      </c>
      <c r="F83" s="2">
        <v>100001125</v>
      </c>
      <c r="G83" s="2">
        <v>5211329</v>
      </c>
      <c r="H83" s="2">
        <v>52550</v>
      </c>
      <c r="I83" s="2">
        <v>0</v>
      </c>
      <c r="J83" s="3">
        <f t="shared" si="18"/>
        <v>52.63819782027452</v>
      </c>
      <c r="L83">
        <v>112364581</v>
      </c>
      <c r="M83">
        <v>111871247</v>
      </c>
      <c r="N83">
        <f t="shared" ref="N83:N88" si="19">L83/M83</f>
        <v>1.0044098373195036</v>
      </c>
      <c r="P83" s="3">
        <v>71.642497938206105</v>
      </c>
    </row>
    <row r="84" spans="1:16" x14ac:dyDescent="0.25">
      <c r="A84" t="s">
        <v>10</v>
      </c>
      <c r="C84" s="2">
        <v>61800290</v>
      </c>
      <c r="D84" s="2">
        <v>1966795</v>
      </c>
      <c r="E84" s="2">
        <f t="shared" si="17"/>
        <v>63767085</v>
      </c>
      <c r="F84" s="2">
        <v>100014734</v>
      </c>
      <c r="G84" s="2">
        <v>38969</v>
      </c>
      <c r="H84" s="2">
        <v>69717</v>
      </c>
      <c r="I84" s="2">
        <v>0</v>
      </c>
      <c r="J84" s="3">
        <f t="shared" si="18"/>
        <v>1.0866998856388501</v>
      </c>
      <c r="L84">
        <v>553048325</v>
      </c>
      <c r="M84">
        <v>737212336</v>
      </c>
      <c r="N84">
        <f t="shared" si="19"/>
        <v>0.75018864714168321</v>
      </c>
      <c r="P84" s="3">
        <v>1.0678576254627716</v>
      </c>
    </row>
    <row r="85" spans="1:16" x14ac:dyDescent="0.25">
      <c r="A85" t="s">
        <v>11</v>
      </c>
      <c r="C85" s="2">
        <v>78510574</v>
      </c>
      <c r="D85" s="2">
        <v>7538990</v>
      </c>
      <c r="E85" s="2">
        <f t="shared" si="17"/>
        <v>86049564</v>
      </c>
      <c r="F85" s="2">
        <v>100010080</v>
      </c>
      <c r="G85" s="2">
        <v>264267</v>
      </c>
      <c r="H85" s="2">
        <v>102664</v>
      </c>
      <c r="I85" s="2">
        <v>0</v>
      </c>
      <c r="J85" s="3">
        <f t="shared" si="18"/>
        <v>3.6689401708307803</v>
      </c>
      <c r="L85">
        <v>63767085</v>
      </c>
      <c r="M85">
        <v>63197819</v>
      </c>
      <c r="N85">
        <f t="shared" si="19"/>
        <v>1.0090076842683449</v>
      </c>
      <c r="P85" s="3">
        <v>4.1320162461134293</v>
      </c>
    </row>
    <row r="86" spans="1:16" x14ac:dyDescent="0.25">
      <c r="A86" t="s">
        <v>12</v>
      </c>
      <c r="C86" s="2">
        <v>171362022</v>
      </c>
      <c r="D86" s="2">
        <v>44772176</v>
      </c>
      <c r="E86" s="2">
        <f t="shared" si="17"/>
        <v>216134198</v>
      </c>
      <c r="F86" s="2">
        <v>100001134</v>
      </c>
      <c r="G86" s="2">
        <v>1641029</v>
      </c>
      <c r="H86" s="2">
        <v>621518</v>
      </c>
      <c r="I86" s="2">
        <v>0</v>
      </c>
      <c r="J86" s="3">
        <f t="shared" si="18"/>
        <v>22.6252134300797</v>
      </c>
      <c r="L86">
        <v>86049564</v>
      </c>
      <c r="M86">
        <v>90132100</v>
      </c>
      <c r="N86">
        <f t="shared" si="19"/>
        <v>0.95470497192454185</v>
      </c>
      <c r="P86" s="3">
        <v>22.735505161421241</v>
      </c>
    </row>
    <row r="87" spans="1:16" x14ac:dyDescent="0.25">
      <c r="A87" t="s">
        <v>13</v>
      </c>
      <c r="C87" s="2">
        <v>172281888</v>
      </c>
      <c r="D87" s="2">
        <v>28745348</v>
      </c>
      <c r="E87" s="2">
        <f t="shared" si="17"/>
        <v>201027236</v>
      </c>
      <c r="F87" s="2">
        <v>100002792</v>
      </c>
      <c r="G87" s="2">
        <v>1226899</v>
      </c>
      <c r="H87" s="2">
        <v>263231</v>
      </c>
      <c r="I87" s="2">
        <v>0</v>
      </c>
      <c r="J87" s="3">
        <f t="shared" si="18"/>
        <v>14.900883967319633</v>
      </c>
      <c r="L87">
        <v>216134198</v>
      </c>
      <c r="M87">
        <v>213619409</v>
      </c>
      <c r="N87">
        <f t="shared" si="19"/>
        <v>1.0117722870397043</v>
      </c>
      <c r="P87" s="3">
        <v>16.591142172923238</v>
      </c>
    </row>
    <row r="88" spans="1:16" x14ac:dyDescent="0.25">
      <c r="L88">
        <v>201027236</v>
      </c>
      <c r="M88">
        <v>204299141</v>
      </c>
      <c r="N88">
        <f t="shared" si="19"/>
        <v>0.98398473442431167</v>
      </c>
    </row>
    <row r="89" spans="1:16" x14ac:dyDescent="0.25">
      <c r="N89">
        <f>GEOMEAN(N83:N88)</f>
        <v>0.94729673534685777</v>
      </c>
    </row>
    <row r="90" spans="1:16" x14ac:dyDescent="0.25">
      <c r="N90">
        <f>1-N89</f>
        <v>5.2703264653142234E-2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2017-12-11T05:02:48Z</dcterms:modified>
</cp:coreProperties>
</file>