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박승빈\Desktop\IVF-SEED\Balance\"/>
    </mc:Choice>
  </mc:AlternateContent>
  <xr:revisionPtr revIDLastSave="0" documentId="13_ncr:1_{C311DFA0-51CE-4C2B-96DA-DB3F47D39CE7}" xr6:coauthVersionLast="47" xr6:coauthVersionMax="47" xr10:uidLastSave="{00000000-0000-0000-0000-000000000000}"/>
  <bookViews>
    <workbookView xWindow="-120" yWindow="-120" windowWidth="29040" windowHeight="15720" activeTab="1" xr2:uid="{18E6AD9D-570A-4E80-8DE0-36A472B1012C}"/>
  </bookViews>
  <sheets>
    <sheet name="수입" sheetId="1" r:id="rId1"/>
    <sheet name="지출" sheetId="2" r:id="rId2"/>
    <sheet name="활동 중 지출 내역" sheetId="3" r:id="rId3"/>
    <sheet name="1인 당 비용 지출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C28" i="1"/>
  <c r="G7" i="1" s="1"/>
  <c r="C29" i="1"/>
  <c r="G6" i="1" s="1"/>
  <c r="G3" i="2"/>
  <c r="E20" i="2"/>
  <c r="G9" i="2" s="1"/>
  <c r="G4" i="2"/>
  <c r="G2" i="2"/>
  <c r="G5" i="1"/>
  <c r="G4" i="1"/>
  <c r="G3" i="1"/>
  <c r="G2" i="1"/>
  <c r="G28" i="4"/>
  <c r="G11" i="4"/>
  <c r="C28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K3" i="3"/>
  <c r="K4" i="3"/>
  <c r="K5" i="3"/>
  <c r="K6" i="3"/>
  <c r="K7" i="3"/>
  <c r="K11" i="3" s="1"/>
  <c r="K8" i="3"/>
  <c r="K10" i="3"/>
  <c r="K9" i="3"/>
  <c r="E28" i="2"/>
  <c r="G6" i="2" l="1"/>
  <c r="E30" i="1"/>
  <c r="G8" i="2" s="1"/>
  <c r="G10" i="2" s="1"/>
  <c r="G9" i="1"/>
  <c r="E32" i="3"/>
  <c r="E30" i="2"/>
</calcChain>
</file>

<file path=xl/sharedStrings.xml><?xml version="1.0" encoding="utf-8"?>
<sst xmlns="http://schemas.openxmlformats.org/spreadsheetml/2006/main" count="172" uniqueCount="71">
  <si>
    <t>수입</t>
    <phoneticPr fontId="4" type="noConversion"/>
  </si>
  <si>
    <t>지출</t>
    <phoneticPr fontId="4" type="noConversion"/>
  </si>
  <si>
    <t>지출 예정</t>
    <phoneticPr fontId="4" type="noConversion"/>
  </si>
  <si>
    <t>날짜</t>
    <phoneticPr fontId="4" type="noConversion"/>
  </si>
  <si>
    <t>내용</t>
    <phoneticPr fontId="4" type="noConversion"/>
  </si>
  <si>
    <t>수입 예정</t>
    <phoneticPr fontId="4" type="noConversion"/>
  </si>
  <si>
    <t>금액</t>
    <phoneticPr fontId="4" type="noConversion"/>
  </si>
  <si>
    <t>회비</t>
    <phoneticPr fontId="4" type="noConversion"/>
  </si>
  <si>
    <t>회비(1차)</t>
    <phoneticPr fontId="4" type="noConversion"/>
  </si>
  <si>
    <t>유재승선교후원</t>
    <phoneticPr fontId="4" type="noConversion"/>
  </si>
  <si>
    <t>학사님 후원</t>
    <phoneticPr fontId="4" type="noConversion"/>
  </si>
  <si>
    <t>기타</t>
    <phoneticPr fontId="4" type="noConversion"/>
  </si>
  <si>
    <t>통장 이자</t>
    <phoneticPr fontId="4" type="noConversion"/>
  </si>
  <si>
    <t>토스뱅크 출석 이벤트</t>
    <phoneticPr fontId="4" type="noConversion"/>
  </si>
  <si>
    <t>총합</t>
    <phoneticPr fontId="4" type="noConversion"/>
  </si>
  <si>
    <t>후원금</t>
    <phoneticPr fontId="4" type="noConversion"/>
  </si>
  <si>
    <t>이사님 후원금</t>
    <phoneticPr fontId="4" type="noConversion"/>
  </si>
  <si>
    <t>ICN-MNL 항공권 (4인)</t>
    <phoneticPr fontId="4" type="noConversion"/>
  </si>
  <si>
    <t>MNL-ICN 항공권 (3인)</t>
    <phoneticPr fontId="4" type="noConversion"/>
  </si>
  <si>
    <t>MNL-CGK 항공권 (1인)</t>
    <phoneticPr fontId="4" type="noConversion"/>
  </si>
  <si>
    <t>MNL-MPH 왕복 항공권 (4인)</t>
    <phoneticPr fontId="4" type="noConversion"/>
  </si>
  <si>
    <t>수입 총합</t>
    <phoneticPr fontId="4" type="noConversion"/>
  </si>
  <si>
    <t>_+@</t>
    <phoneticPr fontId="4" type="noConversion"/>
  </si>
  <si>
    <t>보라카이 숙소 (조식 포함)</t>
    <phoneticPr fontId="4" type="noConversion"/>
  </si>
  <si>
    <t>지출 총합</t>
    <phoneticPr fontId="4" type="noConversion"/>
  </si>
  <si>
    <t>단체복신청</t>
    <phoneticPr fontId="4" type="noConversion"/>
  </si>
  <si>
    <t>필리핀선교헌금</t>
    <phoneticPr fontId="4" type="noConversion"/>
  </si>
  <si>
    <t>후원</t>
    <phoneticPr fontId="4" type="noConversion"/>
  </si>
  <si>
    <t>단체복 구매 (8인)</t>
    <phoneticPr fontId="4" type="noConversion"/>
  </si>
  <si>
    <t>경주 숙소 1박 (8/9-10)</t>
    <phoneticPr fontId="4" type="noConversion"/>
  </si>
  <si>
    <t>수량</t>
    <phoneticPr fontId="4" type="noConversion"/>
  </si>
  <si>
    <t>총액</t>
    <phoneticPr fontId="4" type="noConversion"/>
  </si>
  <si>
    <t>식비</t>
    <phoneticPr fontId="4" type="noConversion"/>
  </si>
  <si>
    <t>아침</t>
    <phoneticPr fontId="4" type="noConversion"/>
  </si>
  <si>
    <t>점심</t>
    <phoneticPr fontId="4" type="noConversion"/>
  </si>
  <si>
    <t>저녁</t>
    <phoneticPr fontId="4" type="noConversion"/>
  </si>
  <si>
    <t>저녁-일반</t>
    <phoneticPr fontId="4" type="noConversion"/>
  </si>
  <si>
    <t>저녁-학생</t>
    <phoneticPr fontId="4" type="noConversion"/>
  </si>
  <si>
    <t>점심-학생</t>
    <phoneticPr fontId="4" type="noConversion"/>
  </si>
  <si>
    <t>점심-일반</t>
    <phoneticPr fontId="4" type="noConversion"/>
  </si>
  <si>
    <t>치킨</t>
    <phoneticPr fontId="4" type="noConversion"/>
  </si>
  <si>
    <t>활동비</t>
    <phoneticPr fontId="4" type="noConversion"/>
  </si>
  <si>
    <t>시장에서 음식재료 사기</t>
    <phoneticPr fontId="4" type="noConversion"/>
  </si>
  <si>
    <t>간식</t>
    <phoneticPr fontId="4" type="noConversion"/>
  </si>
  <si>
    <t>차량 렌트</t>
    <phoneticPr fontId="4" type="noConversion"/>
  </si>
  <si>
    <t>한복 대여</t>
    <phoneticPr fontId="4" type="noConversion"/>
  </si>
  <si>
    <t>동궁과 월지</t>
    <phoneticPr fontId="4" type="noConversion"/>
  </si>
  <si>
    <t>경주월드</t>
    <phoneticPr fontId="4" type="noConversion"/>
  </si>
  <si>
    <t>경주월드(생일할인)</t>
    <phoneticPr fontId="4" type="noConversion"/>
  </si>
  <si>
    <t>-</t>
    <phoneticPr fontId="4" type="noConversion"/>
  </si>
  <si>
    <t>랩탑 스탠드 구매</t>
    <phoneticPr fontId="4" type="noConversion"/>
  </si>
  <si>
    <t>ICN-MNL 왕복 항공권 (1인)</t>
    <phoneticPr fontId="4" type="noConversion"/>
  </si>
  <si>
    <t>MNL-MPH 왕복 항공권 (1인)</t>
    <phoneticPr fontId="4" type="noConversion"/>
  </si>
  <si>
    <t>수입 유형별 분류</t>
    <phoneticPr fontId="4" type="noConversion"/>
  </si>
  <si>
    <t>후원 및 헌금</t>
    <phoneticPr fontId="4" type="noConversion"/>
  </si>
  <si>
    <t>단체복 신청</t>
    <phoneticPr fontId="4" type="noConversion"/>
  </si>
  <si>
    <t>상품 판매</t>
    <phoneticPr fontId="4" type="noConversion"/>
  </si>
  <si>
    <t>이벤트</t>
    <phoneticPr fontId="4" type="noConversion"/>
  </si>
  <si>
    <t>이자</t>
    <phoneticPr fontId="4" type="noConversion"/>
  </si>
  <si>
    <t>지출 유형별 분류</t>
    <phoneticPr fontId="4" type="noConversion"/>
  </si>
  <si>
    <t>항공권</t>
    <phoneticPr fontId="4" type="noConversion"/>
  </si>
  <si>
    <t>숙박(한국)</t>
    <phoneticPr fontId="4" type="noConversion"/>
  </si>
  <si>
    <t>단체복 구매</t>
    <phoneticPr fontId="4" type="noConversion"/>
  </si>
  <si>
    <t>경주 숙소 2박 (8/10-12)</t>
    <phoneticPr fontId="4" type="noConversion"/>
  </si>
  <si>
    <t>합계</t>
    <phoneticPr fontId="4" type="noConversion"/>
  </si>
  <si>
    <t>120,000+@</t>
    <phoneticPr fontId="4" type="noConversion"/>
  </si>
  <si>
    <t>경주 숙소 2박 환불</t>
    <phoneticPr fontId="4" type="noConversion"/>
  </si>
  <si>
    <t>경주 숙소 3박 (8/1-4)</t>
    <phoneticPr fontId="4" type="noConversion"/>
  </si>
  <si>
    <t>경주 숙소 3박 추가금</t>
    <phoneticPr fontId="4" type="noConversion"/>
  </si>
  <si>
    <t>단체복 택배 배송</t>
    <phoneticPr fontId="4" type="noConversion"/>
  </si>
  <si>
    <t>랩탑스탠드 구입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</si>
</sst>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0" xfId="1" applyFont="1" applyAlignment="1">
      <alignment vertical="center"/>
    </xf>
    <xf numFmtId="41" fontId="0" fillId="0" borderId="0" xfId="0" applyNumberFormat="1">
      <alignment vertical="center"/>
    </xf>
    <xf numFmtId="41" fontId="2" fillId="2" borderId="0" xfId="2" applyNumberFormat="1">
      <alignment vertical="center"/>
    </xf>
    <xf numFmtId="0" fontId="5" fillId="4" borderId="0" xfId="4" applyAlignment="1">
      <alignment horizontal="center" vertical="center"/>
    </xf>
    <xf numFmtId="41" fontId="5" fillId="4" borderId="0" xfId="4" applyNumberFormat="1">
      <alignment vertical="center"/>
    </xf>
    <xf numFmtId="0" fontId="6" fillId="5" borderId="0" xfId="5" applyAlignment="1">
      <alignment horizontal="center" vertical="center"/>
    </xf>
    <xf numFmtId="41" fontId="6" fillId="5" borderId="0" xfId="5" applyNumberFormat="1">
      <alignment vertical="center"/>
    </xf>
    <xf numFmtId="0" fontId="3" fillId="3" borderId="1" xfId="3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</cellXfs>
  <cellStyles count="6">
    <cellStyle name="계산" xfId="3" builtinId="22"/>
    <cellStyle name="나쁨" xfId="4" builtinId="27"/>
    <cellStyle name="보통" xfId="5" builtinId="28"/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6AAC-DC8D-46EC-87FC-9984D95AE976}">
  <dimension ref="A1:G41"/>
  <sheetViews>
    <sheetView topLeftCell="A10" workbookViewId="0">
      <selection activeCell="E30" sqref="E30"/>
    </sheetView>
  </sheetViews>
  <sheetFormatPr defaultRowHeight="16.5" x14ac:dyDescent="0.3"/>
  <cols>
    <col min="1" max="1" width="9.875" style="2" bestFit="1" customWidth="1"/>
    <col min="2" max="2" width="20.625" style="2" bestFit="1" customWidth="1"/>
    <col min="5" max="5" width="10.875" bestFit="1" customWidth="1"/>
    <col min="6" max="6" width="12.375" style="2" bestFit="1" customWidth="1"/>
    <col min="7" max="7" width="9.25" bestFit="1" customWidth="1"/>
  </cols>
  <sheetData>
    <row r="1" spans="1:7" x14ac:dyDescent="0.3">
      <c r="A1" s="22" t="s">
        <v>0</v>
      </c>
      <c r="B1" s="22"/>
      <c r="C1" s="22"/>
      <c r="F1" s="23" t="s">
        <v>53</v>
      </c>
      <c r="G1" s="23"/>
    </row>
    <row r="2" spans="1:7" x14ac:dyDescent="0.3">
      <c r="A2" s="4" t="s">
        <v>3</v>
      </c>
      <c r="B2" s="4" t="s">
        <v>4</v>
      </c>
      <c r="C2" s="4" t="s">
        <v>6</v>
      </c>
      <c r="F2" s="2" t="s">
        <v>7</v>
      </c>
      <c r="G2" s="1">
        <f>SUM(C3,C4,C5,C6,C19)</f>
        <v>2780000</v>
      </c>
    </row>
    <row r="3" spans="1:7" x14ac:dyDescent="0.3">
      <c r="A3" s="3">
        <v>45729</v>
      </c>
      <c r="B3" s="2" t="s">
        <v>7</v>
      </c>
      <c r="C3" s="1">
        <v>700000</v>
      </c>
      <c r="F3" s="2" t="s">
        <v>54</v>
      </c>
      <c r="G3" s="1">
        <f>SUM(C7:C12,C14:C16,C18)</f>
        <v>910000</v>
      </c>
    </row>
    <row r="4" spans="1:7" x14ac:dyDescent="0.3">
      <c r="B4" s="2" t="s">
        <v>7</v>
      </c>
      <c r="C4" s="1">
        <v>700000</v>
      </c>
      <c r="F4" s="2" t="s">
        <v>55</v>
      </c>
      <c r="G4" s="1">
        <f>SUM(C13,C17)</f>
        <v>60000</v>
      </c>
    </row>
    <row r="5" spans="1:7" x14ac:dyDescent="0.3">
      <c r="A5" s="3">
        <v>45730</v>
      </c>
      <c r="B5" s="2" t="s">
        <v>8</v>
      </c>
      <c r="C5" s="1">
        <v>340000</v>
      </c>
      <c r="F5" s="2" t="s">
        <v>56</v>
      </c>
      <c r="G5" s="1">
        <f>C30</f>
        <v>20000</v>
      </c>
    </row>
    <row r="6" spans="1:7" x14ac:dyDescent="0.3">
      <c r="A6" s="3">
        <v>45734</v>
      </c>
      <c r="B6" s="2" t="s">
        <v>8</v>
      </c>
      <c r="C6" s="1">
        <v>340000</v>
      </c>
      <c r="F6" s="2" t="s">
        <v>57</v>
      </c>
      <c r="G6" s="1">
        <f>C29</f>
        <v>59</v>
      </c>
    </row>
    <row r="7" spans="1:7" x14ac:dyDescent="0.3">
      <c r="A7" s="3">
        <v>45735</v>
      </c>
      <c r="B7" s="2" t="s">
        <v>9</v>
      </c>
      <c r="C7" s="1">
        <v>100000</v>
      </c>
      <c r="F7" s="2" t="s">
        <v>58</v>
      </c>
      <c r="G7">
        <f>C28</f>
        <v>1572</v>
      </c>
    </row>
    <row r="8" spans="1:7" x14ac:dyDescent="0.3">
      <c r="A8" s="3">
        <v>45742</v>
      </c>
      <c r="B8" s="2" t="s">
        <v>10</v>
      </c>
      <c r="C8" s="1">
        <v>100000</v>
      </c>
    </row>
    <row r="9" spans="1:7" x14ac:dyDescent="0.3">
      <c r="A9" s="3"/>
      <c r="B9" s="2" t="s">
        <v>10</v>
      </c>
      <c r="C9" s="1">
        <v>100000</v>
      </c>
      <c r="F9" s="2" t="s">
        <v>14</v>
      </c>
      <c r="G9" s="1">
        <f>SUM(G2:G7)</f>
        <v>3771631</v>
      </c>
    </row>
    <row r="10" spans="1:7" x14ac:dyDescent="0.3">
      <c r="A10" s="3">
        <v>45743</v>
      </c>
      <c r="B10" s="2" t="s">
        <v>10</v>
      </c>
      <c r="C10" s="1">
        <v>200000</v>
      </c>
    </row>
    <row r="11" spans="1:7" x14ac:dyDescent="0.3">
      <c r="A11" s="3">
        <v>45745</v>
      </c>
      <c r="B11" s="2" t="s">
        <v>10</v>
      </c>
      <c r="C11" s="1">
        <v>100000</v>
      </c>
    </row>
    <row r="12" spans="1:7" x14ac:dyDescent="0.3">
      <c r="A12" s="3"/>
      <c r="B12" s="2" t="s">
        <v>10</v>
      </c>
      <c r="C12" s="1">
        <v>50000</v>
      </c>
    </row>
    <row r="13" spans="1:7" x14ac:dyDescent="0.3">
      <c r="A13" s="3">
        <v>45746</v>
      </c>
      <c r="B13" s="2" t="s">
        <v>25</v>
      </c>
      <c r="C13" s="1">
        <v>30000</v>
      </c>
    </row>
    <row r="14" spans="1:7" x14ac:dyDescent="0.3">
      <c r="A14" s="3"/>
      <c r="B14" s="2" t="s">
        <v>26</v>
      </c>
      <c r="C14" s="1">
        <v>100000</v>
      </c>
    </row>
    <row r="15" spans="1:7" x14ac:dyDescent="0.3">
      <c r="A15" s="3">
        <v>45747</v>
      </c>
      <c r="B15" s="2" t="s">
        <v>27</v>
      </c>
      <c r="C15" s="1">
        <v>50000</v>
      </c>
    </row>
    <row r="16" spans="1:7" x14ac:dyDescent="0.3">
      <c r="A16" s="3"/>
      <c r="B16" s="2" t="s">
        <v>27</v>
      </c>
      <c r="C16" s="1">
        <v>10000</v>
      </c>
    </row>
    <row r="17" spans="1:5" x14ac:dyDescent="0.3">
      <c r="A17" s="3"/>
      <c r="B17" s="2" t="s">
        <v>25</v>
      </c>
      <c r="C17" s="1">
        <v>30000</v>
      </c>
    </row>
    <row r="18" spans="1:5" x14ac:dyDescent="0.3">
      <c r="A18" s="3">
        <v>45751</v>
      </c>
      <c r="B18" s="2" t="s">
        <v>27</v>
      </c>
      <c r="C18" s="1">
        <v>100000</v>
      </c>
    </row>
    <row r="19" spans="1:5" x14ac:dyDescent="0.3">
      <c r="A19" s="3">
        <v>45752</v>
      </c>
      <c r="B19" s="2" t="s">
        <v>7</v>
      </c>
      <c r="C19" s="1">
        <v>700000</v>
      </c>
    </row>
    <row r="20" spans="1:5" x14ac:dyDescent="0.3">
      <c r="A20" s="3">
        <v>45768</v>
      </c>
      <c r="B20" s="2" t="s">
        <v>10</v>
      </c>
      <c r="C20" s="1">
        <v>100000</v>
      </c>
    </row>
    <row r="21" spans="1:5" x14ac:dyDescent="0.3">
      <c r="A21" s="3">
        <v>45782</v>
      </c>
      <c r="B21" s="2" t="s">
        <v>7</v>
      </c>
      <c r="C21" s="1">
        <v>240000</v>
      </c>
    </row>
    <row r="22" spans="1:5" x14ac:dyDescent="0.3">
      <c r="A22" s="3">
        <v>45785</v>
      </c>
      <c r="B22" s="2" t="s">
        <v>7</v>
      </c>
      <c r="C22" s="1">
        <v>360000</v>
      </c>
    </row>
    <row r="23" spans="1:5" x14ac:dyDescent="0.3">
      <c r="A23" s="3">
        <v>45793</v>
      </c>
      <c r="B23" s="2" t="s">
        <v>27</v>
      </c>
      <c r="C23" s="1">
        <v>50000</v>
      </c>
    </row>
    <row r="24" spans="1:5" x14ac:dyDescent="0.3">
      <c r="A24" s="3"/>
      <c r="C24" s="1"/>
    </row>
    <row r="25" spans="1:5" x14ac:dyDescent="0.3">
      <c r="A25" s="3"/>
      <c r="C25" s="1"/>
    </row>
    <row r="26" spans="1:5" x14ac:dyDescent="0.3">
      <c r="A26" s="3"/>
      <c r="C26" s="1"/>
    </row>
    <row r="27" spans="1:5" x14ac:dyDescent="0.3">
      <c r="A27" s="3"/>
      <c r="C27" s="1"/>
    </row>
    <row r="28" spans="1:5" x14ac:dyDescent="0.3">
      <c r="A28" s="2" t="s">
        <v>11</v>
      </c>
      <c r="B28" s="2" t="s">
        <v>12</v>
      </c>
      <c r="C28">
        <f>187+57+68+71+71+71+123+123+68+186+383+164</f>
        <v>1572</v>
      </c>
    </row>
    <row r="29" spans="1:5" x14ac:dyDescent="0.3">
      <c r="B29" s="2" t="s">
        <v>13</v>
      </c>
      <c r="C29" s="1">
        <f>55+4</f>
        <v>59</v>
      </c>
    </row>
    <row r="30" spans="1:5" x14ac:dyDescent="0.3">
      <c r="B30" s="2" t="s">
        <v>50</v>
      </c>
      <c r="C30" s="1">
        <v>20000</v>
      </c>
      <c r="D30" s="5" t="s">
        <v>14</v>
      </c>
      <c r="E30" s="1">
        <f>SUM(C3:C30)</f>
        <v>4521631</v>
      </c>
    </row>
    <row r="31" spans="1:5" x14ac:dyDescent="0.3">
      <c r="C31" s="1"/>
    </row>
    <row r="32" spans="1:5" x14ac:dyDescent="0.3">
      <c r="C32" s="1"/>
    </row>
    <row r="33" spans="1:6" x14ac:dyDescent="0.3">
      <c r="A33" s="22" t="s">
        <v>5</v>
      </c>
      <c r="B33" s="22"/>
      <c r="C33" s="22"/>
    </row>
    <row r="34" spans="1:6" x14ac:dyDescent="0.3">
      <c r="A34" s="4" t="s">
        <v>3</v>
      </c>
      <c r="B34" s="4" t="s">
        <v>4</v>
      </c>
      <c r="C34" s="4" t="s">
        <v>6</v>
      </c>
    </row>
    <row r="35" spans="1:6" x14ac:dyDescent="0.3">
      <c r="B35" s="2" t="s">
        <v>7</v>
      </c>
      <c r="C35" s="1">
        <v>120000</v>
      </c>
    </row>
    <row r="36" spans="1:6" x14ac:dyDescent="0.3">
      <c r="C36" s="1"/>
    </row>
    <row r="37" spans="1:6" x14ac:dyDescent="0.3">
      <c r="B37" s="2" t="s">
        <v>16</v>
      </c>
    </row>
    <row r="38" spans="1:6" x14ac:dyDescent="0.3">
      <c r="B38" s="2" t="s">
        <v>15</v>
      </c>
    </row>
    <row r="39" spans="1:6" x14ac:dyDescent="0.3">
      <c r="D39" s="5" t="s">
        <v>14</v>
      </c>
      <c r="E39" s="5" t="s">
        <v>65</v>
      </c>
    </row>
    <row r="41" spans="1:6" x14ac:dyDescent="0.3">
      <c r="D41" t="s">
        <v>21</v>
      </c>
      <c r="E41" s="7">
        <f>E30+120000</f>
        <v>4641631</v>
      </c>
      <c r="F41" s="2" t="s">
        <v>22</v>
      </c>
    </row>
  </sheetData>
  <mergeCells count="3">
    <mergeCell ref="A1:C1"/>
    <mergeCell ref="A33:C33"/>
    <mergeCell ref="F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9244-BFDB-4D19-9594-BD0DA78A671F}">
  <dimension ref="A1:G30"/>
  <sheetViews>
    <sheetView tabSelected="1" workbookViewId="0">
      <selection activeCell="H20" sqref="H20"/>
    </sheetView>
  </sheetViews>
  <sheetFormatPr defaultRowHeight="16.5" x14ac:dyDescent="0.3"/>
  <cols>
    <col min="1" max="1" width="9.875" style="2" bestFit="1" customWidth="1"/>
    <col min="2" max="2" width="27.625" style="2" bestFit="1" customWidth="1"/>
    <col min="5" max="5" width="10.875" bestFit="1" customWidth="1"/>
    <col min="6" max="6" width="9" style="2"/>
    <col min="7" max="7" width="10.875" bestFit="1" customWidth="1"/>
  </cols>
  <sheetData>
    <row r="1" spans="1:7" x14ac:dyDescent="0.3">
      <c r="A1" s="22" t="s">
        <v>1</v>
      </c>
      <c r="B1" s="22"/>
      <c r="C1" s="22"/>
      <c r="F1" s="23" t="s">
        <v>59</v>
      </c>
      <c r="G1" s="23"/>
    </row>
    <row r="2" spans="1:7" x14ac:dyDescent="0.3">
      <c r="A2" s="4" t="s">
        <v>3</v>
      </c>
      <c r="B2" s="4" t="s">
        <v>4</v>
      </c>
      <c r="C2" s="4" t="s">
        <v>6</v>
      </c>
      <c r="F2" s="2" t="s">
        <v>60</v>
      </c>
      <c r="G2" s="1">
        <f>SUM(C3:C6,C9:C10)</f>
        <v>-1882184</v>
      </c>
    </row>
    <row r="3" spans="1:7" x14ac:dyDescent="0.3">
      <c r="A3" s="3">
        <v>45743</v>
      </c>
      <c r="B3" s="2" t="s">
        <v>17</v>
      </c>
      <c r="C3" s="1">
        <v>-593600</v>
      </c>
      <c r="F3" s="2" t="s">
        <v>61</v>
      </c>
      <c r="G3" s="1">
        <f>C8+C11</f>
        <v>-1150480</v>
      </c>
    </row>
    <row r="4" spans="1:7" x14ac:dyDescent="0.3">
      <c r="B4" s="2" t="s">
        <v>18</v>
      </c>
      <c r="C4" s="1">
        <v>-363355</v>
      </c>
      <c r="F4" s="2" t="s">
        <v>62</v>
      </c>
      <c r="G4" s="1">
        <f>SUM(C7)</f>
        <v>-213810</v>
      </c>
    </row>
    <row r="5" spans="1:7" x14ac:dyDescent="0.3">
      <c r="A5" s="3"/>
      <c r="B5" s="2" t="s">
        <v>19</v>
      </c>
      <c r="C5" s="1">
        <v>-121118</v>
      </c>
    </row>
    <row r="6" spans="1:7" x14ac:dyDescent="0.3">
      <c r="A6" s="3">
        <v>45744</v>
      </c>
      <c r="B6" s="2" t="s">
        <v>20</v>
      </c>
      <c r="C6" s="1">
        <v>-435600</v>
      </c>
      <c r="F6" s="2" t="s">
        <v>14</v>
      </c>
      <c r="G6" s="1">
        <f>SUM(G2:G4)</f>
        <v>-3246474</v>
      </c>
    </row>
    <row r="7" spans="1:7" x14ac:dyDescent="0.3">
      <c r="A7" s="3"/>
      <c r="B7" s="2" t="s">
        <v>28</v>
      </c>
      <c r="C7" s="1">
        <v>-213810</v>
      </c>
    </row>
    <row r="8" spans="1:7" x14ac:dyDescent="0.3">
      <c r="A8" s="3">
        <v>45750</v>
      </c>
      <c r="B8" s="2" t="s">
        <v>29</v>
      </c>
      <c r="C8" s="1">
        <v>-650000</v>
      </c>
      <c r="F8" s="4" t="s">
        <v>0</v>
      </c>
      <c r="G8" s="17">
        <f>수입!E41</f>
        <v>4641631</v>
      </c>
    </row>
    <row r="9" spans="1:7" x14ac:dyDescent="0.3">
      <c r="A9" s="3">
        <v>45752</v>
      </c>
      <c r="B9" s="2" t="s">
        <v>51</v>
      </c>
      <c r="C9" s="1">
        <v>-260800</v>
      </c>
      <c r="F9" s="18" t="s">
        <v>1</v>
      </c>
      <c r="G9" s="19">
        <f>E20</f>
        <v>-3523394</v>
      </c>
    </row>
    <row r="10" spans="1:7" x14ac:dyDescent="0.3">
      <c r="A10" s="3"/>
      <c r="B10" s="2" t="s">
        <v>52</v>
      </c>
      <c r="C10" s="1">
        <v>-107711</v>
      </c>
      <c r="F10" s="20" t="s">
        <v>64</v>
      </c>
      <c r="G10" s="21">
        <f>SUM(G8:G9)</f>
        <v>1118237</v>
      </c>
    </row>
    <row r="11" spans="1:7" x14ac:dyDescent="0.3">
      <c r="A11" s="3">
        <v>45756</v>
      </c>
      <c r="B11" s="2" t="s">
        <v>63</v>
      </c>
      <c r="C11" s="1">
        <v>-500480</v>
      </c>
    </row>
    <row r="12" spans="1:7" x14ac:dyDescent="0.3">
      <c r="A12" s="3">
        <v>45778</v>
      </c>
      <c r="B12" s="2" t="s">
        <v>66</v>
      </c>
      <c r="C12" s="1">
        <v>500480</v>
      </c>
    </row>
    <row r="13" spans="1:7" x14ac:dyDescent="0.3">
      <c r="A13" s="3"/>
      <c r="B13" s="2" t="s">
        <v>67</v>
      </c>
      <c r="C13" s="1">
        <v>-349600</v>
      </c>
    </row>
    <row r="14" spans="1:7" x14ac:dyDescent="0.3">
      <c r="A14" s="3"/>
      <c r="B14" s="2" t="s">
        <v>68</v>
      </c>
      <c r="C14" s="1">
        <v>-300000</v>
      </c>
    </row>
    <row r="15" spans="1:7" x14ac:dyDescent="0.3">
      <c r="A15" s="3">
        <v>45786</v>
      </c>
      <c r="B15" s="2" t="s">
        <v>69</v>
      </c>
      <c r="C15" s="1">
        <v>-7800</v>
      </c>
    </row>
    <row r="16" spans="1:7" x14ac:dyDescent="0.3">
      <c r="A16" s="3">
        <v>45790</v>
      </c>
      <c r="B16" s="2" t="s">
        <v>70</v>
      </c>
      <c r="C16" s="1">
        <v>-120000</v>
      </c>
    </row>
    <row r="17" spans="1:5" x14ac:dyDescent="0.3">
      <c r="A17" s="3"/>
      <c r="C17" s="1"/>
    </row>
    <row r="18" spans="1:5" x14ac:dyDescent="0.3">
      <c r="A18" s="3"/>
      <c r="C18" s="1"/>
    </row>
    <row r="19" spans="1:5" x14ac:dyDescent="0.3">
      <c r="A19" s="3"/>
      <c r="C19" s="1"/>
    </row>
    <row r="20" spans="1:5" x14ac:dyDescent="0.3">
      <c r="A20" s="3"/>
      <c r="C20" s="1"/>
      <c r="D20" s="5" t="s">
        <v>14</v>
      </c>
      <c r="E20" s="1">
        <f>SUM(C3:C20)</f>
        <v>-3523394</v>
      </c>
    </row>
    <row r="21" spans="1:5" x14ac:dyDescent="0.3">
      <c r="A21" s="3"/>
      <c r="C21" s="1"/>
    </row>
    <row r="22" spans="1:5" x14ac:dyDescent="0.3">
      <c r="A22" s="24" t="s">
        <v>2</v>
      </c>
      <c r="B22" s="25"/>
      <c r="C22" s="26"/>
    </row>
    <row r="23" spans="1:5" x14ac:dyDescent="0.3">
      <c r="A23" s="4" t="s">
        <v>3</v>
      </c>
      <c r="B23" s="4" t="s">
        <v>4</v>
      </c>
      <c r="C23" s="4" t="s">
        <v>6</v>
      </c>
    </row>
    <row r="24" spans="1:5" x14ac:dyDescent="0.3">
      <c r="B24" s="2" t="s">
        <v>23</v>
      </c>
      <c r="C24">
        <v>-245864</v>
      </c>
    </row>
    <row r="28" spans="1:5" x14ac:dyDescent="0.3">
      <c r="D28" s="5" t="s">
        <v>14</v>
      </c>
      <c r="E28" s="6">
        <f>SUM(C24:C28)</f>
        <v>-245864</v>
      </c>
    </row>
    <row r="30" spans="1:5" x14ac:dyDescent="0.3">
      <c r="D30" t="s">
        <v>24</v>
      </c>
      <c r="E30" s="1">
        <f>SUM(E20,E28)</f>
        <v>-3769258</v>
      </c>
    </row>
  </sheetData>
  <mergeCells count="3">
    <mergeCell ref="A1:C1"/>
    <mergeCell ref="A22:C22"/>
    <mergeCell ref="F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EA35-A25C-4F31-87D3-1B749932A158}">
  <dimension ref="A1:K33"/>
  <sheetViews>
    <sheetView workbookViewId="0">
      <selection activeCell="H15" sqref="H15"/>
    </sheetView>
  </sheetViews>
  <sheetFormatPr defaultRowHeight="16.5" x14ac:dyDescent="0.3"/>
  <cols>
    <col min="1" max="1" width="9.875" style="2" bestFit="1" customWidth="1"/>
    <col min="2" max="4" width="9" style="2"/>
    <col min="5" max="5" width="10.875" style="2" bestFit="1" customWidth="1"/>
    <col min="7" max="7" width="9.875" bestFit="1" customWidth="1"/>
    <col min="11" max="11" width="9.375" bestFit="1" customWidth="1"/>
  </cols>
  <sheetData>
    <row r="1" spans="1:11" x14ac:dyDescent="0.3">
      <c r="A1" s="23" t="s">
        <v>32</v>
      </c>
      <c r="B1" s="23"/>
      <c r="C1" s="23"/>
      <c r="D1" s="23"/>
      <c r="E1" s="23"/>
      <c r="G1" s="23" t="s">
        <v>41</v>
      </c>
      <c r="H1" s="23"/>
      <c r="I1" s="23"/>
      <c r="J1" s="23"/>
      <c r="K1" s="23"/>
    </row>
    <row r="2" spans="1:11" x14ac:dyDescent="0.3">
      <c r="A2" s="2" t="s">
        <v>3</v>
      </c>
      <c r="B2" s="2" t="s">
        <v>4</v>
      </c>
      <c r="C2" s="2" t="s">
        <v>6</v>
      </c>
      <c r="D2" s="2" t="s">
        <v>30</v>
      </c>
      <c r="E2" s="2" t="s">
        <v>31</v>
      </c>
      <c r="G2" s="2" t="s">
        <v>3</v>
      </c>
      <c r="H2" s="2" t="s">
        <v>4</v>
      </c>
      <c r="I2" s="2" t="s">
        <v>6</v>
      </c>
      <c r="J2" s="2" t="s">
        <v>30</v>
      </c>
      <c r="K2" s="2" t="s">
        <v>31</v>
      </c>
    </row>
    <row r="3" spans="1:11" x14ac:dyDescent="0.3">
      <c r="A3" s="3">
        <v>45873</v>
      </c>
      <c r="B3" s="2" t="s">
        <v>37</v>
      </c>
      <c r="C3" s="2">
        <v>4500</v>
      </c>
      <c r="D3" s="2">
        <v>5</v>
      </c>
      <c r="E3" s="8">
        <f>C3*D3</f>
        <v>22500</v>
      </c>
      <c r="G3" s="9">
        <v>45876</v>
      </c>
      <c r="H3" t="s">
        <v>42</v>
      </c>
      <c r="I3">
        <v>30000</v>
      </c>
      <c r="J3">
        <v>4</v>
      </c>
      <c r="K3" s="7">
        <f t="shared" ref="K3:K6" si="0">I3*J3</f>
        <v>120000</v>
      </c>
    </row>
    <row r="4" spans="1:11" x14ac:dyDescent="0.3">
      <c r="A4" s="3"/>
      <c r="B4" s="2" t="s">
        <v>36</v>
      </c>
      <c r="C4" s="2">
        <v>5500</v>
      </c>
      <c r="D4" s="2">
        <v>7</v>
      </c>
      <c r="E4" s="8">
        <f t="shared" ref="E4:E31" si="1">C4*D4</f>
        <v>38500</v>
      </c>
      <c r="G4" s="9">
        <v>45877</v>
      </c>
      <c r="K4" s="7">
        <f t="shared" si="0"/>
        <v>0</v>
      </c>
    </row>
    <row r="5" spans="1:11" x14ac:dyDescent="0.3">
      <c r="A5" s="3">
        <v>45874</v>
      </c>
      <c r="B5" s="2" t="s">
        <v>33</v>
      </c>
      <c r="E5" s="8">
        <f t="shared" si="1"/>
        <v>0</v>
      </c>
      <c r="K5" s="7">
        <f t="shared" si="0"/>
        <v>0</v>
      </c>
    </row>
    <row r="6" spans="1:11" x14ac:dyDescent="0.3">
      <c r="B6" s="2" t="s">
        <v>38</v>
      </c>
      <c r="C6" s="2">
        <v>4500</v>
      </c>
      <c r="D6" s="2">
        <v>5</v>
      </c>
      <c r="E6" s="8">
        <f>C6*D6</f>
        <v>22500</v>
      </c>
      <c r="K6" s="7">
        <f t="shared" si="0"/>
        <v>0</v>
      </c>
    </row>
    <row r="7" spans="1:11" x14ac:dyDescent="0.3">
      <c r="A7" s="3"/>
      <c r="B7" s="2" t="s">
        <v>39</v>
      </c>
      <c r="C7" s="2">
        <v>5500</v>
      </c>
      <c r="D7" s="2">
        <v>7</v>
      </c>
      <c r="E7" s="8">
        <f>C7*D7</f>
        <v>38500</v>
      </c>
      <c r="G7" s="9">
        <v>45878</v>
      </c>
      <c r="H7" t="s">
        <v>45</v>
      </c>
      <c r="I7">
        <v>30000</v>
      </c>
      <c r="J7">
        <v>12</v>
      </c>
      <c r="K7" s="7">
        <f>I7*J7</f>
        <v>360000</v>
      </c>
    </row>
    <row r="8" spans="1:11" x14ac:dyDescent="0.3">
      <c r="B8" s="2" t="s">
        <v>35</v>
      </c>
      <c r="C8" s="2">
        <v>10000</v>
      </c>
      <c r="D8" s="2">
        <v>12</v>
      </c>
      <c r="E8" s="8">
        <f t="shared" si="1"/>
        <v>120000</v>
      </c>
      <c r="G8" s="9">
        <v>45879</v>
      </c>
      <c r="H8" t="s">
        <v>46</v>
      </c>
      <c r="I8">
        <v>3000</v>
      </c>
      <c r="J8">
        <v>12</v>
      </c>
      <c r="K8" s="7">
        <f>I8*J8</f>
        <v>36000</v>
      </c>
    </row>
    <row r="9" spans="1:11" x14ac:dyDescent="0.3">
      <c r="A9" s="3">
        <v>45875</v>
      </c>
      <c r="B9" s="2" t="s">
        <v>33</v>
      </c>
      <c r="E9" s="8">
        <f t="shared" si="1"/>
        <v>0</v>
      </c>
      <c r="G9" s="9">
        <v>45880</v>
      </c>
      <c r="H9" t="s">
        <v>48</v>
      </c>
      <c r="I9">
        <v>26000</v>
      </c>
      <c r="J9">
        <v>1</v>
      </c>
      <c r="K9" s="7">
        <f>I9*J9</f>
        <v>26000</v>
      </c>
    </row>
    <row r="10" spans="1:11" x14ac:dyDescent="0.3">
      <c r="A10" s="3"/>
      <c r="B10" s="2" t="s">
        <v>38</v>
      </c>
      <c r="C10" s="2">
        <v>4500</v>
      </c>
      <c r="D10" s="2">
        <v>5</v>
      </c>
      <c r="E10" s="8">
        <f>C10*D10</f>
        <v>22500</v>
      </c>
      <c r="H10" t="s">
        <v>47</v>
      </c>
      <c r="I10">
        <v>35400</v>
      </c>
      <c r="J10">
        <v>11</v>
      </c>
      <c r="K10" s="7">
        <f>I10*J10</f>
        <v>389400</v>
      </c>
    </row>
    <row r="11" spans="1:11" x14ac:dyDescent="0.3">
      <c r="B11" s="2" t="s">
        <v>39</v>
      </c>
      <c r="C11" s="2">
        <v>5500</v>
      </c>
      <c r="D11" s="2">
        <v>7</v>
      </c>
      <c r="E11" s="8">
        <f>C11*D11</f>
        <v>38500</v>
      </c>
      <c r="G11" s="23" t="s">
        <v>14</v>
      </c>
      <c r="H11" s="23"/>
      <c r="I11" s="23"/>
      <c r="J11" s="23"/>
      <c r="K11" s="7">
        <f>SUM(K3:K10)</f>
        <v>931400</v>
      </c>
    </row>
    <row r="12" spans="1:11" x14ac:dyDescent="0.3">
      <c r="A12" s="3"/>
      <c r="B12" s="2" t="s">
        <v>35</v>
      </c>
      <c r="C12" s="2">
        <v>10000</v>
      </c>
      <c r="D12" s="2">
        <v>12</v>
      </c>
      <c r="E12" s="8">
        <f t="shared" si="1"/>
        <v>120000</v>
      </c>
    </row>
    <row r="13" spans="1:11" x14ac:dyDescent="0.3">
      <c r="A13" s="3">
        <v>45876</v>
      </c>
      <c r="B13" s="2" t="s">
        <v>33</v>
      </c>
      <c r="E13" s="8">
        <f t="shared" si="1"/>
        <v>0</v>
      </c>
    </row>
    <row r="14" spans="1:11" x14ac:dyDescent="0.3">
      <c r="B14" s="2" t="s">
        <v>38</v>
      </c>
      <c r="C14" s="2">
        <v>4500</v>
      </c>
      <c r="D14" s="2">
        <v>5</v>
      </c>
      <c r="E14" s="8">
        <f t="shared" si="1"/>
        <v>22500</v>
      </c>
    </row>
    <row r="15" spans="1:11" x14ac:dyDescent="0.3">
      <c r="A15" s="3"/>
      <c r="B15" s="2" t="s">
        <v>39</v>
      </c>
      <c r="C15" s="2">
        <v>5500</v>
      </c>
      <c r="D15" s="2">
        <v>7</v>
      </c>
      <c r="E15" s="8">
        <f t="shared" si="1"/>
        <v>38500</v>
      </c>
    </row>
    <row r="16" spans="1:11" x14ac:dyDescent="0.3">
      <c r="A16" s="3">
        <v>45877</v>
      </c>
      <c r="B16" s="2" t="s">
        <v>33</v>
      </c>
      <c r="E16" s="8">
        <f t="shared" si="1"/>
        <v>0</v>
      </c>
    </row>
    <row r="17" spans="1:5" x14ac:dyDescent="0.3">
      <c r="B17" s="2" t="s">
        <v>38</v>
      </c>
      <c r="C17" s="2">
        <v>4500</v>
      </c>
      <c r="D17" s="2">
        <v>5</v>
      </c>
      <c r="E17" s="8">
        <f t="shared" si="1"/>
        <v>22500</v>
      </c>
    </row>
    <row r="18" spans="1:5" x14ac:dyDescent="0.3">
      <c r="A18" s="3"/>
      <c r="B18" s="2" t="s">
        <v>39</v>
      </c>
      <c r="C18" s="2">
        <v>5500</v>
      </c>
      <c r="D18" s="2">
        <v>7</v>
      </c>
      <c r="E18" s="8">
        <f t="shared" si="1"/>
        <v>38500</v>
      </c>
    </row>
    <row r="19" spans="1:5" x14ac:dyDescent="0.3">
      <c r="B19" s="2" t="s">
        <v>35</v>
      </c>
      <c r="C19" s="2">
        <v>10000</v>
      </c>
      <c r="D19" s="2">
        <v>12</v>
      </c>
      <c r="E19" s="8">
        <f t="shared" si="1"/>
        <v>120000</v>
      </c>
    </row>
    <row r="20" spans="1:5" x14ac:dyDescent="0.3">
      <c r="B20" s="2" t="s">
        <v>43</v>
      </c>
      <c r="E20" s="8">
        <f t="shared" si="1"/>
        <v>0</v>
      </c>
    </row>
    <row r="21" spans="1:5" x14ac:dyDescent="0.3">
      <c r="A21" s="3">
        <v>45878</v>
      </c>
      <c r="B21" s="2" t="s">
        <v>33</v>
      </c>
      <c r="E21" s="8">
        <f t="shared" si="1"/>
        <v>0</v>
      </c>
    </row>
    <row r="22" spans="1:5" x14ac:dyDescent="0.3">
      <c r="A22" s="3"/>
      <c r="B22" s="2" t="s">
        <v>34</v>
      </c>
      <c r="C22" s="2">
        <v>10000</v>
      </c>
      <c r="D22" s="2">
        <v>12</v>
      </c>
      <c r="E22" s="8">
        <f t="shared" si="1"/>
        <v>120000</v>
      </c>
    </row>
    <row r="23" spans="1:5" x14ac:dyDescent="0.3">
      <c r="B23" s="2" t="s">
        <v>35</v>
      </c>
      <c r="C23" s="2">
        <v>10000</v>
      </c>
      <c r="D23" s="2">
        <v>12</v>
      </c>
      <c r="E23" s="8">
        <f t="shared" si="1"/>
        <v>120000</v>
      </c>
    </row>
    <row r="24" spans="1:5" x14ac:dyDescent="0.3">
      <c r="A24" s="3">
        <v>45879</v>
      </c>
      <c r="B24" s="2" t="s">
        <v>33</v>
      </c>
      <c r="E24" s="8">
        <f t="shared" si="1"/>
        <v>0</v>
      </c>
    </row>
    <row r="25" spans="1:5" x14ac:dyDescent="0.3">
      <c r="A25" s="3"/>
      <c r="B25" s="2" t="s">
        <v>34</v>
      </c>
      <c r="C25" s="2">
        <v>10000</v>
      </c>
      <c r="D25" s="2">
        <v>12</v>
      </c>
      <c r="E25" s="8">
        <f t="shared" si="1"/>
        <v>120000</v>
      </c>
    </row>
    <row r="26" spans="1:5" x14ac:dyDescent="0.3">
      <c r="B26" s="2" t="s">
        <v>35</v>
      </c>
      <c r="C26" s="2">
        <v>10000</v>
      </c>
      <c r="D26" s="2">
        <v>12</v>
      </c>
      <c r="E26" s="8">
        <f t="shared" si="1"/>
        <v>120000</v>
      </c>
    </row>
    <row r="27" spans="1:5" x14ac:dyDescent="0.3">
      <c r="A27" s="3">
        <v>45880</v>
      </c>
      <c r="B27" s="2" t="s">
        <v>33</v>
      </c>
      <c r="E27" s="8">
        <f t="shared" si="1"/>
        <v>0</v>
      </c>
    </row>
    <row r="28" spans="1:5" x14ac:dyDescent="0.3">
      <c r="B28" s="2" t="s">
        <v>34</v>
      </c>
      <c r="C28" s="2">
        <v>10000</v>
      </c>
      <c r="D28" s="2">
        <v>12</v>
      </c>
      <c r="E28" s="8">
        <f t="shared" si="1"/>
        <v>120000</v>
      </c>
    </row>
    <row r="29" spans="1:5" x14ac:dyDescent="0.3">
      <c r="B29" s="2" t="s">
        <v>35</v>
      </c>
      <c r="C29" s="2">
        <v>0</v>
      </c>
      <c r="D29" s="2">
        <v>0</v>
      </c>
      <c r="E29" s="8">
        <f t="shared" si="1"/>
        <v>0</v>
      </c>
    </row>
    <row r="30" spans="1:5" x14ac:dyDescent="0.3">
      <c r="B30" s="2" t="s">
        <v>40</v>
      </c>
      <c r="C30" s="2">
        <v>21000</v>
      </c>
      <c r="D30" s="2">
        <v>6</v>
      </c>
      <c r="E30" s="8">
        <f t="shared" si="1"/>
        <v>126000</v>
      </c>
    </row>
    <row r="31" spans="1:5" x14ac:dyDescent="0.3">
      <c r="A31" s="3">
        <v>45881</v>
      </c>
      <c r="B31" s="2" t="s">
        <v>33</v>
      </c>
      <c r="E31" s="8">
        <f t="shared" si="1"/>
        <v>0</v>
      </c>
    </row>
    <row r="32" spans="1:5" x14ac:dyDescent="0.3">
      <c r="A32" s="23" t="s">
        <v>14</v>
      </c>
      <c r="B32" s="23"/>
      <c r="C32" s="23"/>
      <c r="D32" s="23"/>
      <c r="E32" s="10">
        <f>SUM(E3:E31)</f>
        <v>1391000</v>
      </c>
    </row>
    <row r="33" spans="1:5" x14ac:dyDescent="0.3">
      <c r="A33" s="23" t="s">
        <v>44</v>
      </c>
      <c r="B33" s="23"/>
      <c r="C33" s="23"/>
      <c r="D33" s="23"/>
      <c r="E33" s="23"/>
    </row>
  </sheetData>
  <mergeCells count="5">
    <mergeCell ref="A1:E1"/>
    <mergeCell ref="G1:K1"/>
    <mergeCell ref="A33:E33"/>
    <mergeCell ref="G11:J11"/>
    <mergeCell ref="A32:D3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FBA5-D1BA-46AB-AC14-F5516DF713B9}">
  <dimension ref="A1:G32"/>
  <sheetViews>
    <sheetView workbookViewId="0">
      <selection activeCell="I18" sqref="I18"/>
    </sheetView>
  </sheetViews>
  <sheetFormatPr defaultRowHeight="16.5" x14ac:dyDescent="0.3"/>
  <cols>
    <col min="1" max="1" width="9.875" bestFit="1" customWidth="1"/>
    <col min="3" max="3" width="9" style="7"/>
    <col min="6" max="6" width="22.5" style="2" customWidth="1"/>
    <col min="7" max="7" width="9.375" bestFit="1" customWidth="1"/>
  </cols>
  <sheetData>
    <row r="1" spans="1:7" x14ac:dyDescent="0.3">
      <c r="A1" s="23" t="s">
        <v>32</v>
      </c>
      <c r="B1" s="23"/>
      <c r="C1" s="23"/>
      <c r="E1" s="23" t="s">
        <v>41</v>
      </c>
      <c r="F1" s="23"/>
      <c r="G1" s="23"/>
    </row>
    <row r="2" spans="1:7" x14ac:dyDescent="0.3">
      <c r="A2" s="12" t="s">
        <v>3</v>
      </c>
      <c r="B2" s="12" t="s">
        <v>4</v>
      </c>
      <c r="C2" s="13" t="s">
        <v>6</v>
      </c>
      <c r="D2" s="2"/>
      <c r="E2" s="2" t="s">
        <v>3</v>
      </c>
      <c r="F2" s="2" t="s">
        <v>4</v>
      </c>
      <c r="G2" s="2" t="s">
        <v>6</v>
      </c>
    </row>
    <row r="3" spans="1:7" x14ac:dyDescent="0.3">
      <c r="A3" s="11">
        <v>45873</v>
      </c>
      <c r="B3" s="12" t="s">
        <v>35</v>
      </c>
      <c r="C3" s="13">
        <v>5500</v>
      </c>
      <c r="D3" s="2"/>
      <c r="E3" s="9">
        <v>45876</v>
      </c>
      <c r="F3" s="2" t="s">
        <v>42</v>
      </c>
      <c r="G3" s="8" t="s">
        <v>49</v>
      </c>
    </row>
    <row r="4" spans="1:7" x14ac:dyDescent="0.3">
      <c r="A4" s="3">
        <v>45874</v>
      </c>
      <c r="B4" s="2" t="s">
        <v>33</v>
      </c>
      <c r="C4" s="8"/>
      <c r="D4" s="2"/>
      <c r="E4" s="9">
        <v>45877</v>
      </c>
      <c r="G4" s="7"/>
    </row>
    <row r="5" spans="1:7" x14ac:dyDescent="0.3">
      <c r="B5" s="2" t="s">
        <v>34</v>
      </c>
      <c r="C5" s="8">
        <v>5500</v>
      </c>
      <c r="D5" s="2"/>
      <c r="G5" s="7"/>
    </row>
    <row r="6" spans="1:7" x14ac:dyDescent="0.3">
      <c r="A6" s="12"/>
      <c r="B6" s="12" t="s">
        <v>35</v>
      </c>
      <c r="C6" s="14">
        <v>10000</v>
      </c>
      <c r="D6" s="2"/>
      <c r="G6" s="7"/>
    </row>
    <row r="7" spans="1:7" x14ac:dyDescent="0.3">
      <c r="A7" s="3">
        <v>45875</v>
      </c>
      <c r="B7" s="2" t="s">
        <v>33</v>
      </c>
      <c r="C7" s="8"/>
      <c r="D7" s="2"/>
      <c r="E7" s="9">
        <v>45878</v>
      </c>
      <c r="F7" s="2" t="s">
        <v>45</v>
      </c>
      <c r="G7" s="7">
        <v>30000</v>
      </c>
    </row>
    <row r="8" spans="1:7" x14ac:dyDescent="0.3">
      <c r="A8" s="2"/>
      <c r="B8" s="2" t="s">
        <v>34</v>
      </c>
      <c r="C8" s="8">
        <v>5500</v>
      </c>
      <c r="D8" s="2"/>
      <c r="E8" s="9">
        <v>45879</v>
      </c>
      <c r="F8" s="2" t="s">
        <v>46</v>
      </c>
      <c r="G8" s="7">
        <v>3000</v>
      </c>
    </row>
    <row r="9" spans="1:7" x14ac:dyDescent="0.3">
      <c r="A9" s="11"/>
      <c r="B9" s="12" t="s">
        <v>35</v>
      </c>
      <c r="C9" s="13">
        <v>10000</v>
      </c>
      <c r="D9" s="2"/>
      <c r="E9" s="9">
        <v>45880</v>
      </c>
      <c r="F9" s="2" t="s">
        <v>47</v>
      </c>
      <c r="G9" s="7">
        <v>35400</v>
      </c>
    </row>
    <row r="10" spans="1:7" x14ac:dyDescent="0.3">
      <c r="A10" s="3">
        <v>45876</v>
      </c>
      <c r="B10" s="2" t="s">
        <v>33</v>
      </c>
      <c r="C10" s="8"/>
      <c r="D10" s="2"/>
      <c r="G10" s="7"/>
    </row>
    <row r="11" spans="1:7" x14ac:dyDescent="0.3">
      <c r="A11" s="2"/>
      <c r="B11" s="2" t="s">
        <v>34</v>
      </c>
      <c r="C11" s="8">
        <v>5500</v>
      </c>
      <c r="D11" s="2"/>
      <c r="E11" s="23" t="s">
        <v>14</v>
      </c>
      <c r="F11" s="23"/>
      <c r="G11" s="15">
        <f>SUM(G3:G9)</f>
        <v>68400</v>
      </c>
    </row>
    <row r="12" spans="1:7" x14ac:dyDescent="0.3">
      <c r="A12" s="11"/>
      <c r="B12" s="12" t="s">
        <v>35</v>
      </c>
      <c r="C12" s="13">
        <v>10000</v>
      </c>
      <c r="D12" s="2"/>
    </row>
    <row r="13" spans="1:7" x14ac:dyDescent="0.3">
      <c r="A13" s="3">
        <v>45877</v>
      </c>
      <c r="B13" s="2" t="s">
        <v>33</v>
      </c>
      <c r="C13" s="8"/>
      <c r="D13" s="2"/>
    </row>
    <row r="14" spans="1:7" x14ac:dyDescent="0.3">
      <c r="A14" s="2"/>
      <c r="B14" s="2" t="s">
        <v>34</v>
      </c>
      <c r="C14" s="8">
        <v>5500</v>
      </c>
      <c r="D14" s="2"/>
    </row>
    <row r="15" spans="1:7" x14ac:dyDescent="0.3">
      <c r="A15" s="11"/>
      <c r="B15" s="12" t="s">
        <v>35</v>
      </c>
      <c r="C15" s="13">
        <v>10000</v>
      </c>
      <c r="D15" s="2"/>
    </row>
    <row r="16" spans="1:7" x14ac:dyDescent="0.3">
      <c r="A16" s="3">
        <v>45878</v>
      </c>
      <c r="B16" s="2" t="s">
        <v>33</v>
      </c>
      <c r="C16" s="8"/>
      <c r="D16" s="2"/>
    </row>
    <row r="17" spans="1:7" x14ac:dyDescent="0.3">
      <c r="A17" s="2"/>
      <c r="B17" s="2" t="s">
        <v>34</v>
      </c>
      <c r="C17" s="8">
        <v>10000</v>
      </c>
      <c r="D17" s="2"/>
    </row>
    <row r="18" spans="1:7" x14ac:dyDescent="0.3">
      <c r="A18" s="11"/>
      <c r="B18" s="12" t="s">
        <v>35</v>
      </c>
      <c r="C18" s="13">
        <v>10000</v>
      </c>
      <c r="D18" s="2"/>
    </row>
    <row r="19" spans="1:7" x14ac:dyDescent="0.3">
      <c r="A19" s="3">
        <v>45879</v>
      </c>
      <c r="B19" s="2" t="s">
        <v>33</v>
      </c>
      <c r="C19" s="8"/>
      <c r="D19" s="2"/>
    </row>
    <row r="20" spans="1:7" x14ac:dyDescent="0.3">
      <c r="A20" s="2"/>
      <c r="B20" s="2" t="s">
        <v>34</v>
      </c>
      <c r="C20" s="8">
        <v>10000</v>
      </c>
      <c r="D20" s="2"/>
    </row>
    <row r="21" spans="1:7" x14ac:dyDescent="0.3">
      <c r="A21" s="11"/>
      <c r="B21" s="12" t="s">
        <v>35</v>
      </c>
      <c r="C21" s="13">
        <v>10000</v>
      </c>
      <c r="D21" s="2"/>
    </row>
    <row r="22" spans="1:7" x14ac:dyDescent="0.3">
      <c r="A22" s="3">
        <v>45880</v>
      </c>
      <c r="B22" s="2" t="s">
        <v>33</v>
      </c>
      <c r="C22" s="8"/>
      <c r="D22" s="2"/>
    </row>
    <row r="23" spans="1:7" x14ac:dyDescent="0.3">
      <c r="A23" s="2"/>
      <c r="B23" s="2" t="s">
        <v>34</v>
      </c>
      <c r="C23" s="8">
        <v>10000</v>
      </c>
      <c r="D23" s="2"/>
    </row>
    <row r="24" spans="1:7" x14ac:dyDescent="0.3">
      <c r="A24" s="3"/>
      <c r="B24" s="2" t="s">
        <v>35</v>
      </c>
      <c r="C24" s="8">
        <v>0</v>
      </c>
      <c r="D24" s="2"/>
    </row>
    <row r="25" spans="1:7" x14ac:dyDescent="0.3">
      <c r="A25" s="11"/>
      <c r="B25" s="12" t="s">
        <v>40</v>
      </c>
      <c r="C25" s="13">
        <v>21000</v>
      </c>
      <c r="D25" s="2"/>
    </row>
    <row r="26" spans="1:7" x14ac:dyDescent="0.3">
      <c r="A26" s="3">
        <v>45881</v>
      </c>
      <c r="B26" s="2" t="s">
        <v>33</v>
      </c>
      <c r="C26" s="8"/>
      <c r="D26" s="2"/>
    </row>
    <row r="27" spans="1:7" x14ac:dyDescent="0.3">
      <c r="A27" s="3"/>
      <c r="B27" s="2"/>
      <c r="C27" s="8"/>
      <c r="D27" s="2"/>
    </row>
    <row r="28" spans="1:7" x14ac:dyDescent="0.3">
      <c r="A28" s="23" t="s">
        <v>14</v>
      </c>
      <c r="B28" s="23"/>
      <c r="C28" s="8">
        <f>SUM(C3:C26)</f>
        <v>138500</v>
      </c>
      <c r="D28" s="2"/>
      <c r="F28" s="2" t="s">
        <v>14</v>
      </c>
      <c r="G28" s="16">
        <f>C28+G11</f>
        <v>206900</v>
      </c>
    </row>
    <row r="29" spans="1:7" x14ac:dyDescent="0.3">
      <c r="A29" s="2"/>
      <c r="B29" s="2"/>
      <c r="C29" s="8"/>
      <c r="D29" s="2"/>
    </row>
    <row r="30" spans="1:7" x14ac:dyDescent="0.3">
      <c r="A30" s="2"/>
      <c r="B30" s="2"/>
      <c r="C30" s="8"/>
      <c r="D30" s="2"/>
    </row>
    <row r="31" spans="1:7" x14ac:dyDescent="0.3">
      <c r="A31" s="3"/>
      <c r="B31" s="2"/>
      <c r="C31" s="8"/>
      <c r="D31" s="2"/>
    </row>
    <row r="32" spans="1:7" x14ac:dyDescent="0.3">
      <c r="C32" s="15"/>
    </row>
  </sheetData>
  <mergeCells count="4">
    <mergeCell ref="A1:C1"/>
    <mergeCell ref="A28:B28"/>
    <mergeCell ref="E11:F11"/>
    <mergeCell ref="E1:G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수입</vt:lpstr>
      <vt:lpstr>지출</vt:lpstr>
      <vt:lpstr>활동 중 지출 내역</vt:lpstr>
      <vt:lpstr>1인 당 비용 지출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(학부생) 박승빈 (컴퓨터공학과)</dc:creator>
  <cp:lastModifiedBy>(학부생) 박승빈 (컴퓨터공학과)</cp:lastModifiedBy>
  <dcterms:created xsi:type="dcterms:W3CDTF">2025-03-28T00:09:30Z</dcterms:created>
  <dcterms:modified xsi:type="dcterms:W3CDTF">2025-05-20T00:45:32Z</dcterms:modified>
</cp:coreProperties>
</file>