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uko/Desktop/"/>
    </mc:Choice>
  </mc:AlternateContent>
  <bookViews>
    <workbookView xWindow="0" yWindow="460" windowWidth="44440" windowHeight="24900"/>
  </bookViews>
  <sheets>
    <sheet name="proxy" sheetId="1" r:id="rId1"/>
    <sheet name="proxyNolog" sheetId="3" r:id="rId2"/>
    <sheet name="mysqlrouter" sheetId="5" r:id="rId3"/>
    <sheet name="图表数据" sheetId="2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7" i="1"/>
  <c r="F17" i="1"/>
  <c r="E16" i="1"/>
  <c r="F16" i="1"/>
  <c r="E15" i="1"/>
  <c r="F15" i="1"/>
  <c r="E22" i="1"/>
  <c r="E22" i="5"/>
  <c r="F22" i="5"/>
  <c r="E21" i="5"/>
  <c r="F21" i="5"/>
  <c r="E20" i="5"/>
  <c r="F20" i="5"/>
  <c r="E17" i="5"/>
  <c r="F17" i="5"/>
  <c r="E16" i="5"/>
  <c r="F16" i="5"/>
  <c r="E15" i="5"/>
  <c r="F15" i="5"/>
  <c r="E22" i="3"/>
  <c r="F22" i="3"/>
  <c r="F27" i="3"/>
  <c r="F26" i="3"/>
  <c r="F25" i="3"/>
  <c r="E27" i="1"/>
  <c r="F27" i="1"/>
  <c r="E25" i="1"/>
  <c r="F25" i="1"/>
  <c r="E26" i="1"/>
  <c r="F26" i="1"/>
  <c r="E27" i="3"/>
  <c r="E26" i="3"/>
  <c r="E25" i="3"/>
  <c r="E21" i="3"/>
  <c r="F21" i="3"/>
  <c r="E20" i="3"/>
  <c r="F20" i="3"/>
  <c r="F22" i="1"/>
  <c r="E21" i="1"/>
  <c r="F21" i="1"/>
  <c r="E20" i="1"/>
  <c r="F20" i="1"/>
  <c r="D6" i="2"/>
  <c r="C7" i="2"/>
  <c r="C6" i="2"/>
  <c r="D7" i="2"/>
  <c r="C5" i="2"/>
  <c r="D5" i="2"/>
</calcChain>
</file>

<file path=xl/sharedStrings.xml><?xml version="1.0" encoding="utf-8"?>
<sst xmlns="http://schemas.openxmlformats.org/spreadsheetml/2006/main" count="100" uniqueCount="32">
  <si>
    <t>现金流量</t>
  </si>
  <si>
    <t>预计</t>
  </si>
  <si>
    <t>实际</t>
  </si>
  <si>
    <t>差异</t>
  </si>
  <si>
    <t>每月收入</t>
  </si>
  <si>
    <t>每月支出</t>
  </si>
  <si>
    <t>图表数据</t>
  </si>
  <si>
    <t>20并发</t>
    <phoneticPr fontId="12" type="noConversion"/>
  </si>
  <si>
    <t>Proxy代理</t>
    <phoneticPr fontId="12" type="noConversion"/>
  </si>
  <si>
    <t>QPS</t>
    <phoneticPr fontId="12" type="noConversion"/>
  </si>
  <si>
    <t>TPS</t>
    <phoneticPr fontId="12" type="noConversion"/>
  </si>
  <si>
    <t>484</t>
  </si>
  <si>
    <t>95thLatency(毫秒)</t>
    <rPh sb="12" eb="13">
      <t>haomiao</t>
    </rPh>
    <phoneticPr fontId="12" type="noConversion"/>
  </si>
  <si>
    <t>560</t>
  </si>
  <si>
    <t>100并发</t>
    <phoneticPr fontId="12" type="noConversion"/>
  </si>
  <si>
    <t>性能变化</t>
    <phoneticPr fontId="12" type="noConversion"/>
  </si>
  <si>
    <t>直连数据库</t>
    <phoneticPr fontId="12" type="noConversion"/>
  </si>
  <si>
    <t>直连数据库</t>
    <phoneticPr fontId="12" type="noConversion"/>
  </si>
  <si>
    <t>直连</t>
    <phoneticPr fontId="12" type="noConversion"/>
  </si>
  <si>
    <t>Proxy</t>
    <phoneticPr fontId="12" type="noConversion"/>
  </si>
  <si>
    <t>注意：压测数据库是5张表/每张表200万行数据。进行OLTP读写压测（**并发是模拟N个进程持续不断的高频访问数据库）</t>
    <rPh sb="8" eb="9">
      <t>，</t>
    </rPh>
    <phoneticPr fontId="12" type="noConversion"/>
  </si>
  <si>
    <t xml:space="preserve">《数据库中件间DBOOP压测报告》 </t>
    <rPh sb="1" eb="3">
      <t>9</t>
    </rPh>
    <phoneticPr fontId="12" type="noConversion"/>
  </si>
  <si>
    <t xml:space="preserve">《数据库中件间DBOOP压测报告2》 </t>
    <rPh sb="1" eb="3">
      <t>9</t>
    </rPh>
    <phoneticPr fontId="12" type="noConversion"/>
  </si>
  <si>
    <t xml:space="preserve">434.83 </t>
  </si>
  <si>
    <t xml:space="preserve">《数据库中件间router压测报告》 </t>
    <rPh sb="1" eb="3">
      <t>9</t>
    </rPh>
    <phoneticPr fontId="12" type="noConversion"/>
  </si>
  <si>
    <t xml:space="preserve">549.52 </t>
  </si>
  <si>
    <t>5并发</t>
    <phoneticPr fontId="12" type="noConversion"/>
  </si>
  <si>
    <t>proxy</t>
    <phoneticPr fontId="12" type="noConversion"/>
  </si>
  <si>
    <t xml:space="preserve">484.00 </t>
  </si>
  <si>
    <t xml:space="preserve">308.84 </t>
  </si>
  <si>
    <t xml:space="preserve">331.91 </t>
  </si>
  <si>
    <t xml:space="preserve">350.33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</si>
</sst>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20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b/>
      <sz val="9"/>
      <name val="Calibri"/>
      <family val="3"/>
      <charset val="134"/>
      <scheme val="minor"/>
    </font>
    <font>
      <b/>
      <sz val="13"/>
      <color theme="2" tint="-0.499984740745262"/>
      <name val="Calibri"/>
      <family val="2"/>
      <scheme val="minor"/>
    </font>
    <font>
      <b/>
      <sz val="13"/>
      <color theme="2" tint="-0.249977111117893"/>
      <name val="Calibri"/>
      <family val="2"/>
      <scheme val="minor"/>
    </font>
    <font>
      <b/>
      <sz val="13"/>
      <color theme="4"/>
      <name val="黑体"/>
      <family val="3"/>
      <charset val="134"/>
    </font>
    <font>
      <b/>
      <sz val="13"/>
      <color theme="5"/>
      <name val="黑体"/>
      <family val="3"/>
      <charset val="134"/>
    </font>
    <font>
      <b/>
      <sz val="20"/>
      <color theme="4"/>
      <name val="黑体"/>
      <family val="3"/>
      <charset val="134"/>
    </font>
    <font>
      <b/>
      <sz val="13"/>
      <color theme="2" tint="-0.499984740745262"/>
      <name val="黑体"/>
      <family val="3"/>
      <charset val="134"/>
    </font>
    <font>
      <b/>
      <sz val="25"/>
      <color theme="2" tint="-0.49998474074526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0" fontId="2" fillId="0" borderId="0" xfId="1" applyAlignment="1">
      <alignment vertical="center"/>
    </xf>
    <xf numFmtId="3" fontId="0" fillId="0" borderId="0" xfId="0" applyNumberForma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1" fillId="0" borderId="0" xfId="0" applyFont="1" applyAlignment="1"/>
    <xf numFmtId="3" fontId="13" fillId="0" borderId="0" xfId="0" applyNumberFormat="1" applyFont="1">
      <alignment vertical="center"/>
    </xf>
    <xf numFmtId="176" fontId="13" fillId="0" borderId="0" xfId="0" applyNumberFormat="1" applyFont="1" applyAlignment="1">
      <alignment horizontal="right" vertical="center"/>
    </xf>
    <xf numFmtId="0" fontId="14" fillId="0" borderId="0" xfId="0" applyFont="1">
      <alignment vertical="center"/>
    </xf>
    <xf numFmtId="3" fontId="15" fillId="0" borderId="1" xfId="0" applyNumberFormat="1" applyFont="1" applyBorder="1">
      <alignment vertical="center"/>
    </xf>
    <xf numFmtId="3" fontId="16" fillId="0" borderId="1" xfId="0" applyNumberFormat="1" applyFont="1" applyBorder="1">
      <alignment vertical="center"/>
    </xf>
    <xf numFmtId="0" fontId="17" fillId="0" borderId="0" xfId="1" applyFont="1" applyAlignment="1">
      <alignment horizontal="left" vertical="center"/>
    </xf>
    <xf numFmtId="176" fontId="7" fillId="0" borderId="0" xfId="0" applyNumberFormat="1" applyFont="1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3" fontId="18" fillId="0" borderId="1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0" fontId="13" fillId="0" borderId="0" xfId="0" applyNumberFormat="1" applyFont="1" applyProtection="1">
      <alignment vertical="center"/>
      <protection locked="0"/>
    </xf>
    <xf numFmtId="10" fontId="13" fillId="0" borderId="0" xfId="0" applyNumberFormat="1" applyFont="1">
      <alignment vertical="center"/>
    </xf>
    <xf numFmtId="0" fontId="19" fillId="0" borderId="1" xfId="2" applyFont="1" applyBorder="1" applyAlignment="1">
      <alignment vertical="center"/>
    </xf>
    <xf numFmtId="0" fontId="19" fillId="0" borderId="1" xfId="3" applyFont="1" applyBorder="1" applyAlignment="1">
      <alignment vertical="center"/>
    </xf>
    <xf numFmtId="0" fontId="8" fillId="0" borderId="0" xfId="0" applyFont="1">
      <alignment vertical="center"/>
    </xf>
    <xf numFmtId="176" fontId="7" fillId="0" borderId="0" xfId="0" applyNumberFormat="1" applyFont="1">
      <alignment vertical="center"/>
    </xf>
    <xf numFmtId="3" fontId="7" fillId="0" borderId="0" xfId="0" applyNumberFormat="1" applyFont="1">
      <alignment vertical="center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8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justifyLastLine="0" shrinkToFit="0"/>
    </dxf>
    <dxf>
      <font>
        <strike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border outline="0">
        <bottom style="medium">
          <color rgb="FFDBD8D2"/>
        </bottom>
      </border>
    </dxf>
    <dxf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黑体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border outline="0">
        <bottom style="medium">
          <color theme="2" tint="-9.9917600024414813E-2"/>
        </bottom>
      </border>
    </dxf>
    <dxf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黑体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14" formatCode="0.00%"/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3"/>
        <color theme="4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5"/>
      </font>
      <numFmt numFmtId="176" formatCode="#,##0.00_ "/>
      <alignment horizontal="right" vertical="center" textRotation="0" wrapText="0" indent="0" justifyLastLine="0" shrinkToFit="0" readingOrder="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黑体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justifyLastLine="0" shrinkToFit="0"/>
    </dxf>
    <dxf>
      <font>
        <strike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border outline="0">
        <bottom style="medium">
          <color rgb="FFDBD8D2"/>
        </bottom>
      </border>
    </dxf>
    <dxf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黑体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14" formatCode="0.00%"/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14" formatCode="0.00%"/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3"/>
        <color theme="4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5"/>
      </font>
      <numFmt numFmtId="176" formatCode="#,##0.00_ "/>
      <alignment horizontal="right" vertical="center" textRotation="0" wrapText="0" indent="0" justifyLastLine="0" shrinkToFit="0" readingOrder="0"/>
    </dxf>
    <dxf>
      <numFmt numFmtId="3" formatCode="#,##0"/>
    </dxf>
    <dxf>
      <border outline="0">
        <bottom style="medium">
          <color rgb="FFDBD8D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黑体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2" tint="-0.499984740745262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justifyLastLine="0" shrinkToFit="0"/>
    </dxf>
    <dxf>
      <font>
        <strike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border outline="0">
        <bottom style="medium">
          <color rgb="FFDBD8D2"/>
        </bottom>
      </border>
    </dxf>
    <dxf>
      <numFmt numFmtId="176" formatCode="#,##0.00_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黑体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4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2" tint="-0.499984740745262"/>
      </font>
      <numFmt numFmtId="3" formatCode="#,##0"/>
    </dxf>
    <dxf>
      <font>
        <strike val="0"/>
        <outline val="0"/>
        <shadow val="0"/>
        <u val="none"/>
        <vertAlign val="baseline"/>
        <sz val="13"/>
        <color theme="5"/>
      </font>
      <numFmt numFmtId="176" formatCode="#,##0.0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4"/>
        <name val="Calibri"/>
        <scheme val="minor"/>
      </font>
      <numFmt numFmtId="176" formatCode="#,##0.00_ "/>
    </dxf>
    <dxf>
      <font>
        <strike val="0"/>
        <outline val="0"/>
        <shadow val="0"/>
        <u val="none"/>
        <vertAlign val="baseline"/>
        <sz val="13"/>
        <color theme="5"/>
        <name val="Calibri"/>
        <scheme val="minor"/>
      </font>
      <numFmt numFmtId="176" formatCode="#,##0.00_ "/>
      <alignment horizontal="right" vertical="center" textRotation="0" wrapText="0" justifyLastLine="0" shrinkToFit="0"/>
    </dxf>
    <dxf>
      <font>
        <strike val="0"/>
        <outline val="0"/>
        <shadow val="0"/>
        <u val="none"/>
        <vertAlign val="baseline"/>
        <sz val="13"/>
        <color theme="2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黑体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黑体"/>
        <scheme val="none"/>
      </font>
      <numFmt numFmtId="3" formatCode="#,##0"/>
    </dxf>
    <dxf>
      <numFmt numFmtId="176" formatCode="#,##0.00_ "/>
      <alignment horizontal="right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border outline="0">
        <bottom style="medium">
          <color theme="2" tint="-9.9917600024414813E-2"/>
        </bottom>
      </border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87"/>
      <tableStyleElement type="headerRow" dxfId="86"/>
      <tableStyleElement type="totalRow" dxfId="85"/>
    </tableStyle>
    <tableStyle name="Family budget expense" pivot="0" count="3">
      <tableStyleElement type="wholeTable" dxfId="84"/>
      <tableStyleElement type="headerRow" dxfId="83"/>
      <tableStyleElement type="totalRow" dxfId="82"/>
    </tableStyle>
    <tableStyle name="Family budget income" pivot="0" count="3">
      <tableStyleElement type="wholeTable" dxfId="81"/>
      <tableStyleElement type="headerRow" dxfId="80"/>
      <tableStyleElement type="totalRow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61933410577145"/>
          <c:y val="0.244883361542424"/>
          <c:w val="0.336296755759921"/>
          <c:h val="0.6282323938479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proxy!$M$1</c:f>
              <c:strCache>
                <c:ptCount val="1"/>
                <c:pt idx="0">
                  <c:v>直连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proxy!$L$2:$L$4</c:f>
              <c:strCache>
                <c:ptCount val="3"/>
                <c:pt idx="0">
                  <c:v>5并发</c:v>
                </c:pt>
                <c:pt idx="1">
                  <c:v>20并发</c:v>
                </c:pt>
                <c:pt idx="2">
                  <c:v>100并发</c:v>
                </c:pt>
              </c:strCache>
            </c:strRef>
          </c:cat>
          <c:val>
            <c:numRef>
              <c:f>proxy!$M$2:$M$4</c:f>
              <c:numCache>
                <c:formatCode>General</c:formatCode>
                <c:ptCount val="3"/>
                <c:pt idx="0">
                  <c:v>308.0</c:v>
                </c:pt>
                <c:pt idx="1">
                  <c:v>484.0</c:v>
                </c:pt>
                <c:pt idx="2">
                  <c:v>773.0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ser>
          <c:idx val="0"/>
          <c:order val="1"/>
          <c:tx>
            <c:strRef>
              <c:f>proxy!$N$1</c:f>
              <c:strCache>
                <c:ptCount val="1"/>
                <c:pt idx="0">
                  <c:v>proxy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proxy!$L$2:$L$4</c:f>
              <c:strCache>
                <c:ptCount val="3"/>
                <c:pt idx="0">
                  <c:v>5并发</c:v>
                </c:pt>
                <c:pt idx="1">
                  <c:v>20并发</c:v>
                </c:pt>
                <c:pt idx="2">
                  <c:v>100并发</c:v>
                </c:pt>
              </c:strCache>
            </c:strRef>
          </c:cat>
          <c:val>
            <c:numRef>
              <c:f>proxy!$N$2:$N$4</c:f>
              <c:numCache>
                <c:formatCode>General</c:formatCode>
                <c:ptCount val="3"/>
                <c:pt idx="0">
                  <c:v>350.0</c:v>
                </c:pt>
                <c:pt idx="1">
                  <c:v>560.0</c:v>
                </c:pt>
                <c:pt idx="2">
                  <c:v>802.0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1565748640"/>
        <c:axId val="-1565746864"/>
      </c:barChart>
      <c:catAx>
        <c:axId val="-15657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5746864"/>
        <c:crosses val="autoZero"/>
        <c:auto val="1"/>
        <c:lblAlgn val="ctr"/>
        <c:lblOffset val="100"/>
        <c:noMultiLvlLbl val="0"/>
      </c:catAx>
      <c:valAx>
        <c:axId val="-1565746864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-15657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61933410577145"/>
          <c:y val="0.244883361542424"/>
          <c:w val="0.336296755759921"/>
          <c:h val="0.6282323938479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proxyNolog!$M$1</c:f>
              <c:strCache>
                <c:ptCount val="1"/>
                <c:pt idx="0">
                  <c:v>直连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proxyNolog!$L$2:$L$4</c:f>
              <c:strCache>
                <c:ptCount val="3"/>
                <c:pt idx="0">
                  <c:v>5并发</c:v>
                </c:pt>
                <c:pt idx="1">
                  <c:v>20并发</c:v>
                </c:pt>
                <c:pt idx="2">
                  <c:v>100并发</c:v>
                </c:pt>
              </c:strCache>
            </c:strRef>
          </c:cat>
          <c:val>
            <c:numRef>
              <c:f>proxyNolog!$M$2:$M$4</c:f>
              <c:numCache>
                <c:formatCode>General</c:formatCode>
                <c:ptCount val="3"/>
                <c:pt idx="0">
                  <c:v>308.0</c:v>
                </c:pt>
                <c:pt idx="1">
                  <c:v>484.0</c:v>
                </c:pt>
                <c:pt idx="2">
                  <c:v>773.0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ser>
          <c:idx val="0"/>
          <c:order val="1"/>
          <c:tx>
            <c:strRef>
              <c:f>proxyNolog!$N$1</c:f>
              <c:strCache>
                <c:ptCount val="1"/>
                <c:pt idx="0">
                  <c:v>proxy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proxyNolog!$L$2:$L$4</c:f>
              <c:strCache>
                <c:ptCount val="3"/>
                <c:pt idx="0">
                  <c:v>5并发</c:v>
                </c:pt>
                <c:pt idx="1">
                  <c:v>20并发</c:v>
                </c:pt>
                <c:pt idx="2">
                  <c:v>100并发</c:v>
                </c:pt>
              </c:strCache>
            </c:strRef>
          </c:cat>
          <c:val>
            <c:numRef>
              <c:f>proxyNolog!$N$2:$N$4</c:f>
              <c:numCache>
                <c:formatCode>General</c:formatCode>
                <c:ptCount val="3"/>
                <c:pt idx="0">
                  <c:v>331.0</c:v>
                </c:pt>
                <c:pt idx="1">
                  <c:v>434.0</c:v>
                </c:pt>
                <c:pt idx="2">
                  <c:v>707.0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1536958080"/>
        <c:axId val="-1536955760"/>
      </c:barChart>
      <c:catAx>
        <c:axId val="-1536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6955760"/>
        <c:crosses val="autoZero"/>
        <c:auto val="1"/>
        <c:lblAlgn val="ctr"/>
        <c:lblOffset val="100"/>
        <c:noMultiLvlLbl val="0"/>
      </c:catAx>
      <c:valAx>
        <c:axId val="-1536955760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-1536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61933410577145"/>
          <c:y val="0.244883361542424"/>
          <c:w val="0.336296755759921"/>
          <c:h val="0.628232393847965"/>
        </c:manualLayout>
      </c:layout>
      <c:barChart>
        <c:barDir val="col"/>
        <c:grouping val="clustered"/>
        <c:varyColors val="0"/>
        <c:ser>
          <c:idx val="1"/>
          <c:order val="0"/>
          <c:tx>
            <c:v>直连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mysqlrouter!$L$2:$L$3</c:f>
              <c:strCache>
                <c:ptCount val="2"/>
                <c:pt idx="0">
                  <c:v>20并发</c:v>
                </c:pt>
                <c:pt idx="1">
                  <c:v>100并发</c:v>
                </c:pt>
              </c:strCache>
            </c:strRef>
          </c:cat>
          <c:val>
            <c:numRef>
              <c:f>mysqlrouter!$N$2:$N$3</c:f>
              <c:numCache>
                <c:formatCode>General</c:formatCode>
                <c:ptCount val="2"/>
                <c:pt idx="0">
                  <c:v>484.0</c:v>
                </c:pt>
                <c:pt idx="1">
                  <c:v>773.0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ser>
          <c:idx val="0"/>
          <c:order val="1"/>
          <c:tx>
            <c:v>Proxy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mysqlrouter!$L$2:$L$3</c:f>
              <c:strCache>
                <c:ptCount val="2"/>
                <c:pt idx="0">
                  <c:v>20并发</c:v>
                </c:pt>
                <c:pt idx="1">
                  <c:v>100并发</c:v>
                </c:pt>
              </c:strCache>
            </c:strRef>
          </c:cat>
          <c:val>
            <c:numRef>
              <c:f>mysqlrouter!$M$2:$M$3</c:f>
              <c:numCache>
                <c:formatCode>General</c:formatCode>
                <c:ptCount val="2"/>
                <c:pt idx="0">
                  <c:v>549.0</c:v>
                </c:pt>
                <c:pt idx="1">
                  <c:v>759.0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1537839792"/>
        <c:axId val="-1537837744"/>
      </c:barChart>
      <c:catAx>
        <c:axId val="-15378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837744"/>
        <c:crosses val="autoZero"/>
        <c:auto val="1"/>
        <c:lblAlgn val="ctr"/>
        <c:lblOffset val="100"/>
        <c:noMultiLvlLbl val="0"/>
      </c:catAx>
      <c:valAx>
        <c:axId val="-1537837744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-15378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1</xdr:row>
      <xdr:rowOff>76200</xdr:rowOff>
    </xdr:from>
    <xdr:to>
      <xdr:col>5</xdr:col>
      <xdr:colOff>640080</xdr:colOff>
      <xdr:row>12</xdr:row>
      <xdr:rowOff>193040</xdr:rowOff>
    </xdr:to>
    <xdr:graphicFrame macro="">
      <xdr:nvGraphicFramePr>
        <xdr:cNvPr id="3" name="Budget Chart" descr="预算图显示现金流、每月收入和每月支出值（预计和实际值）。" title="预算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2</xdr:row>
      <xdr:rowOff>40640</xdr:rowOff>
    </xdr:from>
    <xdr:ext cx="3454400" cy="814710"/>
    <xdr:sp macro="" textlink="">
      <xdr:nvSpPr>
        <xdr:cNvPr id="2" name="文本框 1"/>
        <xdr:cNvSpPr txBox="1"/>
      </xdr:nvSpPr>
      <xdr:spPr>
        <a:xfrm>
          <a:off x="193040" y="975360"/>
          <a:ext cx="3454400" cy="814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压测日期：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2022-01-18 </a:t>
          </a: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结果说明</a:t>
          </a:r>
          <a:r>
            <a:rPr lang="zh-CN" altLang="en-US" sz="1100"/>
            <a:t>：</a:t>
          </a:r>
          <a:endParaRPr lang="en-US" altLang="zh-CN" sz="1100"/>
        </a:p>
        <a:p>
          <a:endParaRPr lang="zh-CN" altLang="en-US" sz="1100"/>
        </a:p>
      </xdr:txBody>
    </xdr:sp>
    <xdr:clientData/>
  </xdr:oneCellAnchor>
  <xdr:oneCellAnchor>
    <xdr:from>
      <xdr:col>1</xdr:col>
      <xdr:colOff>731520</xdr:colOff>
      <xdr:row>3</xdr:row>
      <xdr:rowOff>81280</xdr:rowOff>
    </xdr:from>
    <xdr:ext cx="2590800" cy="1526123"/>
    <xdr:sp macro="" textlink="">
      <xdr:nvSpPr>
        <xdr:cNvPr id="4" name="文本框 3"/>
        <xdr:cNvSpPr txBox="1"/>
      </xdr:nvSpPr>
      <xdr:spPr>
        <a:xfrm>
          <a:off x="924560" y="1351280"/>
          <a:ext cx="2590800" cy="15261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使用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Proxy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代理在开启抓包捕获分析日志比直连数据库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性能上限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TPS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，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QPS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 下降约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18.3%</a:t>
          </a:r>
        </a:p>
        <a:p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SQL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响应时间加长了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28-76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毫秒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总结：</a:t>
          </a:r>
          <a:r>
            <a:rPr lang="zh-CN" altLang="en-US" sz="11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整体性能下降</a:t>
          </a:r>
          <a:r>
            <a:rPr lang="en-US" altLang="zh-CN" sz="20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14%</a:t>
          </a:r>
          <a:endParaRPr lang="zh-CN" altLang="en-US" sz="2000" b="1">
            <a:solidFill>
              <a:srgbClr val="FF0000"/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  <xdr:oneCellAnchor>
    <xdr:from>
      <xdr:col>3</xdr:col>
      <xdr:colOff>548640</xdr:colOff>
      <xdr:row>1</xdr:row>
      <xdr:rowOff>152400</xdr:rowOff>
    </xdr:from>
    <xdr:ext cx="1800493" cy="325730"/>
    <xdr:sp macro="" textlink="">
      <xdr:nvSpPr>
        <xdr:cNvPr id="5" name="文本框 4"/>
        <xdr:cNvSpPr txBox="1"/>
      </xdr:nvSpPr>
      <xdr:spPr>
        <a:xfrm>
          <a:off x="4185920" y="741680"/>
          <a:ext cx="180049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95%SQL</a:t>
          </a:r>
          <a:r>
            <a:rPr lang="zh-CN" altLang="en-US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</a:t>
          </a:r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(ms)</a:t>
          </a:r>
          <a:endParaRPr lang="zh-CN" altLang="en-US" sz="1400">
            <a:solidFill>
              <a:schemeClr val="tx2">
                <a:lumMod val="75000"/>
                <a:lumOff val="25000"/>
              </a:schemeClr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1</xdr:row>
      <xdr:rowOff>76200</xdr:rowOff>
    </xdr:from>
    <xdr:to>
      <xdr:col>5</xdr:col>
      <xdr:colOff>640080</xdr:colOff>
      <xdr:row>12</xdr:row>
      <xdr:rowOff>193040</xdr:rowOff>
    </xdr:to>
    <xdr:graphicFrame macro="">
      <xdr:nvGraphicFramePr>
        <xdr:cNvPr id="2" name="Budget Chart" descr="预算图显示现金流、每月收入和每月支出值（预计和实际值）。" title="预算图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2</xdr:row>
      <xdr:rowOff>40640</xdr:rowOff>
    </xdr:from>
    <xdr:ext cx="3454400" cy="814710"/>
    <xdr:sp macro="" textlink="">
      <xdr:nvSpPr>
        <xdr:cNvPr id="3" name="文本框 2"/>
        <xdr:cNvSpPr txBox="1"/>
      </xdr:nvSpPr>
      <xdr:spPr>
        <a:xfrm>
          <a:off x="190500" y="967740"/>
          <a:ext cx="3454400" cy="814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压测日期：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2022-01-18 </a:t>
          </a: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结果说明</a:t>
          </a:r>
          <a:r>
            <a:rPr lang="zh-CN" altLang="en-US" sz="1100"/>
            <a:t>：</a:t>
          </a:r>
          <a:endParaRPr lang="en-US" altLang="zh-CN" sz="1100"/>
        </a:p>
        <a:p>
          <a:endParaRPr lang="zh-CN" altLang="en-US" sz="1100"/>
        </a:p>
      </xdr:txBody>
    </xdr:sp>
    <xdr:clientData/>
  </xdr:oneCellAnchor>
  <xdr:oneCellAnchor>
    <xdr:from>
      <xdr:col>1</xdr:col>
      <xdr:colOff>731520</xdr:colOff>
      <xdr:row>3</xdr:row>
      <xdr:rowOff>81280</xdr:rowOff>
    </xdr:from>
    <xdr:ext cx="2590800" cy="1976182"/>
    <xdr:sp macro="" textlink="">
      <xdr:nvSpPr>
        <xdr:cNvPr id="4" name="文本框 3"/>
        <xdr:cNvSpPr txBox="1"/>
      </xdr:nvSpPr>
      <xdr:spPr>
        <a:xfrm>
          <a:off x="924560" y="1351280"/>
          <a:ext cx="2590800" cy="1976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使用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Proxy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代理高性能模式。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性能上限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TPS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，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QPS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 在不同并发时表现变化不大，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SQL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响应时间平均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减少了在低并发时下降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8%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，高并发时提升了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9%</a:t>
          </a: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总结：</a:t>
          </a:r>
          <a:r>
            <a:rPr lang="zh-CN" altLang="en-US" sz="11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整体性能低并发时下降</a:t>
          </a:r>
          <a:r>
            <a:rPr lang="en-US" altLang="zh-CN" sz="18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8%</a:t>
          </a:r>
          <a:r>
            <a:rPr lang="zh-CN" altLang="en-US" sz="1100" b="1">
              <a:solidFill>
                <a:srgbClr val="92D050"/>
              </a:solidFill>
              <a:latin typeface="SimHei" charset="-122"/>
              <a:ea typeface="SimHei" charset="-122"/>
              <a:cs typeface="SimHei" charset="-122"/>
            </a:rPr>
            <a:t>，高并发时上升</a:t>
          </a:r>
          <a:r>
            <a:rPr lang="en-US" altLang="zh-CN" sz="1800" b="1">
              <a:solidFill>
                <a:srgbClr val="92D050"/>
              </a:solidFill>
              <a:latin typeface="SimHei" charset="-122"/>
              <a:ea typeface="SimHei" charset="-122"/>
              <a:cs typeface="SimHei" charset="-122"/>
            </a:rPr>
            <a:t>9%</a:t>
          </a:r>
          <a:endParaRPr lang="zh-CN" altLang="en-US" sz="1800" b="1">
            <a:solidFill>
              <a:srgbClr val="92D050"/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  <xdr:oneCellAnchor>
    <xdr:from>
      <xdr:col>3</xdr:col>
      <xdr:colOff>426720</xdr:colOff>
      <xdr:row>1</xdr:row>
      <xdr:rowOff>121920</xdr:rowOff>
    </xdr:from>
    <xdr:ext cx="1800493" cy="325730"/>
    <xdr:sp macro="" textlink="">
      <xdr:nvSpPr>
        <xdr:cNvPr id="5" name="文本框 4"/>
        <xdr:cNvSpPr txBox="1"/>
      </xdr:nvSpPr>
      <xdr:spPr>
        <a:xfrm>
          <a:off x="4064000" y="711200"/>
          <a:ext cx="180049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95%SQL</a:t>
          </a:r>
          <a:r>
            <a:rPr lang="zh-CN" altLang="en-US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</a:t>
          </a:r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(ms)</a:t>
          </a:r>
          <a:endParaRPr lang="zh-CN" altLang="en-US" sz="1400">
            <a:solidFill>
              <a:schemeClr val="tx2">
                <a:lumMod val="75000"/>
                <a:lumOff val="25000"/>
              </a:schemeClr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</xdr:colOff>
      <xdr:row>1</xdr:row>
      <xdr:rowOff>76200</xdr:rowOff>
    </xdr:from>
    <xdr:to>
      <xdr:col>5</xdr:col>
      <xdr:colOff>640080</xdr:colOff>
      <xdr:row>12</xdr:row>
      <xdr:rowOff>193040</xdr:rowOff>
    </xdr:to>
    <xdr:graphicFrame macro="">
      <xdr:nvGraphicFramePr>
        <xdr:cNvPr id="2" name="Budget Chart" descr="预算图显示现金流、每月收入和每月支出值（预计和实际值）。" title="预算图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2</xdr:row>
      <xdr:rowOff>40640</xdr:rowOff>
    </xdr:from>
    <xdr:ext cx="3454400" cy="814710"/>
    <xdr:sp macro="" textlink="">
      <xdr:nvSpPr>
        <xdr:cNvPr id="3" name="文本框 2"/>
        <xdr:cNvSpPr txBox="1"/>
      </xdr:nvSpPr>
      <xdr:spPr>
        <a:xfrm>
          <a:off x="190500" y="967740"/>
          <a:ext cx="3454400" cy="814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压测日期：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2022-01-18 </a:t>
          </a: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结果说明</a:t>
          </a:r>
          <a:r>
            <a:rPr lang="zh-CN" altLang="en-US" sz="1100"/>
            <a:t>：</a:t>
          </a:r>
          <a:endParaRPr lang="en-US" altLang="zh-CN" sz="1100"/>
        </a:p>
        <a:p>
          <a:endParaRPr lang="zh-CN" altLang="en-US" sz="1100"/>
        </a:p>
      </xdr:txBody>
    </xdr:sp>
    <xdr:clientData/>
  </xdr:oneCellAnchor>
  <xdr:oneCellAnchor>
    <xdr:from>
      <xdr:col>1</xdr:col>
      <xdr:colOff>731520</xdr:colOff>
      <xdr:row>3</xdr:row>
      <xdr:rowOff>81280</xdr:rowOff>
    </xdr:from>
    <xdr:ext cx="2590800" cy="1192634"/>
    <xdr:sp macro="" textlink="">
      <xdr:nvSpPr>
        <xdr:cNvPr id="4" name="文本框 3"/>
        <xdr:cNvSpPr txBox="1"/>
      </xdr:nvSpPr>
      <xdr:spPr>
        <a:xfrm>
          <a:off x="924560" y="1351280"/>
          <a:ext cx="2590800" cy="11926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使用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MySQL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官方中件间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MySQLRouter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。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性能上限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TPS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，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QPS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 在下降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14%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，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SQL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响应时间平均增加了</a:t>
          </a:r>
          <a:r>
            <a:rPr lang="en-US" altLang="zh-CN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40</a:t>
          </a:r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毫秒</a:t>
          </a:r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endParaRPr lang="en-US" altLang="zh-CN" sz="1100">
            <a:solidFill>
              <a:schemeClr val="bg2">
                <a:lumMod val="50000"/>
              </a:schemeClr>
            </a:solidFill>
            <a:latin typeface="SimHei" charset="-122"/>
            <a:ea typeface="SimHei" charset="-122"/>
            <a:cs typeface="SimHei" charset="-122"/>
          </a:endParaRPr>
        </a:p>
        <a:p>
          <a:r>
            <a:rPr lang="zh-CN" altLang="en-US" sz="1100">
              <a:solidFill>
                <a:schemeClr val="bg2">
                  <a:lumMod val="50000"/>
                </a:schemeClr>
              </a:solidFill>
              <a:latin typeface="SimHei" charset="-122"/>
              <a:ea typeface="SimHei" charset="-122"/>
              <a:cs typeface="SimHei" charset="-122"/>
            </a:rPr>
            <a:t>总结：</a:t>
          </a:r>
          <a:r>
            <a:rPr lang="zh-CN" altLang="en-US" sz="11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整体性能下降</a:t>
          </a:r>
          <a:r>
            <a:rPr lang="en-US" altLang="zh-CN" sz="1100" b="1">
              <a:solidFill>
                <a:srgbClr val="FF0000"/>
              </a:solidFill>
              <a:latin typeface="SimHei" charset="-122"/>
              <a:ea typeface="SimHei" charset="-122"/>
              <a:cs typeface="SimHei" charset="-122"/>
            </a:rPr>
            <a:t>8%</a:t>
          </a:r>
          <a:endParaRPr lang="zh-CN" altLang="en-US" sz="2400" b="1">
            <a:solidFill>
              <a:srgbClr val="FF0000"/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  <xdr:oneCellAnchor>
    <xdr:from>
      <xdr:col>3</xdr:col>
      <xdr:colOff>426720</xdr:colOff>
      <xdr:row>1</xdr:row>
      <xdr:rowOff>121920</xdr:rowOff>
    </xdr:from>
    <xdr:ext cx="1800493" cy="325730"/>
    <xdr:sp macro="" textlink="">
      <xdr:nvSpPr>
        <xdr:cNvPr id="5" name="文本框 4"/>
        <xdr:cNvSpPr txBox="1"/>
      </xdr:nvSpPr>
      <xdr:spPr>
        <a:xfrm>
          <a:off x="4058920" y="706120"/>
          <a:ext cx="1800493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95%SQL</a:t>
          </a:r>
          <a:r>
            <a:rPr lang="zh-CN" altLang="en-US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响应时间</a:t>
          </a:r>
          <a:r>
            <a:rPr lang="en-US" altLang="zh-CN" sz="1400">
              <a:solidFill>
                <a:schemeClr val="tx2">
                  <a:lumMod val="75000"/>
                  <a:lumOff val="25000"/>
                </a:schemeClr>
              </a:solidFill>
              <a:latin typeface="SimHei" charset="-122"/>
              <a:ea typeface="SimHei" charset="-122"/>
              <a:cs typeface="SimHei" charset="-122"/>
            </a:rPr>
            <a:t>(ms)</a:t>
          </a:r>
          <a:endParaRPr lang="zh-CN" altLang="en-US" sz="1400">
            <a:solidFill>
              <a:schemeClr val="tx2">
                <a:lumMod val="75000"/>
                <a:lumOff val="25000"/>
              </a:schemeClr>
            </a:solidFill>
            <a:latin typeface="SimHei" charset="-122"/>
            <a:ea typeface="SimHei" charset="-122"/>
            <a:cs typeface="SimHei" charset="-122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CashFlow" displayName="CashFlow" ref="B19:E22" totalsRowCount="1" headerRowDxfId="73" totalsRowDxfId="74" headerRowBorderDxfId="78">
  <tableColumns count="4">
    <tableColumn id="1" name="20并发" totalsRowLabel="95thLatency(毫秒)" dataDxfId="71" totalsRowDxfId="29"/>
    <tableColumn id="3" name="直连数据库" totalsRowLabel="484" dataDxfId="70" totalsRowDxfId="28"/>
    <tableColumn id="4" name="Proxy代理" totalsRowLabel="560" dataDxfId="69" totalsRowDxfId="27"/>
    <tableColumn id="5" name="差异" totalsRowFunction="custom" dataDxfId="30" totalsRowDxfId="26">
      <calculatedColumnFormula>D20-C20</calculatedColumnFormula>
      <totalsRowFormula>D22-C22</totalsRow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2.xml><?xml version="1.0" encoding="utf-8"?>
<table xmlns="http://schemas.openxmlformats.org/spreadsheetml/2006/main" id="2" name="Income" displayName="Income" ref="B24:F27" totalsRowShown="0" headerRowDxfId="72" headerRowBorderDxfId="77">
  <tableColumns count="5">
    <tableColumn id="1" name="100并发"/>
    <tableColumn id="3" name="直连数据库" dataDxfId="68" totalsRowDxfId="76"/>
    <tableColumn id="4" name="Proxy代理" dataDxfId="66"/>
    <tableColumn id="5" name="差异" dataDxfId="67" totalsRowDxfId="75">
      <calculatedColumnFormula>D25-C25</calculatedColumnFormula>
    </tableColumn>
    <tableColumn id="2" name="性能变化" dataDxfId="50">
      <calculatedColumnFormula>E25/C25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3.xml><?xml version="1.0" encoding="utf-8"?>
<table xmlns="http://schemas.openxmlformats.org/spreadsheetml/2006/main" id="10" name="CashFlow11" displayName="CashFlow11" ref="B14:E17" totalsRowCount="1" headerRowDxfId="25" totalsRowDxfId="24" headerRowBorderDxfId="23">
  <tableColumns count="4">
    <tableColumn id="1" name="5并发" totalsRowLabel="95thLatency(毫秒)" dataDxfId="22" totalsRowDxfId="3"/>
    <tableColumn id="3" name="直连数据库" totalsRowLabel="308.84 " dataDxfId="10" totalsRowDxfId="2"/>
    <tableColumn id="4" name="Proxy代理" totalsRowLabel="350.33 " dataDxfId="4" totalsRowDxfId="1"/>
    <tableColumn id="5" name="差异" totalsRowFunction="custom" dataDxfId="21" totalsRowDxfId="0">
      <calculatedColumnFormula>D15-C15</calculatedColumnFormula>
      <totalsRowFormula>D17-C17</totalsRow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4.xml><?xml version="1.0" encoding="utf-8"?>
<table xmlns="http://schemas.openxmlformats.org/spreadsheetml/2006/main" id="3" name="CashFlow4" displayName="CashFlow4" ref="B19:E22" totalsRowCount="1" headerRowDxfId="65" totalsRowDxfId="64" headerRowBorderDxfId="63">
  <tableColumns count="4">
    <tableColumn id="1" name="20并发" totalsRowLabel="95thLatency(毫秒)" dataDxfId="62" totalsRowDxfId="14"/>
    <tableColumn id="3" name="直连数据库" totalsRowLabel="484.00 " dataDxfId="61" totalsRowDxfId="11"/>
    <tableColumn id="4" name="Proxy代理" totalsRowLabel="434.83 " dataDxfId="60" totalsRowDxfId="13"/>
    <tableColumn id="5" name="差异" totalsRowFunction="custom" dataDxfId="59" totalsRowDxfId="12">
      <calculatedColumnFormula>D20-C20</calculatedColumnFormula>
      <totalsRowFormula>D22-C22</totalsRow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5.xml><?xml version="1.0" encoding="utf-8"?>
<table xmlns="http://schemas.openxmlformats.org/spreadsheetml/2006/main" id="4" name="Income5" displayName="Income5" ref="B24:F27" totalsRowShown="0" headerRowDxfId="58" headerRowBorderDxfId="57">
  <tableColumns count="5">
    <tableColumn id="1" name="100并发"/>
    <tableColumn id="3" name="直连数据库" dataDxfId="55" totalsRowDxfId="56"/>
    <tableColumn id="4" name="Proxy代理" dataDxfId="54"/>
    <tableColumn id="5" name="差异" dataDxfId="52" totalsRowDxfId="53">
      <calculatedColumnFormula>D25-C25</calculatedColumnFormula>
    </tableColumn>
    <tableColumn id="2" name="性能变化" dataDxfId="51">
      <calculatedColumnFormula>-E25/C25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6.xml><?xml version="1.0" encoding="utf-8"?>
<table xmlns="http://schemas.openxmlformats.org/spreadsheetml/2006/main" id="11" name="CashFlow412" displayName="CashFlow412" ref="B14:E17" totalsRowCount="1" headerRowDxfId="20" totalsRowDxfId="19" headerRowBorderDxfId="18">
  <tableColumns count="4">
    <tableColumn id="1" name="5并发" totalsRowLabel="95thLatency(毫秒)" dataDxfId="17" totalsRowDxfId="8"/>
    <tableColumn id="3" name="直连数据库" totalsRowLabel="308.84 " dataDxfId="16" totalsRowDxfId="7"/>
    <tableColumn id="4" name="Proxy代理" totalsRowLabel="331.91 " dataDxfId="9" totalsRowDxfId="6"/>
    <tableColumn id="5" name="差异" totalsRowFunction="custom" dataDxfId="15" totalsRowDxfId="5">
      <calculatedColumnFormula>D15-C15</calculatedColumnFormula>
      <totalsRowFormula>D17-C17</totalsRow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7.xml><?xml version="1.0" encoding="utf-8"?>
<table xmlns="http://schemas.openxmlformats.org/spreadsheetml/2006/main" id="7" name="CashFlow48" displayName="CashFlow48" ref="B14:E17" totalsRowCount="1" headerRowDxfId="49" totalsRowDxfId="48" headerRowBorderDxfId="47">
  <tableColumns count="4">
    <tableColumn id="1" name="20并发" totalsRowLabel="95thLatency(毫秒)" dataDxfId="46" totalsRowDxfId="34"/>
    <tableColumn id="3" name="直连数据库" totalsRowLabel="484" dataDxfId="45" totalsRowDxfId="33"/>
    <tableColumn id="4" name="Proxy代理" totalsRowLabel="549.52 " dataDxfId="44" totalsRowDxfId="32"/>
    <tableColumn id="5" name="差异" totalsRowFunction="custom" dataDxfId="43" totalsRowDxfId="31">
      <calculatedColumnFormula>D15-C15</calculatedColumnFormula>
      <totalsRowFormula>D17-C17</totalsRow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8.xml><?xml version="1.0" encoding="utf-8"?>
<table xmlns="http://schemas.openxmlformats.org/spreadsheetml/2006/main" id="8" name="Income59" displayName="Income59" ref="B19:F22" totalsRowShown="0" headerRowDxfId="42" headerRowBorderDxfId="41">
  <tableColumns count="5">
    <tableColumn id="1" name="100并发"/>
    <tableColumn id="3" name="直连数据库" dataDxfId="39" totalsRowDxfId="40"/>
    <tableColumn id="4" name="Proxy代理" dataDxfId="38"/>
    <tableColumn id="5" name="差异" dataDxfId="36" totalsRowDxfId="37">
      <calculatedColumnFormula>D20-C20</calculatedColumnFormula>
    </tableColumn>
    <tableColumn id="2" name="性能变化" dataDxfId="35">
      <calculatedColumnFormula>-E20/C20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N27"/>
  <sheetViews>
    <sheetView showGridLines="0" tabSelected="1" zoomScale="125" zoomScaleNormal="125" workbookViewId="0">
      <selection activeCell="L25" sqref="L25"/>
    </sheetView>
  </sheetViews>
  <sheetFormatPr baseColWidth="10" defaultColWidth="8.7109375" defaultRowHeight="17" x14ac:dyDescent="0.2"/>
  <cols>
    <col min="1" max="1" width="2.140625" customWidth="1"/>
    <col min="2" max="2" width="26.28515625" customWidth="1"/>
    <col min="3" max="3" width="12.42578125" customWidth="1"/>
    <col min="4" max="4" width="13.42578125" style="2" customWidth="1"/>
    <col min="5" max="5" width="13.85546875" style="2" customWidth="1"/>
    <col min="6" max="6" width="7.85546875" customWidth="1"/>
    <col min="12" max="12" width="16.7109375" customWidth="1"/>
  </cols>
  <sheetData>
    <row r="1" spans="2:14" ht="46.5" customHeight="1" x14ac:dyDescent="0.2">
      <c r="B1" s="12" t="s">
        <v>21</v>
      </c>
      <c r="C1" s="2"/>
      <c r="M1" t="s">
        <v>18</v>
      </c>
      <c r="N1" t="s">
        <v>27</v>
      </c>
    </row>
    <row r="2" spans="2:14" ht="27" thickBot="1" x14ac:dyDescent="0.25">
      <c r="B2" s="5"/>
      <c r="C2" s="2"/>
      <c r="L2" t="s">
        <v>26</v>
      </c>
      <c r="M2">
        <v>308</v>
      </c>
      <c r="N2">
        <v>350</v>
      </c>
    </row>
    <row r="3" spans="2:14" ht="26" x14ac:dyDescent="0.2">
      <c r="B3" s="3"/>
      <c r="C3" s="2"/>
      <c r="L3" t="s">
        <v>7</v>
      </c>
      <c r="M3">
        <v>484</v>
      </c>
      <c r="N3">
        <v>560</v>
      </c>
    </row>
    <row r="4" spans="2:14" x14ac:dyDescent="0.2">
      <c r="C4" s="2"/>
      <c r="L4" t="s">
        <v>14</v>
      </c>
      <c r="M4">
        <v>773</v>
      </c>
      <c r="N4">
        <v>802</v>
      </c>
    </row>
    <row r="9" spans="2:14" x14ac:dyDescent="0.2">
      <c r="C9" s="2"/>
    </row>
    <row r="10" spans="2:14" x14ac:dyDescent="0.2">
      <c r="C10" s="2"/>
    </row>
    <row r="11" spans="2:14" x14ac:dyDescent="0.2">
      <c r="C11" s="2"/>
    </row>
    <row r="12" spans="2:14" x14ac:dyDescent="0.2">
      <c r="C12" s="2"/>
    </row>
    <row r="13" spans="2:14" ht="46.5" customHeight="1" x14ac:dyDescent="0.15">
      <c r="B13" s="6" t="s">
        <v>20</v>
      </c>
      <c r="C13" s="2"/>
    </row>
    <row r="14" spans="2:14" ht="33" customHeight="1" thickBot="1" x14ac:dyDescent="0.25">
      <c r="B14" s="19" t="s">
        <v>26</v>
      </c>
      <c r="C14" s="11" t="s">
        <v>16</v>
      </c>
      <c r="D14" s="10" t="s">
        <v>8</v>
      </c>
      <c r="E14" s="15" t="s">
        <v>3</v>
      </c>
      <c r="F14" s="15" t="s">
        <v>15</v>
      </c>
    </row>
    <row r="15" spans="2:14" x14ac:dyDescent="0.2">
      <c r="B15" s="9" t="s">
        <v>10</v>
      </c>
      <c r="C15" s="14">
        <v>29.18</v>
      </c>
      <c r="D15" s="22">
        <v>24.53</v>
      </c>
      <c r="E15" s="16">
        <f t="shared" ref="E15:E16" si="0">D15-C15</f>
        <v>-4.6499999999999986</v>
      </c>
      <c r="F15" s="17">
        <f>E15/C15</f>
        <v>-0.1593557230980123</v>
      </c>
    </row>
    <row r="16" spans="2:14" x14ac:dyDescent="0.2">
      <c r="B16" s="9" t="s">
        <v>9</v>
      </c>
      <c r="C16" s="14">
        <v>583.62</v>
      </c>
      <c r="D16" s="22">
        <v>490.57</v>
      </c>
      <c r="E16" s="16">
        <f t="shared" si="0"/>
        <v>-93.050000000000011</v>
      </c>
      <c r="F16" s="18">
        <f t="shared" ref="F16" si="1">E16/C16</f>
        <v>-0.15943593434083825</v>
      </c>
    </row>
    <row r="17" spans="2:6" x14ac:dyDescent="0.2">
      <c r="B17" s="9" t="s">
        <v>12</v>
      </c>
      <c r="C17" s="14" t="s">
        <v>29</v>
      </c>
      <c r="D17" s="13" t="s">
        <v>31</v>
      </c>
      <c r="E17" s="8">
        <f>D17-C17</f>
        <v>41.490000000000009</v>
      </c>
      <c r="F17" s="18">
        <f>-E17/C17</f>
        <v>-0.13434140655355528</v>
      </c>
    </row>
    <row r="18" spans="2:6" x14ac:dyDescent="0.2">
      <c r="C18" s="21"/>
      <c r="D18" s="23"/>
      <c r="E18" s="7"/>
      <c r="F18" s="7"/>
    </row>
    <row r="19" spans="2:6" ht="33" customHeight="1" thickBot="1" x14ac:dyDescent="0.25">
      <c r="B19" s="19" t="s">
        <v>7</v>
      </c>
      <c r="C19" s="11" t="s">
        <v>16</v>
      </c>
      <c r="D19" s="10" t="s">
        <v>8</v>
      </c>
      <c r="E19" s="15" t="s">
        <v>3</v>
      </c>
      <c r="F19" s="15" t="s">
        <v>15</v>
      </c>
    </row>
    <row r="20" spans="2:6" x14ac:dyDescent="0.2">
      <c r="B20" s="9" t="s">
        <v>10</v>
      </c>
      <c r="C20" s="14">
        <v>73.27</v>
      </c>
      <c r="D20" s="22">
        <v>60.28</v>
      </c>
      <c r="E20" s="16">
        <f t="shared" ref="E20:E21" si="2">D20-C20</f>
        <v>-12.989999999999995</v>
      </c>
      <c r="F20" s="17">
        <f>E20/C20</f>
        <v>-0.17728947727582905</v>
      </c>
    </row>
    <row r="21" spans="2:6" x14ac:dyDescent="0.2">
      <c r="B21" s="9" t="s">
        <v>9</v>
      </c>
      <c r="C21" s="14">
        <v>1465.32</v>
      </c>
      <c r="D21" s="22">
        <v>1205.56</v>
      </c>
      <c r="E21" s="16">
        <f t="shared" si="2"/>
        <v>-259.76</v>
      </c>
      <c r="F21" s="18">
        <f t="shared" ref="F21" si="3">E21/C21</f>
        <v>-0.17727185870663065</v>
      </c>
    </row>
    <row r="22" spans="2:6" x14ac:dyDescent="0.2">
      <c r="B22" s="9" t="s">
        <v>12</v>
      </c>
      <c r="C22" s="14" t="s">
        <v>11</v>
      </c>
      <c r="D22" s="13" t="s">
        <v>13</v>
      </c>
      <c r="E22" s="8">
        <f>D22-C22</f>
        <v>76</v>
      </c>
      <c r="F22" s="18">
        <f>-E22/C22</f>
        <v>-0.15702479338842976</v>
      </c>
    </row>
    <row r="23" spans="2:6" x14ac:dyDescent="0.2">
      <c r="C23" s="21"/>
      <c r="D23" s="23"/>
      <c r="E23" s="7"/>
      <c r="F23" s="7"/>
    </row>
    <row r="24" spans="2:6" ht="33" thickBot="1" x14ac:dyDescent="0.25">
      <c r="B24" s="20" t="s">
        <v>14</v>
      </c>
      <c r="C24" s="11" t="s">
        <v>17</v>
      </c>
      <c r="D24" s="10" t="s">
        <v>8</v>
      </c>
      <c r="E24" s="15" t="s">
        <v>3</v>
      </c>
      <c r="F24" s="15" t="s">
        <v>15</v>
      </c>
    </row>
    <row r="25" spans="2:6" x14ac:dyDescent="0.2">
      <c r="B25" t="s">
        <v>10</v>
      </c>
      <c r="C25" s="14">
        <v>235.82</v>
      </c>
      <c r="D25" s="22">
        <v>198.58</v>
      </c>
      <c r="E25" s="16">
        <f t="shared" ref="E25:E26" si="4">D25-C25</f>
        <v>-37.239999999999981</v>
      </c>
      <c r="F25" s="17">
        <f t="shared" ref="F25:F26" si="5">E25/C25</f>
        <v>-0.15791705538122289</v>
      </c>
    </row>
    <row r="26" spans="2:6" x14ac:dyDescent="0.2">
      <c r="B26" t="s">
        <v>9</v>
      </c>
      <c r="C26" s="14">
        <v>4716.43</v>
      </c>
      <c r="D26" s="22">
        <v>3971.51</v>
      </c>
      <c r="E26" s="16">
        <f t="shared" si="4"/>
        <v>-744.92000000000007</v>
      </c>
      <c r="F26" s="18">
        <f t="shared" si="5"/>
        <v>-0.15794149388414544</v>
      </c>
    </row>
    <row r="27" spans="2:6" ht="22.5" customHeight="1" x14ac:dyDescent="0.2">
      <c r="B27" t="s">
        <v>12</v>
      </c>
      <c r="C27" s="14">
        <v>773.68</v>
      </c>
      <c r="D27" s="13">
        <v>802.05</v>
      </c>
      <c r="E27" s="8">
        <f>D27-C27</f>
        <v>28.370000000000005</v>
      </c>
      <c r="F27" s="18">
        <f>-E27/C27</f>
        <v>-3.6668907041670987E-2</v>
      </c>
    </row>
  </sheetData>
  <phoneticPr fontId="12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F27" calculatedColumn="1"/>
    <ignoredError sqref="F20 F25 F15" unlockedFormula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E20:E21</xm:sqref>
        </x14:conditionalFormatting>
        <x14:conditionalFormatting xmlns:xm="http://schemas.microsoft.com/office/excel/2006/main">
          <x14:cfRule type="iconSet" priority="2" id="{9D7E9CD6-2992-154F-8AB5-D5ED96A05F0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E25:E26</xm:sqref>
        </x14:conditionalFormatting>
        <x14:conditionalFormatting xmlns:xm="http://schemas.microsoft.com/office/excel/2006/main">
          <x14:cfRule type="iconSet" priority="1" id="{11AC6692-5FB6-E54C-8929-7949011F91D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E15:E16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N27"/>
  <sheetViews>
    <sheetView showGridLines="0" zoomScale="125" zoomScaleNormal="125" workbookViewId="0">
      <selection activeCell="K22" sqref="K22"/>
    </sheetView>
  </sheetViews>
  <sheetFormatPr baseColWidth="10" defaultColWidth="8.7109375" defaultRowHeight="17" x14ac:dyDescent="0.2"/>
  <cols>
    <col min="1" max="1" width="2.140625" customWidth="1"/>
    <col min="2" max="2" width="26.28515625" customWidth="1"/>
    <col min="3" max="3" width="12.42578125" customWidth="1"/>
    <col min="4" max="4" width="13.42578125" style="2" customWidth="1"/>
    <col min="5" max="5" width="13.85546875" style="2" customWidth="1"/>
    <col min="6" max="6" width="7.85546875" customWidth="1"/>
    <col min="12" max="12" width="16.7109375" customWidth="1"/>
  </cols>
  <sheetData>
    <row r="1" spans="2:14" ht="46.5" customHeight="1" x14ac:dyDescent="0.2">
      <c r="B1" s="12" t="s">
        <v>22</v>
      </c>
      <c r="C1" s="2"/>
      <c r="M1" t="s">
        <v>18</v>
      </c>
      <c r="N1" t="s">
        <v>27</v>
      </c>
    </row>
    <row r="2" spans="2:14" ht="27" thickBot="1" x14ac:dyDescent="0.25">
      <c r="B2" s="5"/>
      <c r="C2" s="2"/>
      <c r="L2" t="s">
        <v>26</v>
      </c>
      <c r="M2">
        <v>308</v>
      </c>
      <c r="N2">
        <v>331</v>
      </c>
    </row>
    <row r="3" spans="2:14" ht="26" x14ac:dyDescent="0.2">
      <c r="B3" s="3"/>
      <c r="C3" s="2"/>
      <c r="L3" t="s">
        <v>7</v>
      </c>
      <c r="M3">
        <v>484</v>
      </c>
      <c r="N3">
        <v>434</v>
      </c>
    </row>
    <row r="4" spans="2:14" x14ac:dyDescent="0.2">
      <c r="C4" s="2"/>
      <c r="L4" t="s">
        <v>14</v>
      </c>
      <c r="M4">
        <v>773</v>
      </c>
      <c r="N4">
        <v>707</v>
      </c>
    </row>
    <row r="9" spans="2:14" x14ac:dyDescent="0.2">
      <c r="C9" s="2"/>
    </row>
    <row r="10" spans="2:14" x14ac:dyDescent="0.2">
      <c r="C10" s="2"/>
    </row>
    <row r="11" spans="2:14" x14ac:dyDescent="0.2">
      <c r="C11" s="2"/>
    </row>
    <row r="12" spans="2:14" x14ac:dyDescent="0.2">
      <c r="C12" s="2"/>
    </row>
    <row r="13" spans="2:14" ht="46.5" customHeight="1" x14ac:dyDescent="0.15">
      <c r="B13" s="6" t="s">
        <v>20</v>
      </c>
      <c r="C13" s="2"/>
    </row>
    <row r="14" spans="2:14" ht="33" customHeight="1" thickBot="1" x14ac:dyDescent="0.25">
      <c r="B14" s="19" t="s">
        <v>26</v>
      </c>
      <c r="C14" s="11" t="s">
        <v>16</v>
      </c>
      <c r="D14" s="10" t="s">
        <v>8</v>
      </c>
      <c r="E14" s="15" t="s">
        <v>3</v>
      </c>
      <c r="F14" s="15" t="s">
        <v>15</v>
      </c>
    </row>
    <row r="15" spans="2:14" x14ac:dyDescent="0.2">
      <c r="B15" s="9" t="s">
        <v>10</v>
      </c>
      <c r="C15" s="14">
        <v>29.18</v>
      </c>
      <c r="D15" s="22">
        <v>26.67</v>
      </c>
      <c r="E15" s="16">
        <f t="shared" ref="E15:E16" si="0">D15-C15</f>
        <v>-2.509999999999998</v>
      </c>
      <c r="F15" s="17">
        <f>E15/C15</f>
        <v>-8.601782042494853E-2</v>
      </c>
    </row>
    <row r="16" spans="2:14" x14ac:dyDescent="0.2">
      <c r="B16" s="9" t="s">
        <v>9</v>
      </c>
      <c r="C16" s="14">
        <v>583.62</v>
      </c>
      <c r="D16" s="22">
        <v>533.37</v>
      </c>
      <c r="E16" s="16">
        <f t="shared" si="0"/>
        <v>-50.25</v>
      </c>
      <c r="F16" s="18">
        <f t="shared" ref="F16" si="1">E16/C16</f>
        <v>-8.610054487508996E-2</v>
      </c>
    </row>
    <row r="17" spans="2:6" x14ac:dyDescent="0.2">
      <c r="B17" s="9" t="s">
        <v>12</v>
      </c>
      <c r="C17" s="14" t="s">
        <v>29</v>
      </c>
      <c r="D17" s="13" t="s">
        <v>30</v>
      </c>
      <c r="E17" s="8">
        <f>D17-C17</f>
        <v>23.07000000000005</v>
      </c>
      <c r="F17" s="18">
        <f>-E17/C17</f>
        <v>-7.4698873202953153E-2</v>
      </c>
    </row>
    <row r="18" spans="2:6" x14ac:dyDescent="0.2">
      <c r="C18" s="21"/>
      <c r="D18" s="23"/>
      <c r="E18" s="7"/>
      <c r="F18" s="7"/>
    </row>
    <row r="19" spans="2:6" ht="33" customHeight="1" thickBot="1" x14ac:dyDescent="0.25">
      <c r="B19" s="19" t="s">
        <v>7</v>
      </c>
      <c r="C19" s="11" t="s">
        <v>16</v>
      </c>
      <c r="D19" s="10" t="s">
        <v>8</v>
      </c>
      <c r="E19" s="15" t="s">
        <v>3</v>
      </c>
      <c r="F19" s="15" t="s">
        <v>15</v>
      </c>
    </row>
    <row r="20" spans="2:6" x14ac:dyDescent="0.2">
      <c r="B20" s="9" t="s">
        <v>10</v>
      </c>
      <c r="C20" s="14">
        <v>73.27</v>
      </c>
      <c r="D20" s="22">
        <v>79.099999999999994</v>
      </c>
      <c r="E20" s="16">
        <f t="shared" ref="E20:E21" si="2">D20-C20</f>
        <v>5.8299999999999983</v>
      </c>
      <c r="F20" s="17">
        <f>E20/C20</f>
        <v>7.9568718438651542E-2</v>
      </c>
    </row>
    <row r="21" spans="2:6" x14ac:dyDescent="0.2">
      <c r="B21" s="9" t="s">
        <v>9</v>
      </c>
      <c r="C21" s="14">
        <v>1465.32</v>
      </c>
      <c r="D21" s="22">
        <v>1582.04</v>
      </c>
      <c r="E21" s="16">
        <f t="shared" si="2"/>
        <v>116.72000000000003</v>
      </c>
      <c r="F21" s="18">
        <f t="shared" ref="F21" si="3">E21/C21</f>
        <v>7.9654955914066572E-2</v>
      </c>
    </row>
    <row r="22" spans="2:6" x14ac:dyDescent="0.2">
      <c r="B22" s="9" t="s">
        <v>12</v>
      </c>
      <c r="C22" s="14" t="s">
        <v>28</v>
      </c>
      <c r="D22" s="13" t="s">
        <v>23</v>
      </c>
      <c r="E22" s="8">
        <f>D22-C22</f>
        <v>-49.170000000000016</v>
      </c>
      <c r="F22" s="18">
        <f>-E22/C22</f>
        <v>0.10159090909090912</v>
      </c>
    </row>
    <row r="23" spans="2:6" x14ac:dyDescent="0.2">
      <c r="C23" s="21"/>
      <c r="D23" s="23"/>
      <c r="E23" s="7"/>
      <c r="F23" s="7"/>
    </row>
    <row r="24" spans="2:6" ht="33" thickBot="1" x14ac:dyDescent="0.25">
      <c r="B24" s="20" t="s">
        <v>14</v>
      </c>
      <c r="C24" s="11" t="s">
        <v>17</v>
      </c>
      <c r="D24" s="10" t="s">
        <v>8</v>
      </c>
      <c r="E24" s="15" t="s">
        <v>3</v>
      </c>
      <c r="F24" s="15" t="s">
        <v>15</v>
      </c>
    </row>
    <row r="25" spans="2:6" x14ac:dyDescent="0.2">
      <c r="B25" t="s">
        <v>10</v>
      </c>
      <c r="C25" s="14">
        <v>235.82</v>
      </c>
      <c r="D25" s="22">
        <v>217.1</v>
      </c>
      <c r="E25" s="16">
        <f t="shared" ref="E25:E26" si="4">D25-C25</f>
        <v>-18.72</v>
      </c>
      <c r="F25" s="17">
        <f>E25/C25</f>
        <v>-7.9382579933847841E-2</v>
      </c>
    </row>
    <row r="26" spans="2:6" x14ac:dyDescent="0.2">
      <c r="B26" t="s">
        <v>9</v>
      </c>
      <c r="C26" s="14">
        <v>4716.43</v>
      </c>
      <c r="D26" s="22">
        <v>4341.99</v>
      </c>
      <c r="E26" s="16">
        <f t="shared" si="4"/>
        <v>-374.44000000000051</v>
      </c>
      <c r="F26" s="17">
        <f>E26/C26</f>
        <v>-7.939055599256227E-2</v>
      </c>
    </row>
    <row r="27" spans="2:6" ht="22.5" customHeight="1" x14ac:dyDescent="0.2">
      <c r="B27" t="s">
        <v>12</v>
      </c>
      <c r="C27" s="14">
        <v>773.68</v>
      </c>
      <c r="D27" s="13">
        <v>707.07</v>
      </c>
      <c r="E27" s="8">
        <f>D27-C27</f>
        <v>-66.6099999999999</v>
      </c>
      <c r="F27" s="18">
        <f>-E27/C27</f>
        <v>8.6095026367490307E-2</v>
      </c>
    </row>
  </sheetData>
  <phoneticPr fontId="12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2BBA0BE-D709-914D-BCEE-D9BC7017CF8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E20:E21</xm:sqref>
        </x14:conditionalFormatting>
        <x14:conditionalFormatting xmlns:xm="http://schemas.microsoft.com/office/excel/2006/main">
          <x14:cfRule type="iconSet" priority="2" id="{283D5132-9E7C-D748-8373-CE1DEEC7FC5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E25:E26</xm:sqref>
        </x14:conditionalFormatting>
        <x14:conditionalFormatting xmlns:xm="http://schemas.microsoft.com/office/excel/2006/main">
          <x14:cfRule type="iconSet" priority="1" id="{DABE9BF5-0261-174B-AC89-5D2F2CCF776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E15:E16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N22"/>
  <sheetViews>
    <sheetView showGridLines="0" zoomScale="125" zoomScaleNormal="125" workbookViewId="0">
      <selection activeCell="B28" sqref="B28"/>
    </sheetView>
  </sheetViews>
  <sheetFormatPr baseColWidth="10" defaultColWidth="8.7109375" defaultRowHeight="17" x14ac:dyDescent="0.2"/>
  <cols>
    <col min="1" max="1" width="2.140625" customWidth="1"/>
    <col min="2" max="2" width="26.28515625" customWidth="1"/>
    <col min="3" max="3" width="12.42578125" customWidth="1"/>
    <col min="4" max="4" width="13.42578125" style="2" customWidth="1"/>
    <col min="5" max="5" width="13.85546875" style="2" customWidth="1"/>
    <col min="6" max="6" width="7.85546875" customWidth="1"/>
    <col min="12" max="12" width="16.7109375" customWidth="1"/>
  </cols>
  <sheetData>
    <row r="1" spans="2:14" ht="46.5" customHeight="1" x14ac:dyDescent="0.2">
      <c r="B1" s="12" t="s">
        <v>24</v>
      </c>
      <c r="C1" s="2"/>
      <c r="M1" t="s">
        <v>19</v>
      </c>
      <c r="N1" t="s">
        <v>18</v>
      </c>
    </row>
    <row r="2" spans="2:14" ht="27" thickBot="1" x14ac:dyDescent="0.25">
      <c r="B2" s="5"/>
      <c r="C2" s="2"/>
      <c r="L2" t="s">
        <v>7</v>
      </c>
      <c r="M2">
        <v>549</v>
      </c>
      <c r="N2">
        <v>484</v>
      </c>
    </row>
    <row r="3" spans="2:14" ht="26" x14ac:dyDescent="0.2">
      <c r="B3" s="3"/>
      <c r="C3" s="2"/>
      <c r="L3" t="s">
        <v>14</v>
      </c>
      <c r="M3">
        <v>759</v>
      </c>
      <c r="N3">
        <v>773</v>
      </c>
    </row>
    <row r="4" spans="2:14" x14ac:dyDescent="0.2">
      <c r="C4" s="2"/>
    </row>
    <row r="9" spans="2:14" x14ac:dyDescent="0.2">
      <c r="C9" s="2"/>
    </row>
    <row r="10" spans="2:14" x14ac:dyDescent="0.2">
      <c r="C10" s="2"/>
    </row>
    <row r="11" spans="2:14" x14ac:dyDescent="0.2">
      <c r="C11" s="2"/>
    </row>
    <row r="12" spans="2:14" x14ac:dyDescent="0.2">
      <c r="C12" s="2"/>
    </row>
    <row r="13" spans="2:14" ht="46.5" customHeight="1" x14ac:dyDescent="0.15">
      <c r="B13" s="6" t="s">
        <v>20</v>
      </c>
      <c r="C13" s="2"/>
    </row>
    <row r="14" spans="2:14" ht="33" customHeight="1" thickBot="1" x14ac:dyDescent="0.25">
      <c r="B14" s="19" t="s">
        <v>7</v>
      </c>
      <c r="C14" s="11" t="s">
        <v>16</v>
      </c>
      <c r="D14" s="10" t="s">
        <v>8</v>
      </c>
      <c r="E14" s="15" t="s">
        <v>3</v>
      </c>
      <c r="F14" s="15" t="s">
        <v>15</v>
      </c>
    </row>
    <row r="15" spans="2:14" x14ac:dyDescent="0.2">
      <c r="B15" s="9" t="s">
        <v>10</v>
      </c>
      <c r="C15" s="14">
        <v>73.27</v>
      </c>
      <c r="D15" s="22">
        <v>60.96</v>
      </c>
      <c r="E15" s="16">
        <f t="shared" ref="E15:E16" si="0">D15-C15</f>
        <v>-12.309999999999995</v>
      </c>
      <c r="F15" s="17">
        <f>E15/C15</f>
        <v>-0.1680087348164323</v>
      </c>
    </row>
    <row r="16" spans="2:14" x14ac:dyDescent="0.2">
      <c r="B16" s="9" t="s">
        <v>9</v>
      </c>
      <c r="C16" s="14">
        <v>1465.32</v>
      </c>
      <c r="D16" s="22">
        <v>1219.1500000000001</v>
      </c>
      <c r="E16" s="16">
        <f t="shared" si="0"/>
        <v>-246.16999999999985</v>
      </c>
      <c r="F16" s="18">
        <f t="shared" ref="F16" si="1">E16/C16</f>
        <v>-0.16799743400758868</v>
      </c>
    </row>
    <row r="17" spans="2:6" x14ac:dyDescent="0.2">
      <c r="B17" s="9" t="s">
        <v>12</v>
      </c>
      <c r="C17" s="14" t="s">
        <v>11</v>
      </c>
      <c r="D17" s="13" t="s">
        <v>25</v>
      </c>
      <c r="E17" s="8">
        <f>D17-C17</f>
        <v>65.519999999999982</v>
      </c>
      <c r="F17" s="18">
        <f>-E17/C17</f>
        <v>-0.13537190082644623</v>
      </c>
    </row>
    <row r="18" spans="2:6" x14ac:dyDescent="0.2">
      <c r="C18" s="21"/>
      <c r="D18" s="23"/>
      <c r="E18" s="7"/>
      <c r="F18" s="7"/>
    </row>
    <row r="19" spans="2:6" ht="33" thickBot="1" x14ac:dyDescent="0.25">
      <c r="B19" s="20" t="s">
        <v>14</v>
      </c>
      <c r="C19" s="11" t="s">
        <v>17</v>
      </c>
      <c r="D19" s="10" t="s">
        <v>8</v>
      </c>
      <c r="E19" s="15" t="s">
        <v>3</v>
      </c>
      <c r="F19" s="15" t="s">
        <v>15</v>
      </c>
    </row>
    <row r="20" spans="2:6" x14ac:dyDescent="0.2">
      <c r="B20" t="s">
        <v>10</v>
      </c>
      <c r="C20" s="14">
        <v>235.82</v>
      </c>
      <c r="D20" s="22">
        <v>208.2</v>
      </c>
      <c r="E20" s="16">
        <f t="shared" ref="E20:E21" si="2">D20-C20</f>
        <v>-27.620000000000005</v>
      </c>
      <c r="F20" s="17">
        <f>E20/C20</f>
        <v>-0.11712322958188451</v>
      </c>
    </row>
    <row r="21" spans="2:6" x14ac:dyDescent="0.2">
      <c r="B21" t="s">
        <v>9</v>
      </c>
      <c r="C21" s="14">
        <v>4716.43</v>
      </c>
      <c r="D21" s="22">
        <v>4164.05</v>
      </c>
      <c r="E21" s="16">
        <f t="shared" si="2"/>
        <v>-552.38000000000011</v>
      </c>
      <c r="F21" s="17">
        <f>E21/C21</f>
        <v>-0.11711824409564014</v>
      </c>
    </row>
    <row r="22" spans="2:6" ht="22.5" customHeight="1" x14ac:dyDescent="0.2">
      <c r="B22" t="s">
        <v>12</v>
      </c>
      <c r="C22" s="14">
        <v>773.68</v>
      </c>
      <c r="D22" s="13">
        <v>759.88</v>
      </c>
      <c r="E22" s="8">
        <f>D22-C22</f>
        <v>-13.799999999999955</v>
      </c>
      <c r="F22" s="18">
        <f>-E22/C22</f>
        <v>1.7836831765070772E-2</v>
      </c>
    </row>
  </sheetData>
  <phoneticPr fontId="12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F15" unlockedFormula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6ECC626-B5F8-0F4A-820C-8C5CFD6AECE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E15:E16</xm:sqref>
        </x14:conditionalFormatting>
        <x14:conditionalFormatting xmlns:xm="http://schemas.microsoft.com/office/excel/2006/main">
          <x14:cfRule type="iconSet" priority="1" id="{DBC40AC3-8B37-3D41-8D25-388364CC7F4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E20:E21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85546875" customWidth="1"/>
    <col min="2" max="2" width="14.85546875" customWidth="1"/>
    <col min="3" max="4" width="12.42578125" customWidth="1"/>
  </cols>
  <sheetData>
    <row r="2" spans="2:4" ht="40" x14ac:dyDescent="0.2">
      <c r="B2" s="1" t="s">
        <v>6</v>
      </c>
      <c r="C2" s="1"/>
      <c r="D2" s="1"/>
    </row>
    <row r="4" spans="2:4" x14ac:dyDescent="0.2">
      <c r="B4" s="4"/>
      <c r="C4" s="4" t="s">
        <v>1</v>
      </c>
      <c r="D4" s="4" t="s">
        <v>2</v>
      </c>
    </row>
    <row r="5" spans="2:4" x14ac:dyDescent="0.2">
      <c r="B5" s="4" t="s">
        <v>0</v>
      </c>
      <c r="C5" s="4" t="str">
        <f>CashFlow[[#Totals],[直连数据库]]</f>
        <v>484</v>
      </c>
      <c r="D5" s="4" t="str">
        <f>CashFlow[[#Totals],[Proxy代理]]</f>
        <v>560</v>
      </c>
    </row>
    <row r="6" spans="2:4" x14ac:dyDescent="0.2">
      <c r="B6" s="4" t="s">
        <v>4</v>
      </c>
      <c r="C6" s="4" t="e">
        <f>Income[[#Totals],[直连数据库]]</f>
        <v>#REF!</v>
      </c>
      <c r="D6" s="4" t="e">
        <f>Income[[#Totals],[Proxy代理]]</f>
        <v>#REF!</v>
      </c>
    </row>
    <row r="7" spans="2:4" x14ac:dyDescent="0.2">
      <c r="B7" s="4" t="s">
        <v>5</v>
      </c>
      <c r="C7" s="4" t="e">
        <f>#REF!</f>
        <v>#REF!</v>
      </c>
      <c r="D7" s="4" t="e">
        <f>#REF!</f>
        <v>#REF!</v>
      </c>
    </row>
  </sheetData>
  <phoneticPr fontId="1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proxy</vt:lpstr>
      <vt:lpstr>proxyNolog</vt:lpstr>
      <vt:lpstr>mysqlrouter</vt:lpstr>
      <vt:lpstr>图表数据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2014-12-15T22:25:13Z</dcterms:created>
  <dcterms:modified xsi:type="dcterms:W3CDTF">2022-01-18T08:52:11Z</dcterms:modified>
</cp:coreProperties>
</file>