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2075"/>
  </bookViews>
  <sheets>
    <sheet name="Simulation" sheetId="1" r:id="rId1"/>
    <sheet name="Sensitivity" sheetId="2" r:id="rId2"/>
    <sheet name="Sheet3" sheetId="3" r:id="rId3"/>
  </sheets>
  <definedNames>
    <definedName name="solver_corr" hidden="1">0</definedName>
    <definedName name="solver_nsim" hidden="1">1</definedName>
    <definedName name="solver_ntri" hidden="1">10000</definedName>
    <definedName name="solver_typ" localSheetId="1" hidden="1">2</definedName>
    <definedName name="solver_typ" localSheetId="0" hidden="1">2</definedName>
    <definedName name="solver_ver" localSheetId="1" hidden="1">11</definedName>
    <definedName name="solver_ver" localSheetId="0" hidden="1">11</definedName>
    <definedName name="solveri_ISpPars_B12" localSheetId="0" hidden="1">"RiskSolver.UI.Charts.InputDlgPars:-1000001;1;1;36;35;42;46;0;90;90;0;0;0;0;1;"</definedName>
    <definedName name="solveri_ISpPars_B8" localSheetId="0" hidden="1">"RiskSolver.UI.Charts.InputDlgPars:-1000001;1;1;29;33;50;46;0;90;90;0;0;0;0;1;"</definedName>
    <definedName name="solveri_ISpPars_B9" localSheetId="0" hidden="1">"RiskSolver.UI.Charts.InputDlgPars:-1000001;1;1;36;37;42;46;0;90;90;0;0;0;0;1;"</definedName>
    <definedName name="solvero_C3D_E2" localSheetId="0" hidden="1">"System.Boolean:False"</definedName>
    <definedName name="solvero_CRMax_E2" localSheetId="1" hidden="1">"System.Double:Infinity"</definedName>
    <definedName name="solvero_CRMax_E2" localSheetId="0" hidden="1">"System.Double:Infinity"</definedName>
    <definedName name="solvero_CRMin_E2" localSheetId="1" hidden="1">"System.Double:-Infinity"</definedName>
    <definedName name="solvero_CRMin_E2" localSheetId="0" hidden="1">"System.Double:-Infinity"</definedName>
    <definedName name="solvero_OSpPars_E2" localSheetId="1" hidden="1">"RiskSolver.UI.Charts.OutDlgPars:-1000001;26;27;49;46;4;1;90;80;0;0;0;0;1;"</definedName>
    <definedName name="solvero_OSpPars_E2" localSheetId="0" hidden="1">"RiskSolver.UI.Charts.OutDlgPars:-1000001;25;32;49;46;0;1;90.00002;80;0;0;0;0;1;"</definedName>
  </definedNames>
  <calcPr calcId="145621"/>
</workbook>
</file>

<file path=xl/calcChain.xml><?xml version="1.0" encoding="utf-8"?>
<calcChain xmlns="http://schemas.openxmlformats.org/spreadsheetml/2006/main">
  <c r="B6" i="2" l="1"/>
  <c r="B5" i="2"/>
  <c r="H11" i="2"/>
  <c r="H7" i="2"/>
  <c r="H5" i="2"/>
  <c r="B3" i="2"/>
  <c r="H10" i="2"/>
  <c r="H9" i="2"/>
  <c r="H6" i="2"/>
  <c r="H4" i="2"/>
  <c r="B2" i="2"/>
  <c r="H8" i="2"/>
  <c r="B8" i="2"/>
  <c r="H3" i="2"/>
  <c r="H11" i="1"/>
  <c r="H10" i="1"/>
  <c r="H9" i="1"/>
  <c r="H8" i="1"/>
  <c r="H7" i="1"/>
  <c r="H6" i="1"/>
  <c r="H5" i="1"/>
  <c r="H4" i="1"/>
  <c r="H3" i="1"/>
  <c r="B6" i="1"/>
  <c r="B3" i="1"/>
  <c r="B2" i="1"/>
  <c r="B7" i="2" l="1"/>
  <c r="B9" i="2" s="1"/>
  <c r="B5" i="1"/>
  <c r="B7" i="1" s="1"/>
  <c r="E2" i="2"/>
  <c r="E2" i="1"/>
</calcChain>
</file>

<file path=xl/comments1.xml><?xml version="1.0" encoding="utf-8"?>
<comments xmlns="http://schemas.openxmlformats.org/spreadsheetml/2006/main">
  <authors>
    <author>ks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ks:</t>
        </r>
        <r>
          <rPr>
            <sz val="9"/>
            <color indexed="81"/>
            <rFont val="Tahoma"/>
            <charset val="1"/>
          </rPr>
          <t xml:space="preserve">
Triangular Distribution in the interval (8, 11); mode value is 10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ks:</t>
        </r>
        <r>
          <rPr>
            <sz val="9"/>
            <color indexed="81"/>
            <rFont val="Tahoma"/>
            <charset val="1"/>
          </rPr>
          <t xml:space="preserve">
Triangular Distribution in the interval (500, 2000); mode value is 1500</t>
        </r>
      </text>
    </comment>
  </commentList>
</comments>
</file>

<file path=xl/comments2.xml><?xml version="1.0" encoding="utf-8"?>
<comments xmlns="http://schemas.openxmlformats.org/spreadsheetml/2006/main">
  <authors>
    <author>ks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ks:</t>
        </r>
        <r>
          <rPr>
            <sz val="9"/>
            <color indexed="81"/>
            <rFont val="Tahoma"/>
            <charset val="1"/>
          </rPr>
          <t xml:space="preserve">
Triangular Distribution in the interval (8, 11); mode value is 10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ks:</t>
        </r>
        <r>
          <rPr>
            <sz val="9"/>
            <color indexed="81"/>
            <rFont val="Tahoma"/>
            <charset val="1"/>
          </rPr>
          <t xml:space="preserve">
Triangular Distribution in the interval (500, 2000); mode value is 1500</t>
        </r>
      </text>
    </comment>
  </commentList>
</comments>
</file>

<file path=xl/sharedStrings.xml><?xml version="1.0" encoding="utf-8"?>
<sst xmlns="http://schemas.openxmlformats.org/spreadsheetml/2006/main" count="48" uniqueCount="26">
  <si>
    <t>Price</t>
  </si>
  <si>
    <t>Units Sold</t>
  </si>
  <si>
    <t>Fixed Cost</t>
  </si>
  <si>
    <t>Net Revenues</t>
  </si>
  <si>
    <t>Variable Cost</t>
  </si>
  <si>
    <t>Variable Cost (Non-shock part)</t>
  </si>
  <si>
    <t>Variables</t>
  </si>
  <si>
    <t>Values (random or fixed)</t>
  </si>
  <si>
    <t>Variable Cost (Shock part)</t>
  </si>
  <si>
    <t>Target Variable</t>
  </si>
  <si>
    <t>Value</t>
  </si>
  <si>
    <t>Characteristics of simulated revenues</t>
  </si>
  <si>
    <t>Measure</t>
  </si>
  <si>
    <t>Mean</t>
  </si>
  <si>
    <t>Std. Dev</t>
  </si>
  <si>
    <t>Min</t>
  </si>
  <si>
    <t>Max</t>
  </si>
  <si>
    <t>1st Quartile</t>
  </si>
  <si>
    <t>Median</t>
  </si>
  <si>
    <t>3rd Quartile</t>
  </si>
  <si>
    <t>VaR</t>
  </si>
  <si>
    <t>CVaR</t>
  </si>
  <si>
    <t>Variable Cost (per unit) intercept</t>
  </si>
  <si>
    <t>Variable Cost (per unit) slope</t>
  </si>
  <si>
    <t>Variable Cost per unit (Non-shock part)</t>
  </si>
  <si>
    <t>Variable Cost per unit (Shock 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</si>
</sst>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"/>
    <numFmt numFmtId="170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3" applyNumberFormat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44" fontId="0" fillId="0" borderId="0" xfId="2" applyFont="1"/>
    <xf numFmtId="169" fontId="0" fillId="0" borderId="0" xfId="0" applyNumberFormat="1"/>
    <xf numFmtId="44" fontId="0" fillId="0" borderId="0" xfId="0" applyNumberFormat="1"/>
    <xf numFmtId="0" fontId="3" fillId="0" borderId="0" xfId="4" applyFill="1" applyBorder="1" applyAlignment="1"/>
    <xf numFmtId="0" fontId="4" fillId="4" borderId="4" xfId="6" applyFont="1" applyBorder="1" applyAlignment="1">
      <alignment horizontal="center"/>
    </xf>
    <xf numFmtId="0" fontId="4" fillId="4" borderId="5" xfId="6" applyFont="1" applyBorder="1" applyAlignment="1">
      <alignment horizontal="center"/>
    </xf>
    <xf numFmtId="0" fontId="2" fillId="2" borderId="2" xfId="3"/>
    <xf numFmtId="0" fontId="4" fillId="3" borderId="3" xfId="5" applyAlignment="1">
      <alignment horizontal="center"/>
    </xf>
    <xf numFmtId="170" fontId="0" fillId="0" borderId="0" xfId="1" applyNumberFormat="1" applyFont="1"/>
  </cellXfs>
  <cellStyles count="7">
    <cellStyle name="Accent3" xfId="6" builtinId="37"/>
    <cellStyle name="Calculation" xfId="4" builtinId="22"/>
    <cellStyle name="Check Cell" xfId="5" builtinId="23"/>
    <cellStyle name="Comma" xfId="1" builtinId="3"/>
    <cellStyle name="Currency" xfId="2" builtinId="4"/>
    <cellStyle name="Normal" xfId="0" builtinId="0"/>
    <cellStyle name="Output" xfId="3" builtinId="21"/>
  </cellStyles>
  <dxfs count="4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7" totalsRowShown="0">
  <autoFilter ref="A1:B7"/>
  <tableColumns count="2">
    <tableColumn id="1" name="Variables"/>
    <tableColumn id="2" name="Values (random or fixed)" dataDxfId="3" dataCellStyle="Currenc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2" totalsRowShown="0">
  <tableColumns count="2">
    <tableColumn id="1" name="Target Variable"/>
    <tableColumn id="2" name="Value" dataDxfId="2">
      <calculatedColumnFormula>B3*(B2-B7)-B4 + _xll.PsiOutput()</calculatedColumnFormula>
    </tableColumn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1:B9" totalsRowShown="0">
  <autoFilter ref="A1:B9"/>
  <tableColumns count="2">
    <tableColumn id="1" name="Variables"/>
    <tableColumn id="2" name="Values (random or fixed)" dataDxfId="1" dataCellStyle="Currenc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27" displayName="Table27" ref="D1:E2" totalsRowShown="0">
  <tableColumns count="2">
    <tableColumn id="1" name="Target Variable"/>
    <tableColumn id="2" name="Value" dataDxfId="0">
      <calculatedColumnFormula>B3*(B2-B9)-B4 + _xll.PsiOutput()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5" x14ac:dyDescent="0.25"/>
  <cols>
    <col min="1" max="1" width="31" customWidth="1"/>
    <col min="2" max="2" width="25.140625" customWidth="1"/>
    <col min="4" max="4" width="14.5703125" bestFit="1" customWidth="1"/>
    <col min="5" max="5" width="12.28515625" bestFit="1" customWidth="1"/>
    <col min="7" max="7" width="16.7109375" customWidth="1"/>
    <col min="8" max="8" width="19" customWidth="1"/>
  </cols>
  <sheetData>
    <row r="1" spans="1:9" ht="15.75" thickBot="1" x14ac:dyDescent="0.3">
      <c r="A1" t="s">
        <v>6</v>
      </c>
      <c r="B1" t="s">
        <v>7</v>
      </c>
      <c r="D1" t="s">
        <v>9</v>
      </c>
      <c r="E1" t="s">
        <v>10</v>
      </c>
      <c r="G1" s="5" t="s">
        <v>11</v>
      </c>
      <c r="H1" s="6"/>
      <c r="I1" s="4"/>
    </row>
    <row r="2" spans="1:9" ht="16.5" thickTop="1" thickBot="1" x14ac:dyDescent="0.3">
      <c r="A2" t="s">
        <v>0</v>
      </c>
      <c r="B2" s="1">
        <f ca="1">_xll.PsiTriangular(8,10,11)</f>
        <v>8.9853234182956214</v>
      </c>
      <c r="D2" t="s">
        <v>3</v>
      </c>
      <c r="E2" s="3">
        <f ca="1">B3*(B2-B7)-B4 + _xll.PsiOutput()</f>
        <v>1283.476907584225</v>
      </c>
      <c r="G2" s="8" t="s">
        <v>12</v>
      </c>
      <c r="H2" s="8" t="s">
        <v>10</v>
      </c>
    </row>
    <row r="3" spans="1:9" ht="15.75" thickTop="1" x14ac:dyDescent="0.25">
      <c r="A3" t="s">
        <v>1</v>
      </c>
      <c r="B3" s="2">
        <f ca="1">_xll.PsiTriangular(500,1500,2000)</f>
        <v>1737.4889174579198</v>
      </c>
      <c r="G3" s="7" t="s">
        <v>13</v>
      </c>
      <c r="H3" s="7">
        <f ca="1">_xll.PsiMean(Table2[Value])</f>
        <v>2056.3805802670577</v>
      </c>
    </row>
    <row r="4" spans="1:9" x14ac:dyDescent="0.25">
      <c r="A4" t="s">
        <v>2</v>
      </c>
      <c r="B4" s="1">
        <v>2000</v>
      </c>
      <c r="G4" s="7" t="s">
        <v>14</v>
      </c>
      <c r="H4" s="7">
        <f ca="1">_xll.PsiStdDev(Table2[Value])</f>
        <v>1549.4940580047153</v>
      </c>
    </row>
    <row r="5" spans="1:9" x14ac:dyDescent="0.25">
      <c r="A5" t="s">
        <v>5</v>
      </c>
      <c r="B5" s="1">
        <f ca="1">1+0.004*B3</f>
        <v>7.9499556698316791</v>
      </c>
      <c r="G5" s="7" t="s">
        <v>15</v>
      </c>
      <c r="H5" s="7">
        <f ca="1">_xll.PsiMin(Table2[Value])</f>
        <v>-5344.6177496499113</v>
      </c>
    </row>
    <row r="6" spans="1:9" x14ac:dyDescent="0.25">
      <c r="A6" t="s">
        <v>8</v>
      </c>
      <c r="B6" s="1">
        <f ca="1">_xll.PsiNormal(0,0.8)</f>
        <v>-0.85441518746879697</v>
      </c>
      <c r="G6" s="7" t="s">
        <v>16</v>
      </c>
      <c r="H6" s="7">
        <f ca="1">_xll.PsiMax(Table2[Value])</f>
        <v>7473.5480066819218</v>
      </c>
    </row>
    <row r="7" spans="1:9" x14ac:dyDescent="0.25">
      <c r="A7" t="s">
        <v>4</v>
      </c>
      <c r="B7" s="1">
        <f ca="1">B5+B6</f>
        <v>7.0955404823628818</v>
      </c>
      <c r="G7" s="7" t="s">
        <v>17</v>
      </c>
      <c r="H7" s="7">
        <f ca="1">_xll.PsiPercentile(Table2[Value],0.25)</f>
        <v>1174.5839238308508</v>
      </c>
    </row>
    <row r="8" spans="1:9" x14ac:dyDescent="0.25">
      <c r="G8" s="7" t="s">
        <v>18</v>
      </c>
      <c r="H8" s="7">
        <f ca="1">_xll.PsiMedian(Table2[Value])</f>
        <v>2194.0463460296569</v>
      </c>
    </row>
    <row r="9" spans="1:9" x14ac:dyDescent="0.25">
      <c r="G9" s="7" t="s">
        <v>19</v>
      </c>
      <c r="H9" s="7">
        <f ca="1">_xll.PsiPercentile(Table2[Value],0.75)</f>
        <v>3089.2189462079969</v>
      </c>
    </row>
    <row r="10" spans="1:9" x14ac:dyDescent="0.25">
      <c r="G10" s="7" t="s">
        <v>20</v>
      </c>
      <c r="H10" s="7">
        <f ca="1">_xll.PsiBVaR(Table2[Value],0.01)</f>
        <v>-2267.602302882718</v>
      </c>
    </row>
    <row r="11" spans="1:9" x14ac:dyDescent="0.25">
      <c r="G11" s="7" t="s">
        <v>21</v>
      </c>
      <c r="H11" s="7">
        <f ca="1">_xll.PsiCVaR(Table2[Value],0.01)</f>
        <v>-3091.7969277478142</v>
      </c>
    </row>
  </sheetData>
  <mergeCells count="1">
    <mergeCell ref="G1:H1"/>
  </mergeCells>
  <pageMargins left="0.7" right="0.7" top="0.75" bottom="0.75" header="0.3" footer="0.3"/>
  <pageSetup paperSize="0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C21" sqref="C21"/>
    </sheetView>
  </sheetViews>
  <sheetFormatPr defaultRowHeight="15" x14ac:dyDescent="0.25"/>
  <cols>
    <col min="1" max="1" width="33.85546875" customWidth="1"/>
    <col min="2" max="2" width="25.7109375" bestFit="1" customWidth="1"/>
    <col min="4" max="4" width="14.5703125" bestFit="1" customWidth="1"/>
    <col min="5" max="5" width="15" customWidth="1"/>
    <col min="7" max="7" width="18.28515625" customWidth="1"/>
    <col min="8" max="8" width="19.140625" customWidth="1"/>
  </cols>
  <sheetData>
    <row r="1" spans="1:8" ht="15.75" thickBot="1" x14ac:dyDescent="0.3">
      <c r="A1" t="s">
        <v>6</v>
      </c>
      <c r="B1" t="s">
        <v>7</v>
      </c>
      <c r="D1" t="s">
        <v>9</v>
      </c>
      <c r="E1" t="s">
        <v>10</v>
      </c>
      <c r="G1" s="5" t="s">
        <v>11</v>
      </c>
      <c r="H1" s="6"/>
    </row>
    <row r="2" spans="1:8" ht="16.5" thickTop="1" thickBot="1" x14ac:dyDescent="0.3">
      <c r="A2" t="s">
        <v>0</v>
      </c>
      <c r="B2" s="1">
        <f ca="1">_xll.PsiTriangular(8,10,11)</f>
        <v>8.7428399727458892</v>
      </c>
      <c r="D2" t="s">
        <v>3</v>
      </c>
      <c r="E2" s="3">
        <f ca="1">B3*(B2-B9)-B4 + _xll.PsiOutput()</f>
        <v>4339.8778086093535</v>
      </c>
      <c r="G2" s="8" t="s">
        <v>12</v>
      </c>
      <c r="H2" s="8" t="s">
        <v>10</v>
      </c>
    </row>
    <row r="3" spans="1:8" ht="15.75" thickTop="1" x14ac:dyDescent="0.25">
      <c r="A3" t="s">
        <v>1</v>
      </c>
      <c r="B3" s="2">
        <f ca="1">_xll.PsiTriangular(500,1500,2000)</f>
        <v>1438.0305003192871</v>
      </c>
      <c r="G3" s="7" t="s">
        <v>13</v>
      </c>
      <c r="H3" s="7">
        <f ca="1">_xll.PsiMean(Table27[Value])</f>
        <v>4062.4484715324979</v>
      </c>
    </row>
    <row r="4" spans="1:8" x14ac:dyDescent="0.25">
      <c r="A4" t="s">
        <v>2</v>
      </c>
      <c r="B4" s="1">
        <v>2000</v>
      </c>
      <c r="G4" s="7" t="s">
        <v>14</v>
      </c>
      <c r="H4" s="7">
        <f ca="1">_xll.PsiStdDev(Table27[Value])</f>
        <v>1454.4771772864256</v>
      </c>
    </row>
    <row r="5" spans="1:8" x14ac:dyDescent="0.25">
      <c r="A5" t="s">
        <v>22</v>
      </c>
      <c r="B5" s="1">
        <f ca="1">_xll.PsiSimParam(0.9,1.2,1)</f>
        <v>0.9</v>
      </c>
      <c r="G5" s="7" t="s">
        <v>15</v>
      </c>
      <c r="H5" s="7">
        <f ca="1">_xll.PsiMin(Table27[Value])</f>
        <v>-2218.9885020966617</v>
      </c>
    </row>
    <row r="6" spans="1:8" x14ac:dyDescent="0.25">
      <c r="A6" t="s">
        <v>23</v>
      </c>
      <c r="B6" s="9">
        <f ca="1">_xll.PsiSimParam(0.003,0.006,0.004)</f>
        <v>3.0000000000000001E-3</v>
      </c>
      <c r="G6" s="7" t="s">
        <v>16</v>
      </c>
      <c r="H6" s="7">
        <f ca="1">_xll.PsiMax(Table27[Value])</f>
        <v>10065.843001746627</v>
      </c>
    </row>
    <row r="7" spans="1:8" x14ac:dyDescent="0.25">
      <c r="A7" t="s">
        <v>24</v>
      </c>
      <c r="B7" s="1">
        <f ca="1">B5+B6*B3</f>
        <v>5.2140915009578617</v>
      </c>
      <c r="G7" s="7" t="s">
        <v>17</v>
      </c>
      <c r="H7" s="7">
        <f ca="1">_xll.PsiPercentile(Table27[Value],0.25)</f>
        <v>3064.1948263780605</v>
      </c>
    </row>
    <row r="8" spans="1:8" x14ac:dyDescent="0.25">
      <c r="A8" t="s">
        <v>25</v>
      </c>
      <c r="B8" s="1">
        <f ca="1">_xll.PsiNormal(0,0.8)</f>
        <v>-0.87997429674970895</v>
      </c>
      <c r="G8" s="7" t="s">
        <v>18</v>
      </c>
      <c r="H8" s="7">
        <f ca="1">_xll.PsiMedian(Table27[Value])</f>
        <v>4038.7817048230554</v>
      </c>
    </row>
    <row r="9" spans="1:8" x14ac:dyDescent="0.25">
      <c r="A9" t="s">
        <v>4</v>
      </c>
      <c r="B9" s="1">
        <f ca="1">B7+B8</f>
        <v>4.3341172042081526</v>
      </c>
      <c r="G9" s="7" t="s">
        <v>19</v>
      </c>
      <c r="H9" s="7">
        <f ca="1">_xll.PsiPercentile(Table27[Value],0.75)</f>
        <v>5036.751975049232</v>
      </c>
    </row>
    <row r="10" spans="1:8" x14ac:dyDescent="0.25">
      <c r="G10" s="7" t="s">
        <v>20</v>
      </c>
      <c r="H10" s="7">
        <f ca="1">_xll.PsiBVaR(Table27[Value],0.01)</f>
        <v>794.77735753286413</v>
      </c>
    </row>
    <row r="11" spans="1:8" x14ac:dyDescent="0.25">
      <c r="G11" s="7" t="s">
        <v>21</v>
      </c>
      <c r="H11" s="7">
        <f ca="1">_xll.PsiCVaR(Table27[Value],0.01)</f>
        <v>124.29979609516444</v>
      </c>
    </row>
  </sheetData>
  <mergeCells count="1">
    <mergeCell ref="G1:H1"/>
  </mergeCells>
  <pageMargins left="0.7" right="0.7" top="0.75" bottom="0.75" header="0.3" footer="0.3"/>
  <legacy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</vt:lpstr>
      <vt:lpstr>Sensitivity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2013-01-05T17:45:44Z</dcterms:created>
  <dcterms:modified xsi:type="dcterms:W3CDTF">2013-01-06T21:54:33Z</dcterms:modified>
</cp:coreProperties>
</file>