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15135" windowHeight="8130"/>
  </bookViews>
  <sheets>
    <sheet name="Hoja1" sheetId="1" r:id="rId1"/>
    <sheet name="Hoja2" sheetId="2" r:id="rId2"/>
    <sheet name="Hoja3" sheetId="3" r:id="rId3"/>
  </sheets>
  <calcPr calcId="124519"/>
</workbook>
</file>

<file path=xl/calcChain.xml><?xml version="1.0" encoding="utf-8"?>
<calcChain xmlns="http://schemas.openxmlformats.org/spreadsheetml/2006/main">
  <c r="H32" i="2"/>
  <c r="H33"/>
  <c r="H34"/>
  <c r="H35"/>
  <c r="H36"/>
  <c r="H37"/>
  <c r="H31"/>
  <c r="G32"/>
  <c r="G33"/>
  <c r="G34"/>
  <c r="G35"/>
  <c r="G36"/>
  <c r="G37"/>
  <c r="G31"/>
  <c r="F32"/>
  <c r="F33"/>
  <c r="F34"/>
  <c r="F35"/>
  <c r="F36"/>
  <c r="F37"/>
  <c r="F31"/>
  <c r="F62" i="1"/>
  <c r="H59"/>
  <c r="H60"/>
  <c r="H47"/>
  <c r="H48" s="1"/>
  <c r="H49" s="1"/>
  <c r="H50" s="1"/>
  <c r="H51" s="1"/>
  <c r="H52" s="1"/>
  <c r="H53" s="1"/>
  <c r="H54" s="1"/>
  <c r="H55" s="1"/>
  <c r="H56" s="1"/>
  <c r="H57" s="1"/>
  <c r="H58" s="1"/>
  <c r="H46"/>
  <c r="H45"/>
  <c r="F52"/>
  <c r="E53"/>
  <c r="E54"/>
  <c r="E55"/>
  <c r="E56"/>
  <c r="E57"/>
  <c r="E58"/>
  <c r="E59"/>
  <c r="E60"/>
  <c r="E52"/>
  <c r="C46"/>
  <c r="C47"/>
  <c r="C48"/>
  <c r="C49"/>
  <c r="C50"/>
  <c r="C51"/>
  <c r="C52"/>
  <c r="C53"/>
  <c r="C54"/>
  <c r="C45"/>
  <c r="F53"/>
  <c r="F54"/>
  <c r="F55"/>
  <c r="G55" s="1"/>
  <c r="F56"/>
  <c r="G56" s="1"/>
  <c r="F57"/>
  <c r="G57" s="1"/>
  <c r="F58"/>
  <c r="G58" s="1"/>
  <c r="F59"/>
  <c r="G59" s="1"/>
  <c r="F60"/>
  <c r="G60" s="1"/>
  <c r="C41"/>
  <c r="D47" s="1"/>
  <c r="G47" s="1"/>
  <c r="F20" i="2"/>
  <c r="F21"/>
  <c r="F22"/>
  <c r="F23"/>
  <c r="F24"/>
  <c r="F25"/>
  <c r="F26"/>
  <c r="F19"/>
  <c r="G20"/>
  <c r="G21"/>
  <c r="G22"/>
  <c r="G23"/>
  <c r="G24"/>
  <c r="G25"/>
  <c r="G26"/>
  <c r="G19"/>
  <c r="D53" i="1" l="1"/>
  <c r="G53" s="1"/>
  <c r="D51"/>
  <c r="G51" s="1"/>
  <c r="D49"/>
  <c r="G49" s="1"/>
  <c r="D46"/>
  <c r="G46" s="1"/>
  <c r="D54"/>
  <c r="G54" s="1"/>
  <c r="D45"/>
  <c r="G45" s="1"/>
  <c r="D52"/>
  <c r="G52" s="1"/>
  <c r="D50"/>
  <c r="G50" s="1"/>
  <c r="D48"/>
  <c r="G48" s="1"/>
  <c r="D30" l="1"/>
  <c r="E26" s="1"/>
  <c r="D15"/>
  <c r="E5" l="1"/>
  <c r="F5" s="1"/>
  <c r="E6"/>
  <c r="E7"/>
  <c r="E8"/>
  <c r="E9"/>
  <c r="E10"/>
  <c r="E11"/>
  <c r="E12"/>
  <c r="E13"/>
  <c r="E14"/>
  <c r="E25"/>
  <c r="E23"/>
  <c r="E29"/>
  <c r="E27"/>
  <c r="E21"/>
  <c r="F21" s="1"/>
  <c r="E24"/>
  <c r="E22"/>
  <c r="E28"/>
  <c r="F6" l="1"/>
  <c r="F7" s="1"/>
  <c r="F8" s="1"/>
  <c r="F9" s="1"/>
  <c r="F10" s="1"/>
  <c r="F11" s="1"/>
  <c r="F12" s="1"/>
  <c r="F13" s="1"/>
  <c r="F14" s="1"/>
  <c r="F22"/>
  <c r="F23" s="1"/>
  <c r="F24" s="1"/>
  <c r="F25" s="1"/>
  <c r="F26" s="1"/>
  <c r="F27" s="1"/>
  <c r="F28" s="1"/>
  <c r="F29" s="1"/>
  <c r="D16" l="1"/>
  <c r="E16" s="1"/>
  <c r="D31"/>
  <c r="E31" s="1"/>
</calcChain>
</file>

<file path=xl/sharedStrings.xml><?xml version="1.0" encoding="utf-8"?>
<sst xmlns="http://schemas.openxmlformats.org/spreadsheetml/2006/main" count="92" uniqueCount="48">
  <si>
    <t>3''</t>
  </si>
  <si>
    <t>2''</t>
  </si>
  <si>
    <t>1''</t>
  </si>
  <si>
    <t>2  1/2''</t>
  </si>
  <si>
    <t>1  1/2''</t>
  </si>
  <si>
    <t>3/4''</t>
  </si>
  <si>
    <t>1/2''</t>
  </si>
  <si>
    <t>3/8''</t>
  </si>
  <si>
    <t>4''</t>
  </si>
  <si>
    <t>Nº4</t>
  </si>
  <si>
    <t>Nº8</t>
  </si>
  <si>
    <t>Nº16</t>
  </si>
  <si>
    <t>Nº 4</t>
  </si>
  <si>
    <t>Nº 8</t>
  </si>
  <si>
    <t>Nº 16</t>
  </si>
  <si>
    <t>Nº 30</t>
  </si>
  <si>
    <t>Nº 50</t>
  </si>
  <si>
    <t>Nº 100</t>
  </si>
  <si>
    <t>Nº 200</t>
  </si>
  <si>
    <t xml:space="preserve">% RETENIDO </t>
  </si>
  <si>
    <t>SUMA</t>
  </si>
  <si>
    <t>RETENIDO</t>
  </si>
  <si>
    <t>MODULO DE FINURA</t>
  </si>
  <si>
    <t>% RET.    ACUMULADO</t>
  </si>
  <si>
    <t>MALLAS</t>
  </si>
  <si>
    <t>ARENA</t>
  </si>
  <si>
    <t>PIEDRA</t>
  </si>
  <si>
    <t xml:space="preserve">UNIVERSIDAD NACIONAL DE INGENIERIA </t>
  </si>
  <si>
    <t>FONDO</t>
  </si>
  <si>
    <t>3  1/2''</t>
  </si>
  <si>
    <t>ASTM</t>
  </si>
  <si>
    <t>HUSOS PIEDRA</t>
  </si>
  <si>
    <t>TAMIZ</t>
  </si>
  <si>
    <t>I</t>
  </si>
  <si>
    <t>II</t>
  </si>
  <si>
    <t>III</t>
  </si>
  <si>
    <t>HUSOS DIN</t>
  </si>
  <si>
    <t>PASA</t>
  </si>
  <si>
    <t>A+P=1</t>
  </si>
  <si>
    <t>A</t>
  </si>
  <si>
    <t>P</t>
  </si>
  <si>
    <t>MF(P)*P+MF(A)*A=</t>
  </si>
  <si>
    <t>% RETENIDO</t>
  </si>
  <si>
    <t>%R*A</t>
  </si>
  <si>
    <t>%RETENIDO</t>
  </si>
  <si>
    <t>%R*P</t>
  </si>
  <si>
    <t>% RET.       ACUMULADO</t>
  </si>
  <si>
    <t>%RET. ACUMULADO</t>
  </si>
</sst>
</file>

<file path=xl/styles.xml><?xml version="1.0" encoding="utf-8"?>
<styleSheet xmlns="http://schemas.openxmlformats.org/spreadsheetml/2006/main">
  <numFmts count="2">
    <numFmt numFmtId="164" formatCode="0.0"/>
    <numFmt numFmtId="171" formatCode="0.000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0"/>
      <name val="Calibri"/>
      <family val="2"/>
      <scheme val="minor"/>
    </font>
    <font>
      <sz val="48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36"/>
      <color theme="0"/>
      <name val="Eras Bold ITC"/>
      <family val="2"/>
    </font>
    <font>
      <sz val="16"/>
      <color theme="1"/>
      <name val="Calibri"/>
      <family val="2"/>
      <scheme val="minor"/>
    </font>
    <font>
      <sz val="22"/>
      <color theme="0"/>
      <name val="Arial Black"/>
      <family val="2"/>
    </font>
    <font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/>
        <bgColor indexed="64"/>
      </patternFill>
    </fill>
  </fills>
  <borders count="39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medium">
        <color indexed="64"/>
      </bottom>
      <diagonal/>
    </border>
    <border>
      <left/>
      <right style="thick">
        <color auto="1"/>
      </right>
      <top style="thick">
        <color auto="1"/>
      </top>
      <bottom style="medium">
        <color indexed="64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ck">
        <color auto="1"/>
      </bottom>
      <diagonal/>
    </border>
    <border>
      <left style="thick">
        <color theme="4"/>
      </left>
      <right style="thick">
        <color theme="4"/>
      </right>
      <top style="thick">
        <color theme="4"/>
      </top>
      <bottom style="thick">
        <color theme="4"/>
      </bottom>
      <diagonal/>
    </border>
    <border>
      <left style="thick">
        <color theme="9"/>
      </left>
      <right style="thick">
        <color theme="9"/>
      </right>
      <top style="thick">
        <color theme="9"/>
      </top>
      <bottom style="thick">
        <color theme="9"/>
      </bottom>
      <diagonal/>
    </border>
    <border>
      <left/>
      <right style="thick">
        <color theme="0"/>
      </right>
      <top/>
      <bottom/>
      <diagonal/>
    </border>
    <border>
      <left style="thick">
        <color auto="1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ck">
        <color theme="9" tint="-0.249977111117893"/>
      </left>
      <right style="thick">
        <color theme="9" tint="-0.249977111117893"/>
      </right>
      <top style="thick">
        <color theme="9" tint="-0.249977111117893"/>
      </top>
      <bottom style="thick">
        <color theme="9" tint="-0.249977111117893"/>
      </bottom>
      <diagonal/>
    </border>
    <border>
      <left style="thick">
        <color theme="9" tint="-0.249977111117893"/>
      </left>
      <right/>
      <top style="thick">
        <color theme="9" tint="-0.249977111117893"/>
      </top>
      <bottom style="thick">
        <color theme="9" tint="-0.249977111117893"/>
      </bottom>
      <diagonal/>
    </border>
    <border>
      <left/>
      <right/>
      <top style="thick">
        <color theme="9" tint="-0.249977111117893"/>
      </top>
      <bottom style="thick">
        <color theme="9" tint="-0.249977111117893"/>
      </bottom>
      <diagonal/>
    </border>
    <border>
      <left/>
      <right style="thick">
        <color theme="9" tint="-0.249977111117893"/>
      </right>
      <top style="thick">
        <color theme="9" tint="-0.249977111117893"/>
      </top>
      <bottom style="thick">
        <color theme="9" tint="-0.249977111117893"/>
      </bottom>
      <diagonal/>
    </border>
    <border>
      <left style="thick">
        <color theme="8" tint="0.79998168889431442"/>
      </left>
      <right style="thick">
        <color theme="8" tint="0.79998168889431442"/>
      </right>
      <top style="thick">
        <color theme="8" tint="0.79998168889431442"/>
      </top>
      <bottom style="thick">
        <color theme="8" tint="0.79998168889431442"/>
      </bottom>
      <diagonal/>
    </border>
    <border>
      <left style="thick">
        <color theme="9" tint="-0.249977111117893"/>
      </left>
      <right style="thick">
        <color theme="9" tint="-0.249977111117893"/>
      </right>
      <top style="thick">
        <color theme="9" tint="-0.249977111117893"/>
      </top>
      <bottom/>
      <diagonal/>
    </border>
    <border>
      <left style="thick">
        <color theme="8" tint="0.79998168889431442"/>
      </left>
      <right style="thick">
        <color theme="8" tint="0.79998168889431442"/>
      </right>
      <top style="thick">
        <color theme="8" tint="0.79998168889431442"/>
      </top>
      <bottom/>
      <diagonal/>
    </border>
    <border>
      <left style="thick">
        <color theme="8" tint="0.79998168889431442"/>
      </left>
      <right style="thick">
        <color theme="8" tint="0.79998168889431442"/>
      </right>
      <top/>
      <bottom style="thick">
        <color theme="8" tint="0.79998168889431442"/>
      </bottom>
      <diagonal/>
    </border>
    <border>
      <left style="thick">
        <color theme="8"/>
      </left>
      <right style="thick">
        <color theme="8"/>
      </right>
      <top style="thick">
        <color theme="8"/>
      </top>
      <bottom style="thick">
        <color theme="8"/>
      </bottom>
      <diagonal/>
    </border>
    <border>
      <left style="medium">
        <color auto="1"/>
      </left>
      <right/>
      <top style="thick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27">
    <xf numFmtId="0" fontId="0" fillId="0" borderId="0" xfId="0"/>
    <xf numFmtId="16" fontId="0" fillId="0" borderId="0" xfId="0" applyNumberFormat="1"/>
    <xf numFmtId="0" fontId="1" fillId="0" borderId="0" xfId="0" applyFont="1"/>
    <xf numFmtId="0" fontId="0" fillId="0" borderId="0" xfId="0" applyAlignment="1">
      <alignment horizontal="center"/>
    </xf>
    <xf numFmtId="171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3" fillId="0" borderId="0" xfId="0" applyFont="1" applyAlignment="1">
      <alignment textRotation="90"/>
    </xf>
    <xf numFmtId="2" fontId="0" fillId="0" borderId="0" xfId="0" applyNumberFormat="1" applyAlignment="1">
      <alignment horizontal="center"/>
    </xf>
    <xf numFmtId="0" fontId="0" fillId="0" borderId="0" xfId="0" applyFill="1"/>
    <xf numFmtId="0" fontId="0" fillId="0" borderId="2" xfId="0" applyFill="1" applyBorder="1"/>
    <xf numFmtId="0" fontId="0" fillId="0" borderId="1" xfId="0" applyFill="1" applyBorder="1"/>
    <xf numFmtId="0" fontId="0" fillId="0" borderId="6" xfId="0" applyFill="1" applyBorder="1"/>
    <xf numFmtId="1" fontId="0" fillId="0" borderId="12" xfId="0" applyNumberFormat="1" applyFill="1" applyBorder="1" applyAlignment="1">
      <alignment horizontal="center"/>
    </xf>
    <xf numFmtId="0" fontId="0" fillId="0" borderId="13" xfId="0" applyFill="1" applyBorder="1"/>
    <xf numFmtId="0" fontId="0" fillId="0" borderId="12" xfId="0" applyFill="1" applyBorder="1"/>
    <xf numFmtId="0" fontId="0" fillId="0" borderId="9" xfId="0" applyFill="1" applyBorder="1" applyAlignment="1">
      <alignment horizontal="center"/>
    </xf>
    <xf numFmtId="0" fontId="0" fillId="0" borderId="18" xfId="0" applyFill="1" applyBorder="1" applyAlignment="1">
      <alignment horizontal="center"/>
    </xf>
    <xf numFmtId="0" fontId="0" fillId="0" borderId="19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6" xfId="0" applyFill="1" applyBorder="1" applyAlignment="1">
      <alignment horizontal="center"/>
    </xf>
    <xf numFmtId="1" fontId="0" fillId="2" borderId="10" xfId="0" applyNumberFormat="1" applyFill="1" applyBorder="1" applyAlignment="1">
      <alignment horizontal="center"/>
    </xf>
    <xf numFmtId="0" fontId="0" fillId="2" borderId="11" xfId="0" applyFill="1" applyBorder="1"/>
    <xf numFmtId="0" fontId="0" fillId="2" borderId="10" xfId="0" applyFill="1" applyBorder="1"/>
    <xf numFmtId="0" fontId="0" fillId="2" borderId="5" xfId="0" applyFill="1" applyBorder="1"/>
    <xf numFmtId="0" fontId="0" fillId="2" borderId="4" xfId="0" applyFill="1" applyBorder="1"/>
    <xf numFmtId="1" fontId="0" fillId="2" borderId="12" xfId="0" applyNumberFormat="1" applyFill="1" applyBorder="1" applyAlignment="1">
      <alignment horizontal="center"/>
    </xf>
    <xf numFmtId="0" fontId="0" fillId="2" borderId="13" xfId="0" applyFill="1" applyBorder="1"/>
    <xf numFmtId="0" fontId="0" fillId="2" borderId="12" xfId="0" applyFill="1" applyBorder="1"/>
    <xf numFmtId="0" fontId="0" fillId="2" borderId="6" xfId="0" applyFill="1" applyBorder="1"/>
    <xf numFmtId="0" fontId="0" fillId="2" borderId="2" xfId="0" applyFill="1" applyBorder="1"/>
    <xf numFmtId="1" fontId="0" fillId="2" borderId="14" xfId="0" applyNumberFormat="1" applyFill="1" applyBorder="1" applyAlignment="1">
      <alignment horizontal="center"/>
    </xf>
    <xf numFmtId="0" fontId="0" fillId="2" borderId="15" xfId="0" applyFill="1" applyBorder="1"/>
    <xf numFmtId="0" fontId="0" fillId="2" borderId="14" xfId="0" applyFill="1" applyBorder="1"/>
    <xf numFmtId="0" fontId="0" fillId="2" borderId="7" xfId="0" applyFill="1" applyBorder="1"/>
    <xf numFmtId="0" fontId="0" fillId="2" borderId="3" xfId="0" applyFill="1" applyBorder="1"/>
    <xf numFmtId="16" fontId="0" fillId="0" borderId="9" xfId="0" applyNumberForma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0" fillId="0" borderId="0" xfId="0" applyBorder="1"/>
    <xf numFmtId="0" fontId="0" fillId="0" borderId="1" xfId="0" applyBorder="1"/>
    <xf numFmtId="0" fontId="0" fillId="0" borderId="8" xfId="0" applyBorder="1"/>
    <xf numFmtId="0" fontId="0" fillId="2" borderId="21" xfId="0" applyFill="1" applyBorder="1"/>
    <xf numFmtId="0" fontId="0" fillId="2" borderId="8" xfId="0" applyFill="1" applyBorder="1"/>
    <xf numFmtId="0" fontId="0" fillId="0" borderId="23" xfId="0" applyBorder="1" applyAlignment="1">
      <alignment horizontal="center"/>
    </xf>
    <xf numFmtId="0" fontId="0" fillId="0" borderId="0" xfId="0" applyAlignment="1"/>
    <xf numFmtId="0" fontId="0" fillId="0" borderId="17" xfId="0" applyBorder="1"/>
    <xf numFmtId="0" fontId="0" fillId="0" borderId="22" xfId="0" applyBorder="1"/>
    <xf numFmtId="0" fontId="0" fillId="2" borderId="20" xfId="0" applyFill="1" applyBorder="1"/>
    <xf numFmtId="0" fontId="0" fillId="2" borderId="22" xfId="0" applyFill="1" applyBorder="1"/>
    <xf numFmtId="0" fontId="5" fillId="4" borderId="0" xfId="0" applyFont="1" applyFill="1" applyAlignment="1">
      <alignment horizontal="center" vertical="center" wrapText="1"/>
    </xf>
    <xf numFmtId="0" fontId="5" fillId="4" borderId="0" xfId="0" applyFont="1" applyFill="1" applyAlignment="1">
      <alignment horizontal="center" vertical="center" wrapText="1"/>
    </xf>
    <xf numFmtId="0" fontId="6" fillId="4" borderId="0" xfId="0" applyFont="1" applyFill="1" applyAlignment="1">
      <alignment horizontal="center" textRotation="90"/>
    </xf>
    <xf numFmtId="0" fontId="0" fillId="3" borderId="0" xfId="0" applyFill="1"/>
    <xf numFmtId="0" fontId="0" fillId="3" borderId="0" xfId="0" applyFill="1" applyAlignment="1">
      <alignment horizontal="center"/>
    </xf>
    <xf numFmtId="164" fontId="0" fillId="3" borderId="0" xfId="0" applyNumberFormat="1" applyFill="1" applyAlignment="1">
      <alignment horizontal="center"/>
    </xf>
    <xf numFmtId="0" fontId="1" fillId="3" borderId="0" xfId="0" applyFont="1" applyFill="1"/>
    <xf numFmtId="0" fontId="0" fillId="4" borderId="0" xfId="0" applyFill="1"/>
    <xf numFmtId="0" fontId="5" fillId="4" borderId="0" xfId="0" applyFont="1" applyFill="1"/>
    <xf numFmtId="2" fontId="0" fillId="0" borderId="24" xfId="0" applyNumberFormat="1" applyBorder="1" applyAlignment="1">
      <alignment horizontal="left"/>
    </xf>
    <xf numFmtId="0" fontId="0" fillId="0" borderId="24" xfId="0" applyBorder="1"/>
    <xf numFmtId="0" fontId="5" fillId="4" borderId="0" xfId="0" applyFont="1" applyFill="1" applyAlignment="1">
      <alignment horizontal="center"/>
    </xf>
    <xf numFmtId="0" fontId="6" fillId="6" borderId="0" xfId="0" applyFont="1" applyFill="1" applyAlignment="1">
      <alignment horizontal="center" textRotation="90"/>
    </xf>
    <xf numFmtId="0" fontId="5" fillId="6" borderId="0" xfId="0" applyFont="1" applyFill="1" applyAlignment="1">
      <alignment horizontal="center" vertical="center" wrapText="1"/>
    </xf>
    <xf numFmtId="0" fontId="5" fillId="6" borderId="0" xfId="0" applyFont="1" applyFill="1" applyAlignment="1">
      <alignment horizontal="center" vertical="center" wrapText="1"/>
    </xf>
    <xf numFmtId="171" fontId="0" fillId="7" borderId="0" xfId="0" applyNumberFormat="1" applyFill="1" applyAlignment="1">
      <alignment horizontal="center"/>
    </xf>
    <xf numFmtId="0" fontId="1" fillId="5" borderId="0" xfId="0" applyFont="1" applyFill="1"/>
    <xf numFmtId="171" fontId="0" fillId="5" borderId="0" xfId="0" applyNumberFormat="1" applyFill="1" applyAlignment="1">
      <alignment horizontal="center"/>
    </xf>
    <xf numFmtId="0" fontId="0" fillId="5" borderId="0" xfId="0" applyFill="1" applyAlignment="1">
      <alignment horizontal="center"/>
    </xf>
    <xf numFmtId="164" fontId="0" fillId="5" borderId="0" xfId="0" applyNumberFormat="1" applyFill="1" applyAlignment="1">
      <alignment horizontal="center"/>
    </xf>
    <xf numFmtId="0" fontId="0" fillId="5" borderId="0" xfId="0" applyFill="1"/>
    <xf numFmtId="0" fontId="0" fillId="8" borderId="0" xfId="0" applyFill="1"/>
    <xf numFmtId="0" fontId="0" fillId="6" borderId="0" xfId="0" applyFill="1"/>
    <xf numFmtId="0" fontId="5" fillId="6" borderId="0" xfId="0" applyFont="1" applyFill="1"/>
    <xf numFmtId="0" fontId="0" fillId="0" borderId="25" xfId="0" applyBorder="1"/>
    <xf numFmtId="2" fontId="0" fillId="6" borderId="25" xfId="0" applyNumberFormat="1" applyFill="1" applyBorder="1" applyAlignment="1">
      <alignment horizontal="center"/>
    </xf>
    <xf numFmtId="0" fontId="5" fillId="6" borderId="0" xfId="0" applyFont="1" applyFill="1" applyAlignment="1">
      <alignment horizontal="center"/>
    </xf>
    <xf numFmtId="0" fontId="5" fillId="4" borderId="26" xfId="0" applyFont="1" applyFill="1" applyBorder="1" applyAlignment="1">
      <alignment horizontal="center"/>
    </xf>
    <xf numFmtId="0" fontId="5" fillId="6" borderId="26" xfId="0" applyFont="1" applyFill="1" applyBorder="1" applyAlignment="1">
      <alignment horizontal="right"/>
    </xf>
    <xf numFmtId="2" fontId="0" fillId="3" borderId="0" xfId="0" applyNumberFormat="1" applyFill="1" applyAlignment="1">
      <alignment horizontal="center"/>
    </xf>
    <xf numFmtId="0" fontId="3" fillId="6" borderId="0" xfId="0" applyFont="1" applyFill="1" applyAlignment="1">
      <alignment textRotation="90"/>
    </xf>
    <xf numFmtId="0" fontId="1" fillId="6" borderId="0" xfId="0" applyFont="1" applyFill="1"/>
    <xf numFmtId="171" fontId="0" fillId="6" borderId="0" xfId="0" applyNumberFormat="1" applyFill="1" applyAlignment="1">
      <alignment horizontal="center"/>
    </xf>
    <xf numFmtId="0" fontId="0" fillId="6" borderId="0" xfId="0" applyFill="1" applyAlignment="1">
      <alignment horizontal="center"/>
    </xf>
    <xf numFmtId="164" fontId="0" fillId="6" borderId="0" xfId="0" applyNumberFormat="1" applyFill="1" applyAlignment="1">
      <alignment horizontal="center"/>
    </xf>
    <xf numFmtId="0" fontId="8" fillId="8" borderId="0" xfId="0" applyFont="1" applyFill="1" applyAlignment="1">
      <alignment horizontal="center"/>
    </xf>
    <xf numFmtId="0" fontId="2" fillId="0" borderId="0" xfId="0" applyFont="1" applyFill="1" applyBorder="1"/>
    <xf numFmtId="0" fontId="0" fillId="0" borderId="0" xfId="0" applyFill="1" applyBorder="1"/>
    <xf numFmtId="171" fontId="0" fillId="0" borderId="0" xfId="0" applyNumberFormat="1" applyFill="1" applyBorder="1" applyAlignment="1">
      <alignment horizontal="center"/>
    </xf>
    <xf numFmtId="0" fontId="0" fillId="0" borderId="27" xfId="0" applyBorder="1"/>
    <xf numFmtId="0" fontId="0" fillId="0" borderId="9" xfId="0" applyBorder="1"/>
    <xf numFmtId="0" fontId="1" fillId="0" borderId="0" xfId="0" applyFont="1" applyFill="1" applyBorder="1"/>
    <xf numFmtId="0" fontId="2" fillId="0" borderId="0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171" fontId="0" fillId="0" borderId="0" xfId="0" applyNumberFormat="1" applyFill="1" applyAlignment="1">
      <alignment horizontal="center"/>
    </xf>
    <xf numFmtId="0" fontId="1" fillId="0" borderId="9" xfId="0" applyFont="1" applyBorder="1"/>
    <xf numFmtId="171" fontId="0" fillId="0" borderId="1" xfId="0" applyNumberFormat="1" applyFill="1" applyBorder="1" applyAlignment="1">
      <alignment horizontal="center"/>
    </xf>
    <xf numFmtId="1" fontId="0" fillId="0" borderId="1" xfId="0" applyNumberFormat="1" applyFill="1" applyBorder="1" applyAlignment="1">
      <alignment horizontal="right"/>
    </xf>
    <xf numFmtId="0" fontId="9" fillId="5" borderId="30" xfId="0" applyFont="1" applyFill="1" applyBorder="1" applyAlignment="1">
      <alignment horizontal="center"/>
    </xf>
    <xf numFmtId="0" fontId="9" fillId="5" borderId="31" xfId="0" applyFont="1" applyFill="1" applyBorder="1" applyAlignment="1">
      <alignment horizontal="center"/>
    </xf>
    <xf numFmtId="0" fontId="9" fillId="5" borderId="32" xfId="0" applyFont="1" applyFill="1" applyBorder="1" applyAlignment="1">
      <alignment horizontal="center"/>
    </xf>
    <xf numFmtId="2" fontId="7" fillId="5" borderId="29" xfId="0" applyNumberFormat="1" applyFont="1" applyFill="1" applyBorder="1"/>
    <xf numFmtId="0" fontId="7" fillId="5" borderId="29" xfId="0" applyFont="1" applyFill="1" applyBorder="1" applyAlignment="1">
      <alignment horizontal="center"/>
    </xf>
    <xf numFmtId="0" fontId="10" fillId="5" borderId="29" xfId="0" applyFont="1" applyFill="1" applyBorder="1" applyAlignment="1">
      <alignment horizontal="center"/>
    </xf>
    <xf numFmtId="0" fontId="5" fillId="8" borderId="0" xfId="0" applyFont="1" applyFill="1"/>
    <xf numFmtId="0" fontId="4" fillId="8" borderId="0" xfId="0" applyFont="1" applyFill="1"/>
    <xf numFmtId="164" fontId="11" fillId="0" borderId="0" xfId="0" applyNumberFormat="1" applyFont="1"/>
    <xf numFmtId="2" fontId="11" fillId="0" borderId="0" xfId="0" applyNumberFormat="1" applyFont="1" applyAlignment="1"/>
    <xf numFmtId="0" fontId="11" fillId="0" borderId="0" xfId="0" applyFont="1"/>
    <xf numFmtId="2" fontId="11" fillId="0" borderId="0" xfId="0" applyNumberFormat="1" applyFont="1"/>
    <xf numFmtId="164" fontId="11" fillId="7" borderId="0" xfId="0" applyNumberFormat="1" applyFont="1" applyFill="1"/>
    <xf numFmtId="2" fontId="11" fillId="7" borderId="0" xfId="0" applyNumberFormat="1" applyFont="1" applyFill="1" applyAlignment="1"/>
    <xf numFmtId="0" fontId="11" fillId="7" borderId="0" xfId="0" applyFont="1" applyFill="1"/>
    <xf numFmtId="2" fontId="11" fillId="7" borderId="0" xfId="0" applyNumberFormat="1" applyFont="1" applyFill="1"/>
    <xf numFmtId="0" fontId="4" fillId="8" borderId="33" xfId="0" applyFont="1" applyFill="1" applyBorder="1" applyAlignment="1">
      <alignment horizontal="center"/>
    </xf>
    <xf numFmtId="2" fontId="7" fillId="5" borderId="34" xfId="0" applyNumberFormat="1" applyFont="1" applyFill="1" applyBorder="1"/>
    <xf numFmtId="0" fontId="0" fillId="0" borderId="33" xfId="0" applyBorder="1"/>
    <xf numFmtId="0" fontId="4" fillId="8" borderId="33" xfId="0" applyFont="1" applyFill="1" applyBorder="1" applyAlignment="1">
      <alignment horizontal="center"/>
    </xf>
    <xf numFmtId="0" fontId="4" fillId="8" borderId="35" xfId="0" applyFont="1" applyFill="1" applyBorder="1" applyAlignment="1">
      <alignment horizontal="center" wrapText="1"/>
    </xf>
    <xf numFmtId="0" fontId="4" fillId="8" borderId="36" xfId="0" applyFont="1" applyFill="1" applyBorder="1" applyAlignment="1">
      <alignment horizontal="center" wrapText="1"/>
    </xf>
    <xf numFmtId="0" fontId="0" fillId="0" borderId="37" xfId="0" applyBorder="1"/>
    <xf numFmtId="16" fontId="5" fillId="8" borderId="0" xfId="0" applyNumberFormat="1" applyFont="1" applyFill="1"/>
    <xf numFmtId="0" fontId="12" fillId="8" borderId="0" xfId="0" applyFont="1" applyFill="1"/>
    <xf numFmtId="2" fontId="0" fillId="0" borderId="0" xfId="0" applyNumberFormat="1" applyFill="1" applyAlignment="1">
      <alignment horizontal="center"/>
    </xf>
    <xf numFmtId="2" fontId="0" fillId="7" borderId="0" xfId="0" applyNumberFormat="1" applyFill="1" applyAlignment="1">
      <alignment horizontal="center"/>
    </xf>
    <xf numFmtId="0" fontId="0" fillId="7" borderId="0" xfId="0" applyFill="1"/>
    <xf numFmtId="0" fontId="0" fillId="2" borderId="38" xfId="0" applyFill="1" applyBorder="1"/>
    <xf numFmtId="0" fontId="0" fillId="0" borderId="28" xfId="0" applyBorder="1"/>
    <xf numFmtId="0" fontId="0" fillId="2" borderId="28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plotArea>
      <c:layout/>
      <c:scatterChart>
        <c:scatterStyle val="smoothMarker"/>
        <c:ser>
          <c:idx val="0"/>
          <c:order val="0"/>
          <c:spPr>
            <a:ln w="19050"/>
          </c:spPr>
          <c:marker>
            <c:symbol val="diamond"/>
            <c:size val="2"/>
          </c:marker>
          <c:xVal>
            <c:numRef>
              <c:f>Hoja1!$C$5:$C$14</c:f>
              <c:numCache>
                <c:formatCode>0.00</c:formatCode>
                <c:ptCount val="10"/>
                <c:pt idx="0">
                  <c:v>75</c:v>
                </c:pt>
                <c:pt idx="1">
                  <c:v>62.5</c:v>
                </c:pt>
                <c:pt idx="2">
                  <c:v>50</c:v>
                </c:pt>
                <c:pt idx="3">
                  <c:v>37.5</c:v>
                </c:pt>
                <c:pt idx="4">
                  <c:v>25</c:v>
                </c:pt>
                <c:pt idx="5">
                  <c:v>19</c:v>
                </c:pt>
                <c:pt idx="6">
                  <c:v>12.5</c:v>
                </c:pt>
                <c:pt idx="7">
                  <c:v>9.5</c:v>
                </c:pt>
                <c:pt idx="8">
                  <c:v>4.75</c:v>
                </c:pt>
                <c:pt idx="9">
                  <c:v>2.36</c:v>
                </c:pt>
              </c:numCache>
            </c:numRef>
          </c:xVal>
          <c:yVal>
            <c:numRef>
              <c:f>Hoja1!$F$5:$F$14</c:f>
              <c:numCache>
                <c:formatCode>0.0</c:formatCode>
                <c:ptCount val="10"/>
                <c:pt idx="0">
                  <c:v>0</c:v>
                </c:pt>
                <c:pt idx="1">
                  <c:v>1.411290322580645</c:v>
                </c:pt>
                <c:pt idx="2">
                  <c:v>7.8629032258064511</c:v>
                </c:pt>
                <c:pt idx="3">
                  <c:v>15.927419354838708</c:v>
                </c:pt>
                <c:pt idx="4">
                  <c:v>42.137096774193544</c:v>
                </c:pt>
                <c:pt idx="5">
                  <c:v>60.282258064516128</c:v>
                </c:pt>
                <c:pt idx="6">
                  <c:v>82.459677419354833</c:v>
                </c:pt>
                <c:pt idx="7">
                  <c:v>92.540322580645153</c:v>
                </c:pt>
                <c:pt idx="8">
                  <c:v>97.58064516129032</c:v>
                </c:pt>
                <c:pt idx="9">
                  <c:v>100</c:v>
                </c:pt>
              </c:numCache>
            </c:numRef>
          </c:yVal>
          <c:smooth val="1"/>
        </c:ser>
        <c:axId val="47301760"/>
        <c:axId val="47295488"/>
      </c:scatterChart>
      <c:valAx>
        <c:axId val="47301760"/>
        <c:scaling>
          <c:logBase val="10"/>
          <c:orientation val="minMax"/>
          <c:max val="75"/>
          <c:min val="7.5000000000000011E-2"/>
        </c:scaling>
        <c:axPos val="t"/>
        <c:majorGridlines>
          <c:spPr>
            <a:ln>
              <a:solidFill>
                <a:schemeClr val="accent6">
                  <a:lumMod val="75000"/>
                </a:schemeClr>
              </a:solidFill>
            </a:ln>
          </c:spPr>
        </c:majorGridlines>
        <c:minorGridlines>
          <c:spPr>
            <a:ln>
              <a:solidFill>
                <a:schemeClr val="accent6">
                  <a:lumMod val="60000"/>
                  <a:lumOff val="40000"/>
                </a:schemeClr>
              </a:solidFill>
            </a:ln>
          </c:spPr>
        </c:minorGridlines>
        <c:numFmt formatCode="0.000" sourceLinked="0"/>
        <c:minorTickMark val="out"/>
        <c:tickLblPos val="high"/>
        <c:crossAx val="47295488"/>
        <c:crosses val="autoZero"/>
        <c:crossBetween val="midCat"/>
      </c:valAx>
      <c:valAx>
        <c:axId val="47295488"/>
        <c:scaling>
          <c:orientation val="maxMin"/>
          <c:max val="100"/>
        </c:scaling>
        <c:axPos val="r"/>
        <c:majorGridlines>
          <c:spPr>
            <a:ln>
              <a:solidFill>
                <a:srgbClr val="F79646">
                  <a:lumMod val="75000"/>
                </a:srgbClr>
              </a:solidFill>
            </a:ln>
          </c:spPr>
        </c:majorGridlines>
        <c:minorGridlines>
          <c:spPr>
            <a:ln>
              <a:solidFill>
                <a:schemeClr val="accent6">
                  <a:lumMod val="40000"/>
                  <a:lumOff val="60000"/>
                </a:schemeClr>
              </a:solidFill>
            </a:ln>
          </c:spPr>
        </c:minorGridlines>
        <c:numFmt formatCode="0.0" sourceLinked="1"/>
        <c:tickLblPos val="nextTo"/>
        <c:spPr>
          <a:ln>
            <a:solidFill>
              <a:srgbClr val="F79646">
                <a:lumMod val="75000"/>
              </a:srgbClr>
            </a:solidFill>
          </a:ln>
        </c:spPr>
        <c:crossAx val="47301760"/>
        <c:crosses val="max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plotArea>
      <c:layout/>
      <c:scatterChart>
        <c:scatterStyle val="lineMarker"/>
        <c:ser>
          <c:idx val="0"/>
          <c:order val="0"/>
          <c:spPr>
            <a:ln w="28575"/>
          </c:spPr>
          <c:marker>
            <c:symbol val="none"/>
          </c:marker>
          <c:xVal>
            <c:numRef>
              <c:f>Hoja1!$C$21:$C$28</c:f>
              <c:numCache>
                <c:formatCode>0.000</c:formatCode>
                <c:ptCount val="8"/>
                <c:pt idx="0">
                  <c:v>9.5</c:v>
                </c:pt>
                <c:pt idx="1">
                  <c:v>4.75</c:v>
                </c:pt>
                <c:pt idx="2">
                  <c:v>2.36</c:v>
                </c:pt>
                <c:pt idx="3">
                  <c:v>1.18</c:v>
                </c:pt>
                <c:pt idx="4">
                  <c:v>0.6</c:v>
                </c:pt>
                <c:pt idx="5">
                  <c:v>0.3</c:v>
                </c:pt>
                <c:pt idx="6">
                  <c:v>0.15</c:v>
                </c:pt>
                <c:pt idx="7">
                  <c:v>7.4999999999999997E-2</c:v>
                </c:pt>
              </c:numCache>
            </c:numRef>
          </c:xVal>
          <c:yVal>
            <c:numRef>
              <c:f>Hoja1!$F$21:$F$28</c:f>
              <c:numCache>
                <c:formatCode>0.0</c:formatCode>
                <c:ptCount val="8"/>
                <c:pt idx="0">
                  <c:v>0.57034220532319391</c:v>
                </c:pt>
                <c:pt idx="1">
                  <c:v>8.1749049429657799</c:v>
                </c:pt>
                <c:pt idx="2">
                  <c:v>24.7148288973384</c:v>
                </c:pt>
                <c:pt idx="3">
                  <c:v>44.676806083650192</c:v>
                </c:pt>
                <c:pt idx="4">
                  <c:v>61.787072243346003</c:v>
                </c:pt>
                <c:pt idx="5">
                  <c:v>79.087452471482891</c:v>
                </c:pt>
                <c:pt idx="6">
                  <c:v>91.444866920152094</c:v>
                </c:pt>
                <c:pt idx="7">
                  <c:v>97.148288973384041</c:v>
                </c:pt>
              </c:numCache>
            </c:numRef>
          </c:yVal>
        </c:ser>
        <c:ser>
          <c:idx val="1"/>
          <c:order val="1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Hoja2!$C$19:$C$26</c:f>
              <c:numCache>
                <c:formatCode>0.000</c:formatCode>
                <c:ptCount val="8"/>
                <c:pt idx="0">
                  <c:v>9.5</c:v>
                </c:pt>
                <c:pt idx="1">
                  <c:v>4.75</c:v>
                </c:pt>
                <c:pt idx="2">
                  <c:v>2.36</c:v>
                </c:pt>
                <c:pt idx="3">
                  <c:v>1.18</c:v>
                </c:pt>
                <c:pt idx="4">
                  <c:v>0.6</c:v>
                </c:pt>
                <c:pt idx="5">
                  <c:v>0.3</c:v>
                </c:pt>
                <c:pt idx="6">
                  <c:v>0.15</c:v>
                </c:pt>
                <c:pt idx="7">
                  <c:v>7.4999999999999997E-2</c:v>
                </c:pt>
              </c:numCache>
            </c:numRef>
          </c:xVal>
          <c:yVal>
            <c:numRef>
              <c:f>Hoja2!$F$19:$F$26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20</c:v>
                </c:pt>
                <c:pt idx="3">
                  <c:v>50</c:v>
                </c:pt>
                <c:pt idx="4">
                  <c:v>75</c:v>
                </c:pt>
                <c:pt idx="5">
                  <c:v>90</c:v>
                </c:pt>
                <c:pt idx="6">
                  <c:v>98</c:v>
                </c:pt>
                <c:pt idx="7">
                  <c:v>100</c:v>
                </c:pt>
              </c:numCache>
            </c:numRef>
          </c:yVal>
        </c:ser>
        <c:ser>
          <c:idx val="2"/>
          <c:order val="2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Hoja2!$C$19:$C$26</c:f>
              <c:numCache>
                <c:formatCode>0.000</c:formatCode>
                <c:ptCount val="8"/>
                <c:pt idx="0">
                  <c:v>9.5</c:v>
                </c:pt>
                <c:pt idx="1">
                  <c:v>4.75</c:v>
                </c:pt>
                <c:pt idx="2">
                  <c:v>2.36</c:v>
                </c:pt>
                <c:pt idx="3">
                  <c:v>1.18</c:v>
                </c:pt>
                <c:pt idx="4">
                  <c:v>0.6</c:v>
                </c:pt>
                <c:pt idx="5">
                  <c:v>0.3</c:v>
                </c:pt>
                <c:pt idx="6">
                  <c:v>0.15</c:v>
                </c:pt>
                <c:pt idx="7">
                  <c:v>7.4999999999999997E-2</c:v>
                </c:pt>
              </c:numCache>
            </c:numRef>
          </c:xVal>
          <c:yVal>
            <c:numRef>
              <c:f>Hoja2!$G$19:$G$26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15</c:v>
                </c:pt>
                <c:pt idx="4">
                  <c:v>40</c:v>
                </c:pt>
                <c:pt idx="5">
                  <c:v>70</c:v>
                </c:pt>
                <c:pt idx="6">
                  <c:v>90</c:v>
                </c:pt>
                <c:pt idx="7">
                  <c:v>100</c:v>
                </c:pt>
              </c:numCache>
            </c:numRef>
          </c:yVal>
        </c:ser>
        <c:ser>
          <c:idx val="3"/>
          <c:order val="3"/>
          <c:tx>
            <c:v>HUSOS</c:v>
          </c:tx>
          <c:marker>
            <c:symbol val="none"/>
          </c:marker>
          <c:yVal>
            <c:numLit>
              <c:formatCode>General</c:formatCode>
              <c:ptCount val="1"/>
              <c:pt idx="0">
                <c:v>1</c:v>
              </c:pt>
            </c:numLit>
          </c:yVal>
        </c:ser>
        <c:axId val="116920704"/>
        <c:axId val="120014720"/>
      </c:scatterChart>
      <c:valAx>
        <c:axId val="116920704"/>
        <c:scaling>
          <c:logBase val="10"/>
          <c:orientation val="minMax"/>
          <c:max val="75"/>
          <c:min val="7.5000000000000011E-2"/>
        </c:scaling>
        <c:axPos val="t"/>
        <c:majorGridlines>
          <c:spPr>
            <a:ln>
              <a:solidFill>
                <a:schemeClr val="accent6">
                  <a:lumMod val="75000"/>
                </a:schemeClr>
              </a:solidFill>
            </a:ln>
          </c:spPr>
        </c:majorGridlines>
        <c:minorGridlines>
          <c:spPr>
            <a:ln>
              <a:solidFill>
                <a:schemeClr val="accent6">
                  <a:lumMod val="60000"/>
                  <a:lumOff val="40000"/>
                </a:schemeClr>
              </a:solidFill>
            </a:ln>
          </c:spPr>
        </c:minorGridlines>
        <c:numFmt formatCode="0.000" sourceLinked="1"/>
        <c:minorTickMark val="out"/>
        <c:tickLblPos val="high"/>
        <c:crossAx val="120014720"/>
        <c:crosses val="autoZero"/>
        <c:crossBetween val="midCat"/>
      </c:valAx>
      <c:valAx>
        <c:axId val="120014720"/>
        <c:scaling>
          <c:orientation val="maxMin"/>
          <c:max val="100"/>
        </c:scaling>
        <c:axPos val="r"/>
        <c:majorGridlines>
          <c:spPr>
            <a:ln>
              <a:solidFill>
                <a:srgbClr val="F79646">
                  <a:lumMod val="75000"/>
                </a:srgbClr>
              </a:solidFill>
            </a:ln>
          </c:spPr>
        </c:majorGridlines>
        <c:minorGridlines>
          <c:spPr>
            <a:ln>
              <a:solidFill>
                <a:schemeClr val="accent6">
                  <a:lumMod val="40000"/>
                  <a:lumOff val="60000"/>
                </a:schemeClr>
              </a:solidFill>
            </a:ln>
          </c:spPr>
        </c:minorGridlines>
        <c:numFmt formatCode="0.0" sourceLinked="1"/>
        <c:tickLblPos val="nextTo"/>
        <c:spPr>
          <a:ln>
            <a:solidFill>
              <a:srgbClr val="F79646">
                <a:lumMod val="75000"/>
              </a:srgbClr>
            </a:solidFill>
          </a:ln>
        </c:spPr>
        <c:crossAx val="116920704"/>
        <c:crosses val="max"/>
        <c:crossBetween val="midCat"/>
      </c:valAx>
    </c:plotArea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plotArea>
      <c:layout/>
      <c:scatterChart>
        <c:scatterStyle val="lineMarker"/>
        <c:ser>
          <c:idx val="0"/>
          <c:order val="0"/>
          <c:spPr>
            <a:ln w="25400"/>
          </c:spPr>
          <c:marker>
            <c:symbol val="diamond"/>
            <c:size val="2"/>
          </c:marker>
          <c:xVal>
            <c:numRef>
              <c:f>Hoja1!$B$45:$B$59</c:f>
              <c:numCache>
                <c:formatCode>0.00</c:formatCode>
                <c:ptCount val="15"/>
                <c:pt idx="0">
                  <c:v>75</c:v>
                </c:pt>
                <c:pt idx="1">
                  <c:v>62.5</c:v>
                </c:pt>
                <c:pt idx="2">
                  <c:v>50</c:v>
                </c:pt>
                <c:pt idx="3">
                  <c:v>37.5</c:v>
                </c:pt>
                <c:pt idx="4">
                  <c:v>25</c:v>
                </c:pt>
                <c:pt idx="5">
                  <c:v>19</c:v>
                </c:pt>
                <c:pt idx="6">
                  <c:v>12.5</c:v>
                </c:pt>
                <c:pt idx="7">
                  <c:v>9.5</c:v>
                </c:pt>
                <c:pt idx="8">
                  <c:v>4.75</c:v>
                </c:pt>
                <c:pt idx="9">
                  <c:v>2.36</c:v>
                </c:pt>
                <c:pt idx="10" formatCode="0.000">
                  <c:v>1.18</c:v>
                </c:pt>
                <c:pt idx="11" formatCode="0.000">
                  <c:v>0.6</c:v>
                </c:pt>
                <c:pt idx="12" formatCode="0.000">
                  <c:v>0.3</c:v>
                </c:pt>
                <c:pt idx="13" formatCode="0.000">
                  <c:v>0.15</c:v>
                </c:pt>
                <c:pt idx="14" formatCode="0.000">
                  <c:v>7.4999999999999997E-2</c:v>
                </c:pt>
              </c:numCache>
            </c:numRef>
          </c:xVal>
          <c:yVal>
            <c:numRef>
              <c:f>Hoja1!$H$45:$H$60</c:f>
              <c:numCache>
                <c:formatCode>0.00</c:formatCode>
                <c:ptCount val="16"/>
                <c:pt idx="0">
                  <c:v>0</c:v>
                </c:pt>
                <c:pt idx="1">
                  <c:v>0.70564516129032251</c:v>
                </c:pt>
                <c:pt idx="2">
                  <c:v>3.9314516129032255</c:v>
                </c:pt>
                <c:pt idx="3">
                  <c:v>7.9637096774193541</c:v>
                </c:pt>
                <c:pt idx="4">
                  <c:v>21.068548387096772</c:v>
                </c:pt>
                <c:pt idx="5">
                  <c:v>30.141129032258064</c:v>
                </c:pt>
                <c:pt idx="6">
                  <c:v>41.229838709677416</c:v>
                </c:pt>
                <c:pt idx="7">
                  <c:v>46.555332392984177</c:v>
                </c:pt>
                <c:pt idx="8">
                  <c:v>52.877775052128051</c:v>
                </c:pt>
                <c:pt idx="9">
                  <c:v>62.357414448669203</c:v>
                </c:pt>
                <c:pt idx="10">
                  <c:v>72.338403041825103</c:v>
                </c:pt>
                <c:pt idx="11">
                  <c:v>80.893536121673009</c:v>
                </c:pt>
                <c:pt idx="12">
                  <c:v>89.543726235741445</c:v>
                </c:pt>
                <c:pt idx="13">
                  <c:v>95.722433460076047</c:v>
                </c:pt>
                <c:pt idx="14">
                  <c:v>98.57414448669202</c:v>
                </c:pt>
                <c:pt idx="15">
                  <c:v>100</c:v>
                </c:pt>
              </c:numCache>
            </c:numRef>
          </c:yVal>
        </c:ser>
        <c:ser>
          <c:idx val="1"/>
          <c:order val="1"/>
          <c:tx>
            <c:v>ABAJO</c:v>
          </c:tx>
          <c:spPr>
            <a:ln>
              <a:solidFill>
                <a:srgbClr val="FF0000"/>
              </a:solidFill>
            </a:ln>
          </c:spPr>
          <c:marker>
            <c:symbol val="square"/>
            <c:size val="2"/>
          </c:marker>
          <c:xVal>
            <c:numRef>
              <c:f>Hoja2!$B$31:$B$38</c:f>
              <c:numCache>
                <c:formatCode>General</c:formatCode>
                <c:ptCount val="8"/>
                <c:pt idx="0">
                  <c:v>31.5</c:v>
                </c:pt>
                <c:pt idx="1">
                  <c:v>16</c:v>
                </c:pt>
                <c:pt idx="2">
                  <c:v>8</c:v>
                </c:pt>
                <c:pt idx="3">
                  <c:v>4</c:v>
                </c:pt>
                <c:pt idx="4">
                  <c:v>2</c:v>
                </c:pt>
                <c:pt idx="5">
                  <c:v>1</c:v>
                </c:pt>
                <c:pt idx="6">
                  <c:v>0.25</c:v>
                </c:pt>
                <c:pt idx="7">
                  <c:v>0.15</c:v>
                </c:pt>
              </c:numCache>
            </c:numRef>
          </c:xVal>
          <c:yVal>
            <c:numRef>
              <c:f>Hoja2!$F$31:$F$38</c:f>
              <c:numCache>
                <c:formatCode>General</c:formatCode>
                <c:ptCount val="8"/>
                <c:pt idx="0">
                  <c:v>0</c:v>
                </c:pt>
                <c:pt idx="1">
                  <c:v>38</c:v>
                </c:pt>
                <c:pt idx="2">
                  <c:v>62</c:v>
                </c:pt>
                <c:pt idx="3">
                  <c:v>77</c:v>
                </c:pt>
                <c:pt idx="4">
                  <c:v>86</c:v>
                </c:pt>
                <c:pt idx="5">
                  <c:v>92</c:v>
                </c:pt>
                <c:pt idx="6">
                  <c:v>98</c:v>
                </c:pt>
                <c:pt idx="7">
                  <c:v>100</c:v>
                </c:pt>
              </c:numCache>
            </c:numRef>
          </c:yVal>
        </c:ser>
        <c:ser>
          <c:idx val="2"/>
          <c:order val="2"/>
          <c:tx>
            <c:v>ARRIBA</c:v>
          </c:tx>
          <c:spPr>
            <a:ln>
              <a:solidFill>
                <a:srgbClr val="FF0000"/>
              </a:solidFill>
            </a:ln>
          </c:spPr>
          <c:marker>
            <c:symbol val="triangle"/>
            <c:size val="2"/>
          </c:marker>
          <c:xVal>
            <c:numRef>
              <c:f>Hoja2!$B$31:$B$38</c:f>
              <c:numCache>
                <c:formatCode>General</c:formatCode>
                <c:ptCount val="8"/>
                <c:pt idx="0">
                  <c:v>31.5</c:v>
                </c:pt>
                <c:pt idx="1">
                  <c:v>16</c:v>
                </c:pt>
                <c:pt idx="2">
                  <c:v>8</c:v>
                </c:pt>
                <c:pt idx="3">
                  <c:v>4</c:v>
                </c:pt>
                <c:pt idx="4">
                  <c:v>2</c:v>
                </c:pt>
                <c:pt idx="5">
                  <c:v>1</c:v>
                </c:pt>
                <c:pt idx="6">
                  <c:v>0.25</c:v>
                </c:pt>
                <c:pt idx="7">
                  <c:v>0.15</c:v>
                </c:pt>
              </c:numCache>
            </c:numRef>
          </c:xVal>
          <c:yVal>
            <c:numRef>
              <c:f>Hoja2!$H$31:$H$38</c:f>
              <c:numCache>
                <c:formatCode>General</c:formatCode>
                <c:ptCount val="8"/>
                <c:pt idx="0">
                  <c:v>0</c:v>
                </c:pt>
                <c:pt idx="1">
                  <c:v>11</c:v>
                </c:pt>
                <c:pt idx="2">
                  <c:v>23</c:v>
                </c:pt>
                <c:pt idx="3">
                  <c:v>35</c:v>
                </c:pt>
                <c:pt idx="4">
                  <c:v>47</c:v>
                </c:pt>
                <c:pt idx="5">
                  <c:v>58</c:v>
                </c:pt>
                <c:pt idx="6">
                  <c:v>85</c:v>
                </c:pt>
                <c:pt idx="7">
                  <c:v>100</c:v>
                </c:pt>
              </c:numCache>
            </c:numRef>
          </c:yVal>
        </c:ser>
        <c:ser>
          <c:idx val="3"/>
          <c:order val="3"/>
          <c:tx>
            <c:v>CENTRO</c:v>
          </c:tx>
          <c:spPr>
            <a:ln>
              <a:solidFill>
                <a:srgbClr val="FF0000"/>
              </a:solidFill>
            </a:ln>
          </c:spPr>
          <c:marker>
            <c:symbol val="x"/>
            <c:size val="2"/>
          </c:marker>
          <c:xVal>
            <c:numRef>
              <c:f>Hoja2!$B$31:$B$38</c:f>
              <c:numCache>
                <c:formatCode>General</c:formatCode>
                <c:ptCount val="8"/>
                <c:pt idx="0">
                  <c:v>31.5</c:v>
                </c:pt>
                <c:pt idx="1">
                  <c:v>16</c:v>
                </c:pt>
                <c:pt idx="2">
                  <c:v>8</c:v>
                </c:pt>
                <c:pt idx="3">
                  <c:v>4</c:v>
                </c:pt>
                <c:pt idx="4">
                  <c:v>2</c:v>
                </c:pt>
                <c:pt idx="5">
                  <c:v>1</c:v>
                </c:pt>
                <c:pt idx="6">
                  <c:v>0.25</c:v>
                </c:pt>
                <c:pt idx="7">
                  <c:v>0.15</c:v>
                </c:pt>
              </c:numCache>
            </c:numRef>
          </c:xVal>
          <c:yVal>
            <c:numRef>
              <c:f>Hoja2!$G$31:$G$38</c:f>
              <c:numCache>
                <c:formatCode>General</c:formatCode>
                <c:ptCount val="8"/>
                <c:pt idx="0">
                  <c:v>0</c:v>
                </c:pt>
                <c:pt idx="1">
                  <c:v>20</c:v>
                </c:pt>
                <c:pt idx="2">
                  <c:v>38</c:v>
                </c:pt>
                <c:pt idx="3">
                  <c:v>53</c:v>
                </c:pt>
                <c:pt idx="4">
                  <c:v>63</c:v>
                </c:pt>
                <c:pt idx="5">
                  <c:v>72</c:v>
                </c:pt>
                <c:pt idx="6">
                  <c:v>92</c:v>
                </c:pt>
                <c:pt idx="7">
                  <c:v>100</c:v>
                </c:pt>
              </c:numCache>
            </c:numRef>
          </c:yVal>
        </c:ser>
        <c:axId val="116977024"/>
        <c:axId val="118281344"/>
      </c:scatterChart>
      <c:valAx>
        <c:axId val="116977024"/>
        <c:scaling>
          <c:logBase val="10"/>
          <c:orientation val="minMax"/>
          <c:max val="75"/>
          <c:min val="7.5000000000000011E-2"/>
        </c:scaling>
        <c:axPos val="t"/>
        <c:majorGridlines>
          <c:spPr>
            <a:ln>
              <a:solidFill>
                <a:schemeClr val="accent6">
                  <a:lumMod val="75000"/>
                </a:schemeClr>
              </a:solidFill>
            </a:ln>
          </c:spPr>
        </c:majorGridlines>
        <c:minorGridlines>
          <c:spPr>
            <a:ln>
              <a:solidFill>
                <a:schemeClr val="accent6">
                  <a:lumMod val="60000"/>
                  <a:lumOff val="40000"/>
                </a:schemeClr>
              </a:solidFill>
            </a:ln>
          </c:spPr>
        </c:minorGridlines>
        <c:numFmt formatCode="0.00" sourceLinked="1"/>
        <c:minorTickMark val="out"/>
        <c:tickLblPos val="high"/>
        <c:crossAx val="118281344"/>
        <c:crosses val="autoZero"/>
        <c:crossBetween val="midCat"/>
      </c:valAx>
      <c:valAx>
        <c:axId val="118281344"/>
        <c:scaling>
          <c:orientation val="maxMin"/>
          <c:max val="100"/>
        </c:scaling>
        <c:axPos val="r"/>
        <c:majorGridlines>
          <c:spPr>
            <a:ln>
              <a:solidFill>
                <a:srgbClr val="F79646">
                  <a:lumMod val="75000"/>
                </a:srgbClr>
              </a:solidFill>
            </a:ln>
          </c:spPr>
        </c:majorGridlines>
        <c:minorGridlines>
          <c:spPr>
            <a:ln>
              <a:solidFill>
                <a:schemeClr val="accent6">
                  <a:lumMod val="40000"/>
                  <a:lumOff val="60000"/>
                </a:schemeClr>
              </a:solidFill>
            </a:ln>
          </c:spPr>
        </c:minorGridlines>
        <c:numFmt formatCode="0.00" sourceLinked="1"/>
        <c:tickLblPos val="nextTo"/>
        <c:spPr>
          <a:ln>
            <a:solidFill>
              <a:srgbClr val="F79646">
                <a:lumMod val="75000"/>
              </a:srgbClr>
            </a:solidFill>
          </a:ln>
        </c:spPr>
        <c:crossAx val="116977024"/>
        <c:crosses val="max"/>
        <c:crossBetween val="midCat"/>
      </c:valAx>
    </c:plotArea>
    <c:plotVisOnly val="1"/>
    <c:dispBlanksAs val="gap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78441</xdr:colOff>
      <xdr:row>2</xdr:row>
      <xdr:rowOff>33618</xdr:rowOff>
    </xdr:from>
    <xdr:to>
      <xdr:col>10</xdr:col>
      <xdr:colOff>739588</xdr:colOff>
      <xdr:row>15</xdr:row>
      <xdr:rowOff>168088</xdr:rowOff>
    </xdr:to>
    <xdr:graphicFrame macro="">
      <xdr:nvGraphicFramePr>
        <xdr:cNvPr id="5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44824</xdr:colOff>
      <xdr:row>18</xdr:row>
      <xdr:rowOff>112059</xdr:rowOff>
    </xdr:from>
    <xdr:to>
      <xdr:col>10</xdr:col>
      <xdr:colOff>717176</xdr:colOff>
      <xdr:row>31</xdr:row>
      <xdr:rowOff>179295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414618</xdr:colOff>
      <xdr:row>63</xdr:row>
      <xdr:rowOff>44823</xdr:rowOff>
    </xdr:from>
    <xdr:to>
      <xdr:col>7</xdr:col>
      <xdr:colOff>862853</xdr:colOff>
      <xdr:row>82</xdr:row>
      <xdr:rowOff>156881</xdr:rowOff>
    </xdr:to>
    <xdr:graphicFrame macro="">
      <xdr:nvGraphicFramePr>
        <xdr:cNvPr id="7" name="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K84"/>
  <sheetViews>
    <sheetView tabSelected="1" topLeftCell="A60" zoomScale="85" zoomScaleNormal="85" workbookViewId="0">
      <selection activeCell="L73" sqref="L73"/>
    </sheetView>
  </sheetViews>
  <sheetFormatPr baseColWidth="10" defaultRowHeight="15"/>
  <cols>
    <col min="1" max="1" width="7.5703125" customWidth="1"/>
    <col min="2" max="2" width="13.5703125" bestFit="1" customWidth="1"/>
    <col min="3" max="3" width="15.42578125" bestFit="1" customWidth="1"/>
    <col min="4" max="4" width="10.85546875" bestFit="1" customWidth="1"/>
    <col min="5" max="5" width="18.7109375" bestFit="1" customWidth="1"/>
    <col min="6" max="6" width="15.42578125" customWidth="1"/>
    <col min="7" max="7" width="14.85546875" customWidth="1"/>
    <col min="8" max="8" width="18.42578125" bestFit="1" customWidth="1"/>
    <col min="13" max="14" width="11.42578125" customWidth="1"/>
  </cols>
  <sheetData>
    <row r="2" spans="1:11" ht="30.75" customHeight="1">
      <c r="A2" s="83" t="s">
        <v>27</v>
      </c>
      <c r="B2" s="83"/>
      <c r="C2" s="83"/>
      <c r="D2" s="83"/>
      <c r="E2" s="83"/>
      <c r="F2" s="83"/>
      <c r="G2" s="83"/>
      <c r="H2" s="83"/>
      <c r="I2" s="83"/>
      <c r="J2" s="83"/>
      <c r="K2" s="83"/>
    </row>
    <row r="3" spans="1:11">
      <c r="A3" s="55"/>
      <c r="B3" s="55"/>
      <c r="C3" s="55"/>
      <c r="D3" s="55"/>
      <c r="E3" s="55"/>
      <c r="F3" s="55"/>
      <c r="G3" s="55"/>
      <c r="H3" s="55"/>
      <c r="I3" s="55"/>
      <c r="J3" s="55"/>
      <c r="K3" s="55"/>
    </row>
    <row r="4" spans="1:11" ht="30" customHeight="1">
      <c r="A4" s="50" t="s">
        <v>26</v>
      </c>
      <c r="B4" s="48" t="s">
        <v>24</v>
      </c>
      <c r="C4" s="48"/>
      <c r="D4" s="49" t="s">
        <v>21</v>
      </c>
      <c r="E4" s="49" t="s">
        <v>19</v>
      </c>
      <c r="F4" s="49" t="s">
        <v>23</v>
      </c>
      <c r="G4" s="55"/>
      <c r="H4" s="55"/>
      <c r="I4" s="55"/>
      <c r="J4" s="55"/>
      <c r="K4" s="55"/>
    </row>
    <row r="5" spans="1:11" ht="15" customHeight="1">
      <c r="A5" s="50"/>
      <c r="B5" s="51" t="s">
        <v>0</v>
      </c>
      <c r="C5" s="77">
        <v>75</v>
      </c>
      <c r="D5" s="52">
        <v>0</v>
      </c>
      <c r="E5" s="53">
        <f>D5/$D$15*100</f>
        <v>0</v>
      </c>
      <c r="F5" s="53">
        <f>E5</f>
        <v>0</v>
      </c>
      <c r="G5" s="55"/>
      <c r="H5" s="55"/>
      <c r="I5" s="55"/>
      <c r="J5" s="55"/>
      <c r="K5" s="55"/>
    </row>
    <row r="6" spans="1:11">
      <c r="A6" s="50"/>
      <c r="B6" s="1" t="s">
        <v>3</v>
      </c>
      <c r="C6" s="7">
        <v>62.5</v>
      </c>
      <c r="D6" s="3">
        <v>70</v>
      </c>
      <c r="E6" s="5">
        <f>D6/$D$15*100</f>
        <v>1.411290322580645</v>
      </c>
      <c r="F6" s="5">
        <f>F5+E6</f>
        <v>1.411290322580645</v>
      </c>
      <c r="G6" s="55"/>
      <c r="H6" s="55"/>
      <c r="I6" s="55"/>
      <c r="J6" s="55"/>
      <c r="K6" s="55"/>
    </row>
    <row r="7" spans="1:11">
      <c r="A7" s="50"/>
      <c r="B7" s="51" t="s">
        <v>1</v>
      </c>
      <c r="C7" s="77">
        <v>50</v>
      </c>
      <c r="D7" s="52">
        <v>320</v>
      </c>
      <c r="E7" s="53">
        <f>D7/$D$15*100</f>
        <v>6.4516129032258061</v>
      </c>
      <c r="F7" s="53">
        <f>F6+E7</f>
        <v>7.8629032258064511</v>
      </c>
      <c r="G7" s="55"/>
      <c r="H7" s="55"/>
      <c r="I7" s="55"/>
      <c r="J7" s="55"/>
      <c r="K7" s="55"/>
    </row>
    <row r="8" spans="1:11">
      <c r="A8" s="50"/>
      <c r="B8" t="s">
        <v>4</v>
      </c>
      <c r="C8" s="7">
        <v>37.5</v>
      </c>
      <c r="D8" s="3">
        <v>400</v>
      </c>
      <c r="E8" s="5">
        <f>D8/$D$15*100</f>
        <v>8.064516129032258</v>
      </c>
      <c r="F8" s="5">
        <f t="shared" ref="F8:F14" si="0">F7+E8</f>
        <v>15.927419354838708</v>
      </c>
      <c r="G8" s="55"/>
      <c r="H8" s="55"/>
      <c r="I8" s="55"/>
      <c r="J8" s="55"/>
      <c r="K8" s="55"/>
    </row>
    <row r="9" spans="1:11">
      <c r="A9" s="50"/>
      <c r="B9" s="51" t="s">
        <v>2</v>
      </c>
      <c r="C9" s="77">
        <v>25</v>
      </c>
      <c r="D9" s="52">
        <v>1300</v>
      </c>
      <c r="E9" s="53">
        <f>D9/$D$15*100</f>
        <v>26.209677419354836</v>
      </c>
      <c r="F9" s="53">
        <f t="shared" si="0"/>
        <v>42.137096774193544</v>
      </c>
      <c r="G9" s="55"/>
      <c r="H9" s="55"/>
      <c r="I9" s="55"/>
      <c r="J9" s="55"/>
      <c r="K9" s="55"/>
    </row>
    <row r="10" spans="1:11">
      <c r="A10" s="50"/>
      <c r="B10" s="2" t="s">
        <v>5</v>
      </c>
      <c r="C10" s="7">
        <v>19</v>
      </c>
      <c r="D10" s="3">
        <v>900</v>
      </c>
      <c r="E10" s="5">
        <f>D10/$D$15*100</f>
        <v>18.14516129032258</v>
      </c>
      <c r="F10" s="5">
        <f t="shared" si="0"/>
        <v>60.282258064516128</v>
      </c>
      <c r="G10" s="55"/>
      <c r="H10" s="55"/>
      <c r="I10" s="55"/>
      <c r="J10" s="55"/>
      <c r="K10" s="55"/>
    </row>
    <row r="11" spans="1:11">
      <c r="A11" s="50"/>
      <c r="B11" s="54" t="s">
        <v>6</v>
      </c>
      <c r="C11" s="77">
        <v>12.5</v>
      </c>
      <c r="D11" s="52">
        <v>1100</v>
      </c>
      <c r="E11" s="53">
        <f>D11/$D$15*100</f>
        <v>22.177419354838708</v>
      </c>
      <c r="F11" s="53">
        <f t="shared" si="0"/>
        <v>82.459677419354833</v>
      </c>
      <c r="G11" s="55"/>
      <c r="H11" s="55"/>
      <c r="I11" s="55"/>
      <c r="J11" s="55"/>
      <c r="K11" s="55"/>
    </row>
    <row r="12" spans="1:11">
      <c r="A12" s="50"/>
      <c r="B12" s="2" t="s">
        <v>7</v>
      </c>
      <c r="C12" s="7">
        <v>9.5</v>
      </c>
      <c r="D12" s="3">
        <v>500</v>
      </c>
      <c r="E12" s="5">
        <f>D12/$D$15*100</f>
        <v>10.080645161290322</v>
      </c>
      <c r="F12" s="5">
        <f t="shared" si="0"/>
        <v>92.540322580645153</v>
      </c>
      <c r="G12" s="55"/>
      <c r="H12" s="55"/>
      <c r="I12" s="55"/>
      <c r="J12" s="55"/>
      <c r="K12" s="55"/>
    </row>
    <row r="13" spans="1:11">
      <c r="A13" s="50"/>
      <c r="B13" s="54" t="s">
        <v>12</v>
      </c>
      <c r="C13" s="77">
        <v>4.75</v>
      </c>
      <c r="D13" s="52">
        <v>250</v>
      </c>
      <c r="E13" s="53">
        <f>D13/$D$15*100</f>
        <v>5.040322580645161</v>
      </c>
      <c r="F13" s="53">
        <f t="shared" si="0"/>
        <v>97.58064516129032</v>
      </c>
      <c r="G13" s="55"/>
      <c r="H13" s="55"/>
      <c r="I13" s="55"/>
      <c r="J13" s="55"/>
      <c r="K13" s="55"/>
    </row>
    <row r="14" spans="1:11">
      <c r="A14" s="50"/>
      <c r="B14" s="2" t="s">
        <v>28</v>
      </c>
      <c r="C14" s="7">
        <v>2.36</v>
      </c>
      <c r="D14" s="3">
        <v>120</v>
      </c>
      <c r="E14" s="5">
        <f>D14/$D$15*100</f>
        <v>2.4193548387096775</v>
      </c>
      <c r="F14" s="5">
        <f t="shared" si="0"/>
        <v>100</v>
      </c>
      <c r="G14" s="55"/>
      <c r="H14" s="55"/>
      <c r="I14" s="55"/>
      <c r="J14" s="55"/>
      <c r="K14" s="55"/>
    </row>
    <row r="15" spans="1:11" ht="16.5" thickBot="1">
      <c r="C15" s="75" t="s">
        <v>20</v>
      </c>
      <c r="D15" s="59">
        <f>SUM(D5:D14)</f>
        <v>4960</v>
      </c>
      <c r="G15" s="55"/>
      <c r="H15" s="55"/>
      <c r="I15" s="55"/>
      <c r="J15" s="55"/>
      <c r="K15" s="55"/>
    </row>
    <row r="16" spans="1:11" ht="17.25" thickTop="1" thickBot="1">
      <c r="B16" s="56" t="s">
        <v>22</v>
      </c>
      <c r="C16" s="56"/>
      <c r="D16" s="57">
        <f>($F$5+$F$8+$F$10+$F$12+$F$13+$F$14+400)/100</f>
        <v>7.6633064516129021</v>
      </c>
      <c r="E16" s="58" t="str">
        <f>IF($D$16&gt;=7,"AGREGADO GRUESO","AGREGADO FINO")</f>
        <v>AGREGADO GRUESO</v>
      </c>
      <c r="G16" s="55"/>
      <c r="H16" s="55"/>
      <c r="I16" s="55"/>
      <c r="J16" s="55"/>
      <c r="K16" s="55"/>
    </row>
    <row r="17" spans="1:11" ht="15.75" thickTop="1"/>
    <row r="18" spans="1:11">
      <c r="A18" s="6"/>
      <c r="C18" s="4"/>
      <c r="D18" s="3"/>
      <c r="E18" s="5"/>
      <c r="F18" s="5"/>
    </row>
    <row r="19" spans="1:11">
      <c r="A19" s="78"/>
      <c r="B19" s="79"/>
      <c r="C19" s="80"/>
      <c r="D19" s="81"/>
      <c r="E19" s="82"/>
      <c r="F19" s="82"/>
      <c r="G19" s="70"/>
      <c r="H19" s="70"/>
      <c r="I19" s="70"/>
      <c r="J19" s="70"/>
      <c r="K19" s="70"/>
    </row>
    <row r="20" spans="1:11" ht="39" customHeight="1">
      <c r="A20" s="60" t="s">
        <v>25</v>
      </c>
      <c r="B20" s="61" t="s">
        <v>24</v>
      </c>
      <c r="C20" s="61"/>
      <c r="D20" s="62" t="s">
        <v>21</v>
      </c>
      <c r="E20" s="62" t="s">
        <v>19</v>
      </c>
      <c r="F20" s="62" t="s">
        <v>46</v>
      </c>
      <c r="G20" s="70"/>
      <c r="H20" s="70"/>
      <c r="I20" s="70"/>
      <c r="J20" s="70"/>
      <c r="K20" s="70"/>
    </row>
    <row r="21" spans="1:11" ht="15" customHeight="1">
      <c r="A21" s="60"/>
      <c r="B21" s="64" t="s">
        <v>7</v>
      </c>
      <c r="C21" s="65">
        <v>9.5</v>
      </c>
      <c r="D21" s="66">
        <v>3</v>
      </c>
      <c r="E21" s="67">
        <f>D21/$D$30*100</f>
        <v>0.57034220532319391</v>
      </c>
      <c r="F21" s="67">
        <f>E21</f>
        <v>0.57034220532319391</v>
      </c>
      <c r="G21" s="70"/>
      <c r="H21" s="70"/>
      <c r="I21" s="70"/>
      <c r="J21" s="70"/>
      <c r="K21" s="70"/>
    </row>
    <row r="22" spans="1:11">
      <c r="A22" s="60"/>
      <c r="B22" s="2" t="s">
        <v>12</v>
      </c>
      <c r="C22" s="4">
        <v>4.75</v>
      </c>
      <c r="D22" s="3">
        <v>40</v>
      </c>
      <c r="E22" s="5">
        <f t="shared" ref="E22:E29" si="1">D22/$D$30*100</f>
        <v>7.6045627376425857</v>
      </c>
      <c r="F22" s="5">
        <f>F21+E22</f>
        <v>8.1749049429657799</v>
      </c>
      <c r="G22" s="70"/>
      <c r="H22" s="70"/>
      <c r="I22" s="70"/>
      <c r="J22" s="70"/>
      <c r="K22" s="70"/>
    </row>
    <row r="23" spans="1:11">
      <c r="A23" s="60"/>
      <c r="B23" s="64" t="s">
        <v>13</v>
      </c>
      <c r="C23" s="65">
        <v>2.36</v>
      </c>
      <c r="D23" s="66">
        <v>87</v>
      </c>
      <c r="E23" s="67">
        <f t="shared" si="1"/>
        <v>16.539923954372622</v>
      </c>
      <c r="F23" s="67">
        <f>F22+E23</f>
        <v>24.7148288973384</v>
      </c>
      <c r="G23" s="70"/>
      <c r="H23" s="70"/>
      <c r="I23" s="70"/>
      <c r="J23" s="70"/>
      <c r="K23" s="70"/>
    </row>
    <row r="24" spans="1:11">
      <c r="A24" s="60"/>
      <c r="B24" s="2" t="s">
        <v>14</v>
      </c>
      <c r="C24" s="4">
        <v>1.18</v>
      </c>
      <c r="D24" s="3">
        <v>105</v>
      </c>
      <c r="E24" s="5">
        <f t="shared" si="1"/>
        <v>19.961977186311788</v>
      </c>
      <c r="F24" s="5">
        <f t="shared" ref="F22:F29" si="2">F23+E24</f>
        <v>44.676806083650192</v>
      </c>
      <c r="G24" s="70"/>
      <c r="H24" s="70"/>
      <c r="I24" s="70"/>
      <c r="J24" s="70"/>
      <c r="K24" s="70"/>
    </row>
    <row r="25" spans="1:11">
      <c r="A25" s="60"/>
      <c r="B25" s="64" t="s">
        <v>15</v>
      </c>
      <c r="C25" s="65">
        <v>0.6</v>
      </c>
      <c r="D25" s="66">
        <v>90</v>
      </c>
      <c r="E25" s="67">
        <f t="shared" si="1"/>
        <v>17.110266159695815</v>
      </c>
      <c r="F25" s="67">
        <f t="shared" si="2"/>
        <v>61.787072243346003</v>
      </c>
      <c r="G25" s="70"/>
      <c r="H25" s="70"/>
      <c r="I25" s="70"/>
      <c r="J25" s="70"/>
      <c r="K25" s="70"/>
    </row>
    <row r="26" spans="1:11">
      <c r="A26" s="60"/>
      <c r="B26" t="s">
        <v>16</v>
      </c>
      <c r="C26" s="4">
        <v>0.3</v>
      </c>
      <c r="D26" s="3">
        <v>91</v>
      </c>
      <c r="E26" s="5">
        <f>D26/$D$30*100</f>
        <v>17.300380228136884</v>
      </c>
      <c r="F26" s="5">
        <f t="shared" si="2"/>
        <v>79.087452471482891</v>
      </c>
      <c r="G26" s="70"/>
      <c r="H26" s="70"/>
      <c r="I26" s="70"/>
      <c r="J26" s="70"/>
      <c r="K26" s="70"/>
    </row>
    <row r="27" spans="1:11">
      <c r="A27" s="60"/>
      <c r="B27" s="68" t="s">
        <v>17</v>
      </c>
      <c r="C27" s="65">
        <v>0.15</v>
      </c>
      <c r="D27" s="66">
        <v>65</v>
      </c>
      <c r="E27" s="67">
        <f t="shared" si="1"/>
        <v>12.357414448669202</v>
      </c>
      <c r="F27" s="67">
        <f t="shared" si="2"/>
        <v>91.444866920152094</v>
      </c>
      <c r="G27" s="70"/>
      <c r="H27" s="70"/>
      <c r="I27" s="70"/>
      <c r="J27" s="70"/>
      <c r="K27" s="70"/>
    </row>
    <row r="28" spans="1:11">
      <c r="A28" s="60"/>
      <c r="B28" t="s">
        <v>18</v>
      </c>
      <c r="C28" s="4">
        <v>7.4999999999999997E-2</v>
      </c>
      <c r="D28" s="3">
        <v>30</v>
      </c>
      <c r="E28" s="5">
        <f t="shared" si="1"/>
        <v>5.7034220532319395</v>
      </c>
      <c r="F28" s="5">
        <f t="shared" si="2"/>
        <v>97.148288973384041</v>
      </c>
      <c r="G28" s="70"/>
      <c r="H28" s="70"/>
      <c r="I28" s="70"/>
      <c r="J28" s="70"/>
      <c r="K28" s="70"/>
    </row>
    <row r="29" spans="1:11">
      <c r="A29" s="60"/>
      <c r="B29" s="68" t="s">
        <v>28</v>
      </c>
      <c r="C29" s="68"/>
      <c r="D29" s="66">
        <v>15</v>
      </c>
      <c r="E29" s="67">
        <f t="shared" si="1"/>
        <v>2.8517110266159698</v>
      </c>
      <c r="F29" s="67">
        <f t="shared" si="2"/>
        <v>100.00000000000001</v>
      </c>
      <c r="G29" s="70"/>
      <c r="H29" s="70"/>
      <c r="I29" s="70"/>
      <c r="J29" s="70"/>
      <c r="K29" s="70"/>
    </row>
    <row r="30" spans="1:11" ht="16.5" thickBot="1">
      <c r="C30" s="76" t="s">
        <v>20</v>
      </c>
      <c r="D30" s="74">
        <f>SUM(D18:D29)</f>
        <v>526</v>
      </c>
      <c r="G30" s="70"/>
      <c r="H30" s="70"/>
      <c r="I30" s="70"/>
      <c r="J30" s="70"/>
      <c r="K30" s="70"/>
    </row>
    <row r="31" spans="1:11" ht="17.25" thickTop="1" thickBot="1">
      <c r="B31" s="71" t="s">
        <v>22</v>
      </c>
      <c r="C31" s="70"/>
      <c r="D31" s="73">
        <f>($F$21+$F$22+$F$23+$F$24+$F$25+$F$26+$F$27)/100</f>
        <v>3.1045627376425853</v>
      </c>
      <c r="E31" s="72" t="str">
        <f>IF($D$31&gt;=7,"AGREGADO GRUESO","AGREGADO FINO")</f>
        <v>AGREGADO FINO</v>
      </c>
      <c r="G31" s="70"/>
      <c r="H31" s="70"/>
      <c r="I31" s="70"/>
      <c r="J31" s="70"/>
      <c r="K31" s="70"/>
    </row>
    <row r="32" spans="1:11" ht="15.75" thickTop="1">
      <c r="G32" s="70"/>
      <c r="H32" s="70"/>
      <c r="I32" s="70"/>
      <c r="J32" s="70"/>
      <c r="K32" s="70"/>
    </row>
    <row r="34" spans="1:8">
      <c r="E34" s="37"/>
    </row>
    <row r="36" spans="1:8" ht="15.75" thickBot="1"/>
    <row r="37" spans="1:8" ht="24.75" thickTop="1" thickBot="1">
      <c r="B37" s="96" t="s">
        <v>38</v>
      </c>
      <c r="C37" s="97"/>
      <c r="D37" s="98"/>
    </row>
    <row r="38" spans="1:8" ht="24.75" thickTop="1" thickBot="1">
      <c r="B38" s="96" t="s">
        <v>41</v>
      </c>
      <c r="C38" s="97"/>
      <c r="D38" s="98"/>
      <c r="E38" s="100">
        <v>5</v>
      </c>
    </row>
    <row r="39" spans="1:8" ht="16.5" thickTop="1" thickBot="1"/>
    <row r="40" spans="1:8" ht="22.5" thickTop="1" thickBot="1">
      <c r="B40" s="101" t="s">
        <v>39</v>
      </c>
      <c r="C40" s="99">
        <v>0.5</v>
      </c>
    </row>
    <row r="41" spans="1:8" ht="22.5" thickTop="1" thickBot="1">
      <c r="B41" s="101" t="s">
        <v>40</v>
      </c>
      <c r="C41" s="113">
        <f>1-$C$40</f>
        <v>0.5</v>
      </c>
    </row>
    <row r="42" spans="1:8" ht="16.5" thickTop="1" thickBot="1">
      <c r="C42" s="114"/>
      <c r="D42" s="114"/>
    </row>
    <row r="43" spans="1:8" ht="20.25" thickTop="1" thickBot="1">
      <c r="A43" s="102"/>
      <c r="B43" s="69"/>
      <c r="C43" s="115" t="s">
        <v>25</v>
      </c>
      <c r="D43" s="115"/>
      <c r="E43" s="115" t="s">
        <v>26</v>
      </c>
      <c r="F43" s="115"/>
      <c r="G43" s="115" t="s">
        <v>44</v>
      </c>
      <c r="H43" s="116" t="s">
        <v>47</v>
      </c>
    </row>
    <row r="44" spans="1:8" ht="20.25" thickTop="1" thickBot="1">
      <c r="A44" s="102"/>
      <c r="B44" s="69"/>
      <c r="C44" s="112" t="s">
        <v>42</v>
      </c>
      <c r="D44" s="112" t="s">
        <v>43</v>
      </c>
      <c r="E44" s="112" t="s">
        <v>44</v>
      </c>
      <c r="F44" s="112" t="s">
        <v>45</v>
      </c>
      <c r="G44" s="115"/>
      <c r="H44" s="117"/>
    </row>
    <row r="45" spans="1:8" ht="16.5" thickTop="1">
      <c r="A45" s="102" t="s">
        <v>0</v>
      </c>
      <c r="B45" s="122">
        <v>75</v>
      </c>
      <c r="C45" s="108">
        <f>E5</f>
        <v>0</v>
      </c>
      <c r="D45" s="109">
        <f>C45*$C$41</f>
        <v>0</v>
      </c>
      <c r="E45" s="110"/>
      <c r="F45" s="110"/>
      <c r="G45" s="111">
        <f>D45+F45</f>
        <v>0</v>
      </c>
      <c r="H45" s="111">
        <f>G45</f>
        <v>0</v>
      </c>
    </row>
    <row r="46" spans="1:8" ht="15.75">
      <c r="A46" s="119" t="s">
        <v>3</v>
      </c>
      <c r="B46" s="121">
        <v>62.5</v>
      </c>
      <c r="C46" s="104">
        <f t="shared" ref="C46:C54" si="3">E6</f>
        <v>1.411290322580645</v>
      </c>
      <c r="D46" s="105">
        <f t="shared" ref="D46:D54" si="4">C46*$C$41</f>
        <v>0.70564516129032251</v>
      </c>
      <c r="E46" s="106"/>
      <c r="F46" s="106"/>
      <c r="G46" s="107">
        <f>D46+F46</f>
        <v>0.70564516129032251</v>
      </c>
      <c r="H46" s="107">
        <f>H45+G46</f>
        <v>0.70564516129032251</v>
      </c>
    </row>
    <row r="47" spans="1:8" ht="15.75">
      <c r="A47" s="102" t="s">
        <v>1</v>
      </c>
      <c r="B47" s="122">
        <v>50</v>
      </c>
      <c r="C47" s="108">
        <f t="shared" si="3"/>
        <v>6.4516129032258061</v>
      </c>
      <c r="D47" s="109">
        <f>C47*$C$41</f>
        <v>3.225806451612903</v>
      </c>
      <c r="E47" s="110"/>
      <c r="F47" s="110"/>
      <c r="G47" s="111">
        <f>D47+F47</f>
        <v>3.225806451612903</v>
      </c>
      <c r="H47" s="111">
        <f t="shared" ref="H47:H60" si="5">H46+G47</f>
        <v>3.9314516129032255</v>
      </c>
    </row>
    <row r="48" spans="1:8" ht="15.75">
      <c r="A48" s="102" t="s">
        <v>4</v>
      </c>
      <c r="B48" s="121">
        <v>37.5</v>
      </c>
      <c r="C48" s="104">
        <f t="shared" si="3"/>
        <v>8.064516129032258</v>
      </c>
      <c r="D48" s="105">
        <f t="shared" si="4"/>
        <v>4.032258064516129</v>
      </c>
      <c r="E48" s="106"/>
      <c r="F48" s="106"/>
      <c r="G48" s="107">
        <f>D48+F48</f>
        <v>4.032258064516129</v>
      </c>
      <c r="H48" s="107">
        <f t="shared" si="5"/>
        <v>7.9637096774193541</v>
      </c>
    </row>
    <row r="49" spans="1:8" ht="15.75">
      <c r="A49" s="102" t="s">
        <v>2</v>
      </c>
      <c r="B49" s="122">
        <v>25</v>
      </c>
      <c r="C49" s="108">
        <f t="shared" si="3"/>
        <v>26.209677419354836</v>
      </c>
      <c r="D49" s="109">
        <f t="shared" si="4"/>
        <v>13.104838709677418</v>
      </c>
      <c r="E49" s="110"/>
      <c r="F49" s="110"/>
      <c r="G49" s="111">
        <f>D49+F49</f>
        <v>13.104838709677418</v>
      </c>
      <c r="H49" s="111">
        <f t="shared" si="5"/>
        <v>21.068548387096772</v>
      </c>
    </row>
    <row r="50" spans="1:8" ht="15.75">
      <c r="A50" s="120" t="s">
        <v>5</v>
      </c>
      <c r="B50" s="121">
        <v>19</v>
      </c>
      <c r="C50" s="104">
        <f t="shared" si="3"/>
        <v>18.14516129032258</v>
      </c>
      <c r="D50" s="105">
        <f t="shared" si="4"/>
        <v>9.07258064516129</v>
      </c>
      <c r="E50" s="106"/>
      <c r="F50" s="106"/>
      <c r="G50" s="107">
        <f>D50+F50</f>
        <v>9.07258064516129</v>
      </c>
      <c r="H50" s="107">
        <f t="shared" si="5"/>
        <v>30.141129032258064</v>
      </c>
    </row>
    <row r="51" spans="1:8" ht="15.75">
      <c r="A51" s="120" t="s">
        <v>6</v>
      </c>
      <c r="B51" s="122">
        <v>12.5</v>
      </c>
      <c r="C51" s="108">
        <f t="shared" si="3"/>
        <v>22.177419354838708</v>
      </c>
      <c r="D51" s="109">
        <f t="shared" si="4"/>
        <v>11.088709677419354</v>
      </c>
      <c r="E51" s="110"/>
      <c r="F51" s="110"/>
      <c r="G51" s="111">
        <f>D51+F51</f>
        <v>11.088709677419354</v>
      </c>
      <c r="H51" s="111">
        <f t="shared" si="5"/>
        <v>41.229838709677416</v>
      </c>
    </row>
    <row r="52" spans="1:8" ht="15.75">
      <c r="A52" s="120" t="s">
        <v>7</v>
      </c>
      <c r="B52" s="121">
        <v>9.5</v>
      </c>
      <c r="C52" s="104">
        <f t="shared" si="3"/>
        <v>10.080645161290322</v>
      </c>
      <c r="D52" s="105">
        <f t="shared" si="4"/>
        <v>5.040322580645161</v>
      </c>
      <c r="E52" s="104">
        <f>E21</f>
        <v>0.57034220532319391</v>
      </c>
      <c r="F52" s="107">
        <f>E52*$C$40</f>
        <v>0.28517110266159695</v>
      </c>
      <c r="G52" s="107">
        <f>D52+F52</f>
        <v>5.3254936833067577</v>
      </c>
      <c r="H52" s="107">
        <f t="shared" si="5"/>
        <v>46.555332392984177</v>
      </c>
    </row>
    <row r="53" spans="1:8" ht="15.75">
      <c r="A53" s="120" t="s">
        <v>12</v>
      </c>
      <c r="B53" s="122">
        <v>4.75</v>
      </c>
      <c r="C53" s="108">
        <f t="shared" si="3"/>
        <v>5.040322580645161</v>
      </c>
      <c r="D53" s="109">
        <f t="shared" si="4"/>
        <v>2.5201612903225805</v>
      </c>
      <c r="E53" s="108">
        <f t="shared" ref="E53:E60" si="6">E22</f>
        <v>7.6045627376425857</v>
      </c>
      <c r="F53" s="111">
        <f t="shared" ref="F53:F60" si="7">E53*$C$40</f>
        <v>3.8022813688212929</v>
      </c>
      <c r="G53" s="111">
        <f>D53+F53</f>
        <v>6.3224426591438734</v>
      </c>
      <c r="H53" s="111">
        <f t="shared" si="5"/>
        <v>52.877775052128051</v>
      </c>
    </row>
    <row r="54" spans="1:8" ht="15.75">
      <c r="A54" s="120" t="s">
        <v>13</v>
      </c>
      <c r="B54" s="121">
        <v>2.36</v>
      </c>
      <c r="C54" s="104">
        <f t="shared" si="3"/>
        <v>2.4193548387096775</v>
      </c>
      <c r="D54" s="105">
        <f>C54*$C$41</f>
        <v>1.2096774193548387</v>
      </c>
      <c r="E54" s="104">
        <f t="shared" si="6"/>
        <v>16.539923954372622</v>
      </c>
      <c r="F54" s="107">
        <f t="shared" si="7"/>
        <v>8.2699619771863109</v>
      </c>
      <c r="G54" s="107">
        <f>D54+F54</f>
        <v>9.479639396541149</v>
      </c>
      <c r="H54" s="107">
        <f t="shared" si="5"/>
        <v>62.357414448669203</v>
      </c>
    </row>
    <row r="55" spans="1:8" ht="15.75">
      <c r="A55" s="120" t="s">
        <v>14</v>
      </c>
      <c r="B55" s="63">
        <v>1.18</v>
      </c>
      <c r="C55" s="110"/>
      <c r="D55" s="110"/>
      <c r="E55" s="108">
        <f t="shared" si="6"/>
        <v>19.961977186311788</v>
      </c>
      <c r="F55" s="111">
        <f t="shared" si="7"/>
        <v>9.9809885931558942</v>
      </c>
      <c r="G55" s="111">
        <f>D55+F55</f>
        <v>9.9809885931558942</v>
      </c>
      <c r="H55" s="111">
        <f t="shared" si="5"/>
        <v>72.338403041825103</v>
      </c>
    </row>
    <row r="56" spans="1:8" ht="15.75">
      <c r="A56" s="120" t="s">
        <v>15</v>
      </c>
      <c r="B56" s="92">
        <v>0.6</v>
      </c>
      <c r="C56" s="106"/>
      <c r="D56" s="106"/>
      <c r="E56" s="104">
        <f t="shared" si="6"/>
        <v>17.110266159695815</v>
      </c>
      <c r="F56" s="107">
        <f t="shared" si="7"/>
        <v>8.5551330798479075</v>
      </c>
      <c r="G56" s="107">
        <f>D56+F56</f>
        <v>8.5551330798479075</v>
      </c>
      <c r="H56" s="107">
        <f t="shared" si="5"/>
        <v>80.893536121673009</v>
      </c>
    </row>
    <row r="57" spans="1:8" ht="15.75">
      <c r="A57" s="102" t="s">
        <v>16</v>
      </c>
      <c r="B57" s="63">
        <v>0.3</v>
      </c>
      <c r="C57" s="110"/>
      <c r="D57" s="110"/>
      <c r="E57" s="108">
        <f t="shared" si="6"/>
        <v>17.300380228136884</v>
      </c>
      <c r="F57" s="111">
        <f t="shared" si="7"/>
        <v>8.6501901140684421</v>
      </c>
      <c r="G57" s="111">
        <f>D57+F57</f>
        <v>8.6501901140684421</v>
      </c>
      <c r="H57" s="111">
        <f t="shared" si="5"/>
        <v>89.543726235741445</v>
      </c>
    </row>
    <row r="58" spans="1:8" ht="15.75">
      <c r="A58" s="102" t="s">
        <v>17</v>
      </c>
      <c r="B58" s="92">
        <v>0.15</v>
      </c>
      <c r="C58" s="106"/>
      <c r="D58" s="106"/>
      <c r="E58" s="104">
        <f t="shared" si="6"/>
        <v>12.357414448669202</v>
      </c>
      <c r="F58" s="107">
        <f t="shared" si="7"/>
        <v>6.1787072243346008</v>
      </c>
      <c r="G58" s="107">
        <f>D58+F58</f>
        <v>6.1787072243346008</v>
      </c>
      <c r="H58" s="107">
        <f t="shared" si="5"/>
        <v>95.722433460076047</v>
      </c>
    </row>
    <row r="59" spans="1:8" ht="15.75">
      <c r="A59" s="102" t="s">
        <v>18</v>
      </c>
      <c r="B59" s="63">
        <v>7.4999999999999997E-2</v>
      </c>
      <c r="C59" s="110"/>
      <c r="D59" s="110"/>
      <c r="E59" s="108">
        <f t="shared" si="6"/>
        <v>5.7034220532319395</v>
      </c>
      <c r="F59" s="111">
        <f t="shared" si="7"/>
        <v>2.8517110266159698</v>
      </c>
      <c r="G59" s="111">
        <f>D59+F59</f>
        <v>2.8517110266159698</v>
      </c>
      <c r="H59" s="111">
        <f>H58+G59</f>
        <v>98.57414448669202</v>
      </c>
    </row>
    <row r="60" spans="1:8" ht="15.75">
      <c r="A60" s="102" t="s">
        <v>28</v>
      </c>
      <c r="B60" s="123"/>
      <c r="C60" s="110"/>
      <c r="D60" s="110"/>
      <c r="E60" s="108">
        <f t="shared" si="6"/>
        <v>2.8517110266159698</v>
      </c>
      <c r="F60" s="111">
        <f t="shared" si="7"/>
        <v>1.4258555133079849</v>
      </c>
      <c r="G60" s="111">
        <f>D60+F60</f>
        <v>1.4258555133079849</v>
      </c>
      <c r="H60" s="111">
        <f>H59+G60</f>
        <v>100</v>
      </c>
    </row>
    <row r="61" spans="1:8" ht="15.75" thickBot="1"/>
    <row r="62" spans="1:8" ht="20.25" thickTop="1" thickBot="1">
      <c r="D62" s="103" t="s">
        <v>22</v>
      </c>
      <c r="E62" s="69"/>
      <c r="F62" s="118">
        <f>(H45+H48+H50+H52+H53+H54+H55+H56+H57+H58)/100</f>
        <v>5.3839345946277444</v>
      </c>
    </row>
    <row r="63" spans="1:8" ht="15.75" thickTop="1">
      <c r="A63" s="69"/>
      <c r="B63" s="69"/>
      <c r="C63" s="69"/>
      <c r="D63" s="69"/>
      <c r="E63" s="69"/>
      <c r="F63" s="69"/>
      <c r="G63" s="69"/>
      <c r="H63" s="69"/>
    </row>
    <row r="64" spans="1:8">
      <c r="A64" s="69"/>
      <c r="B64" s="69"/>
      <c r="C64" s="69"/>
      <c r="D64" s="69"/>
      <c r="E64" s="69"/>
      <c r="F64" s="69"/>
      <c r="G64" s="69"/>
      <c r="H64" s="69"/>
    </row>
    <row r="65" spans="1:8">
      <c r="A65" s="69"/>
      <c r="B65" s="69"/>
      <c r="C65" s="69"/>
      <c r="D65" s="69"/>
      <c r="E65" s="69"/>
      <c r="F65" s="69"/>
      <c r="G65" s="69"/>
      <c r="H65" s="69"/>
    </row>
    <row r="66" spans="1:8">
      <c r="A66" s="69"/>
      <c r="B66" s="69"/>
      <c r="C66" s="69"/>
      <c r="D66" s="69"/>
      <c r="E66" s="69"/>
      <c r="F66" s="69"/>
      <c r="G66" s="69"/>
      <c r="H66" s="69"/>
    </row>
    <row r="67" spans="1:8">
      <c r="A67" s="69"/>
      <c r="B67" s="69"/>
      <c r="C67" s="69"/>
      <c r="D67" s="69"/>
      <c r="E67" s="69"/>
      <c r="F67" s="69"/>
      <c r="G67" s="69"/>
      <c r="H67" s="69"/>
    </row>
    <row r="68" spans="1:8">
      <c r="A68" s="69"/>
      <c r="B68" s="69"/>
      <c r="C68" s="69"/>
      <c r="D68" s="69"/>
      <c r="E68" s="69"/>
      <c r="F68" s="69"/>
      <c r="G68" s="69"/>
      <c r="H68" s="69"/>
    </row>
    <row r="69" spans="1:8">
      <c r="A69" s="69"/>
      <c r="B69" s="69"/>
      <c r="C69" s="69"/>
      <c r="D69" s="69"/>
      <c r="E69" s="69"/>
      <c r="F69" s="69"/>
      <c r="G69" s="69"/>
      <c r="H69" s="69"/>
    </row>
    <row r="70" spans="1:8">
      <c r="A70" s="69"/>
      <c r="B70" s="69"/>
      <c r="C70" s="69"/>
      <c r="D70" s="69"/>
      <c r="E70" s="69"/>
      <c r="F70" s="69"/>
      <c r="G70" s="69"/>
      <c r="H70" s="69"/>
    </row>
    <row r="71" spans="1:8">
      <c r="A71" s="69"/>
      <c r="B71" s="69"/>
      <c r="C71" s="69"/>
      <c r="D71" s="69"/>
      <c r="E71" s="69"/>
      <c r="F71" s="69"/>
      <c r="G71" s="69"/>
      <c r="H71" s="69"/>
    </row>
    <row r="72" spans="1:8">
      <c r="A72" s="69"/>
      <c r="B72" s="69"/>
      <c r="C72" s="69"/>
      <c r="D72" s="69"/>
      <c r="E72" s="69"/>
      <c r="F72" s="69"/>
      <c r="G72" s="69"/>
      <c r="H72" s="69"/>
    </row>
    <row r="73" spans="1:8">
      <c r="A73" s="69"/>
      <c r="B73" s="69"/>
      <c r="C73" s="69"/>
      <c r="D73" s="69"/>
      <c r="E73" s="69"/>
      <c r="F73" s="69"/>
      <c r="G73" s="69"/>
      <c r="H73" s="69"/>
    </row>
    <row r="74" spans="1:8">
      <c r="A74" s="69"/>
      <c r="B74" s="69"/>
      <c r="C74" s="69"/>
      <c r="D74" s="69"/>
      <c r="E74" s="69"/>
      <c r="F74" s="69"/>
      <c r="G74" s="69"/>
      <c r="H74" s="69"/>
    </row>
    <row r="75" spans="1:8">
      <c r="A75" s="69"/>
      <c r="B75" s="69"/>
      <c r="C75" s="69"/>
      <c r="D75" s="69"/>
      <c r="E75" s="69"/>
      <c r="F75" s="69"/>
      <c r="G75" s="69"/>
      <c r="H75" s="69"/>
    </row>
    <row r="76" spans="1:8">
      <c r="A76" s="69"/>
      <c r="B76" s="69"/>
      <c r="C76" s="69"/>
      <c r="D76" s="69"/>
      <c r="E76" s="69"/>
      <c r="F76" s="69"/>
      <c r="G76" s="69"/>
      <c r="H76" s="69"/>
    </row>
    <row r="77" spans="1:8">
      <c r="A77" s="69"/>
      <c r="B77" s="69"/>
      <c r="C77" s="69"/>
      <c r="D77" s="69"/>
      <c r="E77" s="69"/>
      <c r="F77" s="69"/>
      <c r="G77" s="69"/>
      <c r="H77" s="69"/>
    </row>
    <row r="78" spans="1:8">
      <c r="A78" s="69"/>
      <c r="B78" s="69"/>
      <c r="C78" s="69"/>
      <c r="D78" s="69"/>
      <c r="E78" s="69"/>
      <c r="F78" s="69"/>
      <c r="G78" s="69"/>
      <c r="H78" s="69"/>
    </row>
    <row r="79" spans="1:8">
      <c r="A79" s="69"/>
      <c r="B79" s="69"/>
      <c r="C79" s="69"/>
      <c r="D79" s="69"/>
      <c r="E79" s="69"/>
      <c r="F79" s="69"/>
      <c r="G79" s="69"/>
      <c r="H79" s="69"/>
    </row>
    <row r="80" spans="1:8">
      <c r="A80" s="69"/>
      <c r="B80" s="69"/>
      <c r="C80" s="69"/>
      <c r="D80" s="69"/>
      <c r="E80" s="69"/>
      <c r="F80" s="69"/>
      <c r="G80" s="69"/>
      <c r="H80" s="69"/>
    </row>
    <row r="81" spans="1:8">
      <c r="A81" s="69"/>
      <c r="B81" s="69"/>
      <c r="C81" s="69"/>
      <c r="D81" s="69"/>
      <c r="E81" s="69"/>
      <c r="F81" s="69"/>
      <c r="G81" s="69"/>
      <c r="H81" s="69"/>
    </row>
    <row r="82" spans="1:8">
      <c r="A82" s="69"/>
      <c r="B82" s="69"/>
      <c r="C82" s="69"/>
      <c r="D82" s="69"/>
      <c r="E82" s="69"/>
      <c r="F82" s="69"/>
      <c r="G82" s="69"/>
      <c r="H82" s="69"/>
    </row>
    <row r="83" spans="1:8">
      <c r="A83" s="69"/>
      <c r="B83" s="69"/>
      <c r="C83" s="69"/>
      <c r="D83" s="69"/>
      <c r="E83" s="69"/>
      <c r="F83" s="69"/>
      <c r="G83" s="69"/>
      <c r="H83" s="69"/>
    </row>
    <row r="84" spans="1:8">
      <c r="A84" s="69"/>
      <c r="B84" s="69"/>
      <c r="C84" s="69"/>
      <c r="D84" s="69"/>
      <c r="E84" s="69"/>
      <c r="F84" s="69"/>
      <c r="G84" s="69"/>
      <c r="H84" s="69"/>
    </row>
  </sheetData>
  <mergeCells count="11">
    <mergeCell ref="B37:D37"/>
    <mergeCell ref="B38:D38"/>
    <mergeCell ref="C43:D43"/>
    <mergeCell ref="E43:F43"/>
    <mergeCell ref="G43:G44"/>
    <mergeCell ref="H43:H44"/>
    <mergeCell ref="A20:A29"/>
    <mergeCell ref="A2:K2"/>
    <mergeCell ref="B4:C4"/>
    <mergeCell ref="B20:C20"/>
    <mergeCell ref="A4:A14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B39"/>
  <sheetViews>
    <sheetView topLeftCell="A16" workbookViewId="0">
      <selection activeCell="F31" sqref="F31:H38"/>
    </sheetView>
  </sheetViews>
  <sheetFormatPr baseColWidth="10" defaultRowHeight="15"/>
  <cols>
    <col min="2" max="2" width="6.5703125" bestFit="1" customWidth="1"/>
    <col min="3" max="3" width="5.5703125" bestFit="1" customWidth="1"/>
    <col min="4" max="4" width="6.5703125" bestFit="1" customWidth="1"/>
    <col min="5" max="5" width="7.5703125" bestFit="1" customWidth="1"/>
    <col min="6" max="6" width="4.7109375" bestFit="1" customWidth="1"/>
    <col min="7" max="28" width="4" bestFit="1" customWidth="1"/>
  </cols>
  <sheetData>
    <row r="1" spans="2:28" ht="15.75" thickBot="1">
      <c r="B1" s="42" t="s">
        <v>31</v>
      </c>
      <c r="C1" s="42"/>
      <c r="D1" s="42"/>
    </row>
    <row r="2" spans="2:28" ht="16.5" thickTop="1" thickBot="1">
      <c r="B2" s="10" t="s">
        <v>30</v>
      </c>
      <c r="C2" s="16">
        <v>1</v>
      </c>
      <c r="D2" s="17"/>
      <c r="E2" s="16">
        <v>2</v>
      </c>
      <c r="F2" s="17"/>
      <c r="G2" s="16">
        <v>3</v>
      </c>
      <c r="H2" s="17"/>
      <c r="I2" s="16">
        <v>367</v>
      </c>
      <c r="J2" s="17"/>
      <c r="K2" s="16">
        <v>4</v>
      </c>
      <c r="L2" s="17"/>
      <c r="M2" s="16">
        <v>467</v>
      </c>
      <c r="N2" s="17"/>
      <c r="O2" s="16">
        <v>5</v>
      </c>
      <c r="P2" s="17"/>
      <c r="Q2" s="16">
        <v>56</v>
      </c>
      <c r="R2" s="17"/>
      <c r="S2" s="16">
        <v>57</v>
      </c>
      <c r="T2" s="17"/>
      <c r="U2" s="16">
        <v>6</v>
      </c>
      <c r="V2" s="17"/>
      <c r="W2" s="16">
        <v>67</v>
      </c>
      <c r="X2" s="17"/>
      <c r="Y2" s="16">
        <v>7</v>
      </c>
      <c r="Z2" s="17"/>
      <c r="AA2" s="18">
        <v>8</v>
      </c>
      <c r="AB2" s="19"/>
    </row>
    <row r="3" spans="2:28" ht="16.5" thickTop="1" thickBot="1">
      <c r="B3" s="15" t="s">
        <v>8</v>
      </c>
      <c r="C3" s="20">
        <v>100</v>
      </c>
      <c r="D3" s="21">
        <v>100</v>
      </c>
      <c r="E3" s="22"/>
      <c r="F3" s="21"/>
      <c r="G3" s="22"/>
      <c r="H3" s="21"/>
      <c r="I3" s="22"/>
      <c r="J3" s="21"/>
      <c r="K3" s="22"/>
      <c r="L3" s="21"/>
      <c r="M3" s="22"/>
      <c r="N3" s="21"/>
      <c r="O3" s="22"/>
      <c r="P3" s="21"/>
      <c r="Q3" s="22"/>
      <c r="R3" s="21"/>
      <c r="S3" s="22"/>
      <c r="T3" s="21"/>
      <c r="U3" s="22"/>
      <c r="V3" s="21"/>
      <c r="W3" s="22"/>
      <c r="X3" s="21"/>
      <c r="Y3" s="22"/>
      <c r="Z3" s="21"/>
      <c r="AA3" s="23"/>
      <c r="AB3" s="24"/>
    </row>
    <row r="4" spans="2:28" ht="16.5" thickTop="1" thickBot="1">
      <c r="B4" s="35" t="s">
        <v>29</v>
      </c>
      <c r="C4" s="12">
        <v>90</v>
      </c>
      <c r="D4" s="13">
        <v>100</v>
      </c>
      <c r="E4" s="14"/>
      <c r="F4" s="13"/>
      <c r="G4" s="14"/>
      <c r="H4" s="13"/>
      <c r="I4" s="14"/>
      <c r="J4" s="13"/>
      <c r="K4" s="14"/>
      <c r="L4" s="13"/>
      <c r="M4" s="14"/>
      <c r="N4" s="13"/>
      <c r="O4" s="14"/>
      <c r="P4" s="13"/>
      <c r="Q4" s="14"/>
      <c r="R4" s="13"/>
      <c r="S4" s="14"/>
      <c r="T4" s="13"/>
      <c r="U4" s="14"/>
      <c r="V4" s="13"/>
      <c r="W4" s="14"/>
      <c r="X4" s="13"/>
      <c r="Y4" s="14"/>
      <c r="Z4" s="13"/>
      <c r="AA4" s="11"/>
      <c r="AB4" s="9"/>
    </row>
    <row r="5" spans="2:28" ht="16.5" thickTop="1" thickBot="1">
      <c r="B5" s="15" t="s">
        <v>0</v>
      </c>
      <c r="C5" s="25"/>
      <c r="D5" s="26"/>
      <c r="E5" s="27">
        <v>100</v>
      </c>
      <c r="F5" s="26">
        <v>100</v>
      </c>
      <c r="G5" s="27"/>
      <c r="H5" s="26"/>
      <c r="I5" s="27"/>
      <c r="J5" s="26"/>
      <c r="K5" s="27"/>
      <c r="L5" s="26"/>
      <c r="M5" s="27"/>
      <c r="N5" s="26"/>
      <c r="O5" s="27"/>
      <c r="P5" s="26"/>
      <c r="Q5" s="27"/>
      <c r="R5" s="26"/>
      <c r="S5" s="27"/>
      <c r="T5" s="26"/>
      <c r="U5" s="27"/>
      <c r="V5" s="26"/>
      <c r="W5" s="27"/>
      <c r="X5" s="26"/>
      <c r="Y5" s="27"/>
      <c r="Z5" s="26"/>
      <c r="AA5" s="28"/>
      <c r="AB5" s="29"/>
    </row>
    <row r="6" spans="2:28" ht="16.5" thickTop="1" thickBot="1">
      <c r="B6" s="15" t="s">
        <v>3</v>
      </c>
      <c r="C6" s="12">
        <v>25</v>
      </c>
      <c r="D6" s="13">
        <v>60</v>
      </c>
      <c r="E6" s="14">
        <v>90</v>
      </c>
      <c r="F6" s="13">
        <v>100</v>
      </c>
      <c r="G6" s="14">
        <v>100</v>
      </c>
      <c r="H6" s="13">
        <v>100</v>
      </c>
      <c r="I6" s="14">
        <v>100</v>
      </c>
      <c r="J6" s="13">
        <v>100</v>
      </c>
      <c r="K6" s="14"/>
      <c r="L6" s="13"/>
      <c r="M6" s="14"/>
      <c r="N6" s="13"/>
      <c r="O6" s="14"/>
      <c r="P6" s="13"/>
      <c r="Q6" s="14"/>
      <c r="R6" s="13"/>
      <c r="S6" s="14"/>
      <c r="T6" s="13"/>
      <c r="U6" s="14"/>
      <c r="V6" s="13"/>
      <c r="W6" s="14"/>
      <c r="X6" s="13"/>
      <c r="Y6" s="14"/>
      <c r="Z6" s="13"/>
      <c r="AA6" s="11"/>
      <c r="AB6" s="9"/>
    </row>
    <row r="7" spans="2:28" ht="16.5" thickTop="1" thickBot="1">
      <c r="B7" s="15" t="s">
        <v>1</v>
      </c>
      <c r="C7" s="25"/>
      <c r="D7" s="26"/>
      <c r="E7" s="27">
        <v>35</v>
      </c>
      <c r="F7" s="26">
        <v>70</v>
      </c>
      <c r="G7" s="27">
        <v>90</v>
      </c>
      <c r="H7" s="26">
        <v>100</v>
      </c>
      <c r="I7" s="27">
        <v>95</v>
      </c>
      <c r="J7" s="26">
        <v>100</v>
      </c>
      <c r="K7" s="27">
        <v>100</v>
      </c>
      <c r="L7" s="26">
        <v>100</v>
      </c>
      <c r="M7" s="27">
        <v>100</v>
      </c>
      <c r="N7" s="26">
        <v>100</v>
      </c>
      <c r="O7" s="27"/>
      <c r="P7" s="26"/>
      <c r="Q7" s="27"/>
      <c r="R7" s="26"/>
      <c r="S7" s="27"/>
      <c r="T7" s="26"/>
      <c r="U7" s="27"/>
      <c r="V7" s="26"/>
      <c r="W7" s="27"/>
      <c r="X7" s="26"/>
      <c r="Y7" s="27"/>
      <c r="Z7" s="26"/>
      <c r="AA7" s="28"/>
      <c r="AB7" s="29"/>
    </row>
    <row r="8" spans="2:28" ht="16.5" thickTop="1" thickBot="1">
      <c r="B8" s="36" t="s">
        <v>4</v>
      </c>
      <c r="C8" s="12">
        <v>0</v>
      </c>
      <c r="D8" s="13">
        <v>15</v>
      </c>
      <c r="E8" s="14">
        <v>0</v>
      </c>
      <c r="F8" s="13">
        <v>15</v>
      </c>
      <c r="G8" s="14">
        <v>35</v>
      </c>
      <c r="H8" s="13">
        <v>70</v>
      </c>
      <c r="I8" s="14"/>
      <c r="J8" s="13"/>
      <c r="K8" s="14">
        <v>90</v>
      </c>
      <c r="L8" s="13">
        <v>100</v>
      </c>
      <c r="M8" s="14">
        <v>95</v>
      </c>
      <c r="N8" s="13">
        <v>100</v>
      </c>
      <c r="O8" s="14">
        <v>100</v>
      </c>
      <c r="P8" s="13">
        <v>100</v>
      </c>
      <c r="Q8" s="14">
        <v>100</v>
      </c>
      <c r="R8" s="13">
        <v>100</v>
      </c>
      <c r="S8" s="14">
        <v>100</v>
      </c>
      <c r="T8" s="13">
        <v>100</v>
      </c>
      <c r="U8" s="14"/>
      <c r="V8" s="13"/>
      <c r="W8" s="14"/>
      <c r="X8" s="13"/>
      <c r="Y8" s="14"/>
      <c r="Z8" s="13"/>
      <c r="AA8" s="11"/>
      <c r="AB8" s="9"/>
    </row>
    <row r="9" spans="2:28" ht="16.5" thickTop="1" thickBot="1">
      <c r="B9" s="36" t="s">
        <v>2</v>
      </c>
      <c r="C9" s="25"/>
      <c r="D9" s="26"/>
      <c r="E9" s="27"/>
      <c r="F9" s="26"/>
      <c r="G9" s="27">
        <v>0</v>
      </c>
      <c r="H9" s="26">
        <v>15</v>
      </c>
      <c r="I9" s="27">
        <v>35</v>
      </c>
      <c r="J9" s="26">
        <v>70</v>
      </c>
      <c r="K9" s="27">
        <v>20</v>
      </c>
      <c r="L9" s="26">
        <v>55</v>
      </c>
      <c r="M9" s="27"/>
      <c r="N9" s="26"/>
      <c r="O9" s="27">
        <v>90</v>
      </c>
      <c r="P9" s="26">
        <v>100</v>
      </c>
      <c r="Q9" s="27">
        <v>90</v>
      </c>
      <c r="R9" s="26">
        <v>100</v>
      </c>
      <c r="S9" s="27">
        <v>95</v>
      </c>
      <c r="T9" s="26">
        <v>100</v>
      </c>
      <c r="U9" s="27">
        <v>100</v>
      </c>
      <c r="V9" s="26">
        <v>100</v>
      </c>
      <c r="W9" s="27">
        <v>100</v>
      </c>
      <c r="X9" s="26">
        <v>100</v>
      </c>
      <c r="Y9" s="27"/>
      <c r="Z9" s="26"/>
      <c r="AA9" s="28"/>
      <c r="AB9" s="29"/>
    </row>
    <row r="10" spans="2:28" ht="16.5" thickTop="1" thickBot="1">
      <c r="B10" s="36" t="s">
        <v>5</v>
      </c>
      <c r="C10" s="12">
        <v>0</v>
      </c>
      <c r="D10" s="13">
        <v>5</v>
      </c>
      <c r="E10" s="14">
        <v>0</v>
      </c>
      <c r="F10" s="13">
        <v>5</v>
      </c>
      <c r="G10" s="14"/>
      <c r="H10" s="13"/>
      <c r="I10" s="14"/>
      <c r="J10" s="13"/>
      <c r="K10" s="14">
        <v>0</v>
      </c>
      <c r="L10" s="13">
        <v>15</v>
      </c>
      <c r="M10" s="14">
        <v>35</v>
      </c>
      <c r="N10" s="13">
        <v>70</v>
      </c>
      <c r="O10" s="14">
        <v>20</v>
      </c>
      <c r="P10" s="13">
        <v>55</v>
      </c>
      <c r="Q10" s="14">
        <v>40</v>
      </c>
      <c r="R10" s="13">
        <v>85</v>
      </c>
      <c r="S10" s="14"/>
      <c r="T10" s="13"/>
      <c r="U10" s="14">
        <v>90</v>
      </c>
      <c r="V10" s="13">
        <v>100</v>
      </c>
      <c r="W10" s="14">
        <v>90</v>
      </c>
      <c r="X10" s="13">
        <v>100</v>
      </c>
      <c r="Y10" s="14">
        <v>100</v>
      </c>
      <c r="Z10" s="13">
        <v>100</v>
      </c>
      <c r="AA10" s="11"/>
      <c r="AB10" s="9"/>
    </row>
    <row r="11" spans="2:28" ht="16.5" thickTop="1" thickBot="1">
      <c r="B11" s="36" t="s">
        <v>6</v>
      </c>
      <c r="C11" s="25"/>
      <c r="D11" s="26"/>
      <c r="E11" s="27"/>
      <c r="F11" s="26"/>
      <c r="G11" s="27">
        <v>0</v>
      </c>
      <c r="H11" s="26">
        <v>5</v>
      </c>
      <c r="I11" s="27">
        <v>10</v>
      </c>
      <c r="J11" s="26">
        <v>30</v>
      </c>
      <c r="K11" s="27"/>
      <c r="L11" s="26"/>
      <c r="M11" s="27"/>
      <c r="N11" s="26"/>
      <c r="O11" s="27">
        <v>0</v>
      </c>
      <c r="P11" s="26">
        <v>10</v>
      </c>
      <c r="Q11" s="27">
        <v>10</v>
      </c>
      <c r="R11" s="26">
        <v>40</v>
      </c>
      <c r="S11" s="27">
        <v>25</v>
      </c>
      <c r="T11" s="26">
        <v>60</v>
      </c>
      <c r="U11" s="27">
        <v>20</v>
      </c>
      <c r="V11" s="26">
        <v>55</v>
      </c>
      <c r="W11" s="27"/>
      <c r="X11" s="26"/>
      <c r="Y11" s="27">
        <v>90</v>
      </c>
      <c r="Z11" s="26">
        <v>100</v>
      </c>
      <c r="AA11" s="28">
        <v>100</v>
      </c>
      <c r="AB11" s="29">
        <v>100</v>
      </c>
    </row>
    <row r="12" spans="2:28" ht="16.5" thickTop="1" thickBot="1">
      <c r="B12" s="36" t="s">
        <v>7</v>
      </c>
      <c r="C12" s="12"/>
      <c r="D12" s="13"/>
      <c r="E12" s="14"/>
      <c r="F12" s="13"/>
      <c r="G12" s="14"/>
      <c r="H12" s="13"/>
      <c r="I12" s="14"/>
      <c r="J12" s="13"/>
      <c r="K12" s="14">
        <v>0</v>
      </c>
      <c r="L12" s="13">
        <v>5</v>
      </c>
      <c r="M12" s="14">
        <v>10</v>
      </c>
      <c r="N12" s="13">
        <v>30</v>
      </c>
      <c r="O12" s="14">
        <v>0</v>
      </c>
      <c r="P12" s="13">
        <v>50</v>
      </c>
      <c r="Q12" s="14">
        <v>0</v>
      </c>
      <c r="R12" s="13">
        <v>15</v>
      </c>
      <c r="S12" s="14"/>
      <c r="T12" s="13"/>
      <c r="U12" s="14">
        <v>0</v>
      </c>
      <c r="V12" s="13">
        <v>15</v>
      </c>
      <c r="W12" s="14">
        <v>20</v>
      </c>
      <c r="X12" s="13">
        <v>55</v>
      </c>
      <c r="Y12" s="14">
        <v>40</v>
      </c>
      <c r="Z12" s="13">
        <v>70</v>
      </c>
      <c r="AA12" s="11">
        <v>85</v>
      </c>
      <c r="AB12" s="9">
        <v>100</v>
      </c>
    </row>
    <row r="13" spans="2:28" ht="16.5" thickTop="1" thickBot="1">
      <c r="B13" s="36" t="s">
        <v>9</v>
      </c>
      <c r="C13" s="25"/>
      <c r="D13" s="26"/>
      <c r="E13" s="27"/>
      <c r="F13" s="26"/>
      <c r="G13" s="27"/>
      <c r="H13" s="26"/>
      <c r="I13" s="27">
        <v>0</v>
      </c>
      <c r="J13" s="26">
        <v>5</v>
      </c>
      <c r="K13" s="27"/>
      <c r="L13" s="26"/>
      <c r="M13" s="27">
        <v>0</v>
      </c>
      <c r="N13" s="26">
        <v>5</v>
      </c>
      <c r="O13" s="27"/>
      <c r="P13" s="26"/>
      <c r="Q13" s="27">
        <v>0</v>
      </c>
      <c r="R13" s="26">
        <v>5</v>
      </c>
      <c r="S13" s="27">
        <v>0</v>
      </c>
      <c r="T13" s="26">
        <v>10</v>
      </c>
      <c r="U13" s="27">
        <v>0</v>
      </c>
      <c r="V13" s="26">
        <v>5</v>
      </c>
      <c r="W13" s="27">
        <v>0</v>
      </c>
      <c r="X13" s="26">
        <v>10</v>
      </c>
      <c r="Y13" s="27">
        <v>0</v>
      </c>
      <c r="Z13" s="26">
        <v>15</v>
      </c>
      <c r="AA13" s="28">
        <v>10</v>
      </c>
      <c r="AB13" s="29">
        <v>30</v>
      </c>
    </row>
    <row r="14" spans="2:28" ht="16.5" thickTop="1" thickBot="1">
      <c r="B14" s="36" t="s">
        <v>10</v>
      </c>
      <c r="C14" s="12"/>
      <c r="D14" s="13"/>
      <c r="E14" s="14"/>
      <c r="F14" s="13"/>
      <c r="G14" s="14"/>
      <c r="H14" s="13"/>
      <c r="I14" s="14"/>
      <c r="J14" s="13"/>
      <c r="K14" s="14"/>
      <c r="L14" s="13"/>
      <c r="M14" s="14"/>
      <c r="N14" s="13"/>
      <c r="O14" s="14"/>
      <c r="P14" s="13"/>
      <c r="Q14" s="14"/>
      <c r="R14" s="13"/>
      <c r="S14" s="14">
        <v>0</v>
      </c>
      <c r="T14" s="13">
        <v>5</v>
      </c>
      <c r="U14" s="14"/>
      <c r="V14" s="13"/>
      <c r="W14" s="14">
        <v>0</v>
      </c>
      <c r="X14" s="13">
        <v>5</v>
      </c>
      <c r="Y14" s="14">
        <v>0</v>
      </c>
      <c r="Z14" s="13">
        <v>5</v>
      </c>
      <c r="AA14" s="11">
        <v>0</v>
      </c>
      <c r="AB14" s="9">
        <v>10</v>
      </c>
    </row>
    <row r="15" spans="2:28" ht="16.5" thickTop="1" thickBot="1">
      <c r="B15" s="36" t="s">
        <v>11</v>
      </c>
      <c r="C15" s="30"/>
      <c r="D15" s="31"/>
      <c r="E15" s="32"/>
      <c r="F15" s="31"/>
      <c r="G15" s="32"/>
      <c r="H15" s="31"/>
      <c r="I15" s="32"/>
      <c r="J15" s="31"/>
      <c r="K15" s="32"/>
      <c r="L15" s="31"/>
      <c r="M15" s="32"/>
      <c r="N15" s="31"/>
      <c r="O15" s="32"/>
      <c r="P15" s="31"/>
      <c r="Q15" s="32"/>
      <c r="R15" s="31"/>
      <c r="S15" s="32"/>
      <c r="T15" s="31"/>
      <c r="U15" s="32"/>
      <c r="V15" s="31"/>
      <c r="W15" s="32"/>
      <c r="X15" s="31"/>
      <c r="Y15" s="32"/>
      <c r="Z15" s="31"/>
      <c r="AA15" s="33">
        <v>0</v>
      </c>
      <c r="AB15" s="34">
        <v>5</v>
      </c>
    </row>
    <row r="16" spans="2:28" ht="15.75" thickTop="1">
      <c r="C16" s="4"/>
    </row>
    <row r="18" spans="1:23" ht="15.75" thickBot="1">
      <c r="B18" s="91" t="s">
        <v>32</v>
      </c>
      <c r="C18" t="s">
        <v>37</v>
      </c>
      <c r="T18" s="8"/>
      <c r="U18" s="8"/>
      <c r="V18" s="8"/>
      <c r="W18" s="8"/>
    </row>
    <row r="19" spans="1:23" ht="16.5" thickTop="1" thickBot="1">
      <c r="A19" s="85"/>
      <c r="B19" s="93" t="s">
        <v>7</v>
      </c>
      <c r="C19" s="94">
        <v>9.5</v>
      </c>
      <c r="D19" s="10">
        <v>100</v>
      </c>
      <c r="E19" s="10">
        <v>100</v>
      </c>
      <c r="F19" s="10">
        <f>100-D19</f>
        <v>0</v>
      </c>
      <c r="G19" s="38">
        <f>100-E19</f>
        <v>0</v>
      </c>
      <c r="T19" s="8"/>
      <c r="U19" s="8"/>
      <c r="V19" s="85"/>
      <c r="W19" s="85"/>
    </row>
    <row r="20" spans="1:23" ht="16.5" thickTop="1" thickBot="1">
      <c r="A20" s="85"/>
      <c r="B20" s="93" t="s">
        <v>12</v>
      </c>
      <c r="C20" s="94">
        <v>4.75</v>
      </c>
      <c r="D20" s="95">
        <v>95</v>
      </c>
      <c r="E20" s="95">
        <v>100</v>
      </c>
      <c r="F20" s="10">
        <f t="shared" ref="F20:F26" si="0">100-D20</f>
        <v>5</v>
      </c>
      <c r="G20" s="38">
        <f t="shared" ref="G20:G26" si="1">100-E20</f>
        <v>0</v>
      </c>
      <c r="T20" s="8"/>
      <c r="U20" s="8"/>
      <c r="V20" s="85"/>
      <c r="W20" s="85"/>
    </row>
    <row r="21" spans="1:23" ht="16.5" thickTop="1" thickBot="1">
      <c r="A21" s="85"/>
      <c r="B21" s="93" t="s">
        <v>13</v>
      </c>
      <c r="C21" s="94">
        <v>2.36</v>
      </c>
      <c r="D21" s="10">
        <v>80</v>
      </c>
      <c r="E21" s="10">
        <v>100</v>
      </c>
      <c r="F21" s="10">
        <f t="shared" si="0"/>
        <v>20</v>
      </c>
      <c r="G21" s="38">
        <f t="shared" si="1"/>
        <v>0</v>
      </c>
      <c r="T21" s="8"/>
      <c r="U21" s="8"/>
      <c r="V21" s="89"/>
      <c r="W21" s="85"/>
    </row>
    <row r="22" spans="1:23" ht="16.5" thickTop="1" thickBot="1">
      <c r="A22" s="85"/>
      <c r="B22" s="93" t="s">
        <v>14</v>
      </c>
      <c r="C22" s="94">
        <v>1.18</v>
      </c>
      <c r="D22" s="10">
        <v>50</v>
      </c>
      <c r="E22" s="10">
        <v>85</v>
      </c>
      <c r="F22" s="10">
        <f t="shared" si="0"/>
        <v>50</v>
      </c>
      <c r="G22" s="38">
        <f t="shared" si="1"/>
        <v>15</v>
      </c>
      <c r="T22" s="8"/>
      <c r="U22" s="8"/>
      <c r="V22" s="89"/>
      <c r="W22" s="85"/>
    </row>
    <row r="23" spans="1:23" ht="16.5" thickTop="1" thickBot="1">
      <c r="A23" s="85"/>
      <c r="B23" s="93" t="s">
        <v>15</v>
      </c>
      <c r="C23" s="94">
        <v>0.6</v>
      </c>
      <c r="D23" s="10">
        <v>25</v>
      </c>
      <c r="E23" s="10">
        <v>60</v>
      </c>
      <c r="F23" s="10">
        <f t="shared" si="0"/>
        <v>75</v>
      </c>
      <c r="G23" s="38">
        <f t="shared" si="1"/>
        <v>40</v>
      </c>
      <c r="T23" s="8"/>
      <c r="U23" s="8"/>
      <c r="V23" s="89"/>
      <c r="W23" s="85"/>
    </row>
    <row r="24" spans="1:23" ht="16.5" thickTop="1" thickBot="1">
      <c r="A24" s="85"/>
      <c r="B24" s="88" t="s">
        <v>16</v>
      </c>
      <c r="C24" s="94">
        <v>0.3</v>
      </c>
      <c r="D24" s="10">
        <v>10</v>
      </c>
      <c r="E24" s="10">
        <v>30</v>
      </c>
      <c r="F24" s="10">
        <f t="shared" si="0"/>
        <v>90</v>
      </c>
      <c r="G24" s="38">
        <f t="shared" si="1"/>
        <v>70</v>
      </c>
      <c r="T24" s="8"/>
      <c r="U24" s="8"/>
      <c r="V24" s="89"/>
      <c r="W24" s="85"/>
    </row>
    <row r="25" spans="1:23" ht="16.5" thickTop="1" thickBot="1">
      <c r="A25" s="85"/>
      <c r="B25" s="88" t="s">
        <v>17</v>
      </c>
      <c r="C25" s="94">
        <v>0.15</v>
      </c>
      <c r="D25" s="10">
        <v>2</v>
      </c>
      <c r="E25" s="10">
        <v>10</v>
      </c>
      <c r="F25" s="10">
        <f t="shared" si="0"/>
        <v>98</v>
      </c>
      <c r="G25" s="38">
        <f t="shared" si="1"/>
        <v>90</v>
      </c>
      <c r="T25" s="8"/>
      <c r="U25" s="8"/>
      <c r="V25" s="85"/>
      <c r="W25" s="85"/>
    </row>
    <row r="26" spans="1:23" ht="16.5" thickTop="1" thickBot="1">
      <c r="A26" s="85"/>
      <c r="B26" s="85"/>
      <c r="C26" s="94">
        <v>7.4999999999999997E-2</v>
      </c>
      <c r="D26" s="10">
        <v>0</v>
      </c>
      <c r="E26" s="10">
        <v>0</v>
      </c>
      <c r="F26" s="10">
        <f t="shared" si="0"/>
        <v>100</v>
      </c>
      <c r="G26" s="38">
        <f t="shared" si="1"/>
        <v>100</v>
      </c>
      <c r="T26" s="8"/>
      <c r="U26" s="8"/>
      <c r="V26" s="89"/>
      <c r="W26" s="85"/>
    </row>
    <row r="27" spans="1:23" ht="15.75" thickTop="1">
      <c r="A27" s="85"/>
      <c r="B27" s="85"/>
      <c r="C27" s="86"/>
      <c r="D27" s="85"/>
      <c r="E27" s="85"/>
      <c r="F27" s="85"/>
      <c r="T27" s="8"/>
      <c r="U27" s="8"/>
      <c r="V27" s="8"/>
      <c r="W27" s="8"/>
    </row>
    <row r="28" spans="1:23">
      <c r="C28" s="90"/>
      <c r="D28" s="90"/>
      <c r="E28" s="84"/>
      <c r="F28" s="84"/>
    </row>
    <row r="29" spans="1:23" ht="15.75" thickBot="1">
      <c r="B29" s="43" t="s">
        <v>36</v>
      </c>
      <c r="C29" s="43"/>
      <c r="D29" s="43"/>
    </row>
    <row r="30" spans="1:23" ht="16.5" thickTop="1" thickBot="1">
      <c r="B30" s="38" t="s">
        <v>32</v>
      </c>
      <c r="C30" s="38" t="s">
        <v>33</v>
      </c>
      <c r="D30" s="38" t="s">
        <v>34</v>
      </c>
      <c r="E30" s="38" t="s">
        <v>35</v>
      </c>
      <c r="F30" s="38"/>
      <c r="G30" s="38"/>
      <c r="H30" s="38"/>
    </row>
    <row r="31" spans="1:23" ht="16.5" thickTop="1" thickBot="1">
      <c r="B31" s="44">
        <v>31.5</v>
      </c>
      <c r="C31" s="46">
        <v>100</v>
      </c>
      <c r="D31" s="40">
        <v>100</v>
      </c>
      <c r="E31" s="124">
        <v>100</v>
      </c>
      <c r="F31" s="38">
        <f>100-C31</f>
        <v>0</v>
      </c>
      <c r="G31" s="38">
        <f>100-D31</f>
        <v>0</v>
      </c>
      <c r="H31" s="38">
        <f>100-E31</f>
        <v>0</v>
      </c>
    </row>
    <row r="32" spans="1:23" ht="16.5" thickTop="1" thickBot="1">
      <c r="B32" s="38">
        <v>16</v>
      </c>
      <c r="C32" s="45">
        <v>62</v>
      </c>
      <c r="D32" s="39">
        <v>80</v>
      </c>
      <c r="E32" s="125">
        <v>89</v>
      </c>
      <c r="F32" s="38">
        <f t="shared" ref="F32:F37" si="2">100-C32</f>
        <v>38</v>
      </c>
      <c r="G32" s="38">
        <f t="shared" ref="G32:G37" si="3">100-D32</f>
        <v>20</v>
      </c>
      <c r="H32" s="38">
        <f t="shared" ref="H32:H37" si="4">100-E32</f>
        <v>11</v>
      </c>
    </row>
    <row r="33" spans="2:11" ht="16.5" thickTop="1" thickBot="1">
      <c r="B33" s="38">
        <v>8</v>
      </c>
      <c r="C33" s="47">
        <v>38</v>
      </c>
      <c r="D33" s="41">
        <v>62</v>
      </c>
      <c r="E33" s="126">
        <v>77</v>
      </c>
      <c r="F33" s="38">
        <f t="shared" si="2"/>
        <v>62</v>
      </c>
      <c r="G33" s="38">
        <f t="shared" si="3"/>
        <v>38</v>
      </c>
      <c r="H33" s="38">
        <f t="shared" si="4"/>
        <v>23</v>
      </c>
    </row>
    <row r="34" spans="2:11" ht="16.5" thickTop="1" thickBot="1">
      <c r="B34" s="38">
        <v>4</v>
      </c>
      <c r="C34" s="45">
        <v>23</v>
      </c>
      <c r="D34" s="39">
        <v>47</v>
      </c>
      <c r="E34" s="125">
        <v>65</v>
      </c>
      <c r="F34" s="38">
        <f t="shared" si="2"/>
        <v>77</v>
      </c>
      <c r="G34" s="38">
        <f t="shared" si="3"/>
        <v>53</v>
      </c>
      <c r="H34" s="38">
        <f t="shared" si="4"/>
        <v>35</v>
      </c>
    </row>
    <row r="35" spans="2:11" ht="16.5" thickTop="1" thickBot="1">
      <c r="B35" s="38">
        <v>2</v>
      </c>
      <c r="C35" s="47">
        <v>14</v>
      </c>
      <c r="D35" s="41">
        <v>37</v>
      </c>
      <c r="E35" s="126">
        <v>53</v>
      </c>
      <c r="F35" s="38">
        <f t="shared" si="2"/>
        <v>86</v>
      </c>
      <c r="G35" s="38">
        <f t="shared" si="3"/>
        <v>63</v>
      </c>
      <c r="H35" s="38">
        <f t="shared" si="4"/>
        <v>47</v>
      </c>
      <c r="K35" s="87"/>
    </row>
    <row r="36" spans="2:11" ht="16.5" thickTop="1" thickBot="1">
      <c r="B36" s="38">
        <v>1</v>
      </c>
      <c r="C36" s="45">
        <v>8</v>
      </c>
      <c r="D36" s="39">
        <v>28</v>
      </c>
      <c r="E36" s="125">
        <v>42</v>
      </c>
      <c r="F36" s="38">
        <f t="shared" si="2"/>
        <v>92</v>
      </c>
      <c r="G36" s="38">
        <f t="shared" si="3"/>
        <v>72</v>
      </c>
      <c r="H36" s="38">
        <f t="shared" si="4"/>
        <v>58</v>
      </c>
    </row>
    <row r="37" spans="2:11" ht="16.5" thickTop="1" thickBot="1">
      <c r="B37" s="38">
        <v>0.25</v>
      </c>
      <c r="C37" s="47">
        <v>2</v>
      </c>
      <c r="D37" s="41">
        <v>8</v>
      </c>
      <c r="E37" s="126">
        <v>15</v>
      </c>
      <c r="F37" s="38">
        <f t="shared" si="2"/>
        <v>98</v>
      </c>
      <c r="G37" s="38">
        <f t="shared" si="3"/>
        <v>92</v>
      </c>
      <c r="H37" s="38">
        <f t="shared" si="4"/>
        <v>85</v>
      </c>
    </row>
    <row r="38" spans="2:11" ht="16.5" thickTop="1" thickBot="1">
      <c r="B38" s="10">
        <v>0.15</v>
      </c>
      <c r="F38" s="38">
        <v>100</v>
      </c>
      <c r="G38" s="38">
        <v>100</v>
      </c>
      <c r="H38" s="38">
        <v>100</v>
      </c>
    </row>
    <row r="39" spans="2:11" ht="15.75" thickTop="1"/>
  </sheetData>
  <mergeCells count="14">
    <mergeCell ref="B1:D1"/>
    <mergeCell ref="Y2:Z2"/>
    <mergeCell ref="AA2:AB2"/>
    <mergeCell ref="M2:N2"/>
    <mergeCell ref="O2:P2"/>
    <mergeCell ref="Q2:R2"/>
    <mergeCell ref="S2:T2"/>
    <mergeCell ref="U2:V2"/>
    <mergeCell ref="W2:X2"/>
    <mergeCell ref="C2:D2"/>
    <mergeCell ref="E2:F2"/>
    <mergeCell ref="G2:H2"/>
    <mergeCell ref="I2:J2"/>
    <mergeCell ref="K2:L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LAMC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</dc:creator>
  <cp:lastModifiedBy>LUIS</cp:lastModifiedBy>
  <dcterms:created xsi:type="dcterms:W3CDTF">2007-09-19T23:31:53Z</dcterms:created>
  <dcterms:modified xsi:type="dcterms:W3CDTF">2007-09-20T06:30:20Z</dcterms:modified>
</cp:coreProperties>
</file>