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4126C6DE-8984-40F2-B5C1-07BAAA9A75B8}" xr6:coauthVersionLast="46" xr6:coauthVersionMax="46" xr10:uidLastSave="{00000000-0000-0000-0000-000000000000}"/>
  <bookViews>
    <workbookView xWindow="22590" yWindow="2835" windowWidth="18045" windowHeight="11835" xr2:uid="{6400A35D-EB49-423D-AE92-3F51980F4688}"/>
  </bookViews>
  <sheets>
    <sheet name="Sheet2" sheetId="2" r:id="rId1"/>
    <sheet name="Sheet1" sheetId="6" r:id="rId2"/>
    <sheet name="Sheet5" sheetId="5" r:id="rId3"/>
    <sheet name="Sheet3" sheetId="3" r:id="rId4"/>
    <sheet name="360秒循环威力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6" i="2" l="1"/>
  <c r="P46" i="2"/>
  <c r="O46" i="2"/>
  <c r="N46" i="2"/>
  <c r="M46" i="2"/>
  <c r="L46" i="2"/>
  <c r="K46" i="2"/>
  <c r="J46" i="2"/>
  <c r="I46" i="2"/>
  <c r="H46" i="2"/>
  <c r="G46" i="2"/>
  <c r="F46" i="2"/>
  <c r="E46" i="2"/>
  <c r="H4" i="6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I34" i="5"/>
  <c r="G34" i="5"/>
  <c r="G35" i="5" s="1"/>
  <c r="I23" i="5"/>
  <c r="G23" i="5"/>
  <c r="G24" i="5" s="1"/>
  <c r="O26" i="2"/>
  <c r="P26" i="2"/>
  <c r="Q26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N26" i="2"/>
  <c r="M26" i="2"/>
  <c r="L26" i="2"/>
  <c r="K26" i="2"/>
  <c r="J26" i="2"/>
  <c r="I26" i="2"/>
  <c r="H26" i="2"/>
  <c r="G26" i="2"/>
  <c r="F26" i="2"/>
  <c r="E26" i="2"/>
  <c r="P3" i="2"/>
  <c r="O3" i="2"/>
  <c r="N3" i="2"/>
  <c r="M3" i="2"/>
  <c r="L3" i="2"/>
  <c r="K3" i="2"/>
  <c r="J3" i="2"/>
  <c r="I3" i="2"/>
  <c r="H3" i="2"/>
  <c r="G3" i="2"/>
  <c r="F3" i="2"/>
  <c r="E3" i="2"/>
  <c r="Q8" i="2"/>
  <c r="P8" i="2"/>
  <c r="O8" i="2"/>
  <c r="N8" i="2"/>
  <c r="M8" i="2"/>
  <c r="L8" i="2"/>
  <c r="K8" i="2"/>
  <c r="J8" i="2"/>
  <c r="I8" i="2"/>
  <c r="H8" i="2"/>
  <c r="G8" i="2"/>
  <c r="F8" i="2"/>
  <c r="E8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46" i="2" l="1"/>
  <c r="A45" i="2" s="1"/>
  <c r="A41" i="2"/>
  <c r="A40" i="2" s="1"/>
  <c r="A36" i="2"/>
  <c r="A35" i="2" s="1"/>
  <c r="A31" i="2"/>
  <c r="A30" i="2" s="1"/>
  <c r="A21" i="2"/>
  <c r="A20" i="2" s="1"/>
  <c r="A26" i="2"/>
  <c r="A25" i="2" s="1"/>
  <c r="A3" i="2"/>
  <c r="A2" i="2" s="1"/>
  <c r="A8" i="2"/>
  <c r="A7" i="2" s="1"/>
  <c r="A17" i="2"/>
  <c r="A16" i="2" s="1"/>
  <c r="A13" i="2"/>
  <c r="A12" i="2" s="1"/>
</calcChain>
</file>

<file path=xl/sharedStrings.xml><?xml version="1.0" encoding="utf-8"?>
<sst xmlns="http://schemas.openxmlformats.org/spreadsheetml/2006/main" count="266" uniqueCount="73">
  <si>
    <t>口笛</t>
    <phoneticPr fontId="3" type="noConversion"/>
  </si>
  <si>
    <t>哔哩哔哩</t>
  </si>
  <si>
    <t>哔哩哔哩</t>
    <phoneticPr fontId="3" type="noConversion"/>
  </si>
  <si>
    <t>月之笛</t>
    <phoneticPr fontId="3" type="noConversion"/>
  </si>
  <si>
    <t>渔叉三段</t>
  </si>
  <si>
    <t>渔叉三段</t>
    <phoneticPr fontId="3" type="noConversion"/>
  </si>
  <si>
    <t>月下彼岸花</t>
  </si>
  <si>
    <t>月下彼岸花</t>
    <phoneticPr fontId="3" type="noConversion"/>
  </si>
  <si>
    <t>地火喷发</t>
  </si>
  <si>
    <t>地火喷发</t>
    <phoneticPr fontId="3" type="noConversion"/>
  </si>
  <si>
    <t>马特拉魔术</t>
  </si>
  <si>
    <t>马特拉魔术</t>
    <phoneticPr fontId="3" type="noConversion"/>
  </si>
  <si>
    <t>正义飞踢</t>
  </si>
  <si>
    <t>正义飞踢</t>
    <phoneticPr fontId="3" type="noConversion"/>
  </si>
  <si>
    <t>捕食</t>
    <phoneticPr fontId="3" type="noConversion"/>
  </si>
  <si>
    <t>轰雷</t>
  </si>
  <si>
    <t>轰雷</t>
    <phoneticPr fontId="3" type="noConversion"/>
  </si>
  <si>
    <t>冰雪乱舞</t>
  </si>
  <si>
    <t>冰雪乱舞</t>
    <phoneticPr fontId="3" type="noConversion"/>
  </si>
  <si>
    <t>魔法锤</t>
    <phoneticPr fontId="3" type="noConversion"/>
  </si>
  <si>
    <t>穿甲散弹</t>
  </si>
  <si>
    <t>穿甲散弹</t>
    <phoneticPr fontId="3" type="noConversion"/>
  </si>
  <si>
    <t>音爆</t>
    <phoneticPr fontId="3" type="noConversion"/>
  </si>
  <si>
    <t>即刻咏唱</t>
    <phoneticPr fontId="3" type="noConversion"/>
  </si>
  <si>
    <t>类星体</t>
  </si>
  <si>
    <t>类星体</t>
    <phoneticPr fontId="3" type="noConversion"/>
  </si>
  <si>
    <t>斗灵弹</t>
    <phoneticPr fontId="3" type="noConversion"/>
  </si>
  <si>
    <t>怒发冲冠</t>
    <phoneticPr fontId="3" type="noConversion"/>
  </si>
  <si>
    <t>NGA</t>
    <phoneticPr fontId="3" type="noConversion"/>
  </si>
  <si>
    <t>氰化可乐</t>
  </si>
  <si>
    <t>距离远</t>
    <phoneticPr fontId="3" type="noConversion"/>
  </si>
  <si>
    <t>距离近</t>
    <phoneticPr fontId="3" type="noConversion"/>
  </si>
  <si>
    <t>鬼宿脚</t>
  </si>
  <si>
    <t>共计</t>
    <phoneticPr fontId="3" type="noConversion"/>
  </si>
  <si>
    <t>冰弓+怒发冲冠</t>
    <phoneticPr fontId="3" type="noConversion"/>
  </si>
  <si>
    <t>斗灵弹+任意功能性</t>
    <phoneticPr fontId="3" type="noConversion"/>
  </si>
  <si>
    <t>月笛内</t>
    <phoneticPr fontId="3" type="noConversion"/>
  </si>
  <si>
    <t>外</t>
    <phoneticPr fontId="3" type="noConversion"/>
  </si>
  <si>
    <t>120循环</t>
    <phoneticPr fontId="3" type="noConversion"/>
  </si>
  <si>
    <t>90循环</t>
    <phoneticPr fontId="3" type="noConversion"/>
  </si>
  <si>
    <t>6分钟</t>
    <phoneticPr fontId="3" type="noConversion"/>
  </si>
  <si>
    <t>冰弓350*3*1.5</t>
    <phoneticPr fontId="3" type="noConversion"/>
  </si>
  <si>
    <t>马特拉400*3*1.5</t>
    <phoneticPr fontId="3" type="noConversion"/>
  </si>
  <si>
    <t>400*3*1.5</t>
    <phoneticPr fontId="3" type="noConversion"/>
  </si>
  <si>
    <t>(400-210)*3*3</t>
    <phoneticPr fontId="3" type="noConversion"/>
  </si>
  <si>
    <t>冰弓350*4*1.5</t>
    <phoneticPr fontId="3" type="noConversion"/>
  </si>
  <si>
    <t>苦痛(50+(50*30/3)*2*0.5-210*2)*3</t>
    <phoneticPr fontId="3" type="noConversion"/>
  </si>
  <si>
    <t>苦痛((550*0.5)-210)*4</t>
    <phoneticPr fontId="3" type="noConversion"/>
  </si>
  <si>
    <t>400*2*4*1.5</t>
    <phoneticPr fontId="3" type="noConversion"/>
  </si>
  <si>
    <t>(400-210)*4</t>
    <phoneticPr fontId="3" type="noConversion"/>
  </si>
  <si>
    <t>苦痛(550*1.5-250-250+550*1.5-250-210)*4</t>
    <phoneticPr fontId="3" type="noConversion"/>
  </si>
  <si>
    <t>斗灵弹</t>
  </si>
  <si>
    <t>2.5GCD</t>
    <phoneticPr fontId="3" type="noConversion"/>
  </si>
  <si>
    <t>崩石</t>
    <phoneticPr fontId="3" type="noConversion"/>
  </si>
  <si>
    <t>冰雪乱舞: 350*1.5 = 525</t>
  </si>
  <si>
    <t>怒发冲冠:(400-210)*1.5+130 = 415</t>
  </si>
  <si>
    <t>(400-210)*4.5 =855</t>
  </si>
  <si>
    <t>魔法锤:(250-210)*1.5=60</t>
  </si>
  <si>
    <t>捕食:(250-210)*2.5=100</t>
  </si>
  <si>
    <t>开局摸不到</t>
    <phoneticPr fontId="3" type="noConversion"/>
  </si>
  <si>
    <t xml:space="preserve">开局能摸到2 </t>
    <phoneticPr fontId="3" type="noConversion"/>
  </si>
  <si>
    <t>开局能摸到1</t>
    <phoneticPr fontId="3" type="noConversion"/>
  </si>
  <si>
    <t>斗灵弹进月笛</t>
    <phoneticPr fontId="3" type="noConversion"/>
  </si>
  <si>
    <t>2643暴</t>
  </si>
  <si>
    <t>1361信</t>
  </si>
  <si>
    <t>1209直</t>
  </si>
  <si>
    <t>2567暴</t>
  </si>
  <si>
    <t>2000信</t>
  </si>
  <si>
    <t>1114直</t>
  </si>
  <si>
    <t>蛮神技顺序可任意变动</t>
    <phoneticPr fontId="3" type="noConversion"/>
  </si>
  <si>
    <t>2.44GCD</t>
    <phoneticPr fontId="3" type="noConversion"/>
  </si>
  <si>
    <t>捕食滚出青魔法</t>
    <phoneticPr fontId="3" type="noConversion"/>
  </si>
  <si>
    <t>2.38GCD?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</si>
</sst>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2" fillId="3" borderId="4" xfId="2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6" fillId="4" borderId="2" xfId="3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1" fillId="2" borderId="0" xfId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 shrinkToFit="1"/>
    </xf>
  </cellXfs>
  <cellStyles count="4">
    <cellStyle name="常规" xfId="0" builtinId="0"/>
    <cellStyle name="好" xfId="1" builtinId="26"/>
    <cellStyle name="适中" xfId="3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DE3F-C9FB-413F-A234-A68FB51E199E}">
  <dimension ref="A1:R46"/>
  <sheetViews>
    <sheetView tabSelected="1" topLeftCell="A10" workbookViewId="0">
      <selection activeCell="O13" sqref="O13"/>
    </sheetView>
  </sheetViews>
  <sheetFormatPr defaultRowHeight="14.25" x14ac:dyDescent="0.2"/>
  <cols>
    <col min="1" max="1" width="13" style="3" bestFit="1" customWidth="1"/>
    <col min="2" max="2" width="8.5" style="3" bestFit="1" customWidth="1"/>
    <col min="3" max="3" width="10.5" style="3" bestFit="1" customWidth="1"/>
    <col min="4" max="4" width="7.375" style="3" bestFit="1" customWidth="1"/>
    <col min="5" max="8" width="9" style="3" bestFit="1" customWidth="1"/>
    <col min="9" max="9" width="11" style="3" bestFit="1" customWidth="1"/>
    <col min="10" max="10" width="9" style="3" bestFit="1" customWidth="1"/>
    <col min="11" max="11" width="11" style="3" bestFit="1" customWidth="1"/>
    <col min="12" max="13" width="9" style="3" bestFit="1" customWidth="1"/>
    <col min="14" max="14" width="11" style="3" bestFit="1" customWidth="1"/>
    <col min="15" max="15" width="9" style="3" bestFit="1" customWidth="1"/>
    <col min="16" max="16" width="11" style="3" bestFit="1" customWidth="1"/>
    <col min="17" max="17" width="6" style="3" bestFit="1" customWidth="1"/>
    <col min="18" max="18" width="13.375" style="3" bestFit="1" customWidth="1"/>
    <col min="19" max="20" width="7.125" style="3" customWidth="1"/>
    <col min="21" max="16384" width="9" style="3"/>
  </cols>
  <sheetData>
    <row r="1" spans="1:18" x14ac:dyDescent="0.2">
      <c r="A1" s="4" t="s">
        <v>53</v>
      </c>
      <c r="B1" s="5" t="s">
        <v>52</v>
      </c>
      <c r="C1" s="5"/>
      <c r="D1" s="6"/>
      <c r="E1" s="6" t="s">
        <v>23</v>
      </c>
      <c r="F1" s="6"/>
      <c r="G1" s="6" t="s">
        <v>9</v>
      </c>
      <c r="H1" s="6" t="s">
        <v>13</v>
      </c>
      <c r="I1" s="6"/>
      <c r="J1" s="6" t="s">
        <v>16</v>
      </c>
      <c r="K1" s="6"/>
      <c r="L1" s="6" t="s">
        <v>18</v>
      </c>
      <c r="M1" s="6"/>
      <c r="N1" s="6" t="s">
        <v>21</v>
      </c>
      <c r="O1" s="6" t="s">
        <v>7</v>
      </c>
      <c r="P1" s="6" t="s">
        <v>32</v>
      </c>
      <c r="Q1" s="7"/>
      <c r="R1" s="2"/>
    </row>
    <row r="2" spans="1:18" x14ac:dyDescent="0.2">
      <c r="A2" s="8">
        <f>A3*1.5</f>
        <v>12975</v>
      </c>
      <c r="B2" s="9" t="s">
        <v>0</v>
      </c>
      <c r="C2" s="9" t="s">
        <v>2</v>
      </c>
      <c r="D2" s="9" t="s">
        <v>3</v>
      </c>
      <c r="E2" s="9"/>
      <c r="F2" s="9" t="s">
        <v>5</v>
      </c>
      <c r="G2" s="9"/>
      <c r="H2" s="9"/>
      <c r="I2" s="9" t="s">
        <v>26</v>
      </c>
      <c r="J2" s="9"/>
      <c r="K2" s="9" t="s">
        <v>11</v>
      </c>
      <c r="L2" s="9"/>
      <c r="M2" s="9" t="s">
        <v>19</v>
      </c>
      <c r="N2" s="9"/>
      <c r="O2" s="9"/>
      <c r="P2" s="9"/>
      <c r="Q2" s="10"/>
    </row>
    <row r="3" spans="1:18" ht="15" thickBot="1" x14ac:dyDescent="0.25">
      <c r="A3" s="11">
        <f>SUM(B3:ZZ3)</f>
        <v>8650</v>
      </c>
      <c r="B3" s="12" t="s">
        <v>66</v>
      </c>
      <c r="C3" s="12" t="s">
        <v>67</v>
      </c>
      <c r="D3" s="12" t="s">
        <v>68</v>
      </c>
      <c r="E3" s="12">
        <f>VLOOKUP(IF(E1&lt;&gt;"",E1,E2),Sheet3!$A$1:$B$20,2,FALSE)</f>
        <v>0</v>
      </c>
      <c r="F3" s="12">
        <f>VLOOKUP(IF(F1&lt;&gt;"",F1,F2),Sheet3!$A$1:$B$20,2,FALSE)</f>
        <v>1350</v>
      </c>
      <c r="G3" s="12">
        <f>VLOOKUP(IF(G1&lt;&gt;"",G1,G2),Sheet3!$A$1:$B$20,2,FALSE)</f>
        <v>300</v>
      </c>
      <c r="H3" s="12">
        <f>VLOOKUP(IF(H1&lt;&gt;"",H1,H2),Sheet3!$A$1:$B$20,2,FALSE)</f>
        <v>300</v>
      </c>
      <c r="I3" s="12">
        <f>VLOOKUP(IF(I1&lt;&gt;"",I1,I2),Sheet3!$A$1:$B$20,2,FALSE)</f>
        <v>400</v>
      </c>
      <c r="J3" s="12">
        <f>VLOOKUP(IF(J1&lt;&gt;"",J1,J2),Sheet3!$A$1:$B$20,2,FALSE)</f>
        <v>400</v>
      </c>
      <c r="K3" s="12">
        <f>VLOOKUP(IF(K1&lt;&gt;"",K1,K2),Sheet3!$A$1:$B$20,2,FALSE)</f>
        <v>800</v>
      </c>
      <c r="L3" s="12">
        <f>VLOOKUP(IF(L1&lt;&gt;"",L1,L2),Sheet3!$A$1:$B$20,2,FALSE)</f>
        <v>350</v>
      </c>
      <c r="M3" s="12">
        <f>VLOOKUP(IF(M1&lt;&gt;"",M1,M2),Sheet3!$A$1:$B$20,2,FALSE)</f>
        <v>250</v>
      </c>
      <c r="N3" s="12">
        <f>VLOOKUP(IF(N1&lt;&gt;"",N1,N2),Sheet3!$A$1:$B$20,2,FALSE)</f>
        <v>1400</v>
      </c>
      <c r="O3" s="12">
        <f>VLOOKUP(IF(O1&lt;&gt;"",O1,O2),Sheet3!$A$1:$B$20,2,FALSE)</f>
        <v>1900</v>
      </c>
      <c r="P3" s="12">
        <f>VLOOKUP(IF(P1&lt;&gt;"",P1,P2),Sheet3!$A$1:$B$20,2,FALSE)</f>
        <v>1200</v>
      </c>
      <c r="Q3" s="13"/>
    </row>
    <row r="4" spans="1:18" x14ac:dyDescent="0.2">
      <c r="A4" s="16"/>
      <c r="B4" s="16"/>
      <c r="C4" s="16"/>
      <c r="D4" s="16"/>
      <c r="E4" s="16"/>
      <c r="F4" s="16"/>
      <c r="G4" s="16"/>
    </row>
    <row r="5" spans="1:18" s="16" customFormat="1" ht="15" thickBot="1" x14ac:dyDescent="0.25"/>
    <row r="6" spans="1:18" x14ac:dyDescent="0.2">
      <c r="A6" s="14" t="s">
        <v>28</v>
      </c>
      <c r="B6" s="5"/>
      <c r="C6" s="5"/>
      <c r="D6" s="6"/>
      <c r="E6" s="6" t="s">
        <v>23</v>
      </c>
      <c r="F6" s="6"/>
      <c r="G6" s="6" t="s">
        <v>7</v>
      </c>
      <c r="H6" s="6" t="s">
        <v>9</v>
      </c>
      <c r="I6" s="6"/>
      <c r="J6" s="6" t="s">
        <v>13</v>
      </c>
      <c r="K6" s="6"/>
      <c r="L6" s="6" t="s">
        <v>16</v>
      </c>
      <c r="M6" s="6" t="s">
        <v>18</v>
      </c>
      <c r="N6" s="6"/>
      <c r="O6" s="6" t="s">
        <v>21</v>
      </c>
      <c r="P6" s="6"/>
      <c r="Q6" s="15" t="s">
        <v>32</v>
      </c>
    </row>
    <row r="7" spans="1:18" x14ac:dyDescent="0.2">
      <c r="A7" s="8">
        <f>A8*1.5</f>
        <v>13065</v>
      </c>
      <c r="B7" s="9" t="s">
        <v>0</v>
      </c>
      <c r="C7" s="9" t="s">
        <v>2</v>
      </c>
      <c r="D7" s="9" t="s">
        <v>3</v>
      </c>
      <c r="E7" s="9"/>
      <c r="F7" s="9" t="s">
        <v>5</v>
      </c>
      <c r="G7" s="9"/>
      <c r="H7" s="9"/>
      <c r="I7" s="9" t="s">
        <v>11</v>
      </c>
      <c r="J7" s="9"/>
      <c r="K7" s="9" t="s">
        <v>14</v>
      </c>
      <c r="L7" s="9"/>
      <c r="M7" s="9"/>
      <c r="N7" s="9" t="s">
        <v>19</v>
      </c>
      <c r="O7" s="9"/>
      <c r="P7" s="9" t="s">
        <v>22</v>
      </c>
      <c r="Q7" s="10"/>
    </row>
    <row r="8" spans="1:18" ht="15" thickBot="1" x14ac:dyDescent="0.25">
      <c r="A8" s="11">
        <f>SUM(B8:ZZ8)</f>
        <v>8710</v>
      </c>
      <c r="B8" s="12" t="s">
        <v>66</v>
      </c>
      <c r="C8" s="12" t="s">
        <v>67</v>
      </c>
      <c r="D8" s="12" t="s">
        <v>68</v>
      </c>
      <c r="E8" s="12">
        <f>VLOOKUP(IF(E6&lt;&gt;"",E6,E7),Sheet3!$A$1:$B$20,2,FALSE)</f>
        <v>0</v>
      </c>
      <c r="F8" s="12">
        <f>VLOOKUP(IF(F6&lt;&gt;"",F6,F7),Sheet3!$A$1:$B$20,2,FALSE)</f>
        <v>1350</v>
      </c>
      <c r="G8" s="12">
        <f>VLOOKUP(IF(G6&lt;&gt;"",G6,G7),Sheet3!$A$1:$B$20,2,FALSE)</f>
        <v>1900</v>
      </c>
      <c r="H8" s="12">
        <f>VLOOKUP(IF(H6&lt;&gt;"",H6,H7),Sheet3!$A$1:$B$20,2,FALSE)</f>
        <v>300</v>
      </c>
      <c r="I8" s="12">
        <f>VLOOKUP(IF(I6&lt;&gt;"",I6,I7),Sheet3!$A$1:$B$20,2,FALSE)</f>
        <v>800</v>
      </c>
      <c r="J8" s="12">
        <f>VLOOKUP(IF(J6&lt;&gt;"",J6,J7),Sheet3!$A$1:$B$20,2,FALSE)</f>
        <v>300</v>
      </c>
      <c r="K8" s="12">
        <f>VLOOKUP(IF(K6&lt;&gt;"",K6,K7),Sheet3!$A$1:$B$20,2,FALSE)</f>
        <v>250</v>
      </c>
      <c r="L8" s="12">
        <f>VLOOKUP(IF(L6&lt;&gt;"",L6,L7),Sheet3!$A$1:$B$20,2,FALSE)</f>
        <v>400</v>
      </c>
      <c r="M8" s="12">
        <f>VLOOKUP(IF(M6&lt;&gt;"",M6,M7),Sheet3!$A$1:$B$20,2,FALSE)</f>
        <v>350</v>
      </c>
      <c r="N8" s="12">
        <f>VLOOKUP(IF(N6&lt;&gt;"",N6,N7),Sheet3!$A$1:$B$20,2,FALSE)</f>
        <v>250</v>
      </c>
      <c r="O8" s="12">
        <f>VLOOKUP(IF(O6&lt;&gt;"",O6,O7),Sheet3!$A$1:$B$20,2,FALSE)</f>
        <v>1400</v>
      </c>
      <c r="P8" s="12">
        <f>VLOOKUP(IF(P6&lt;&gt;"",P6,P7),Sheet3!$A$1:$B$20,2,FALSE)</f>
        <v>210</v>
      </c>
      <c r="Q8" s="13">
        <f>VLOOKUP(IF(Q6&lt;&gt;"",Q6,Q7),Sheet3!$A$1:$B$20,2,FALSE)</f>
        <v>1200</v>
      </c>
    </row>
    <row r="9" spans="1:18" x14ac:dyDescent="0.2">
      <c r="A9" s="16"/>
      <c r="B9" s="16"/>
      <c r="C9" s="16"/>
      <c r="D9" s="16"/>
      <c r="E9" s="16"/>
      <c r="F9" s="16"/>
      <c r="G9" s="16"/>
    </row>
    <row r="10" spans="1:18" s="16" customFormat="1" ht="15" thickBot="1" x14ac:dyDescent="0.25"/>
    <row r="11" spans="1:18" x14ac:dyDescent="0.2">
      <c r="A11" s="4" t="s">
        <v>29</v>
      </c>
      <c r="B11" s="5" t="s">
        <v>52</v>
      </c>
      <c r="C11" s="5"/>
      <c r="D11" s="6"/>
      <c r="E11" s="6" t="s">
        <v>16</v>
      </c>
      <c r="F11" s="6"/>
      <c r="G11" s="6" t="s">
        <v>13</v>
      </c>
      <c r="H11" s="6" t="s">
        <v>23</v>
      </c>
      <c r="I11" s="6"/>
      <c r="J11" s="6" t="s">
        <v>7</v>
      </c>
      <c r="K11" s="6" t="s">
        <v>9</v>
      </c>
      <c r="L11" s="6"/>
      <c r="M11" s="6" t="s">
        <v>21</v>
      </c>
      <c r="N11" s="6"/>
      <c r="O11" s="6" t="s">
        <v>18</v>
      </c>
      <c r="P11" s="6"/>
      <c r="Q11" s="15" t="s">
        <v>32</v>
      </c>
    </row>
    <row r="12" spans="1:18" x14ac:dyDescent="0.2">
      <c r="A12" s="8">
        <f>A13*1.5</f>
        <v>13350</v>
      </c>
      <c r="B12" s="9" t="s">
        <v>0</v>
      </c>
      <c r="C12" s="9" t="s">
        <v>2</v>
      </c>
      <c r="D12" s="9" t="s">
        <v>3</v>
      </c>
      <c r="E12" s="9"/>
      <c r="F12" s="9" t="s">
        <v>19</v>
      </c>
      <c r="G12" s="9"/>
      <c r="H12" s="9"/>
      <c r="I12" s="9" t="s">
        <v>5</v>
      </c>
      <c r="J12" s="9"/>
      <c r="K12" s="9"/>
      <c r="L12" s="9" t="s">
        <v>27</v>
      </c>
      <c r="M12" s="9"/>
      <c r="N12" s="9" t="s">
        <v>11</v>
      </c>
      <c r="O12" s="9"/>
      <c r="P12" s="9" t="s">
        <v>14</v>
      </c>
      <c r="Q12" s="10"/>
    </row>
    <row r="13" spans="1:18" ht="15" thickBot="1" x14ac:dyDescent="0.25">
      <c r="A13" s="11">
        <f>SUM(B13:ZZ13)</f>
        <v>8900</v>
      </c>
      <c r="B13" s="12" t="s">
        <v>66</v>
      </c>
      <c r="C13" s="12" t="s">
        <v>67</v>
      </c>
      <c r="D13" s="12" t="s">
        <v>68</v>
      </c>
      <c r="E13" s="12">
        <f>VLOOKUP(IF(E11&lt;&gt;"",E11,E12),Sheet3!$A$1:$B$20,2,FALSE)</f>
        <v>400</v>
      </c>
      <c r="F13" s="12">
        <f>VLOOKUP(IF(F11&lt;&gt;"",F11,F12),Sheet3!$A$1:$B$20,2,FALSE)</f>
        <v>250</v>
      </c>
      <c r="G13" s="12">
        <f>VLOOKUP(IF(G11&lt;&gt;"",G11,G12),Sheet3!$A$1:$B$20,2,FALSE)</f>
        <v>300</v>
      </c>
      <c r="H13" s="12">
        <f>VLOOKUP(IF(H11&lt;&gt;"",H11,H12),Sheet3!$A$1:$B$20,2,FALSE)</f>
        <v>0</v>
      </c>
      <c r="I13" s="12">
        <f>VLOOKUP(IF(I11&lt;&gt;"",I11,I12),Sheet3!$A$1:$B$20,2,FALSE)</f>
        <v>1350</v>
      </c>
      <c r="J13" s="12">
        <f>VLOOKUP(IF(J11&lt;&gt;"",J11,J12),Sheet3!$A$1:$B$20,2,FALSE)</f>
        <v>1900</v>
      </c>
      <c r="K13" s="12">
        <f>VLOOKUP(IF(K11&lt;&gt;"",K11,K12),Sheet3!$A$1:$B$20,2,FALSE)</f>
        <v>300</v>
      </c>
      <c r="L13" s="12">
        <f>VLOOKUP(IF(L11&lt;&gt;"",L11,L12),Sheet3!$A$1:$B$20,2,FALSE)</f>
        <v>400</v>
      </c>
      <c r="M13" s="12">
        <f>VLOOKUP(IF(M11&lt;&gt;"",M11,M12),Sheet3!$A$1:$B$20,2,FALSE)</f>
        <v>1400</v>
      </c>
      <c r="N13" s="12">
        <f>VLOOKUP(IF(N11&lt;&gt;"",N11,N12),Sheet3!$A$1:$B$20,2,FALSE)</f>
        <v>800</v>
      </c>
      <c r="O13" s="12">
        <f>VLOOKUP(IF(O11&lt;&gt;"",O11,O12),Sheet3!$A$1:$B$20,2,FALSE)</f>
        <v>350</v>
      </c>
      <c r="P13" s="12">
        <f>VLOOKUP(IF(P11&lt;&gt;"",P11,P12),Sheet3!$A$1:$B$20,2,FALSE)</f>
        <v>250</v>
      </c>
      <c r="Q13" s="13">
        <f>VLOOKUP(IF(Q11&lt;&gt;"",Q11,Q12),Sheet3!$A$1:$B$20,2,FALSE)</f>
        <v>1200</v>
      </c>
    </row>
    <row r="14" spans="1:18" x14ac:dyDescent="0.2">
      <c r="A14" s="16"/>
      <c r="B14" s="16"/>
      <c r="C14" s="16"/>
      <c r="D14" s="16"/>
    </row>
    <row r="15" spans="1:18" hidden="1" x14ac:dyDescent="0.2">
      <c r="A15" s="4" t="s">
        <v>30</v>
      </c>
      <c r="B15" s="5"/>
      <c r="C15" s="5"/>
      <c r="D15" s="6"/>
      <c r="E15" s="6" t="s">
        <v>7</v>
      </c>
      <c r="F15" s="6"/>
      <c r="G15" s="6" t="s">
        <v>9</v>
      </c>
      <c r="H15" s="6" t="s">
        <v>16</v>
      </c>
      <c r="I15" s="6"/>
      <c r="J15" s="6" t="s">
        <v>23</v>
      </c>
      <c r="K15" s="6"/>
      <c r="L15" s="6" t="s">
        <v>21</v>
      </c>
      <c r="M15" s="6"/>
      <c r="N15" s="6" t="s">
        <v>25</v>
      </c>
      <c r="O15" s="6" t="s">
        <v>18</v>
      </c>
      <c r="P15" s="6"/>
      <c r="Q15" s="15" t="s">
        <v>32</v>
      </c>
    </row>
    <row r="16" spans="1:18" hidden="1" x14ac:dyDescent="0.2">
      <c r="A16" s="8">
        <f>A17*1.5</f>
        <v>13575</v>
      </c>
      <c r="B16" s="9" t="s">
        <v>0</v>
      </c>
      <c r="C16" s="9" t="s">
        <v>2</v>
      </c>
      <c r="D16" s="9" t="s">
        <v>3</v>
      </c>
      <c r="E16" s="9"/>
      <c r="F16" s="9" t="s">
        <v>19</v>
      </c>
      <c r="G16" s="9"/>
      <c r="H16" s="9"/>
      <c r="I16" s="9" t="s">
        <v>26</v>
      </c>
      <c r="J16" s="9"/>
      <c r="K16" s="9" t="s">
        <v>5</v>
      </c>
      <c r="L16" s="9"/>
      <c r="M16" s="9" t="s">
        <v>27</v>
      </c>
      <c r="N16" s="9"/>
      <c r="O16" s="9"/>
      <c r="P16" s="9" t="s">
        <v>11</v>
      </c>
      <c r="Q16" s="10"/>
    </row>
    <row r="17" spans="1:17" ht="15" hidden="1" thickBot="1" x14ac:dyDescent="0.25">
      <c r="A17" s="11">
        <f>SUM(B17:ZZ17)</f>
        <v>9050</v>
      </c>
      <c r="B17" s="12"/>
      <c r="C17" s="12"/>
      <c r="D17" s="12"/>
      <c r="E17" s="12">
        <f>VLOOKUP(IF(E15&lt;&gt;"",E15,E16),Sheet3!$A$1:$B$20,2,FALSE)</f>
        <v>1900</v>
      </c>
      <c r="F17" s="12">
        <f>VLOOKUP(IF(F15&lt;&gt;"",F15,F16),Sheet3!$A$1:$B$20,2,FALSE)</f>
        <v>250</v>
      </c>
      <c r="G17" s="12">
        <f>VLOOKUP(IF(G15&lt;&gt;"",G15,G16),Sheet3!$A$1:$B$20,2,FALSE)</f>
        <v>300</v>
      </c>
      <c r="H17" s="12">
        <f>VLOOKUP(IF(H15&lt;&gt;"",H15,H16),Sheet3!$A$1:$B$20,2,FALSE)</f>
        <v>400</v>
      </c>
      <c r="I17" s="12">
        <f>VLOOKUP(IF(I15&lt;&gt;"",I15,I16),Sheet3!$A$1:$B$20,2,FALSE)</f>
        <v>400</v>
      </c>
      <c r="J17" s="12">
        <f>VLOOKUP(IF(J15&lt;&gt;"",J15,J16),Sheet3!$A$1:$B$20,2,FALSE)</f>
        <v>0</v>
      </c>
      <c r="K17" s="12">
        <f>VLOOKUP(IF(K15&lt;&gt;"",K15,K16),Sheet3!$A$1:$B$20,2,FALSE)</f>
        <v>1350</v>
      </c>
      <c r="L17" s="12">
        <f>VLOOKUP(IF(L15&lt;&gt;"",L15,L16),Sheet3!$A$1:$B$20,2,FALSE)</f>
        <v>1400</v>
      </c>
      <c r="M17" s="12">
        <f>VLOOKUP(IF(M15&lt;&gt;"",M15,M16),Sheet3!$A$1:$B$20,2,FALSE)</f>
        <v>400</v>
      </c>
      <c r="N17" s="12">
        <f>VLOOKUP(IF(N15&lt;&gt;"",N15,N16),Sheet3!$A$1:$B$20,2,FALSE)</f>
        <v>300</v>
      </c>
      <c r="O17" s="12">
        <f>VLOOKUP(IF(O15&lt;&gt;"",O15,O16),Sheet3!$A$1:$B$20,2,FALSE)</f>
        <v>350</v>
      </c>
      <c r="P17" s="12">
        <f>VLOOKUP(IF(P15&lt;&gt;"",P15,P16),Sheet3!$A$1:$B$20,2,FALSE)</f>
        <v>800</v>
      </c>
      <c r="Q17" s="13">
        <f>VLOOKUP(IF(Q15&lt;&gt;"",Q15,Q16),Sheet3!$A$1:$B$20,2,FALSE)</f>
        <v>1200</v>
      </c>
    </row>
    <row r="18" spans="1:17" ht="15" hidden="1" thickBot="1" x14ac:dyDescent="0.25"/>
    <row r="19" spans="1:17" hidden="1" x14ac:dyDescent="0.2">
      <c r="A19" s="4" t="s">
        <v>31</v>
      </c>
      <c r="B19" s="5"/>
      <c r="C19" s="5"/>
      <c r="D19" s="6"/>
      <c r="E19" s="6" t="s">
        <v>23</v>
      </c>
      <c r="F19" s="6"/>
      <c r="G19" s="6" t="s">
        <v>7</v>
      </c>
      <c r="H19" s="6" t="s">
        <v>9</v>
      </c>
      <c r="I19" s="6"/>
      <c r="J19" s="6" t="s">
        <v>21</v>
      </c>
      <c r="K19" s="6"/>
      <c r="L19" s="6" t="s">
        <v>16</v>
      </c>
      <c r="M19" s="6"/>
      <c r="N19" s="6" t="s">
        <v>25</v>
      </c>
      <c r="O19" s="6" t="s">
        <v>18</v>
      </c>
      <c r="P19" s="6"/>
      <c r="Q19" s="15" t="s">
        <v>32</v>
      </c>
    </row>
    <row r="20" spans="1:17" hidden="1" x14ac:dyDescent="0.2">
      <c r="A20" s="8">
        <f>A21*1.5</f>
        <v>13575</v>
      </c>
      <c r="B20" s="9" t="s">
        <v>0</v>
      </c>
      <c r="C20" s="9" t="s">
        <v>2</v>
      </c>
      <c r="D20" s="9" t="s">
        <v>3</v>
      </c>
      <c r="E20" s="9"/>
      <c r="F20" s="9" t="s">
        <v>5</v>
      </c>
      <c r="G20" s="9"/>
      <c r="H20" s="9"/>
      <c r="I20" s="9" t="s">
        <v>27</v>
      </c>
      <c r="J20" s="9"/>
      <c r="K20" s="9" t="s">
        <v>11</v>
      </c>
      <c r="L20" s="9"/>
      <c r="M20" s="9" t="s">
        <v>19</v>
      </c>
      <c r="N20" s="9"/>
      <c r="O20" s="9"/>
      <c r="P20" s="9" t="s">
        <v>26</v>
      </c>
      <c r="Q20" s="10"/>
    </row>
    <row r="21" spans="1:17" ht="15" hidden="1" thickBot="1" x14ac:dyDescent="0.25">
      <c r="A21" s="11">
        <f>SUM(B21:ZZ21)</f>
        <v>9050</v>
      </c>
      <c r="B21" s="12"/>
      <c r="C21" s="12"/>
      <c r="D21" s="12"/>
      <c r="E21" s="12">
        <f>VLOOKUP(IF(E19&lt;&gt;"",E19,E20),Sheet3!$A$1:$B$20,2,FALSE)</f>
        <v>0</v>
      </c>
      <c r="F21" s="12">
        <f>VLOOKUP(IF(F19&lt;&gt;"",F19,F20),Sheet3!$A$1:$B$20,2,FALSE)</f>
        <v>1350</v>
      </c>
      <c r="G21" s="12">
        <f>VLOOKUP(IF(G19&lt;&gt;"",G19,G20),Sheet3!$A$1:$B$20,2,FALSE)</f>
        <v>1900</v>
      </c>
      <c r="H21" s="12">
        <f>VLOOKUP(IF(H19&lt;&gt;"",H19,H20),Sheet3!$A$1:$B$20,2,FALSE)</f>
        <v>300</v>
      </c>
      <c r="I21" s="12">
        <f>VLOOKUP(IF(I19&lt;&gt;"",I19,I20),Sheet3!$A$1:$B$20,2,FALSE)</f>
        <v>400</v>
      </c>
      <c r="J21" s="12">
        <f>VLOOKUP(IF(J19&lt;&gt;"",J19,J20),Sheet3!$A$1:$B$20,2,FALSE)</f>
        <v>1400</v>
      </c>
      <c r="K21" s="12">
        <f>VLOOKUP(IF(K19&lt;&gt;"",K19,K20),Sheet3!$A$1:$B$20,2,FALSE)</f>
        <v>800</v>
      </c>
      <c r="L21" s="12">
        <f>VLOOKUP(IF(L19&lt;&gt;"",L19,L20),Sheet3!$A$1:$B$20,2,FALSE)</f>
        <v>400</v>
      </c>
      <c r="M21" s="12">
        <f>VLOOKUP(IF(M19&lt;&gt;"",M19,M20),Sheet3!$A$1:$B$20,2,FALSE)</f>
        <v>250</v>
      </c>
      <c r="N21" s="12">
        <f>VLOOKUP(IF(N19&lt;&gt;"",N19,N20),Sheet3!$A$1:$B$20,2,FALSE)</f>
        <v>300</v>
      </c>
      <c r="O21" s="12">
        <f>VLOOKUP(IF(O19&lt;&gt;"",O19,O20),Sheet3!$A$1:$B$20,2,FALSE)</f>
        <v>350</v>
      </c>
      <c r="P21" s="12">
        <f>VLOOKUP(IF(P19&lt;&gt;"",P19,P20),Sheet3!$A$1:$B$20,2,FALSE)</f>
        <v>400</v>
      </c>
      <c r="Q21" s="13">
        <f>VLOOKUP(IF(Q19&lt;&gt;"",Q19,Q20),Sheet3!$A$1:$B$20,2,FALSE)</f>
        <v>1200</v>
      </c>
    </row>
    <row r="22" spans="1:17" ht="15" hidden="1" thickBot="1" x14ac:dyDescent="0.25"/>
    <row r="23" spans="1:17" s="16" customFormat="1" ht="15" thickBot="1" x14ac:dyDescent="0.25"/>
    <row r="24" spans="1:17" x14ac:dyDescent="0.2">
      <c r="A24" s="17" t="s">
        <v>61</v>
      </c>
      <c r="B24" s="5" t="s">
        <v>52</v>
      </c>
      <c r="C24" s="5"/>
      <c r="D24" s="6"/>
      <c r="E24" s="6" t="s">
        <v>7</v>
      </c>
      <c r="F24" s="6"/>
      <c r="G24" s="6" t="s">
        <v>13</v>
      </c>
      <c r="H24" s="6" t="s">
        <v>23</v>
      </c>
      <c r="I24" s="6"/>
      <c r="J24" s="6" t="s">
        <v>21</v>
      </c>
      <c r="K24" s="6"/>
      <c r="L24" s="6" t="s">
        <v>9</v>
      </c>
      <c r="M24" s="6" t="s">
        <v>16</v>
      </c>
      <c r="N24" s="6"/>
      <c r="O24" s="6" t="s">
        <v>18</v>
      </c>
      <c r="P24" s="6"/>
      <c r="Q24" s="15" t="s">
        <v>32</v>
      </c>
    </row>
    <row r="25" spans="1:17" x14ac:dyDescent="0.2">
      <c r="A25" s="8">
        <f>A26*1.5</f>
        <v>13350</v>
      </c>
      <c r="B25" s="9" t="s">
        <v>0</v>
      </c>
      <c r="C25" s="9" t="s">
        <v>2</v>
      </c>
      <c r="D25" s="9" t="s">
        <v>3</v>
      </c>
      <c r="E25" s="9"/>
      <c r="F25" s="9" t="s">
        <v>19</v>
      </c>
      <c r="G25" s="9"/>
      <c r="H25" s="9"/>
      <c r="I25" s="9" t="s">
        <v>5</v>
      </c>
      <c r="J25" s="9"/>
      <c r="K25" s="9" t="s">
        <v>27</v>
      </c>
      <c r="L25" s="9"/>
      <c r="M25" s="9"/>
      <c r="N25" s="9" t="s">
        <v>11</v>
      </c>
      <c r="O25" s="9"/>
      <c r="P25" s="9" t="s">
        <v>14</v>
      </c>
      <c r="Q25" s="10"/>
    </row>
    <row r="26" spans="1:17" ht="15" thickBot="1" x14ac:dyDescent="0.25">
      <c r="A26" s="11">
        <f>SUM(B26:ZZ26)</f>
        <v>8900</v>
      </c>
      <c r="B26" s="12" t="s">
        <v>66</v>
      </c>
      <c r="C26" s="12" t="s">
        <v>67</v>
      </c>
      <c r="D26" s="12" t="s">
        <v>68</v>
      </c>
      <c r="E26" s="12">
        <f>VLOOKUP(IF(E24&lt;&gt;"",E24,E25),Sheet3!$A$1:$B$20,2,FALSE)</f>
        <v>1900</v>
      </c>
      <c r="F26" s="12">
        <f>VLOOKUP(IF(F24&lt;&gt;"",F24,F25),Sheet3!$A$1:$B$20,2,FALSE)</f>
        <v>250</v>
      </c>
      <c r="G26" s="12">
        <f>VLOOKUP(IF(G24&lt;&gt;"",G24,G25),Sheet3!$A$1:$B$20,2,FALSE)</f>
        <v>300</v>
      </c>
      <c r="H26" s="12">
        <f>VLOOKUP(IF(H24&lt;&gt;"",H24,H25),Sheet3!$A$1:$B$20,2,FALSE)</f>
        <v>0</v>
      </c>
      <c r="I26" s="12">
        <f>VLOOKUP(IF(I24&lt;&gt;"",I24,I25),Sheet3!$A$1:$B$20,2,FALSE)</f>
        <v>1350</v>
      </c>
      <c r="J26" s="12">
        <f>VLOOKUP(IF(J24&lt;&gt;"",J24,J25),Sheet3!$A$1:$B$20,2,FALSE)</f>
        <v>1400</v>
      </c>
      <c r="K26" s="12">
        <f>VLOOKUP(IF(K24&lt;&gt;"",K24,K25),Sheet3!$A$1:$B$20,2,FALSE)</f>
        <v>400</v>
      </c>
      <c r="L26" s="12">
        <f>VLOOKUP(IF(L24&lt;&gt;"",L24,L25),Sheet3!$A$1:$B$20,2,FALSE)</f>
        <v>300</v>
      </c>
      <c r="M26" s="12">
        <f>VLOOKUP(IF(M24&lt;&gt;"",M24,M25),Sheet3!$A$1:$B$20,2,FALSE)</f>
        <v>400</v>
      </c>
      <c r="N26" s="12">
        <f>VLOOKUP(IF(N24&lt;&gt;"",N24,N25),Sheet3!$A$1:$B$20,2,FALSE)</f>
        <v>800</v>
      </c>
      <c r="O26" s="12">
        <f>VLOOKUP(IF(O24&lt;&gt;"",O24,O25),Sheet3!$A$1:$B$20,2,FALSE)</f>
        <v>350</v>
      </c>
      <c r="P26" s="12">
        <f>VLOOKUP(IF(P24&lt;&gt;"",P24,P25),Sheet3!$A$1:$B$20,2,FALSE)</f>
        <v>250</v>
      </c>
      <c r="Q26" s="13">
        <f>VLOOKUP(IF(Q24&lt;&gt;"",Q24,Q25),Sheet3!$A$1:$B$20,2,FALSE)</f>
        <v>1200</v>
      </c>
    </row>
    <row r="27" spans="1:17" x14ac:dyDescent="0.2">
      <c r="A27" s="16"/>
      <c r="B27" s="16"/>
      <c r="C27" s="16"/>
      <c r="D27" s="16"/>
    </row>
    <row r="28" spans="1:17" s="16" customFormat="1" ht="15" thickBot="1" x14ac:dyDescent="0.25"/>
    <row r="29" spans="1:17" x14ac:dyDescent="0.2">
      <c r="A29" s="17" t="s">
        <v>59</v>
      </c>
      <c r="B29" s="5" t="s">
        <v>52</v>
      </c>
      <c r="C29" s="5"/>
      <c r="D29" s="6"/>
      <c r="E29" s="6" t="s">
        <v>16</v>
      </c>
      <c r="F29" s="6"/>
      <c r="G29" s="6" t="s">
        <v>13</v>
      </c>
      <c r="H29" s="6" t="s">
        <v>7</v>
      </c>
      <c r="I29" s="6"/>
      <c r="J29" s="6" t="s">
        <v>9</v>
      </c>
      <c r="K29" s="6"/>
      <c r="L29" s="6" t="s">
        <v>18</v>
      </c>
      <c r="M29" s="6" t="s">
        <v>23</v>
      </c>
      <c r="N29" s="6"/>
      <c r="O29" s="6" t="s">
        <v>21</v>
      </c>
      <c r="P29" s="6"/>
      <c r="Q29" s="15" t="s">
        <v>32</v>
      </c>
    </row>
    <row r="30" spans="1:17" x14ac:dyDescent="0.2">
      <c r="A30" s="8">
        <f>A31*1.5</f>
        <v>13350</v>
      </c>
      <c r="B30" s="9" t="s">
        <v>0</v>
      </c>
      <c r="C30" s="9" t="s">
        <v>2</v>
      </c>
      <c r="D30" s="9" t="s">
        <v>3</v>
      </c>
      <c r="E30" s="9"/>
      <c r="F30" s="9" t="s">
        <v>19</v>
      </c>
      <c r="G30" s="9"/>
      <c r="H30" s="9"/>
      <c r="I30" s="9" t="s">
        <v>5</v>
      </c>
      <c r="J30" s="9"/>
      <c r="K30" s="9" t="s">
        <v>27</v>
      </c>
      <c r="L30" s="9"/>
      <c r="M30" s="9"/>
      <c r="N30" s="9" t="s">
        <v>11</v>
      </c>
      <c r="O30" s="9"/>
      <c r="P30" s="9" t="s">
        <v>14</v>
      </c>
      <c r="Q30" s="10"/>
    </row>
    <row r="31" spans="1:17" ht="15" thickBot="1" x14ac:dyDescent="0.25">
      <c r="A31" s="11">
        <f>SUM(B31:ZZ31)</f>
        <v>8900</v>
      </c>
      <c r="B31" s="12" t="s">
        <v>66</v>
      </c>
      <c r="C31" s="12" t="s">
        <v>67</v>
      </c>
      <c r="D31" s="12" t="s">
        <v>68</v>
      </c>
      <c r="E31" s="12">
        <f>VLOOKUP(IF(E29&lt;&gt;"",E29,E30),Sheet3!$A$1:$B$20,2,FALSE)</f>
        <v>400</v>
      </c>
      <c r="F31" s="12">
        <f>VLOOKUP(IF(F29&lt;&gt;"",F29,F30),Sheet3!$A$1:$B$20,2,FALSE)</f>
        <v>250</v>
      </c>
      <c r="G31" s="12">
        <f>VLOOKUP(IF(G29&lt;&gt;"",G29,G30),Sheet3!$A$1:$B$20,2,FALSE)</f>
        <v>300</v>
      </c>
      <c r="H31" s="12">
        <f>VLOOKUP(IF(H29&lt;&gt;"",H29,H30),Sheet3!$A$1:$B$20,2,FALSE)</f>
        <v>1900</v>
      </c>
      <c r="I31" s="12">
        <f>VLOOKUP(IF(I29&lt;&gt;"",I29,I30),Sheet3!$A$1:$B$20,2,FALSE)</f>
        <v>1350</v>
      </c>
      <c r="J31" s="12">
        <f>VLOOKUP(IF(J29&lt;&gt;"",J29,J30),Sheet3!$A$1:$B$20,2,FALSE)</f>
        <v>300</v>
      </c>
      <c r="K31" s="12">
        <f>VLOOKUP(IF(K29&lt;&gt;"",K29,K30),Sheet3!$A$1:$B$20,2,FALSE)</f>
        <v>400</v>
      </c>
      <c r="L31" s="12">
        <f>VLOOKUP(IF(L29&lt;&gt;"",L29,L30),Sheet3!$A$1:$B$20,2,FALSE)</f>
        <v>350</v>
      </c>
      <c r="M31" s="12">
        <f>VLOOKUP(IF(M29&lt;&gt;"",M29,M30),Sheet3!$A$1:$B$20,2,FALSE)</f>
        <v>0</v>
      </c>
      <c r="N31" s="12">
        <f>VLOOKUP(IF(N29&lt;&gt;"",N29,N30),Sheet3!$A$1:$B$20,2,FALSE)</f>
        <v>800</v>
      </c>
      <c r="O31" s="12">
        <f>VLOOKUP(IF(O29&lt;&gt;"",O29,O30),Sheet3!$A$1:$B$20,2,FALSE)</f>
        <v>1400</v>
      </c>
      <c r="P31" s="12">
        <f>VLOOKUP(IF(P29&lt;&gt;"",P29,P30),Sheet3!$A$1:$B$20,2,FALSE)</f>
        <v>250</v>
      </c>
      <c r="Q31" s="13">
        <f>VLOOKUP(IF(Q29&lt;&gt;"",Q29,Q30),Sheet3!$A$1:$B$20,2,FALSE)</f>
        <v>1200</v>
      </c>
    </row>
    <row r="32" spans="1:17" ht="14.25" customHeight="1" x14ac:dyDescent="0.2">
      <c r="A32" s="16"/>
      <c r="B32" s="16"/>
      <c r="C32" s="16"/>
      <c r="D32" s="16"/>
    </row>
    <row r="33" spans="1:18" s="16" customFormat="1" ht="14.25" customHeight="1" thickBot="1" x14ac:dyDescent="0.25"/>
    <row r="34" spans="1:18" x14ac:dyDescent="0.2">
      <c r="A34" s="17" t="s">
        <v>60</v>
      </c>
      <c r="B34" s="5" t="s">
        <v>52</v>
      </c>
      <c r="C34" s="5"/>
      <c r="D34" s="6"/>
      <c r="E34" s="6" t="s">
        <v>7</v>
      </c>
      <c r="F34" s="6"/>
      <c r="G34" s="6" t="s">
        <v>23</v>
      </c>
      <c r="H34" s="6" t="s">
        <v>18</v>
      </c>
      <c r="I34" s="6"/>
      <c r="J34" s="6" t="s">
        <v>21</v>
      </c>
      <c r="K34" s="6"/>
      <c r="L34" s="6" t="s">
        <v>9</v>
      </c>
      <c r="M34" s="6" t="s">
        <v>16</v>
      </c>
      <c r="N34" s="6"/>
      <c r="O34" s="6" t="s">
        <v>25</v>
      </c>
      <c r="P34" s="6"/>
      <c r="Q34" s="15" t="s">
        <v>32</v>
      </c>
    </row>
    <row r="35" spans="1:18" x14ac:dyDescent="0.2">
      <c r="A35" s="8">
        <f>A36*1.5</f>
        <v>13350</v>
      </c>
      <c r="B35" s="9" t="s">
        <v>0</v>
      </c>
      <c r="C35" s="9" t="s">
        <v>2</v>
      </c>
      <c r="D35" s="9" t="s">
        <v>3</v>
      </c>
      <c r="E35" s="9"/>
      <c r="F35" s="9" t="s">
        <v>19</v>
      </c>
      <c r="G35" s="9"/>
      <c r="H35" s="9"/>
      <c r="I35" s="9" t="s">
        <v>5</v>
      </c>
      <c r="J35" s="9"/>
      <c r="K35" s="9" t="s">
        <v>27</v>
      </c>
      <c r="L35" s="9"/>
      <c r="M35" s="9"/>
      <c r="N35" s="9" t="s">
        <v>11</v>
      </c>
      <c r="O35" s="9"/>
      <c r="P35" s="9" t="s">
        <v>14</v>
      </c>
      <c r="Q35" s="10"/>
    </row>
    <row r="36" spans="1:18" ht="15" thickBot="1" x14ac:dyDescent="0.25">
      <c r="A36" s="11">
        <f>SUM(B36:ZZ36)</f>
        <v>8900</v>
      </c>
      <c r="B36" s="12" t="s">
        <v>66</v>
      </c>
      <c r="C36" s="12" t="s">
        <v>67</v>
      </c>
      <c r="D36" s="12" t="s">
        <v>68</v>
      </c>
      <c r="E36" s="12">
        <f>VLOOKUP(IF(E34&lt;&gt;"",E34,E35),Sheet3!$A$1:$B$20,2,FALSE)</f>
        <v>1900</v>
      </c>
      <c r="F36" s="12">
        <f>VLOOKUP(IF(F34&lt;&gt;"",F34,F35),Sheet3!$A$1:$B$20,2,FALSE)</f>
        <v>250</v>
      </c>
      <c r="G36" s="12">
        <f>VLOOKUP(IF(G34&lt;&gt;"",G34,G35),Sheet3!$A$1:$B$20,2,FALSE)</f>
        <v>0</v>
      </c>
      <c r="H36" s="12">
        <f>VLOOKUP(IF(H34&lt;&gt;"",H34,H35),Sheet3!$A$1:$B$20,2,FALSE)</f>
        <v>350</v>
      </c>
      <c r="I36" s="12">
        <f>VLOOKUP(IF(I34&lt;&gt;"",I34,I35),Sheet3!$A$1:$B$20,2,FALSE)</f>
        <v>1350</v>
      </c>
      <c r="J36" s="12">
        <f>VLOOKUP(IF(J34&lt;&gt;"",J34,J35),Sheet3!$A$1:$B$20,2,FALSE)</f>
        <v>1400</v>
      </c>
      <c r="K36" s="12">
        <f>VLOOKUP(IF(K34&lt;&gt;"",K34,K35),Sheet3!$A$1:$B$20,2,FALSE)</f>
        <v>400</v>
      </c>
      <c r="L36" s="12">
        <f>VLOOKUP(IF(L34&lt;&gt;"",L34,L35),Sheet3!$A$1:$B$20,2,FALSE)</f>
        <v>300</v>
      </c>
      <c r="M36" s="12">
        <f>VLOOKUP(IF(M34&lt;&gt;"",M34,M35),Sheet3!$A$1:$B$20,2,FALSE)</f>
        <v>400</v>
      </c>
      <c r="N36" s="12">
        <f>VLOOKUP(IF(N34&lt;&gt;"",N34,N35),Sheet3!$A$1:$B$20,2,FALSE)</f>
        <v>800</v>
      </c>
      <c r="O36" s="12">
        <f>VLOOKUP(IF(O34&lt;&gt;"",O34,O35),Sheet3!$A$1:$B$20,2,FALSE)</f>
        <v>300</v>
      </c>
      <c r="P36" s="12">
        <f>VLOOKUP(IF(P34&lt;&gt;"",P34,P35),Sheet3!$A$1:$B$20,2,FALSE)</f>
        <v>250</v>
      </c>
      <c r="Q36" s="13">
        <f>VLOOKUP(IF(Q34&lt;&gt;"",Q34,Q35),Sheet3!$A$1:$B$20,2,FALSE)</f>
        <v>1200</v>
      </c>
    </row>
    <row r="38" spans="1:18" s="16" customFormat="1" ht="15" thickBot="1" x14ac:dyDescent="0.25">
      <c r="E38" s="22" t="s">
        <v>69</v>
      </c>
      <c r="F38" s="22"/>
      <c r="G38" s="22"/>
    </row>
    <row r="39" spans="1:18" x14ac:dyDescent="0.2">
      <c r="A39" s="18" t="s">
        <v>62</v>
      </c>
      <c r="B39" s="20" t="s">
        <v>70</v>
      </c>
      <c r="C39" s="5"/>
      <c r="D39" s="6"/>
      <c r="E39" s="6" t="s">
        <v>25</v>
      </c>
      <c r="F39" s="6"/>
      <c r="G39" s="6" t="s">
        <v>7</v>
      </c>
      <c r="H39" s="6"/>
      <c r="I39" s="6" t="s">
        <v>18</v>
      </c>
      <c r="J39" s="6" t="s">
        <v>23</v>
      </c>
      <c r="K39" s="6"/>
      <c r="L39" s="6" t="s">
        <v>21</v>
      </c>
      <c r="M39" s="6"/>
      <c r="N39" s="6" t="s">
        <v>9</v>
      </c>
      <c r="O39" s="6" t="s">
        <v>16</v>
      </c>
      <c r="P39" s="6"/>
      <c r="Q39" s="15" t="s">
        <v>32</v>
      </c>
      <c r="R39" s="16"/>
    </row>
    <row r="40" spans="1:18" x14ac:dyDescent="0.2">
      <c r="A40" s="8">
        <f>A41*1.5</f>
        <v>13575</v>
      </c>
      <c r="B40" s="9" t="s">
        <v>0</v>
      </c>
      <c r="C40" s="9" t="s">
        <v>2</v>
      </c>
      <c r="D40" s="9" t="s">
        <v>3</v>
      </c>
      <c r="E40" s="9"/>
      <c r="F40" s="9" t="s">
        <v>26</v>
      </c>
      <c r="G40" s="9"/>
      <c r="H40" s="9" t="s">
        <v>14</v>
      </c>
      <c r="I40" s="9"/>
      <c r="J40" s="9"/>
      <c r="K40" s="9" t="s">
        <v>5</v>
      </c>
      <c r="L40" s="9"/>
      <c r="M40" s="9" t="s">
        <v>27</v>
      </c>
      <c r="N40" s="9"/>
      <c r="O40" s="9"/>
      <c r="P40" s="9" t="s">
        <v>11</v>
      </c>
      <c r="Q40" s="10"/>
      <c r="R40" s="16"/>
    </row>
    <row r="41" spans="1:18" ht="15" thickBot="1" x14ac:dyDescent="0.25">
      <c r="A41" s="11">
        <f>SUM(B41:ZZ41)</f>
        <v>9050</v>
      </c>
      <c r="B41" s="12" t="s">
        <v>63</v>
      </c>
      <c r="C41" s="12" t="s">
        <v>64</v>
      </c>
      <c r="D41" s="12" t="s">
        <v>65</v>
      </c>
      <c r="E41" s="12">
        <f>VLOOKUP(IF(E39&lt;&gt;"",E39,E40),Sheet3!$A$1:$B$20,2,FALSE)</f>
        <v>300</v>
      </c>
      <c r="F41" s="12">
        <f>VLOOKUP(IF(F39&lt;&gt;"",F39,F40),Sheet3!$A$1:$B$20,2,FALSE)</f>
        <v>400</v>
      </c>
      <c r="G41" s="12">
        <f>VLOOKUP(IF(G39&lt;&gt;"",G39,G40),Sheet3!$A$1:$B$20,2,FALSE)</f>
        <v>1900</v>
      </c>
      <c r="H41" s="12">
        <f>VLOOKUP(IF(H39&lt;&gt;"",H39,H40),Sheet3!$A$1:$B$20,2,FALSE)</f>
        <v>250</v>
      </c>
      <c r="I41" s="12">
        <f>VLOOKUP(IF(I39&lt;&gt;"",I39,I40),Sheet3!$A$1:$B$20,2,FALSE)</f>
        <v>350</v>
      </c>
      <c r="J41" s="12">
        <f>VLOOKUP(IF(J39&lt;&gt;"",J39,J40),Sheet3!$A$1:$B$20,2,FALSE)</f>
        <v>0</v>
      </c>
      <c r="K41" s="12">
        <f>VLOOKUP(IF(K39&lt;&gt;"",K39,K40),Sheet3!$A$1:$B$20,2,FALSE)</f>
        <v>1350</v>
      </c>
      <c r="L41" s="12">
        <f>VLOOKUP(IF(L39&lt;&gt;"",L39,L40),Sheet3!$A$1:$B$20,2,FALSE)</f>
        <v>1400</v>
      </c>
      <c r="M41" s="12">
        <f>VLOOKUP(IF(M39&lt;&gt;"",M39,M40),Sheet3!$A$1:$B$20,2,FALSE)</f>
        <v>400</v>
      </c>
      <c r="N41" s="12">
        <f>VLOOKUP(IF(N39&lt;&gt;"",N39,N40),Sheet3!$A$1:$B$20,2,FALSE)</f>
        <v>300</v>
      </c>
      <c r="O41" s="12">
        <f>VLOOKUP(IF(O39&lt;&gt;"",O39,O40),Sheet3!$A$1:$B$20,2,FALSE)</f>
        <v>400</v>
      </c>
      <c r="P41" s="12">
        <f>VLOOKUP(IF(P39&lt;&gt;"",P39,P40),Sheet3!$A$1:$B$20,2,FALSE)</f>
        <v>800</v>
      </c>
      <c r="Q41" s="13">
        <f>VLOOKUP(IF(Q39&lt;&gt;"",Q39,Q40),Sheet3!$A$1:$B$20,2,FALSE)</f>
        <v>1200</v>
      </c>
      <c r="R41" s="16"/>
    </row>
    <row r="42" spans="1:18" x14ac:dyDescent="0.2">
      <c r="C42" s="19"/>
    </row>
    <row r="43" spans="1:18" ht="15" thickBot="1" x14ac:dyDescent="0.25"/>
    <row r="44" spans="1:18" x14ac:dyDescent="0.2">
      <c r="A44" s="18" t="s">
        <v>71</v>
      </c>
      <c r="B44" s="20" t="s">
        <v>72</v>
      </c>
      <c r="C44" s="5"/>
      <c r="D44" s="6"/>
      <c r="E44" s="6" t="s">
        <v>7</v>
      </c>
      <c r="F44" s="6"/>
      <c r="G44" s="6" t="s">
        <v>23</v>
      </c>
      <c r="H44" s="6" t="s">
        <v>18</v>
      </c>
      <c r="I44" s="6"/>
      <c r="J44" s="6" t="s">
        <v>21</v>
      </c>
      <c r="K44" s="6"/>
      <c r="L44" s="6" t="s">
        <v>9</v>
      </c>
      <c r="M44" s="6" t="s">
        <v>16</v>
      </c>
      <c r="N44" s="6"/>
      <c r="O44" s="6" t="s">
        <v>25</v>
      </c>
      <c r="P44" s="6"/>
      <c r="Q44" s="15" t="s">
        <v>32</v>
      </c>
    </row>
    <row r="45" spans="1:18" x14ac:dyDescent="0.2">
      <c r="A45" s="8">
        <f>A46*1.5</f>
        <v>13575</v>
      </c>
      <c r="B45" s="9" t="s">
        <v>0</v>
      </c>
      <c r="C45" s="9" t="s">
        <v>2</v>
      </c>
      <c r="D45" s="9" t="s">
        <v>3</v>
      </c>
      <c r="E45" s="9"/>
      <c r="F45" s="9" t="s">
        <v>19</v>
      </c>
      <c r="G45" s="9"/>
      <c r="H45" s="9"/>
      <c r="I45" s="9" t="s">
        <v>5</v>
      </c>
      <c r="J45" s="9"/>
      <c r="K45" s="9" t="s">
        <v>27</v>
      </c>
      <c r="L45" s="9"/>
      <c r="M45" s="9"/>
      <c r="N45" s="9" t="s">
        <v>26</v>
      </c>
      <c r="O45" s="9"/>
      <c r="P45" s="9" t="s">
        <v>11</v>
      </c>
      <c r="Q45" s="10"/>
    </row>
    <row r="46" spans="1:18" ht="15" thickBot="1" x14ac:dyDescent="0.25">
      <c r="A46" s="11">
        <f>SUM(B46:ZZ46)</f>
        <v>9050</v>
      </c>
      <c r="B46" s="21" t="s">
        <v>63</v>
      </c>
      <c r="C46" s="21" t="s">
        <v>64</v>
      </c>
      <c r="D46" s="21" t="s">
        <v>65</v>
      </c>
      <c r="E46" s="21">
        <f>VLOOKUP(IF(E44&lt;&gt;"",E44,E45),Sheet3!$A$1:$B$20,2,FALSE)</f>
        <v>1900</v>
      </c>
      <c r="F46" s="21">
        <f>VLOOKUP(IF(F44&lt;&gt;"",F44,F45),Sheet3!$A$1:$B$20,2,FALSE)</f>
        <v>250</v>
      </c>
      <c r="G46" s="21">
        <f>VLOOKUP(IF(G44&lt;&gt;"",G44,G45),Sheet3!$A$1:$B$20,2,FALSE)</f>
        <v>0</v>
      </c>
      <c r="H46" s="21">
        <f>VLOOKUP(IF(H44&lt;&gt;"",H44,H45),Sheet3!$A$1:$B$20,2,FALSE)</f>
        <v>350</v>
      </c>
      <c r="I46" s="21">
        <f>VLOOKUP(IF(I44&lt;&gt;"",I44,I45),Sheet3!$A$1:$B$20,2,FALSE)</f>
        <v>1350</v>
      </c>
      <c r="J46" s="21">
        <f>VLOOKUP(IF(J44&lt;&gt;"",J44,J45),Sheet3!$A$1:$B$20,2,FALSE)</f>
        <v>1400</v>
      </c>
      <c r="K46" s="21">
        <f>VLOOKUP(IF(K44&lt;&gt;"",K44,K45),Sheet3!$A$1:$B$20,2,FALSE)</f>
        <v>400</v>
      </c>
      <c r="L46" s="21">
        <f>VLOOKUP(IF(L44&lt;&gt;"",L44,L45),Sheet3!$A$1:$B$20,2,FALSE)</f>
        <v>300</v>
      </c>
      <c r="M46" s="21">
        <f>VLOOKUP(IF(M44&lt;&gt;"",M44,M45),Sheet3!$A$1:$B$20,2,FALSE)</f>
        <v>400</v>
      </c>
      <c r="N46" s="21">
        <f>VLOOKUP(IF(N44&lt;&gt;"",N44,N45),Sheet3!$A$1:$B$20,2,FALSE)</f>
        <v>400</v>
      </c>
      <c r="O46" s="21">
        <f>VLOOKUP(IF(O44&lt;&gt;"",O44,O45),Sheet3!$A$1:$B$20,2,FALSE)</f>
        <v>300</v>
      </c>
      <c r="P46" s="21">
        <f>VLOOKUP(IF(P44&lt;&gt;"",P44,P45),Sheet3!$A$1:$B$20,2,FALSE)</f>
        <v>800</v>
      </c>
      <c r="Q46" s="13">
        <f>VLOOKUP(IF(Q44&lt;&gt;"",Q44,Q45),Sheet3!$A$1:$B$20,2,FALSE)</f>
        <v>1200</v>
      </c>
    </row>
  </sheetData>
  <mergeCells count="1">
    <mergeCell ref="E38:G38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0467-50A7-4220-ADBC-AD57F61CC66D}">
  <dimension ref="B3:H4"/>
  <sheetViews>
    <sheetView workbookViewId="0">
      <selection activeCell="B6" sqref="B6"/>
    </sheetView>
  </sheetViews>
  <sheetFormatPr defaultRowHeight="14.25" x14ac:dyDescent="0.2"/>
  <sheetData>
    <row r="3" spans="2:8" x14ac:dyDescent="0.2">
      <c r="B3">
        <v>46.753740000000001</v>
      </c>
      <c r="C3">
        <v>-1</v>
      </c>
      <c r="D3">
        <v>-5</v>
      </c>
      <c r="E3">
        <v>-2</v>
      </c>
      <c r="F3">
        <v>-4</v>
      </c>
      <c r="G3">
        <v>2.36</v>
      </c>
    </row>
    <row r="4" spans="2:8" x14ac:dyDescent="0.2">
      <c r="B4">
        <v>46.91366</v>
      </c>
      <c r="C4">
        <v>-1</v>
      </c>
      <c r="D4">
        <v>-8</v>
      </c>
      <c r="E4">
        <v>-1</v>
      </c>
      <c r="F4">
        <v>-11</v>
      </c>
      <c r="G4">
        <v>2.37</v>
      </c>
      <c r="H4">
        <f>B4-B3</f>
        <v>0.15991999999999962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05AE-DC66-461D-AC99-CD9C66D67FB1}">
  <dimension ref="A1:L47"/>
  <sheetViews>
    <sheetView topLeftCell="A16" workbookViewId="0">
      <selection activeCell="H18" sqref="H18"/>
    </sheetView>
  </sheetViews>
  <sheetFormatPr defaultRowHeight="14.25" x14ac:dyDescent="0.2"/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 t="s">
        <v>1</v>
      </c>
      <c r="B3" s="24">
        <v>1350</v>
      </c>
      <c r="C3" s="3"/>
      <c r="D3" s="3" t="s">
        <v>6</v>
      </c>
      <c r="E3" s="3">
        <v>1900</v>
      </c>
      <c r="F3" s="3"/>
      <c r="G3" s="3"/>
      <c r="H3" s="3"/>
      <c r="I3" s="3"/>
      <c r="J3" s="3"/>
      <c r="K3" s="3"/>
      <c r="L3" s="3"/>
    </row>
    <row r="4" spans="1:12" x14ac:dyDescent="0.2">
      <c r="A4" s="3" t="s">
        <v>4</v>
      </c>
      <c r="B4" s="24"/>
      <c r="C4" s="3"/>
      <c r="D4" s="3" t="s">
        <v>8</v>
      </c>
      <c r="E4" s="3">
        <v>1200</v>
      </c>
      <c r="F4" s="3"/>
      <c r="G4" s="3"/>
      <c r="H4" s="3"/>
      <c r="I4" s="3"/>
      <c r="J4" s="3"/>
      <c r="K4" s="3"/>
      <c r="L4" s="3"/>
    </row>
    <row r="5" spans="1:12" x14ac:dyDescent="0.2">
      <c r="A5" s="3" t="s">
        <v>10</v>
      </c>
      <c r="B5" s="3">
        <v>800</v>
      </c>
      <c r="C5" s="3"/>
      <c r="D5" s="3" t="s">
        <v>12</v>
      </c>
      <c r="E5" s="3">
        <v>600</v>
      </c>
      <c r="F5" s="3"/>
      <c r="G5" s="3"/>
      <c r="H5" s="3"/>
      <c r="I5" s="3"/>
      <c r="J5" s="3"/>
      <c r="K5" s="3"/>
      <c r="L5" s="3"/>
    </row>
    <row r="6" spans="1:12" x14ac:dyDescent="0.2">
      <c r="A6" s="3"/>
      <c r="B6" s="3"/>
      <c r="C6" s="3"/>
      <c r="D6" s="3" t="s">
        <v>24</v>
      </c>
      <c r="E6" s="3">
        <v>600</v>
      </c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 t="s">
        <v>15</v>
      </c>
      <c r="E7" s="3">
        <v>800</v>
      </c>
      <c r="F7" s="3"/>
      <c r="G7" s="3"/>
      <c r="H7" s="3"/>
      <c r="I7" s="3"/>
      <c r="J7" s="3"/>
      <c r="K7" s="3"/>
      <c r="L7" s="3"/>
    </row>
    <row r="8" spans="1:12" x14ac:dyDescent="0.2">
      <c r="A8" s="3"/>
      <c r="B8" s="3"/>
      <c r="C8" s="3"/>
      <c r="D8" s="3" t="s">
        <v>17</v>
      </c>
      <c r="E8" s="3">
        <v>350</v>
      </c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 t="s">
        <v>20</v>
      </c>
      <c r="E9" s="3">
        <v>1400</v>
      </c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 t="s">
        <v>32</v>
      </c>
      <c r="E10" s="3">
        <v>1200</v>
      </c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26" t="s">
        <v>34</v>
      </c>
      <c r="H17" s="26"/>
      <c r="I17" s="26" t="s">
        <v>35</v>
      </c>
      <c r="J17" s="26"/>
      <c r="K17" s="3"/>
      <c r="L17" s="3"/>
    </row>
    <row r="18" spans="1:12" x14ac:dyDescent="0.2">
      <c r="A18" s="3"/>
      <c r="B18" s="3"/>
      <c r="C18" s="3"/>
      <c r="D18" s="3"/>
      <c r="E18" s="3" t="s">
        <v>40</v>
      </c>
      <c r="F18" s="3" t="s">
        <v>38</v>
      </c>
      <c r="G18" s="3" t="s">
        <v>36</v>
      </c>
      <c r="H18" s="3" t="s">
        <v>37</v>
      </c>
      <c r="I18" s="3" t="s">
        <v>36</v>
      </c>
      <c r="J18" s="3" t="s">
        <v>37</v>
      </c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 t="s">
        <v>41</v>
      </c>
      <c r="H19" s="27" t="s">
        <v>46</v>
      </c>
      <c r="I19" s="3" t="s">
        <v>43</v>
      </c>
      <c r="J19" s="3" t="s">
        <v>44</v>
      </c>
      <c r="K19" s="3"/>
      <c r="L19" s="3"/>
    </row>
    <row r="20" spans="1:12" x14ac:dyDescent="0.2">
      <c r="E20" s="3"/>
      <c r="F20" s="3"/>
      <c r="G20" s="3" t="s">
        <v>42</v>
      </c>
      <c r="H20" s="27"/>
      <c r="I20" s="3"/>
      <c r="J20" s="3"/>
    </row>
    <row r="21" spans="1:12" x14ac:dyDescent="0.2">
      <c r="E21" s="3"/>
      <c r="F21" s="3"/>
      <c r="G21" s="3"/>
      <c r="H21" s="27"/>
      <c r="I21" s="3"/>
      <c r="J21" s="3"/>
    </row>
    <row r="22" spans="1:12" x14ac:dyDescent="0.2">
      <c r="E22" s="3"/>
      <c r="F22" s="3"/>
      <c r="G22" s="3"/>
      <c r="H22" s="27"/>
      <c r="I22" s="3"/>
      <c r="J22" s="3"/>
    </row>
    <row r="23" spans="1:12" x14ac:dyDescent="0.2">
      <c r="E23" s="3"/>
      <c r="F23" s="3" t="s">
        <v>33</v>
      </c>
      <c r="G23" s="24">
        <f>(350*1.5+400*1.5+130)*3</f>
        <v>3765</v>
      </c>
      <c r="H23" s="24"/>
      <c r="I23" s="24">
        <f>1170*3</f>
        <v>3510</v>
      </c>
      <c r="J23" s="24"/>
    </row>
    <row r="24" spans="1:12" x14ac:dyDescent="0.2">
      <c r="E24" s="3"/>
      <c r="F24" s="3"/>
      <c r="G24" s="23" t="str">
        <f>"+"&amp;G23-I23</f>
        <v>+255</v>
      </c>
      <c r="H24" s="23"/>
      <c r="I24" s="3"/>
      <c r="J24" s="3"/>
    </row>
    <row r="25" spans="1:12" x14ac:dyDescent="0.2">
      <c r="E25" s="3"/>
      <c r="F25" s="3"/>
      <c r="G25" s="3"/>
      <c r="H25" s="3"/>
      <c r="I25" s="3"/>
      <c r="J25" s="3"/>
    </row>
    <row r="26" spans="1:12" x14ac:dyDescent="0.2">
      <c r="E26" s="3"/>
      <c r="F26" s="3"/>
      <c r="G26" s="3"/>
      <c r="H26" s="3"/>
      <c r="I26" s="3"/>
      <c r="J26" s="3"/>
    </row>
    <row r="27" spans="1:12" x14ac:dyDescent="0.2">
      <c r="E27" s="3"/>
      <c r="F27" s="3"/>
      <c r="G27" s="3"/>
      <c r="H27" s="3"/>
      <c r="I27" s="3"/>
      <c r="J27" s="3"/>
    </row>
    <row r="28" spans="1:12" x14ac:dyDescent="0.2">
      <c r="E28" s="3"/>
      <c r="F28" s="3"/>
      <c r="G28" s="26" t="s">
        <v>34</v>
      </c>
      <c r="H28" s="26"/>
      <c r="I28" s="26" t="s">
        <v>35</v>
      </c>
      <c r="J28" s="26"/>
    </row>
    <row r="29" spans="1:12" x14ac:dyDescent="0.2">
      <c r="E29" s="3" t="s">
        <v>40</v>
      </c>
      <c r="F29" s="3" t="s">
        <v>39</v>
      </c>
      <c r="G29" s="3" t="s">
        <v>36</v>
      </c>
      <c r="H29" s="3" t="s">
        <v>37</v>
      </c>
      <c r="I29" s="3" t="s">
        <v>36</v>
      </c>
      <c r="J29" s="3" t="s">
        <v>37</v>
      </c>
    </row>
    <row r="30" spans="1:12" x14ac:dyDescent="0.2">
      <c r="E30" s="3"/>
      <c r="F30" s="3"/>
      <c r="G30" s="1" t="s">
        <v>45</v>
      </c>
      <c r="H30" s="3" t="s">
        <v>47</v>
      </c>
      <c r="I30" s="3" t="s">
        <v>48</v>
      </c>
      <c r="J30" s="3" t="s">
        <v>49</v>
      </c>
    </row>
    <row r="31" spans="1:12" x14ac:dyDescent="0.2">
      <c r="E31" s="3"/>
      <c r="F31" s="3"/>
      <c r="G31" s="1" t="s">
        <v>42</v>
      </c>
      <c r="H31" s="3"/>
      <c r="I31" s="3"/>
      <c r="J31" s="3"/>
    </row>
    <row r="32" spans="1:12" x14ac:dyDescent="0.2">
      <c r="E32" s="3"/>
      <c r="F32" s="3"/>
      <c r="G32" s="25" t="s">
        <v>50</v>
      </c>
      <c r="H32" s="3"/>
      <c r="I32" s="3"/>
      <c r="J32" s="3"/>
    </row>
    <row r="33" spans="1:10" x14ac:dyDescent="0.2">
      <c r="E33" s="3"/>
      <c r="F33" s="3"/>
      <c r="G33" s="25"/>
      <c r="H33" s="3"/>
      <c r="I33" s="24"/>
      <c r="J33" s="24"/>
    </row>
    <row r="34" spans="1:10" x14ac:dyDescent="0.2">
      <c r="E34" s="3"/>
      <c r="F34" s="3" t="s">
        <v>33</v>
      </c>
      <c r="G34" s="24">
        <f>350*4*1.5+400*3*1.5+(550*1.5-250-250+550*1.5-250-210)*4+((550*0.5)-210)*4</f>
        <v>6920</v>
      </c>
      <c r="H34" s="24"/>
      <c r="I34" s="24">
        <f>400*2*4*1.5+(400-210)*4</f>
        <v>5560</v>
      </c>
      <c r="J34" s="24"/>
    </row>
    <row r="35" spans="1:10" x14ac:dyDescent="0.2">
      <c r="E35" s="3"/>
      <c r="F35" s="3"/>
      <c r="G35" s="23" t="str">
        <f>"+"&amp;G34-I34</f>
        <v>+1360</v>
      </c>
      <c r="H35" s="23"/>
      <c r="I35" s="3"/>
      <c r="J35" s="3"/>
    </row>
    <row r="40" spans="1:10" x14ac:dyDescent="0.2">
      <c r="A40" t="s">
        <v>54</v>
      </c>
    </row>
    <row r="41" spans="1:10" x14ac:dyDescent="0.2">
      <c r="A41" t="s">
        <v>55</v>
      </c>
    </row>
    <row r="43" spans="1:10" x14ac:dyDescent="0.2">
      <c r="A43" t="s">
        <v>51</v>
      </c>
    </row>
    <row r="44" spans="1:10" x14ac:dyDescent="0.2">
      <c r="A44" t="s">
        <v>56</v>
      </c>
    </row>
    <row r="46" spans="1:10" x14ac:dyDescent="0.2">
      <c r="A46" t="s">
        <v>57</v>
      </c>
    </row>
    <row r="47" spans="1:10" x14ac:dyDescent="0.2">
      <c r="A47" t="s">
        <v>58</v>
      </c>
    </row>
  </sheetData>
  <mergeCells count="14">
    <mergeCell ref="H19:H22"/>
    <mergeCell ref="I17:J17"/>
    <mergeCell ref="G23:H23"/>
    <mergeCell ref="I23:J23"/>
    <mergeCell ref="B3:B4"/>
    <mergeCell ref="G17:H17"/>
    <mergeCell ref="G35:H35"/>
    <mergeCell ref="I34:J34"/>
    <mergeCell ref="G24:H24"/>
    <mergeCell ref="G34:H34"/>
    <mergeCell ref="I33:J33"/>
    <mergeCell ref="G32:G33"/>
    <mergeCell ref="G28:H28"/>
    <mergeCell ref="I28:J2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18C2-284C-44A1-A0A3-8F0B48971BC4}">
  <dimension ref="A1:B19"/>
  <sheetViews>
    <sheetView workbookViewId="0">
      <selection activeCell="G22" sqref="G22"/>
    </sheetView>
  </sheetViews>
  <sheetFormatPr defaultRowHeight="14.25" x14ac:dyDescent="0.2"/>
  <sheetData>
    <row r="1" spans="1:2" x14ac:dyDescent="0.2">
      <c r="A1" t="s">
        <v>2</v>
      </c>
      <c r="B1">
        <v>100</v>
      </c>
    </row>
    <row r="2" spans="1:2" x14ac:dyDescent="0.2">
      <c r="A2" t="s">
        <v>5</v>
      </c>
      <c r="B2">
        <v>1350</v>
      </c>
    </row>
    <row r="3" spans="1:2" x14ac:dyDescent="0.2">
      <c r="A3" t="s">
        <v>7</v>
      </c>
      <c r="B3">
        <v>1900</v>
      </c>
    </row>
    <row r="4" spans="1:2" x14ac:dyDescent="0.2">
      <c r="A4" t="s">
        <v>9</v>
      </c>
      <c r="B4">
        <v>300</v>
      </c>
    </row>
    <row r="5" spans="1:2" x14ac:dyDescent="0.2">
      <c r="A5" t="s">
        <v>11</v>
      </c>
      <c r="B5">
        <v>800</v>
      </c>
    </row>
    <row r="6" spans="1:2" x14ac:dyDescent="0.2">
      <c r="A6" t="s">
        <v>13</v>
      </c>
      <c r="B6">
        <v>300</v>
      </c>
    </row>
    <row r="7" spans="1:2" x14ac:dyDescent="0.2">
      <c r="A7" t="s">
        <v>25</v>
      </c>
      <c r="B7">
        <v>300</v>
      </c>
    </row>
    <row r="8" spans="1:2" x14ac:dyDescent="0.2">
      <c r="A8" t="s">
        <v>14</v>
      </c>
      <c r="B8">
        <v>250</v>
      </c>
    </row>
    <row r="9" spans="1:2" x14ac:dyDescent="0.2">
      <c r="A9" t="s">
        <v>16</v>
      </c>
      <c r="B9">
        <v>400</v>
      </c>
    </row>
    <row r="10" spans="1:2" x14ac:dyDescent="0.2">
      <c r="A10" t="s">
        <v>18</v>
      </c>
      <c r="B10">
        <v>350</v>
      </c>
    </row>
    <row r="11" spans="1:2" x14ac:dyDescent="0.2">
      <c r="A11" t="s">
        <v>19</v>
      </c>
      <c r="B11">
        <v>250</v>
      </c>
    </row>
    <row r="12" spans="1:2" x14ac:dyDescent="0.2">
      <c r="A12" t="s">
        <v>21</v>
      </c>
      <c r="B12">
        <v>1400</v>
      </c>
    </row>
    <row r="13" spans="1:2" x14ac:dyDescent="0.2">
      <c r="A13" t="s">
        <v>22</v>
      </c>
      <c r="B13">
        <v>210</v>
      </c>
    </row>
    <row r="14" spans="1:2" x14ac:dyDescent="0.2">
      <c r="A14" t="s">
        <v>32</v>
      </c>
      <c r="B14">
        <v>1200</v>
      </c>
    </row>
    <row r="15" spans="1:2" x14ac:dyDescent="0.2">
      <c r="A15" t="s">
        <v>26</v>
      </c>
      <c r="B15">
        <v>400</v>
      </c>
    </row>
    <row r="16" spans="1:2" x14ac:dyDescent="0.2">
      <c r="A16" t="s">
        <v>27</v>
      </c>
      <c r="B16">
        <v>400</v>
      </c>
    </row>
    <row r="17" spans="1:2" x14ac:dyDescent="0.2">
      <c r="A17" t="s">
        <v>0</v>
      </c>
      <c r="B17">
        <v>0</v>
      </c>
    </row>
    <row r="18" spans="1:2" x14ac:dyDescent="0.2">
      <c r="A18" t="s">
        <v>3</v>
      </c>
      <c r="B18">
        <v>0</v>
      </c>
    </row>
    <row r="19" spans="1:2" x14ac:dyDescent="0.2">
      <c r="A19" t="s">
        <v>23</v>
      </c>
      <c r="B19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ECBC-4253-4DB2-B7C8-0AE200907EA8}">
  <dimension ref="A1"/>
  <sheetViews>
    <sheetView workbookViewId="0">
      <selection activeCell="G1" sqref="A1:G3"/>
    </sheetView>
  </sheetViews>
  <sheetFormatPr defaultRowHeight="14.25" x14ac:dyDescent="0.2"/>
  <cols>
    <col min="2" max="2" width="12.375" bestFit="1" customWidth="1"/>
    <col min="3" max="3" width="21.375" bestFit="1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Sheet5</vt:lpstr>
      <vt:lpstr>Sheet3</vt:lpstr>
      <vt:lpstr>360秒循环威力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2021-06-10T17:32:38Z</dcterms:created>
  <dcterms:modified xsi:type="dcterms:W3CDTF">2021-06-13T07:05:16Z</dcterms:modified>
</cp:coreProperties>
</file>