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FFXIV_Auxiliary_Tools\其他\"/>
    </mc:Choice>
  </mc:AlternateContent>
  <xr:revisionPtr revIDLastSave="0" documentId="13_ncr:1_{4C84BFC9-A8BC-4FC5-BB39-D133B1538EB9}" xr6:coauthVersionLast="46" xr6:coauthVersionMax="46" xr10:uidLastSave="{00000000-0000-0000-0000-000000000000}"/>
  <bookViews>
    <workbookView xWindow="3180" yWindow="-285" windowWidth="18045" windowHeight="11835" xr2:uid="{6400A35D-EB49-423D-AE92-3F51980F4688}"/>
  </bookViews>
  <sheets>
    <sheet name="Sheet2" sheetId="2" r:id="rId1"/>
    <sheet name="Sheet5" sheetId="5" r:id="rId2"/>
    <sheet name="Sheet3" sheetId="3" r:id="rId3"/>
    <sheet name="360秒循环威力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1" i="2" l="1"/>
  <c r="P31" i="2"/>
  <c r="O31" i="2"/>
  <c r="N31" i="2"/>
  <c r="M31" i="2"/>
  <c r="L31" i="2"/>
  <c r="K31" i="2"/>
  <c r="J31" i="2"/>
  <c r="I31" i="2"/>
  <c r="H31" i="2"/>
  <c r="G31" i="2"/>
  <c r="F31" i="2"/>
  <c r="E31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I34" i="5"/>
  <c r="G34" i="5"/>
  <c r="G35" i="5" s="1"/>
  <c r="I23" i="5"/>
  <c r="G23" i="5"/>
  <c r="G24" i="5" s="1"/>
  <c r="O23" i="2"/>
  <c r="P23" i="2"/>
  <c r="Q23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N23" i="2"/>
  <c r="M23" i="2"/>
  <c r="L23" i="2"/>
  <c r="K23" i="2"/>
  <c r="J23" i="2"/>
  <c r="I23" i="2"/>
  <c r="H23" i="2"/>
  <c r="G23" i="2"/>
  <c r="F23" i="2"/>
  <c r="E23" i="2"/>
  <c r="P3" i="2"/>
  <c r="O3" i="2"/>
  <c r="N3" i="2"/>
  <c r="M3" i="2"/>
  <c r="L3" i="2"/>
  <c r="K3" i="2"/>
  <c r="J3" i="2"/>
  <c r="I3" i="2"/>
  <c r="H3" i="2"/>
  <c r="G3" i="2"/>
  <c r="F3" i="2"/>
  <c r="E3" i="2"/>
  <c r="Q7" i="2"/>
  <c r="P7" i="2"/>
  <c r="O7" i="2"/>
  <c r="N7" i="2"/>
  <c r="M7" i="2"/>
  <c r="L7" i="2"/>
  <c r="K7" i="2"/>
  <c r="J7" i="2"/>
  <c r="I7" i="2"/>
  <c r="H7" i="2"/>
  <c r="G7" i="2"/>
  <c r="F7" i="2"/>
  <c r="E7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A31" i="2" l="1"/>
  <c r="A30" i="2" s="1"/>
  <c r="A27" i="2"/>
  <c r="A26" i="2" s="1"/>
  <c r="A19" i="2"/>
  <c r="A18" i="2" s="1"/>
  <c r="A23" i="2"/>
  <c r="A22" i="2" s="1"/>
  <c r="A3" i="2"/>
  <c r="A2" i="2" s="1"/>
  <c r="A7" i="2"/>
  <c r="A6" i="2" s="1"/>
  <c r="A15" i="2"/>
  <c r="A14" i="2" s="1"/>
  <c r="A11" i="2"/>
  <c r="A10" i="2" s="1"/>
</calcChain>
</file>

<file path=xl/sharedStrings.xml><?xml version="1.0" encoding="utf-8"?>
<sst xmlns="http://schemas.openxmlformats.org/spreadsheetml/2006/main" count="191" uniqueCount="52">
  <si>
    <t>口笛</t>
    <phoneticPr fontId="3" type="noConversion"/>
  </si>
  <si>
    <t>哔哩哔哩</t>
  </si>
  <si>
    <t>哔哩哔哩</t>
    <phoneticPr fontId="3" type="noConversion"/>
  </si>
  <si>
    <t>月之笛</t>
    <phoneticPr fontId="3" type="noConversion"/>
  </si>
  <si>
    <t>渔叉三段</t>
  </si>
  <si>
    <t>渔叉三段</t>
    <phoneticPr fontId="3" type="noConversion"/>
  </si>
  <si>
    <t>月下彼岸花</t>
  </si>
  <si>
    <t>月下彼岸花</t>
    <phoneticPr fontId="3" type="noConversion"/>
  </si>
  <si>
    <t>地火喷发</t>
  </si>
  <si>
    <t>地火喷发</t>
    <phoneticPr fontId="3" type="noConversion"/>
  </si>
  <si>
    <t>马特拉魔术</t>
  </si>
  <si>
    <t>马特拉魔术</t>
    <phoneticPr fontId="3" type="noConversion"/>
  </si>
  <si>
    <t>正义飞踢</t>
  </si>
  <si>
    <t>正义飞踢</t>
    <phoneticPr fontId="3" type="noConversion"/>
  </si>
  <si>
    <t>捕食</t>
    <phoneticPr fontId="3" type="noConversion"/>
  </si>
  <si>
    <t>轰雷</t>
  </si>
  <si>
    <t>轰雷</t>
    <phoneticPr fontId="3" type="noConversion"/>
  </si>
  <si>
    <t>冰雪乱舞</t>
  </si>
  <si>
    <t>冰雪乱舞</t>
    <phoneticPr fontId="3" type="noConversion"/>
  </si>
  <si>
    <t>魔法锤</t>
    <phoneticPr fontId="3" type="noConversion"/>
  </si>
  <si>
    <t>穿甲散弹</t>
  </si>
  <si>
    <t>穿甲散弹</t>
    <phoneticPr fontId="3" type="noConversion"/>
  </si>
  <si>
    <t>音爆</t>
    <phoneticPr fontId="3" type="noConversion"/>
  </si>
  <si>
    <t>即刻咏唱</t>
    <phoneticPr fontId="3" type="noConversion"/>
  </si>
  <si>
    <t>类星体</t>
  </si>
  <si>
    <t>类星体</t>
    <phoneticPr fontId="3" type="noConversion"/>
  </si>
  <si>
    <t>斗灵弹</t>
    <phoneticPr fontId="3" type="noConversion"/>
  </si>
  <si>
    <t>怒发冲冠</t>
    <phoneticPr fontId="3" type="noConversion"/>
  </si>
  <si>
    <t>NGA</t>
    <phoneticPr fontId="3" type="noConversion"/>
  </si>
  <si>
    <t>崩小石</t>
    <phoneticPr fontId="3" type="noConversion"/>
  </si>
  <si>
    <t>氰化可乐</t>
  </si>
  <si>
    <t>距离远</t>
    <phoneticPr fontId="3" type="noConversion"/>
  </si>
  <si>
    <t>距离近</t>
    <phoneticPr fontId="3" type="noConversion"/>
  </si>
  <si>
    <t>鬼宿脚</t>
  </si>
  <si>
    <t>共计</t>
    <phoneticPr fontId="3" type="noConversion"/>
  </si>
  <si>
    <t>冰弓+怒发冲冠</t>
    <phoneticPr fontId="3" type="noConversion"/>
  </si>
  <si>
    <t>斗灵弹+任意功能性</t>
    <phoneticPr fontId="3" type="noConversion"/>
  </si>
  <si>
    <t>月笛内</t>
    <phoneticPr fontId="3" type="noConversion"/>
  </si>
  <si>
    <t>外</t>
    <phoneticPr fontId="3" type="noConversion"/>
  </si>
  <si>
    <t>120循环</t>
    <phoneticPr fontId="3" type="noConversion"/>
  </si>
  <si>
    <t>90循环</t>
    <phoneticPr fontId="3" type="noConversion"/>
  </si>
  <si>
    <t>6分钟</t>
    <phoneticPr fontId="3" type="noConversion"/>
  </si>
  <si>
    <t>冰弓350*3*1.5</t>
    <phoneticPr fontId="3" type="noConversion"/>
  </si>
  <si>
    <t>马特拉400*3*1.5</t>
    <phoneticPr fontId="3" type="noConversion"/>
  </si>
  <si>
    <t>400*3*1.5</t>
    <phoneticPr fontId="3" type="noConversion"/>
  </si>
  <si>
    <t>(400-210)*3*3</t>
    <phoneticPr fontId="3" type="noConversion"/>
  </si>
  <si>
    <t>冰弓350*4*1.5</t>
    <phoneticPr fontId="3" type="noConversion"/>
  </si>
  <si>
    <t>苦痛(50+(50*30/3)*2*0.5-210*2)*3</t>
    <phoneticPr fontId="3" type="noConversion"/>
  </si>
  <si>
    <t>苦痛((550*0.5)-210)*4</t>
    <phoneticPr fontId="3" type="noConversion"/>
  </si>
  <si>
    <t>400*2*4*1.5</t>
    <phoneticPr fontId="3" type="noConversion"/>
  </si>
  <si>
    <t>(400-210)*4</t>
    <phoneticPr fontId="3" type="noConversion"/>
  </si>
  <si>
    <t>苦痛(550*1.5-250-250+550*1.5-250-210)*4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</si>
</sst>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3" formatCode="mm:ss.000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2" fillId="3" borderId="4" xfId="2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183" fontId="0" fillId="0" borderId="1" xfId="0" applyNumberFormat="1" applyBorder="1" applyAlignment="1">
      <alignment horizontal="center" vertical="center" shrinkToFit="1"/>
    </xf>
    <xf numFmtId="0" fontId="5" fillId="0" borderId="0" xfId="0" applyFont="1" applyAlignment="1">
      <alignment horizontal="center" vertical="center" shrinkToFit="1"/>
    </xf>
    <xf numFmtId="0" fontId="4" fillId="0" borderId="0" xfId="0" applyFont="1" applyAlignment="1">
      <alignment horizontal="center" vertical="center" wrapText="1" shrinkToFit="1"/>
    </xf>
    <xf numFmtId="0" fontId="1" fillId="2" borderId="0" xfId="1" applyAlignment="1">
      <alignment horizontal="center" vertical="center" shrinkToFit="1"/>
    </xf>
  </cellXfs>
  <cellStyles count="3">
    <cellStyle name="常规" xfId="0" builtinId="0"/>
    <cellStyle name="好" xfId="1" builtinId="26"/>
    <cellStyle name="着色 2" xfId="2" builtin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DE3F-C9FB-413F-A234-A68FB51E199E}">
  <dimension ref="A1:T31"/>
  <sheetViews>
    <sheetView tabSelected="1" workbookViewId="0"/>
  </sheetViews>
  <sheetFormatPr defaultRowHeight="14.25" x14ac:dyDescent="0.2"/>
  <cols>
    <col min="1" max="1" width="9" style="4" bestFit="1" customWidth="1"/>
    <col min="2" max="2" width="5.25" style="4" bestFit="1" customWidth="1"/>
    <col min="3" max="3" width="9" style="4" bestFit="1" customWidth="1"/>
    <col min="4" max="13" width="7.125" style="4" customWidth="1"/>
    <col min="14" max="14" width="10.125" style="4" customWidth="1"/>
    <col min="15" max="15" width="9" style="4" bestFit="1" customWidth="1"/>
    <col min="16" max="16" width="11" style="4" bestFit="1" customWidth="1"/>
    <col min="17" max="17" width="6" style="4" bestFit="1" customWidth="1"/>
    <col min="18" max="18" width="13.375" style="4" bestFit="1" customWidth="1"/>
    <col min="19" max="20" width="7.125" style="4" customWidth="1"/>
    <col min="21" max="16384" width="9" style="4"/>
  </cols>
  <sheetData>
    <row r="1" spans="1:18" x14ac:dyDescent="0.2">
      <c r="A1" s="5" t="s">
        <v>29</v>
      </c>
      <c r="B1" s="6"/>
      <c r="C1" s="6"/>
      <c r="D1" s="7"/>
      <c r="E1" s="7" t="s">
        <v>23</v>
      </c>
      <c r="F1" s="7"/>
      <c r="G1" s="7" t="s">
        <v>9</v>
      </c>
      <c r="H1" s="7" t="s">
        <v>13</v>
      </c>
      <c r="I1" s="7"/>
      <c r="J1" s="7" t="s">
        <v>16</v>
      </c>
      <c r="K1" s="7"/>
      <c r="L1" s="7" t="s">
        <v>18</v>
      </c>
      <c r="M1" s="7"/>
      <c r="N1" s="7" t="s">
        <v>21</v>
      </c>
      <c r="O1" s="7" t="s">
        <v>7</v>
      </c>
      <c r="P1" s="7" t="s">
        <v>33</v>
      </c>
      <c r="Q1" s="8"/>
      <c r="R1" s="3"/>
    </row>
    <row r="2" spans="1:18" x14ac:dyDescent="0.2">
      <c r="A2" s="9">
        <f>A3*1.5</f>
        <v>12975</v>
      </c>
      <c r="B2" s="10" t="s">
        <v>0</v>
      </c>
      <c r="C2" s="10" t="s">
        <v>2</v>
      </c>
      <c r="D2" s="10" t="s">
        <v>3</v>
      </c>
      <c r="E2" s="10"/>
      <c r="F2" s="10" t="s">
        <v>5</v>
      </c>
      <c r="G2" s="10"/>
      <c r="H2" s="10"/>
      <c r="I2" s="10" t="s">
        <v>26</v>
      </c>
      <c r="J2" s="10"/>
      <c r="K2" s="10" t="s">
        <v>11</v>
      </c>
      <c r="L2" s="10"/>
      <c r="M2" s="10" t="s">
        <v>19</v>
      </c>
      <c r="N2" s="10"/>
      <c r="O2" s="10"/>
      <c r="P2" s="10"/>
      <c r="Q2" s="11"/>
    </row>
    <row r="3" spans="1:18" ht="15" thickBot="1" x14ac:dyDescent="0.25">
      <c r="A3" s="12">
        <f>SUM(B3:ZZ3)</f>
        <v>8650</v>
      </c>
      <c r="B3" s="13"/>
      <c r="C3" s="13"/>
      <c r="D3" s="13"/>
      <c r="E3" s="13">
        <f>VLOOKUP(IF(E1&lt;&gt;"",E1,E2),Sheet3!$A$1:$B$20,2,FALSE)</f>
        <v>0</v>
      </c>
      <c r="F3" s="13">
        <f>VLOOKUP(IF(F1&lt;&gt;"",F1,F2),Sheet3!$A$1:$B$20,2,FALSE)</f>
        <v>1350</v>
      </c>
      <c r="G3" s="13">
        <f>VLOOKUP(IF(G1&lt;&gt;"",G1,G2),Sheet3!$A$1:$B$20,2,FALSE)</f>
        <v>300</v>
      </c>
      <c r="H3" s="13">
        <f>VLOOKUP(IF(H1&lt;&gt;"",H1,H2),Sheet3!$A$1:$B$20,2,FALSE)</f>
        <v>300</v>
      </c>
      <c r="I3" s="13">
        <f>VLOOKUP(IF(I1&lt;&gt;"",I1,I2),Sheet3!$A$1:$B$20,2,FALSE)</f>
        <v>400</v>
      </c>
      <c r="J3" s="13">
        <f>VLOOKUP(IF(J1&lt;&gt;"",J1,J2),Sheet3!$A$1:$B$20,2,FALSE)</f>
        <v>400</v>
      </c>
      <c r="K3" s="13">
        <f>VLOOKUP(IF(K1&lt;&gt;"",K1,K2),Sheet3!$A$1:$B$20,2,FALSE)</f>
        <v>800</v>
      </c>
      <c r="L3" s="13">
        <f>VLOOKUP(IF(L1&lt;&gt;"",L1,L2),Sheet3!$A$1:$B$20,2,FALSE)</f>
        <v>350</v>
      </c>
      <c r="M3" s="13">
        <f>VLOOKUP(IF(M1&lt;&gt;"",M1,M2),Sheet3!$A$1:$B$20,2,FALSE)</f>
        <v>250</v>
      </c>
      <c r="N3" s="13">
        <f>VLOOKUP(IF(N1&lt;&gt;"",N1,N2),Sheet3!$A$1:$B$20,2,FALSE)</f>
        <v>1400</v>
      </c>
      <c r="O3" s="13">
        <f>VLOOKUP(IF(O1&lt;&gt;"",O1,O2),Sheet3!$A$1:$B$20,2,FALSE)</f>
        <v>1900</v>
      </c>
      <c r="P3" s="13">
        <f>VLOOKUP(IF(P1&lt;&gt;"",P1,P2),Sheet3!$A$1:$B$20,2,FALSE)</f>
        <v>1200</v>
      </c>
      <c r="Q3" s="14"/>
    </row>
    <row r="4" spans="1:18" ht="15" thickBot="1" x14ac:dyDescent="0.25"/>
    <row r="5" spans="1:18" x14ac:dyDescent="0.2">
      <c r="A5" s="15" t="s">
        <v>28</v>
      </c>
      <c r="B5" s="6"/>
      <c r="C5" s="6"/>
      <c r="D5" s="7"/>
      <c r="E5" s="7" t="s">
        <v>23</v>
      </c>
      <c r="F5" s="7"/>
      <c r="G5" s="7" t="s">
        <v>7</v>
      </c>
      <c r="H5" s="7" t="s">
        <v>9</v>
      </c>
      <c r="I5" s="7"/>
      <c r="J5" s="7" t="s">
        <v>13</v>
      </c>
      <c r="K5" s="7"/>
      <c r="L5" s="7" t="s">
        <v>16</v>
      </c>
      <c r="M5" s="7" t="s">
        <v>18</v>
      </c>
      <c r="N5" s="7"/>
      <c r="O5" s="7" t="s">
        <v>21</v>
      </c>
      <c r="P5" s="7"/>
      <c r="Q5" s="16" t="s">
        <v>33</v>
      </c>
    </row>
    <row r="6" spans="1:18" x14ac:dyDescent="0.2">
      <c r="A6" s="9">
        <f>A7*1.5</f>
        <v>13065</v>
      </c>
      <c r="B6" s="10" t="s">
        <v>0</v>
      </c>
      <c r="C6" s="10" t="s">
        <v>2</v>
      </c>
      <c r="D6" s="10" t="s">
        <v>3</v>
      </c>
      <c r="E6" s="10"/>
      <c r="F6" s="10" t="s">
        <v>5</v>
      </c>
      <c r="G6" s="10"/>
      <c r="H6" s="10"/>
      <c r="I6" s="10" t="s">
        <v>11</v>
      </c>
      <c r="J6" s="10"/>
      <c r="K6" s="10" t="s">
        <v>14</v>
      </c>
      <c r="L6" s="10"/>
      <c r="M6" s="10"/>
      <c r="N6" s="10" t="s">
        <v>19</v>
      </c>
      <c r="O6" s="10"/>
      <c r="P6" s="10" t="s">
        <v>22</v>
      </c>
      <c r="Q6" s="11"/>
    </row>
    <row r="7" spans="1:18" ht="15" thickBot="1" x14ac:dyDescent="0.25">
      <c r="A7" s="12">
        <f>SUM(B7:ZZ7)</f>
        <v>8710</v>
      </c>
      <c r="B7" s="13"/>
      <c r="C7" s="13"/>
      <c r="D7" s="13"/>
      <c r="E7" s="13">
        <f>VLOOKUP(IF(E5&lt;&gt;"",E5,E6),Sheet3!$A$1:$B$20,2,FALSE)</f>
        <v>0</v>
      </c>
      <c r="F7" s="13">
        <f>VLOOKUP(IF(F5&lt;&gt;"",F5,F6),Sheet3!$A$1:$B$20,2,FALSE)</f>
        <v>1350</v>
      </c>
      <c r="G7" s="13">
        <f>VLOOKUP(IF(G5&lt;&gt;"",G5,G6),Sheet3!$A$1:$B$20,2,FALSE)</f>
        <v>1900</v>
      </c>
      <c r="H7" s="13">
        <f>VLOOKUP(IF(H5&lt;&gt;"",H5,H6),Sheet3!$A$1:$B$20,2,FALSE)</f>
        <v>300</v>
      </c>
      <c r="I7" s="13">
        <f>VLOOKUP(IF(I5&lt;&gt;"",I5,I6),Sheet3!$A$1:$B$20,2,FALSE)</f>
        <v>800</v>
      </c>
      <c r="J7" s="13">
        <f>VLOOKUP(IF(J5&lt;&gt;"",J5,J6),Sheet3!$A$1:$B$20,2,FALSE)</f>
        <v>300</v>
      </c>
      <c r="K7" s="13">
        <f>VLOOKUP(IF(K5&lt;&gt;"",K5,K6),Sheet3!$A$1:$B$20,2,FALSE)</f>
        <v>250</v>
      </c>
      <c r="L7" s="13">
        <f>VLOOKUP(IF(L5&lt;&gt;"",L5,L6),Sheet3!$A$1:$B$20,2,FALSE)</f>
        <v>400</v>
      </c>
      <c r="M7" s="13">
        <f>VLOOKUP(IF(M5&lt;&gt;"",M5,M6),Sheet3!$A$1:$B$20,2,FALSE)</f>
        <v>350</v>
      </c>
      <c r="N7" s="13">
        <f>VLOOKUP(IF(N5&lt;&gt;"",N5,N6),Sheet3!$A$1:$B$20,2,FALSE)</f>
        <v>250</v>
      </c>
      <c r="O7" s="13">
        <f>VLOOKUP(IF(O5&lt;&gt;"",O5,O6),Sheet3!$A$1:$B$20,2,FALSE)</f>
        <v>1400</v>
      </c>
      <c r="P7" s="13">
        <f>VLOOKUP(IF(P5&lt;&gt;"",P5,P6),Sheet3!$A$1:$B$20,2,FALSE)</f>
        <v>210</v>
      </c>
      <c r="Q7" s="14">
        <f>VLOOKUP(IF(Q5&lt;&gt;"",Q5,Q6),Sheet3!$A$1:$B$20,2,FALSE)</f>
        <v>1200</v>
      </c>
    </row>
    <row r="8" spans="1:18" ht="15" thickBot="1" x14ac:dyDescent="0.25"/>
    <row r="9" spans="1:18" x14ac:dyDescent="0.2">
      <c r="A9" s="5" t="s">
        <v>30</v>
      </c>
      <c r="B9" s="6"/>
      <c r="C9" s="6"/>
      <c r="D9" s="7"/>
      <c r="E9" s="7" t="s">
        <v>16</v>
      </c>
      <c r="F9" s="7"/>
      <c r="G9" s="7" t="s">
        <v>13</v>
      </c>
      <c r="H9" s="7" t="s">
        <v>23</v>
      </c>
      <c r="I9" s="7"/>
      <c r="J9" s="7" t="s">
        <v>7</v>
      </c>
      <c r="K9" s="7" t="s">
        <v>9</v>
      </c>
      <c r="L9" s="7"/>
      <c r="M9" s="7" t="s">
        <v>21</v>
      </c>
      <c r="N9" s="7"/>
      <c r="O9" s="7" t="s">
        <v>18</v>
      </c>
      <c r="P9" s="7"/>
      <c r="Q9" s="16" t="s">
        <v>33</v>
      </c>
    </row>
    <row r="10" spans="1:18" x14ac:dyDescent="0.2">
      <c r="A10" s="9">
        <f>A11*1.5</f>
        <v>13350</v>
      </c>
      <c r="B10" s="10" t="s">
        <v>0</v>
      </c>
      <c r="C10" s="10" t="s">
        <v>2</v>
      </c>
      <c r="D10" s="10" t="s">
        <v>3</v>
      </c>
      <c r="E10" s="10"/>
      <c r="F10" s="10" t="s">
        <v>19</v>
      </c>
      <c r="G10" s="10"/>
      <c r="H10" s="10"/>
      <c r="I10" s="10" t="s">
        <v>5</v>
      </c>
      <c r="J10" s="10"/>
      <c r="K10" s="10"/>
      <c r="L10" s="10" t="s">
        <v>27</v>
      </c>
      <c r="M10" s="10"/>
      <c r="N10" s="10" t="s">
        <v>11</v>
      </c>
      <c r="O10" s="10"/>
      <c r="P10" s="10" t="s">
        <v>14</v>
      </c>
      <c r="Q10" s="11"/>
    </row>
    <row r="11" spans="1:18" ht="15" thickBot="1" x14ac:dyDescent="0.25">
      <c r="A11" s="12">
        <f>SUM(B11:ZZ11)</f>
        <v>8900</v>
      </c>
      <c r="B11" s="13"/>
      <c r="C11" s="13"/>
      <c r="D11" s="13"/>
      <c r="E11" s="13">
        <f>VLOOKUP(IF(E9&lt;&gt;"",E9,E10),Sheet3!$A$1:$B$20,2,FALSE)</f>
        <v>400</v>
      </c>
      <c r="F11" s="13">
        <f>VLOOKUP(IF(F9&lt;&gt;"",F9,F10),Sheet3!$A$1:$B$20,2,FALSE)</f>
        <v>250</v>
      </c>
      <c r="G11" s="13">
        <f>VLOOKUP(IF(G9&lt;&gt;"",G9,G10),Sheet3!$A$1:$B$20,2,FALSE)</f>
        <v>300</v>
      </c>
      <c r="H11" s="13">
        <f>VLOOKUP(IF(H9&lt;&gt;"",H9,H10),Sheet3!$A$1:$B$20,2,FALSE)</f>
        <v>0</v>
      </c>
      <c r="I11" s="13">
        <f>VLOOKUP(IF(I9&lt;&gt;"",I9,I10),Sheet3!$A$1:$B$20,2,FALSE)</f>
        <v>1350</v>
      </c>
      <c r="J11" s="13">
        <f>VLOOKUP(IF(J9&lt;&gt;"",J9,J10),Sheet3!$A$1:$B$20,2,FALSE)</f>
        <v>1900</v>
      </c>
      <c r="K11" s="13">
        <f>VLOOKUP(IF(K9&lt;&gt;"",K9,K10),Sheet3!$A$1:$B$20,2,FALSE)</f>
        <v>300</v>
      </c>
      <c r="L11" s="13">
        <f>VLOOKUP(IF(L9&lt;&gt;"",L9,L10),Sheet3!$A$1:$B$20,2,FALSE)</f>
        <v>400</v>
      </c>
      <c r="M11" s="13">
        <f>VLOOKUP(IF(M9&lt;&gt;"",M9,M10),Sheet3!$A$1:$B$20,2,FALSE)</f>
        <v>1400</v>
      </c>
      <c r="N11" s="13">
        <f>VLOOKUP(IF(N9&lt;&gt;"",N9,N10),Sheet3!$A$1:$B$20,2,FALSE)</f>
        <v>800</v>
      </c>
      <c r="O11" s="13">
        <f>VLOOKUP(IF(O9&lt;&gt;"",O9,O10),Sheet3!$A$1:$B$20,2,FALSE)</f>
        <v>350</v>
      </c>
      <c r="P11" s="13">
        <f>VLOOKUP(IF(P9&lt;&gt;"",P9,P10),Sheet3!$A$1:$B$20,2,FALSE)</f>
        <v>250</v>
      </c>
      <c r="Q11" s="14">
        <f>VLOOKUP(IF(Q9&lt;&gt;"",Q9,Q10),Sheet3!$A$1:$B$20,2,FALSE)</f>
        <v>1200</v>
      </c>
    </row>
    <row r="12" spans="1:18" ht="15" thickBot="1" x14ac:dyDescent="0.25"/>
    <row r="13" spans="1:18" hidden="1" x14ac:dyDescent="0.2">
      <c r="A13" s="5" t="s">
        <v>31</v>
      </c>
      <c r="B13" s="6"/>
      <c r="C13" s="6"/>
      <c r="D13" s="7"/>
      <c r="E13" s="7" t="s">
        <v>7</v>
      </c>
      <c r="F13" s="7"/>
      <c r="G13" s="7" t="s">
        <v>9</v>
      </c>
      <c r="H13" s="7" t="s">
        <v>16</v>
      </c>
      <c r="I13" s="7"/>
      <c r="J13" s="7" t="s">
        <v>23</v>
      </c>
      <c r="K13" s="7"/>
      <c r="L13" s="7" t="s">
        <v>21</v>
      </c>
      <c r="M13" s="7"/>
      <c r="N13" s="7" t="s">
        <v>25</v>
      </c>
      <c r="O13" s="7" t="s">
        <v>18</v>
      </c>
      <c r="P13" s="7"/>
      <c r="Q13" s="16" t="s">
        <v>33</v>
      </c>
    </row>
    <row r="14" spans="1:18" hidden="1" x14ac:dyDescent="0.2">
      <c r="A14" s="9">
        <f>A15*1.5</f>
        <v>13575</v>
      </c>
      <c r="B14" s="10" t="s">
        <v>0</v>
      </c>
      <c r="C14" s="10" t="s">
        <v>2</v>
      </c>
      <c r="D14" s="10" t="s">
        <v>3</v>
      </c>
      <c r="E14" s="10"/>
      <c r="F14" s="10" t="s">
        <v>19</v>
      </c>
      <c r="G14" s="10"/>
      <c r="H14" s="10"/>
      <c r="I14" s="10" t="s">
        <v>26</v>
      </c>
      <c r="J14" s="10"/>
      <c r="K14" s="10" t="s">
        <v>5</v>
      </c>
      <c r="L14" s="10"/>
      <c r="M14" s="10" t="s">
        <v>27</v>
      </c>
      <c r="N14" s="10"/>
      <c r="O14" s="10"/>
      <c r="P14" s="10" t="s">
        <v>11</v>
      </c>
      <c r="Q14" s="11"/>
    </row>
    <row r="15" spans="1:18" ht="15" hidden="1" thickBot="1" x14ac:dyDescent="0.25">
      <c r="A15" s="12">
        <f>SUM(B15:ZZ15)</f>
        <v>9050</v>
      </c>
      <c r="B15" s="13"/>
      <c r="C15" s="13"/>
      <c r="D15" s="13"/>
      <c r="E15" s="13">
        <f>VLOOKUP(IF(E13&lt;&gt;"",E13,E14),Sheet3!$A$1:$B$20,2,FALSE)</f>
        <v>1900</v>
      </c>
      <c r="F15" s="13">
        <f>VLOOKUP(IF(F13&lt;&gt;"",F13,F14),Sheet3!$A$1:$B$20,2,FALSE)</f>
        <v>250</v>
      </c>
      <c r="G15" s="13">
        <f>VLOOKUP(IF(G13&lt;&gt;"",G13,G14),Sheet3!$A$1:$B$20,2,FALSE)</f>
        <v>300</v>
      </c>
      <c r="H15" s="13">
        <f>VLOOKUP(IF(H13&lt;&gt;"",H13,H14),Sheet3!$A$1:$B$20,2,FALSE)</f>
        <v>400</v>
      </c>
      <c r="I15" s="13">
        <f>VLOOKUP(IF(I13&lt;&gt;"",I13,I14),Sheet3!$A$1:$B$20,2,FALSE)</f>
        <v>400</v>
      </c>
      <c r="J15" s="13">
        <f>VLOOKUP(IF(J13&lt;&gt;"",J13,J14),Sheet3!$A$1:$B$20,2,FALSE)</f>
        <v>0</v>
      </c>
      <c r="K15" s="13">
        <f>VLOOKUP(IF(K13&lt;&gt;"",K13,K14),Sheet3!$A$1:$B$20,2,FALSE)</f>
        <v>1350</v>
      </c>
      <c r="L15" s="13">
        <f>VLOOKUP(IF(L13&lt;&gt;"",L13,L14),Sheet3!$A$1:$B$20,2,FALSE)</f>
        <v>1400</v>
      </c>
      <c r="M15" s="13">
        <f>VLOOKUP(IF(M13&lt;&gt;"",M13,M14),Sheet3!$A$1:$B$20,2,FALSE)</f>
        <v>400</v>
      </c>
      <c r="N15" s="13">
        <f>VLOOKUP(IF(N13&lt;&gt;"",N13,N14),Sheet3!$A$1:$B$20,2,FALSE)</f>
        <v>300</v>
      </c>
      <c r="O15" s="13">
        <f>VLOOKUP(IF(O13&lt;&gt;"",O13,O14),Sheet3!$A$1:$B$20,2,FALSE)</f>
        <v>350</v>
      </c>
      <c r="P15" s="13">
        <f>VLOOKUP(IF(P13&lt;&gt;"",P13,P14),Sheet3!$A$1:$B$20,2,FALSE)</f>
        <v>800</v>
      </c>
      <c r="Q15" s="14">
        <f>VLOOKUP(IF(Q13&lt;&gt;"",Q13,Q14),Sheet3!$A$1:$B$20,2,FALSE)</f>
        <v>1200</v>
      </c>
    </row>
    <row r="16" spans="1:18" ht="15" hidden="1" thickBot="1" x14ac:dyDescent="0.25"/>
    <row r="17" spans="1:17" hidden="1" x14ac:dyDescent="0.2">
      <c r="A17" s="5" t="s">
        <v>32</v>
      </c>
      <c r="B17" s="6"/>
      <c r="C17" s="6"/>
      <c r="D17" s="7"/>
      <c r="E17" s="7" t="s">
        <v>23</v>
      </c>
      <c r="F17" s="7"/>
      <c r="G17" s="7" t="s">
        <v>7</v>
      </c>
      <c r="H17" s="7" t="s">
        <v>9</v>
      </c>
      <c r="I17" s="7"/>
      <c r="J17" s="7" t="s">
        <v>21</v>
      </c>
      <c r="K17" s="7"/>
      <c r="L17" s="7" t="s">
        <v>16</v>
      </c>
      <c r="M17" s="7"/>
      <c r="N17" s="7" t="s">
        <v>25</v>
      </c>
      <c r="O17" s="7" t="s">
        <v>18</v>
      </c>
      <c r="P17" s="7"/>
      <c r="Q17" s="16" t="s">
        <v>33</v>
      </c>
    </row>
    <row r="18" spans="1:17" hidden="1" x14ac:dyDescent="0.2">
      <c r="A18" s="9">
        <f>A19*1.5</f>
        <v>13575</v>
      </c>
      <c r="B18" s="10" t="s">
        <v>0</v>
      </c>
      <c r="C18" s="10" t="s">
        <v>2</v>
      </c>
      <c r="D18" s="10" t="s">
        <v>3</v>
      </c>
      <c r="E18" s="10"/>
      <c r="F18" s="10" t="s">
        <v>5</v>
      </c>
      <c r="G18" s="10"/>
      <c r="H18" s="10"/>
      <c r="I18" s="10" t="s">
        <v>27</v>
      </c>
      <c r="J18" s="10"/>
      <c r="K18" s="10" t="s">
        <v>11</v>
      </c>
      <c r="L18" s="10"/>
      <c r="M18" s="10" t="s">
        <v>19</v>
      </c>
      <c r="N18" s="10"/>
      <c r="O18" s="10"/>
      <c r="P18" s="10" t="s">
        <v>26</v>
      </c>
      <c r="Q18" s="11"/>
    </row>
    <row r="19" spans="1:17" ht="15" hidden="1" thickBot="1" x14ac:dyDescent="0.25">
      <c r="A19" s="12">
        <f>SUM(B19:ZZ19)</f>
        <v>9050</v>
      </c>
      <c r="B19" s="13"/>
      <c r="C19" s="13"/>
      <c r="D19" s="13"/>
      <c r="E19" s="13">
        <f>VLOOKUP(IF(E17&lt;&gt;"",E17,E18),Sheet3!$A$1:$B$20,2,FALSE)</f>
        <v>0</v>
      </c>
      <c r="F19" s="13">
        <f>VLOOKUP(IF(F17&lt;&gt;"",F17,F18),Sheet3!$A$1:$B$20,2,FALSE)</f>
        <v>1350</v>
      </c>
      <c r="G19" s="13">
        <f>VLOOKUP(IF(G17&lt;&gt;"",G17,G18),Sheet3!$A$1:$B$20,2,FALSE)</f>
        <v>1900</v>
      </c>
      <c r="H19" s="13">
        <f>VLOOKUP(IF(H17&lt;&gt;"",H17,H18),Sheet3!$A$1:$B$20,2,FALSE)</f>
        <v>300</v>
      </c>
      <c r="I19" s="13">
        <f>VLOOKUP(IF(I17&lt;&gt;"",I17,I18),Sheet3!$A$1:$B$20,2,FALSE)</f>
        <v>400</v>
      </c>
      <c r="J19" s="13">
        <f>VLOOKUP(IF(J17&lt;&gt;"",J17,J18),Sheet3!$A$1:$B$20,2,FALSE)</f>
        <v>1400</v>
      </c>
      <c r="K19" s="13">
        <f>VLOOKUP(IF(K17&lt;&gt;"",K17,K18),Sheet3!$A$1:$B$20,2,FALSE)</f>
        <v>800</v>
      </c>
      <c r="L19" s="13">
        <f>VLOOKUP(IF(L17&lt;&gt;"",L17,L18),Sheet3!$A$1:$B$20,2,FALSE)</f>
        <v>400</v>
      </c>
      <c r="M19" s="13">
        <f>VLOOKUP(IF(M17&lt;&gt;"",M17,M18),Sheet3!$A$1:$B$20,2,FALSE)</f>
        <v>250</v>
      </c>
      <c r="N19" s="13">
        <f>VLOOKUP(IF(N17&lt;&gt;"",N17,N18),Sheet3!$A$1:$B$20,2,FALSE)</f>
        <v>300</v>
      </c>
      <c r="O19" s="13">
        <f>VLOOKUP(IF(O17&lt;&gt;"",O17,O18),Sheet3!$A$1:$B$20,2,FALSE)</f>
        <v>350</v>
      </c>
      <c r="P19" s="13">
        <f>VLOOKUP(IF(P17&lt;&gt;"",P17,P18),Sheet3!$A$1:$B$20,2,FALSE)</f>
        <v>400</v>
      </c>
      <c r="Q19" s="14">
        <f>VLOOKUP(IF(Q17&lt;&gt;"",Q17,Q18),Sheet3!$A$1:$B$20,2,FALSE)</f>
        <v>1200</v>
      </c>
    </row>
    <row r="20" spans="1:17" ht="15" hidden="1" thickBot="1" x14ac:dyDescent="0.25"/>
    <row r="21" spans="1:17" x14ac:dyDescent="0.2">
      <c r="A21" s="18"/>
      <c r="B21" s="6"/>
      <c r="C21" s="6"/>
      <c r="D21" s="7"/>
      <c r="E21" s="7" t="s">
        <v>7</v>
      </c>
      <c r="F21" s="7"/>
      <c r="G21" s="7" t="s">
        <v>13</v>
      </c>
      <c r="H21" s="7" t="s">
        <v>23</v>
      </c>
      <c r="I21" s="7"/>
      <c r="J21" s="7" t="s">
        <v>21</v>
      </c>
      <c r="K21" s="7"/>
      <c r="L21" s="7" t="s">
        <v>9</v>
      </c>
      <c r="M21" s="7" t="s">
        <v>16</v>
      </c>
      <c r="N21" s="7"/>
      <c r="O21" s="7" t="s">
        <v>18</v>
      </c>
      <c r="P21" s="7"/>
      <c r="Q21" s="16" t="s">
        <v>33</v>
      </c>
    </row>
    <row r="22" spans="1:17" x14ac:dyDescent="0.2">
      <c r="A22" s="9">
        <f>A23*1.5</f>
        <v>13350</v>
      </c>
      <c r="B22" s="10" t="s">
        <v>0</v>
      </c>
      <c r="C22" s="10" t="s">
        <v>2</v>
      </c>
      <c r="D22" s="10" t="s">
        <v>3</v>
      </c>
      <c r="E22" s="10"/>
      <c r="F22" s="10" t="s">
        <v>19</v>
      </c>
      <c r="G22" s="10"/>
      <c r="H22" s="10"/>
      <c r="I22" s="10" t="s">
        <v>5</v>
      </c>
      <c r="J22" s="10"/>
      <c r="K22" s="10" t="s">
        <v>27</v>
      </c>
      <c r="L22" s="10"/>
      <c r="M22" s="10"/>
      <c r="N22" s="10" t="s">
        <v>11</v>
      </c>
      <c r="O22" s="10"/>
      <c r="P22" s="10" t="s">
        <v>14</v>
      </c>
      <c r="Q22" s="11"/>
    </row>
    <row r="23" spans="1:17" ht="15" thickBot="1" x14ac:dyDescent="0.25">
      <c r="A23" s="12">
        <f>SUM(B23:ZZ23)</f>
        <v>8900</v>
      </c>
      <c r="B23" s="13"/>
      <c r="C23" s="13"/>
      <c r="D23" s="13"/>
      <c r="E23" s="13">
        <f>VLOOKUP(IF(E21&lt;&gt;"",E21,E22),Sheet3!$A$1:$B$20,2,FALSE)</f>
        <v>1900</v>
      </c>
      <c r="F23" s="13">
        <f>VLOOKUP(IF(F21&lt;&gt;"",F21,F22),Sheet3!$A$1:$B$20,2,FALSE)</f>
        <v>250</v>
      </c>
      <c r="G23" s="13">
        <f>VLOOKUP(IF(G21&lt;&gt;"",G21,G22),Sheet3!$A$1:$B$20,2,FALSE)</f>
        <v>300</v>
      </c>
      <c r="H23" s="13">
        <f>VLOOKUP(IF(H21&lt;&gt;"",H21,H22),Sheet3!$A$1:$B$20,2,FALSE)</f>
        <v>0</v>
      </c>
      <c r="I23" s="13">
        <f>VLOOKUP(IF(I21&lt;&gt;"",I21,I22),Sheet3!$A$1:$B$20,2,FALSE)</f>
        <v>1350</v>
      </c>
      <c r="J23" s="13">
        <f>VLOOKUP(IF(J21&lt;&gt;"",J21,J22),Sheet3!$A$1:$B$20,2,FALSE)</f>
        <v>1400</v>
      </c>
      <c r="K23" s="13">
        <f>VLOOKUP(IF(K21&lt;&gt;"",K21,K22),Sheet3!$A$1:$B$20,2,FALSE)</f>
        <v>400</v>
      </c>
      <c r="L23" s="13">
        <f>VLOOKUP(IF(L21&lt;&gt;"",L21,L22),Sheet3!$A$1:$B$20,2,FALSE)</f>
        <v>300</v>
      </c>
      <c r="M23" s="13">
        <f>VLOOKUP(IF(M21&lt;&gt;"",M21,M22),Sheet3!$A$1:$B$20,2,FALSE)</f>
        <v>400</v>
      </c>
      <c r="N23" s="13">
        <f>VLOOKUP(IF(N21&lt;&gt;"",N21,N22),Sheet3!$A$1:$B$20,2,FALSE)</f>
        <v>800</v>
      </c>
      <c r="O23" s="13">
        <f>VLOOKUP(IF(O21&lt;&gt;"",O21,O22),Sheet3!$A$1:$B$20,2,FALSE)</f>
        <v>350</v>
      </c>
      <c r="P23" s="13">
        <f>VLOOKUP(IF(P21&lt;&gt;"",P21,P22),Sheet3!$A$1:$B$20,2,FALSE)</f>
        <v>250</v>
      </c>
      <c r="Q23" s="14">
        <f>VLOOKUP(IF(Q21&lt;&gt;"",Q21,Q22),Sheet3!$A$1:$B$20,2,FALSE)</f>
        <v>1200</v>
      </c>
    </row>
    <row r="24" spans="1:17" ht="15" thickBot="1" x14ac:dyDescent="0.25"/>
    <row r="25" spans="1:17" x14ac:dyDescent="0.2">
      <c r="A25" s="18"/>
      <c r="B25" s="6"/>
      <c r="C25" s="6"/>
      <c r="D25" s="7"/>
      <c r="E25" s="7" t="s">
        <v>16</v>
      </c>
      <c r="F25" s="7"/>
      <c r="G25" s="7" t="s">
        <v>13</v>
      </c>
      <c r="H25" s="7" t="s">
        <v>7</v>
      </c>
      <c r="I25" s="7"/>
      <c r="J25" s="7" t="s">
        <v>9</v>
      </c>
      <c r="K25" s="7"/>
      <c r="L25" s="7" t="s">
        <v>18</v>
      </c>
      <c r="M25" s="7" t="s">
        <v>23</v>
      </c>
      <c r="N25" s="7"/>
      <c r="O25" s="7" t="s">
        <v>21</v>
      </c>
      <c r="P25" s="7"/>
      <c r="Q25" s="16" t="s">
        <v>33</v>
      </c>
    </row>
    <row r="26" spans="1:17" x14ac:dyDescent="0.2">
      <c r="A26" s="9">
        <f>A27*1.5</f>
        <v>13350</v>
      </c>
      <c r="B26" s="10" t="s">
        <v>0</v>
      </c>
      <c r="C26" s="10" t="s">
        <v>2</v>
      </c>
      <c r="D26" s="10" t="s">
        <v>3</v>
      </c>
      <c r="E26" s="10"/>
      <c r="F26" s="10" t="s">
        <v>19</v>
      </c>
      <c r="G26" s="10"/>
      <c r="H26" s="10"/>
      <c r="I26" s="10" t="s">
        <v>5</v>
      </c>
      <c r="J26" s="10"/>
      <c r="K26" s="10" t="s">
        <v>27</v>
      </c>
      <c r="L26" s="10"/>
      <c r="M26" s="10"/>
      <c r="N26" s="10" t="s">
        <v>11</v>
      </c>
      <c r="O26" s="10"/>
      <c r="P26" s="10" t="s">
        <v>14</v>
      </c>
      <c r="Q26" s="11"/>
    </row>
    <row r="27" spans="1:17" ht="15" thickBot="1" x14ac:dyDescent="0.25">
      <c r="A27" s="12">
        <f>SUM(B27:ZZ27)</f>
        <v>8900</v>
      </c>
      <c r="B27" s="13"/>
      <c r="C27" s="13"/>
      <c r="D27" s="13"/>
      <c r="E27" s="13">
        <f>VLOOKUP(IF(E25&lt;&gt;"",E25,E26),Sheet3!$A$1:$B$20,2,FALSE)</f>
        <v>400</v>
      </c>
      <c r="F27" s="13">
        <f>VLOOKUP(IF(F25&lt;&gt;"",F25,F26),Sheet3!$A$1:$B$20,2,FALSE)</f>
        <v>250</v>
      </c>
      <c r="G27" s="13">
        <f>VLOOKUP(IF(G25&lt;&gt;"",G25,G26),Sheet3!$A$1:$B$20,2,FALSE)</f>
        <v>300</v>
      </c>
      <c r="H27" s="13">
        <f>VLOOKUP(IF(H25&lt;&gt;"",H25,H26),Sheet3!$A$1:$B$20,2,FALSE)</f>
        <v>1900</v>
      </c>
      <c r="I27" s="13">
        <f>VLOOKUP(IF(I25&lt;&gt;"",I25,I26),Sheet3!$A$1:$B$20,2,FALSE)</f>
        <v>1350</v>
      </c>
      <c r="J27" s="13">
        <f>VLOOKUP(IF(J25&lt;&gt;"",J25,J26),Sheet3!$A$1:$B$20,2,FALSE)</f>
        <v>300</v>
      </c>
      <c r="K27" s="13">
        <f>VLOOKUP(IF(K25&lt;&gt;"",K25,K26),Sheet3!$A$1:$B$20,2,FALSE)</f>
        <v>400</v>
      </c>
      <c r="L27" s="13">
        <f>VLOOKUP(IF(L25&lt;&gt;"",L25,L26),Sheet3!$A$1:$B$20,2,FALSE)</f>
        <v>350</v>
      </c>
      <c r="M27" s="13">
        <f>VLOOKUP(IF(M25&lt;&gt;"",M25,M26),Sheet3!$A$1:$B$20,2,FALSE)</f>
        <v>0</v>
      </c>
      <c r="N27" s="13">
        <f>VLOOKUP(IF(N25&lt;&gt;"",N25,N26),Sheet3!$A$1:$B$20,2,FALSE)</f>
        <v>800</v>
      </c>
      <c r="O27" s="13">
        <f>VLOOKUP(IF(O25&lt;&gt;"",O25,O26),Sheet3!$A$1:$B$20,2,FALSE)</f>
        <v>1400</v>
      </c>
      <c r="P27" s="13">
        <f>VLOOKUP(IF(P25&lt;&gt;"",P25,P26),Sheet3!$A$1:$B$20,2,FALSE)</f>
        <v>250</v>
      </c>
      <c r="Q27" s="14">
        <f>VLOOKUP(IF(Q25&lt;&gt;"",Q25,Q26),Sheet3!$A$1:$B$20,2,FALSE)</f>
        <v>1200</v>
      </c>
    </row>
    <row r="28" spans="1:17" ht="14.25" customHeight="1" thickBot="1" x14ac:dyDescent="0.25"/>
    <row r="29" spans="1:17" x14ac:dyDescent="0.2">
      <c r="A29" s="18"/>
      <c r="B29" s="6"/>
      <c r="C29" s="6"/>
      <c r="D29" s="7"/>
      <c r="E29" s="7" t="s">
        <v>7</v>
      </c>
      <c r="F29" s="7"/>
      <c r="G29" s="7" t="s">
        <v>23</v>
      </c>
      <c r="H29" s="7" t="s">
        <v>18</v>
      </c>
      <c r="I29" s="7"/>
      <c r="J29" s="7" t="s">
        <v>21</v>
      </c>
      <c r="K29" s="7"/>
      <c r="L29" s="7" t="s">
        <v>9</v>
      </c>
      <c r="M29" s="7" t="s">
        <v>16</v>
      </c>
      <c r="N29" s="7"/>
      <c r="O29" s="7" t="s">
        <v>25</v>
      </c>
      <c r="P29" s="7"/>
      <c r="Q29" s="16" t="s">
        <v>33</v>
      </c>
    </row>
    <row r="30" spans="1:17" x14ac:dyDescent="0.2">
      <c r="A30" s="9">
        <f>A31*1.5</f>
        <v>13350</v>
      </c>
      <c r="B30" s="10" t="s">
        <v>0</v>
      </c>
      <c r="C30" s="10" t="s">
        <v>2</v>
      </c>
      <c r="D30" s="10" t="s">
        <v>3</v>
      </c>
      <c r="E30" s="10"/>
      <c r="F30" s="10" t="s">
        <v>19</v>
      </c>
      <c r="G30" s="10"/>
      <c r="H30" s="10"/>
      <c r="I30" s="10" t="s">
        <v>5</v>
      </c>
      <c r="J30" s="10"/>
      <c r="K30" s="10" t="s">
        <v>27</v>
      </c>
      <c r="L30" s="10"/>
      <c r="M30" s="10"/>
      <c r="N30" s="10" t="s">
        <v>11</v>
      </c>
      <c r="O30" s="10"/>
      <c r="P30" s="10" t="s">
        <v>14</v>
      </c>
      <c r="Q30" s="11"/>
    </row>
    <row r="31" spans="1:17" ht="15" thickBot="1" x14ac:dyDescent="0.25">
      <c r="A31" s="12">
        <f>SUM(B31:ZZ31)</f>
        <v>8900</v>
      </c>
      <c r="B31" s="13"/>
      <c r="C31" s="13"/>
      <c r="D31" s="13"/>
      <c r="E31" s="13">
        <f>VLOOKUP(IF(E29&lt;&gt;"",E29,E30),Sheet3!$A$1:$B$20,2,FALSE)</f>
        <v>1900</v>
      </c>
      <c r="F31" s="13">
        <f>VLOOKUP(IF(F29&lt;&gt;"",F29,F30),Sheet3!$A$1:$B$20,2,FALSE)</f>
        <v>250</v>
      </c>
      <c r="G31" s="13">
        <f>VLOOKUP(IF(G29&lt;&gt;"",G29,G30),Sheet3!$A$1:$B$20,2,FALSE)</f>
        <v>0</v>
      </c>
      <c r="H31" s="13">
        <f>VLOOKUP(IF(H29&lt;&gt;"",H29,H30),Sheet3!$A$1:$B$20,2,FALSE)</f>
        <v>350</v>
      </c>
      <c r="I31" s="13">
        <f>VLOOKUP(IF(I29&lt;&gt;"",I29,I30),Sheet3!$A$1:$B$20,2,FALSE)</f>
        <v>1350</v>
      </c>
      <c r="J31" s="13">
        <f>VLOOKUP(IF(J29&lt;&gt;"",J29,J30),Sheet3!$A$1:$B$20,2,FALSE)</f>
        <v>1400</v>
      </c>
      <c r="K31" s="13">
        <f>VLOOKUP(IF(K29&lt;&gt;"",K29,K30),Sheet3!$A$1:$B$20,2,FALSE)</f>
        <v>400</v>
      </c>
      <c r="L31" s="13">
        <f>VLOOKUP(IF(L29&lt;&gt;"",L29,L30),Sheet3!$A$1:$B$20,2,FALSE)</f>
        <v>300</v>
      </c>
      <c r="M31" s="13">
        <f>VLOOKUP(IF(M29&lt;&gt;"",M29,M30),Sheet3!$A$1:$B$20,2,FALSE)</f>
        <v>400</v>
      </c>
      <c r="N31" s="13">
        <f>VLOOKUP(IF(N29&lt;&gt;"",N29,N30),Sheet3!$A$1:$B$20,2,FALSE)</f>
        <v>800</v>
      </c>
      <c r="O31" s="13">
        <f>VLOOKUP(IF(O29&lt;&gt;"",O29,O30),Sheet3!$A$1:$B$20,2,FALSE)</f>
        <v>300</v>
      </c>
      <c r="P31" s="13">
        <f>VLOOKUP(IF(P29&lt;&gt;"",P29,P30),Sheet3!$A$1:$B$20,2,FALSE)</f>
        <v>250</v>
      </c>
      <c r="Q31" s="14">
        <f>VLOOKUP(IF(Q29&lt;&gt;"",Q29,Q30),Sheet3!$A$1:$B$20,2,FALSE)</f>
        <v>1200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05AE-DC66-461D-AC99-CD9C66D67FB1}">
  <dimension ref="A1:L35"/>
  <sheetViews>
    <sheetView workbookViewId="0">
      <selection activeCell="D20" sqref="D20"/>
    </sheetView>
  </sheetViews>
  <sheetFormatPr defaultRowHeight="14.25" x14ac:dyDescent="0.2"/>
  <sheetData>
    <row r="1" spans="1:12" x14ac:dyDescent="0.2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">
      <c r="A3" s="4" t="s">
        <v>1</v>
      </c>
      <c r="B3" s="17">
        <v>1350</v>
      </c>
      <c r="C3" s="4"/>
      <c r="D3" s="4" t="s">
        <v>6</v>
      </c>
      <c r="E3" s="4">
        <v>1900</v>
      </c>
      <c r="F3" s="4"/>
      <c r="G3" s="4"/>
      <c r="H3" s="4"/>
      <c r="I3" s="4"/>
      <c r="J3" s="4"/>
      <c r="K3" s="4"/>
      <c r="L3" s="4"/>
    </row>
    <row r="4" spans="1:12" x14ac:dyDescent="0.2">
      <c r="A4" s="4" t="s">
        <v>4</v>
      </c>
      <c r="B4" s="17"/>
      <c r="C4" s="4"/>
      <c r="D4" s="4" t="s">
        <v>8</v>
      </c>
      <c r="E4" s="4">
        <v>1200</v>
      </c>
      <c r="F4" s="4"/>
      <c r="G4" s="4"/>
      <c r="H4" s="4"/>
      <c r="I4" s="4"/>
      <c r="J4" s="4"/>
      <c r="K4" s="4"/>
      <c r="L4" s="4"/>
    </row>
    <row r="5" spans="1:12" x14ac:dyDescent="0.2">
      <c r="A5" s="4" t="s">
        <v>10</v>
      </c>
      <c r="B5" s="4">
        <v>800</v>
      </c>
      <c r="C5" s="4"/>
      <c r="D5" s="4" t="s">
        <v>12</v>
      </c>
      <c r="E5" s="4">
        <v>600</v>
      </c>
      <c r="F5" s="4"/>
      <c r="G5" s="4"/>
      <c r="H5" s="4"/>
      <c r="I5" s="4"/>
      <c r="J5" s="4"/>
      <c r="K5" s="4"/>
      <c r="L5" s="4"/>
    </row>
    <row r="6" spans="1:12" x14ac:dyDescent="0.2">
      <c r="A6" s="4"/>
      <c r="B6" s="4"/>
      <c r="C6" s="4"/>
      <c r="D6" s="4" t="s">
        <v>24</v>
      </c>
      <c r="E6" s="4">
        <v>600</v>
      </c>
      <c r="F6" s="4"/>
      <c r="G6" s="4"/>
      <c r="H6" s="4"/>
      <c r="I6" s="4"/>
      <c r="J6" s="4"/>
      <c r="K6" s="4"/>
      <c r="L6" s="4"/>
    </row>
    <row r="7" spans="1:12" x14ac:dyDescent="0.2">
      <c r="A7" s="4"/>
      <c r="B7" s="4"/>
      <c r="C7" s="4"/>
      <c r="D7" s="4" t="s">
        <v>15</v>
      </c>
      <c r="E7" s="4">
        <v>800</v>
      </c>
      <c r="F7" s="4"/>
      <c r="G7" s="4"/>
      <c r="H7" s="4"/>
      <c r="I7" s="4"/>
      <c r="J7" s="4"/>
      <c r="K7" s="4"/>
      <c r="L7" s="4"/>
    </row>
    <row r="8" spans="1:12" x14ac:dyDescent="0.2">
      <c r="A8" s="4"/>
      <c r="B8" s="4"/>
      <c r="C8" s="4"/>
      <c r="D8" s="4" t="s">
        <v>17</v>
      </c>
      <c r="E8" s="4">
        <v>350</v>
      </c>
      <c r="F8" s="4"/>
      <c r="G8" s="4"/>
      <c r="H8" s="4"/>
      <c r="I8" s="4"/>
      <c r="J8" s="4"/>
      <c r="K8" s="4"/>
      <c r="L8" s="4"/>
    </row>
    <row r="9" spans="1:12" x14ac:dyDescent="0.2">
      <c r="A9" s="4"/>
      <c r="B9" s="4"/>
      <c r="C9" s="4"/>
      <c r="D9" s="4" t="s">
        <v>20</v>
      </c>
      <c r="E9" s="4">
        <v>1400</v>
      </c>
      <c r="F9" s="4"/>
      <c r="G9" s="4"/>
      <c r="H9" s="4"/>
      <c r="I9" s="4"/>
      <c r="J9" s="4"/>
      <c r="K9" s="4"/>
      <c r="L9" s="4"/>
    </row>
    <row r="10" spans="1:12" x14ac:dyDescent="0.2">
      <c r="A10" s="4"/>
      <c r="B10" s="4"/>
      <c r="C10" s="4"/>
      <c r="D10" s="4" t="s">
        <v>33</v>
      </c>
      <c r="E10" s="4">
        <v>1200</v>
      </c>
      <c r="F10" s="4"/>
      <c r="G10" s="4"/>
      <c r="H10" s="4"/>
      <c r="I10" s="4"/>
      <c r="J10" s="4"/>
      <c r="K10" s="4"/>
      <c r="L10" s="4"/>
    </row>
    <row r="11" spans="1:12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">
      <c r="A17" s="4"/>
      <c r="B17" s="4"/>
      <c r="C17" s="4"/>
      <c r="D17" s="4"/>
      <c r="E17" s="4"/>
      <c r="F17" s="4"/>
      <c r="G17" s="19" t="s">
        <v>35</v>
      </c>
      <c r="H17" s="19"/>
      <c r="I17" s="19" t="s">
        <v>36</v>
      </c>
      <c r="J17" s="19"/>
      <c r="K17" s="4"/>
      <c r="L17" s="4"/>
    </row>
    <row r="18" spans="1:12" x14ac:dyDescent="0.2">
      <c r="A18" s="4"/>
      <c r="B18" s="4"/>
      <c r="C18" s="4"/>
      <c r="D18" s="4"/>
      <c r="E18" s="4" t="s">
        <v>41</v>
      </c>
      <c r="F18" s="4" t="s">
        <v>39</v>
      </c>
      <c r="G18" s="4" t="s">
        <v>37</v>
      </c>
      <c r="H18" s="4" t="s">
        <v>38</v>
      </c>
      <c r="I18" s="4" t="s">
        <v>37</v>
      </c>
      <c r="J18" s="4" t="s">
        <v>38</v>
      </c>
      <c r="K18" s="4"/>
      <c r="L18" s="4"/>
    </row>
    <row r="19" spans="1:12" x14ac:dyDescent="0.2">
      <c r="A19" s="4"/>
      <c r="B19" s="4"/>
      <c r="C19" s="4"/>
      <c r="D19" s="4"/>
      <c r="E19" s="4"/>
      <c r="F19" s="4"/>
      <c r="G19" s="4" t="s">
        <v>42</v>
      </c>
      <c r="H19" s="20" t="s">
        <v>47</v>
      </c>
      <c r="I19" s="4" t="s">
        <v>44</v>
      </c>
      <c r="J19" s="4" t="s">
        <v>45</v>
      </c>
      <c r="K19" s="4"/>
      <c r="L19" s="4"/>
    </row>
    <row r="20" spans="1:12" x14ac:dyDescent="0.2">
      <c r="E20" s="4"/>
      <c r="F20" s="4"/>
      <c r="G20" s="4" t="s">
        <v>43</v>
      </c>
      <c r="H20" s="20"/>
      <c r="I20" s="4"/>
      <c r="J20" s="4"/>
    </row>
    <row r="21" spans="1:12" x14ac:dyDescent="0.2">
      <c r="E21" s="4"/>
      <c r="F21" s="4"/>
      <c r="G21" s="4"/>
      <c r="H21" s="20"/>
      <c r="I21" s="4"/>
      <c r="J21" s="4"/>
    </row>
    <row r="22" spans="1:12" x14ac:dyDescent="0.2">
      <c r="E22" s="4"/>
      <c r="F22" s="4"/>
      <c r="G22" s="4"/>
      <c r="H22" s="20"/>
      <c r="I22" s="4"/>
      <c r="J22" s="4"/>
    </row>
    <row r="23" spans="1:12" x14ac:dyDescent="0.2">
      <c r="E23" s="4"/>
      <c r="F23" s="4" t="s">
        <v>34</v>
      </c>
      <c r="G23" s="17">
        <f>(350*1.5+400*1.5+130)*3</f>
        <v>3765</v>
      </c>
      <c r="H23" s="17"/>
      <c r="I23" s="17">
        <f>1170*3</f>
        <v>3510</v>
      </c>
      <c r="J23" s="17"/>
    </row>
    <row r="24" spans="1:12" x14ac:dyDescent="0.2">
      <c r="E24" s="4"/>
      <c r="F24" s="4"/>
      <c r="G24" s="21" t="str">
        <f>"+"&amp;G23-I23</f>
        <v>+255</v>
      </c>
      <c r="H24" s="21"/>
      <c r="I24" s="4"/>
      <c r="J24" s="4"/>
    </row>
    <row r="25" spans="1:12" x14ac:dyDescent="0.2">
      <c r="E25" s="4"/>
      <c r="F25" s="4"/>
      <c r="G25" s="4"/>
      <c r="H25" s="4"/>
      <c r="I25" s="4"/>
      <c r="J25" s="4"/>
    </row>
    <row r="26" spans="1:12" x14ac:dyDescent="0.2">
      <c r="E26" s="4"/>
      <c r="F26" s="4"/>
      <c r="G26" s="4"/>
      <c r="H26" s="4"/>
      <c r="I26" s="4"/>
      <c r="J26" s="4"/>
    </row>
    <row r="27" spans="1:12" x14ac:dyDescent="0.2">
      <c r="E27" s="4"/>
      <c r="F27" s="4"/>
      <c r="G27" s="4"/>
      <c r="H27" s="4"/>
      <c r="I27" s="4"/>
      <c r="J27" s="4"/>
    </row>
    <row r="28" spans="1:12" x14ac:dyDescent="0.2">
      <c r="E28" s="4"/>
      <c r="F28" s="4"/>
      <c r="G28" s="19" t="s">
        <v>35</v>
      </c>
      <c r="H28" s="19"/>
      <c r="I28" s="19" t="s">
        <v>36</v>
      </c>
      <c r="J28" s="19"/>
    </row>
    <row r="29" spans="1:12" x14ac:dyDescent="0.2">
      <c r="E29" s="4" t="s">
        <v>41</v>
      </c>
      <c r="F29" s="4" t="s">
        <v>40</v>
      </c>
      <c r="G29" s="4" t="s">
        <v>37</v>
      </c>
      <c r="H29" s="4" t="s">
        <v>38</v>
      </c>
      <c r="I29" s="4" t="s">
        <v>37</v>
      </c>
      <c r="J29" s="4" t="s">
        <v>38</v>
      </c>
    </row>
    <row r="30" spans="1:12" x14ac:dyDescent="0.2">
      <c r="E30" s="4"/>
      <c r="F30" s="4"/>
      <c r="G30" s="1" t="s">
        <v>46</v>
      </c>
      <c r="H30" s="4" t="s">
        <v>48</v>
      </c>
      <c r="I30" s="4" t="s">
        <v>49</v>
      </c>
      <c r="J30" s="4" t="s">
        <v>50</v>
      </c>
    </row>
    <row r="31" spans="1:12" x14ac:dyDescent="0.2">
      <c r="E31" s="4"/>
      <c r="F31" s="4"/>
      <c r="G31" s="1" t="s">
        <v>43</v>
      </c>
      <c r="H31" s="4"/>
      <c r="I31" s="4"/>
      <c r="J31" s="4"/>
    </row>
    <row r="32" spans="1:12" x14ac:dyDescent="0.2">
      <c r="E32" s="4"/>
      <c r="F32" s="4"/>
      <c r="G32" s="2" t="s">
        <v>51</v>
      </c>
      <c r="H32" s="4"/>
      <c r="I32" s="4"/>
      <c r="J32" s="4"/>
    </row>
    <row r="33" spans="5:10" x14ac:dyDescent="0.2">
      <c r="E33" s="4"/>
      <c r="F33" s="4"/>
      <c r="G33" s="2"/>
      <c r="H33" s="4"/>
      <c r="I33" s="17"/>
      <c r="J33" s="17"/>
    </row>
    <row r="34" spans="5:10" x14ac:dyDescent="0.2">
      <c r="E34" s="4"/>
      <c r="F34" s="4" t="s">
        <v>34</v>
      </c>
      <c r="G34" s="17">
        <f>350*4*1.5+400*3*1.5+(550*1.5-250-250+550*1.5-250-210)*4+((550*0.5)-210)*4</f>
        <v>6920</v>
      </c>
      <c r="H34" s="17"/>
      <c r="I34" s="17">
        <f>400*2*4*1.5+(400-210)*4</f>
        <v>5560</v>
      </c>
      <c r="J34" s="17"/>
    </row>
    <row r="35" spans="5:10" x14ac:dyDescent="0.2">
      <c r="E35" s="4"/>
      <c r="F35" s="4"/>
      <c r="G35" s="21" t="str">
        <f>"+"&amp;G34-I34</f>
        <v>+1360</v>
      </c>
      <c r="H35" s="21"/>
      <c r="I35" s="4"/>
      <c r="J35" s="4"/>
    </row>
  </sheetData>
  <mergeCells count="14">
    <mergeCell ref="H19:H22"/>
    <mergeCell ref="I17:J17"/>
    <mergeCell ref="G23:H23"/>
    <mergeCell ref="I23:J23"/>
    <mergeCell ref="B3:B4"/>
    <mergeCell ref="G17:H17"/>
    <mergeCell ref="G35:H35"/>
    <mergeCell ref="I34:J34"/>
    <mergeCell ref="G24:H24"/>
    <mergeCell ref="G34:H34"/>
    <mergeCell ref="I33:J33"/>
    <mergeCell ref="G32:G33"/>
    <mergeCell ref="G28:H28"/>
    <mergeCell ref="I28:J28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218C2-284C-44A1-A0A3-8F0B48971BC4}">
  <dimension ref="A1:B19"/>
  <sheetViews>
    <sheetView workbookViewId="0">
      <selection activeCell="G22" sqref="G22"/>
    </sheetView>
  </sheetViews>
  <sheetFormatPr defaultRowHeight="14.25" x14ac:dyDescent="0.2"/>
  <sheetData>
    <row r="1" spans="1:2" x14ac:dyDescent="0.2">
      <c r="A1" t="s">
        <v>2</v>
      </c>
      <c r="B1">
        <v>100</v>
      </c>
    </row>
    <row r="2" spans="1:2" x14ac:dyDescent="0.2">
      <c r="A2" t="s">
        <v>5</v>
      </c>
      <c r="B2">
        <v>1350</v>
      </c>
    </row>
    <row r="3" spans="1:2" x14ac:dyDescent="0.2">
      <c r="A3" t="s">
        <v>7</v>
      </c>
      <c r="B3">
        <v>1900</v>
      </c>
    </row>
    <row r="4" spans="1:2" x14ac:dyDescent="0.2">
      <c r="A4" t="s">
        <v>9</v>
      </c>
      <c r="B4">
        <v>300</v>
      </c>
    </row>
    <row r="5" spans="1:2" x14ac:dyDescent="0.2">
      <c r="A5" t="s">
        <v>11</v>
      </c>
      <c r="B5">
        <v>800</v>
      </c>
    </row>
    <row r="6" spans="1:2" x14ac:dyDescent="0.2">
      <c r="A6" t="s">
        <v>13</v>
      </c>
      <c r="B6">
        <v>300</v>
      </c>
    </row>
    <row r="7" spans="1:2" x14ac:dyDescent="0.2">
      <c r="A7" t="s">
        <v>25</v>
      </c>
      <c r="B7">
        <v>300</v>
      </c>
    </row>
    <row r="8" spans="1:2" x14ac:dyDescent="0.2">
      <c r="A8" t="s">
        <v>14</v>
      </c>
      <c r="B8">
        <v>250</v>
      </c>
    </row>
    <row r="9" spans="1:2" x14ac:dyDescent="0.2">
      <c r="A9" t="s">
        <v>16</v>
      </c>
      <c r="B9">
        <v>400</v>
      </c>
    </row>
    <row r="10" spans="1:2" x14ac:dyDescent="0.2">
      <c r="A10" t="s">
        <v>18</v>
      </c>
      <c r="B10">
        <v>350</v>
      </c>
    </row>
    <row r="11" spans="1:2" x14ac:dyDescent="0.2">
      <c r="A11" t="s">
        <v>19</v>
      </c>
      <c r="B11">
        <v>250</v>
      </c>
    </row>
    <row r="12" spans="1:2" x14ac:dyDescent="0.2">
      <c r="A12" t="s">
        <v>21</v>
      </c>
      <c r="B12">
        <v>1400</v>
      </c>
    </row>
    <row r="13" spans="1:2" x14ac:dyDescent="0.2">
      <c r="A13" t="s">
        <v>22</v>
      </c>
      <c r="B13">
        <v>210</v>
      </c>
    </row>
    <row r="14" spans="1:2" x14ac:dyDescent="0.2">
      <c r="A14" t="s">
        <v>33</v>
      </c>
      <c r="B14">
        <v>1200</v>
      </c>
    </row>
    <row r="15" spans="1:2" x14ac:dyDescent="0.2">
      <c r="A15" t="s">
        <v>26</v>
      </c>
      <c r="B15">
        <v>400</v>
      </c>
    </row>
    <row r="16" spans="1:2" x14ac:dyDescent="0.2">
      <c r="A16" t="s">
        <v>27</v>
      </c>
      <c r="B16">
        <v>400</v>
      </c>
    </row>
    <row r="17" spans="1:2" x14ac:dyDescent="0.2">
      <c r="A17" t="s">
        <v>0</v>
      </c>
      <c r="B17">
        <v>0</v>
      </c>
    </row>
    <row r="18" spans="1:2" x14ac:dyDescent="0.2">
      <c r="A18" t="s">
        <v>3</v>
      </c>
      <c r="B18">
        <v>0</v>
      </c>
    </row>
    <row r="19" spans="1:2" x14ac:dyDescent="0.2">
      <c r="A19" t="s">
        <v>23</v>
      </c>
      <c r="B19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ECBC-4253-4DB2-B7C8-0AE200907EA8}">
  <dimension ref="A1"/>
  <sheetViews>
    <sheetView workbookViewId="0">
      <selection activeCell="G1" sqref="A1:G3"/>
    </sheetView>
  </sheetViews>
  <sheetFormatPr defaultRowHeight="14.25" x14ac:dyDescent="0.2"/>
  <cols>
    <col min="2" max="2" width="12.375" bestFit="1" customWidth="1"/>
    <col min="3" max="3" width="21.375" bestFit="1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Sheet5</vt:lpstr>
      <vt:lpstr>Sheet3</vt:lpstr>
      <vt:lpstr>360秒循环威力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553469159</dc:creator>
  <cp:lastModifiedBy>553469159</cp:lastModifiedBy>
  <dcterms:created xsi:type="dcterms:W3CDTF">2021-06-10T17:32:38Z</dcterms:created>
  <dcterms:modified xsi:type="dcterms:W3CDTF">2021-06-10T22:48:26Z</dcterms:modified>
</cp:coreProperties>
</file>