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080" windowHeight="8265"/>
  </bookViews>
  <sheets>
    <sheet name="Pretty" sheetId="2" r:id="rId1"/>
    <sheet name="Raw" sheetId="1" r:id="rId2"/>
  </sheets>
  <calcPr calcId="145621" calcOnSave="0"/>
</workbook>
</file>

<file path=xl/calcChain.xml><?xml version="1.0" encoding="utf-8"?>
<calcChain xmlns="http://schemas.openxmlformats.org/spreadsheetml/2006/main">
  <c r="E34" i="2" l="1"/>
  <c r="G34" i="2"/>
  <c r="G33" i="2"/>
  <c r="E33" i="2"/>
  <c r="F16" i="2"/>
  <c r="F34" i="2" s="1"/>
  <c r="F15" i="2"/>
  <c r="F33" i="2" s="1"/>
  <c r="G22" i="2"/>
  <c r="G23" i="2"/>
  <c r="G24" i="2"/>
  <c r="G25" i="2"/>
  <c r="G26" i="2"/>
  <c r="E21" i="2"/>
  <c r="G21" i="2"/>
  <c r="H21" i="2"/>
  <c r="B21" i="2"/>
  <c r="K10" i="2"/>
  <c r="K9" i="2"/>
  <c r="K7" i="2"/>
  <c r="K6" i="2"/>
  <c r="F10" i="2"/>
  <c r="F26" i="2" s="1"/>
  <c r="F7" i="2"/>
  <c r="F23" i="2" s="1"/>
  <c r="F8" i="2"/>
  <c r="F24" i="2" s="1"/>
  <c r="F9" i="2"/>
  <c r="F25" i="2" s="1"/>
  <c r="F6" i="2"/>
  <c r="F22" i="2" s="1"/>
  <c r="E10" i="2"/>
  <c r="E26" i="2" s="1"/>
  <c r="C7" i="2"/>
  <c r="C8" i="2"/>
  <c r="C24" i="2" s="1"/>
  <c r="C9" i="2"/>
  <c r="C10" i="2"/>
  <c r="C26" i="2" s="1"/>
  <c r="C6" i="2"/>
  <c r="E7" i="2"/>
  <c r="E23" i="2" s="1"/>
  <c r="E8" i="2"/>
  <c r="E24" i="2" s="1"/>
  <c r="E9" i="2"/>
  <c r="E25" i="2" s="1"/>
  <c r="E6" i="2"/>
  <c r="E22" i="2" s="1"/>
  <c r="B7" i="2"/>
  <c r="B23" i="2" s="1"/>
  <c r="B31" i="2" s="1"/>
  <c r="B8" i="2"/>
  <c r="B24" i="2" s="1"/>
  <c r="B32" i="2" s="1"/>
  <c r="B9" i="2"/>
  <c r="B25" i="2" s="1"/>
  <c r="B10" i="2"/>
  <c r="B26" i="2" s="1"/>
  <c r="B6" i="2"/>
  <c r="B22" i="2" s="1"/>
  <c r="B30" i="2" s="1"/>
  <c r="H6" i="2" l="1"/>
  <c r="H24" i="2"/>
  <c r="L10" i="2"/>
  <c r="H26" i="2"/>
  <c r="B16" i="2"/>
  <c r="B34" i="2" s="1"/>
  <c r="B15" i="2"/>
  <c r="B33" i="2" s="1"/>
  <c r="C16" i="2"/>
  <c r="C15" i="2"/>
  <c r="H9" i="2"/>
  <c r="C25" i="2"/>
  <c r="H25" i="2" s="1"/>
  <c r="H7" i="2"/>
  <c r="C22" i="2"/>
  <c r="H22" i="2" s="1"/>
  <c r="C23" i="2"/>
  <c r="H23" i="2" s="1"/>
  <c r="L7" i="2"/>
  <c r="H10" i="2"/>
  <c r="H8" i="2"/>
  <c r="C53" i="1"/>
  <c r="D53" i="1"/>
  <c r="E53" i="1"/>
  <c r="F53" i="1"/>
  <c r="E50" i="1"/>
  <c r="F50" i="1"/>
  <c r="C46" i="1"/>
  <c r="D46" i="1"/>
  <c r="C47" i="1"/>
  <c r="D47" i="1"/>
  <c r="C48" i="1"/>
  <c r="D48" i="1"/>
  <c r="C49" i="1"/>
  <c r="D49" i="1"/>
  <c r="C50" i="1"/>
  <c r="D50" i="1"/>
  <c r="C51" i="1"/>
  <c r="D51" i="1"/>
  <c r="F51" i="1" s="1"/>
  <c r="C52" i="1"/>
  <c r="D52" i="1"/>
  <c r="D45" i="1"/>
  <c r="C45" i="1"/>
  <c r="C41" i="1"/>
  <c r="D41" i="1"/>
  <c r="C42" i="1"/>
  <c r="D42" i="1"/>
  <c r="C43" i="1"/>
  <c r="D43" i="1"/>
  <c r="C44" i="1"/>
  <c r="D44" i="1"/>
  <c r="D40" i="1"/>
  <c r="C40" i="1"/>
  <c r="C37" i="1"/>
  <c r="D37" i="1"/>
  <c r="C38" i="1"/>
  <c r="D38" i="1"/>
  <c r="C39" i="1"/>
  <c r="D39" i="1"/>
  <c r="D36" i="1"/>
  <c r="C36" i="1"/>
  <c r="H5" i="1"/>
  <c r="H4" i="1"/>
  <c r="B29" i="1"/>
  <c r="B30" i="1"/>
  <c r="B31" i="1"/>
  <c r="B32" i="1"/>
  <c r="B28" i="1"/>
  <c r="B50" i="1"/>
  <c r="B51" i="1"/>
  <c r="E51" i="1"/>
  <c r="H16" i="2" l="1"/>
  <c r="C34" i="2"/>
  <c r="H34" i="2" s="1"/>
  <c r="H15" i="2"/>
  <c r="C33" i="2"/>
  <c r="H33" i="2" s="1"/>
  <c r="F49" i="1"/>
  <c r="E49" i="1"/>
  <c r="B49" i="1"/>
  <c r="M19" i="1"/>
  <c r="K19" i="1"/>
  <c r="L19" i="1" s="1"/>
  <c r="F56" i="1" l="1"/>
  <c r="E56" i="1"/>
  <c r="C58" i="1"/>
  <c r="E58" i="1" s="1"/>
  <c r="C59" i="1"/>
  <c r="E59" i="1" s="1"/>
  <c r="C60" i="1"/>
  <c r="E60" i="1" s="1"/>
  <c r="C61" i="1"/>
  <c r="E61" i="1" s="1"/>
  <c r="C57" i="1"/>
  <c r="E57" i="1" s="1"/>
  <c r="B58" i="1"/>
  <c r="B59" i="1"/>
  <c r="B60" i="1"/>
  <c r="B61" i="1"/>
  <c r="B57" i="1"/>
  <c r="F35" i="1"/>
  <c r="E35" i="1"/>
  <c r="E46" i="1"/>
  <c r="F46" i="1"/>
  <c r="E47" i="1"/>
  <c r="F47" i="1"/>
  <c r="E48" i="1"/>
  <c r="F48" i="1"/>
  <c r="D61" i="1"/>
  <c r="F61" i="1" s="1"/>
  <c r="G61" i="1" s="1"/>
  <c r="E52" i="1"/>
  <c r="F52" i="1"/>
  <c r="F45" i="1"/>
  <c r="D57" i="1"/>
  <c r="F57" i="1" s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F36" i="1"/>
  <c r="E36" i="1"/>
  <c r="B37" i="1"/>
  <c r="B38" i="1"/>
  <c r="B39" i="1"/>
  <c r="B40" i="1"/>
  <c r="B41" i="1"/>
  <c r="B42" i="1"/>
  <c r="B43" i="1"/>
  <c r="B44" i="1"/>
  <c r="B45" i="1"/>
  <c r="B46" i="1"/>
  <c r="B47" i="1"/>
  <c r="B48" i="1"/>
  <c r="B52" i="1"/>
  <c r="B36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21" i="1"/>
  <c r="L21" i="1" s="1"/>
  <c r="K22" i="1"/>
  <c r="L22" i="1" s="1"/>
  <c r="K24" i="1"/>
  <c r="L24" i="1" s="1"/>
  <c r="K25" i="1"/>
  <c r="L25" i="1" s="1"/>
  <c r="K26" i="1"/>
  <c r="L26" i="1" s="1"/>
  <c r="K27" i="1"/>
  <c r="L27" i="1" s="1"/>
  <c r="K30" i="1"/>
  <c r="L30" i="1" s="1"/>
  <c r="K31" i="1"/>
  <c r="L31" i="1" s="1"/>
  <c r="K6" i="1"/>
  <c r="L6" i="1" s="1"/>
  <c r="F5" i="1"/>
  <c r="F4" i="1"/>
  <c r="M25" i="1"/>
  <c r="M26" i="1"/>
  <c r="M27" i="1"/>
  <c r="M30" i="1"/>
  <c r="M31" i="1"/>
  <c r="M24" i="1"/>
  <c r="M22" i="1"/>
  <c r="M16" i="1"/>
  <c r="M17" i="1"/>
  <c r="M18" i="1"/>
  <c r="M21" i="1"/>
  <c r="M15" i="1"/>
  <c r="K52" i="1" l="1"/>
  <c r="G57" i="1"/>
  <c r="E45" i="1"/>
  <c r="J52" i="1"/>
  <c r="D60" i="1"/>
  <c r="F60" i="1" s="1"/>
  <c r="G60" i="1" s="1"/>
  <c r="D59" i="1"/>
  <c r="F59" i="1" s="1"/>
  <c r="G59" i="1" s="1"/>
  <c r="D58" i="1"/>
  <c r="F58" i="1" s="1"/>
  <c r="G58" i="1" s="1"/>
</calcChain>
</file>

<file path=xl/sharedStrings.xml><?xml version="1.0" encoding="utf-8"?>
<sst xmlns="http://schemas.openxmlformats.org/spreadsheetml/2006/main" count="70" uniqueCount="45">
  <si>
    <t>Add</t>
  </si>
  <si>
    <t>Subtract</t>
  </si>
  <si>
    <t>Multiply</t>
  </si>
  <si>
    <t>Divide</t>
  </si>
  <si>
    <t>F_CPU</t>
  </si>
  <si>
    <t>Sample Rate</t>
  </si>
  <si>
    <t>Calls/Sample</t>
  </si>
  <si>
    <t>sqrt(x)</t>
  </si>
  <si>
    <t>log(x)</t>
  </si>
  <si>
    <t>exp(x)</t>
  </si>
  <si>
    <t>log10(x)</t>
  </si>
  <si>
    <t>pow(10.0,x)</t>
  </si>
  <si>
    <t>sqrtf(x)</t>
  </si>
  <si>
    <t>logf(x)</t>
  </si>
  <si>
    <t>expf(x)</t>
  </si>
  <si>
    <t>log10f(x)</t>
  </si>
  <si>
    <t>powf(10.0,x)</t>
  </si>
  <si>
    <t>exp(log(10)*x)</t>
  </si>
  <si>
    <t>-100 dB</t>
  </si>
  <si>
    <t>+40 dB</t>
  </si>
  <si>
    <t>200.7*(-100 dB)</t>
  </si>
  <si>
    <t>200.7*(+40 dB)</t>
  </si>
  <si>
    <t>put exp/log</t>
  </si>
  <si>
    <t>at end</t>
  </si>
  <si>
    <t>0dB</t>
  </si>
  <si>
    <t>140dB</t>
  </si>
  <si>
    <t>Ave</t>
  </si>
  <si>
    <t>Slow</t>
  </si>
  <si>
    <t>Fast</t>
  </si>
  <si>
    <t>Cycles</t>
  </si>
  <si>
    <t>Cycles/Sample</t>
  </si>
  <si>
    <t>Explicit Float</t>
  </si>
  <si>
    <t>Implicit Float</t>
  </si>
  <si>
    <t>log2_aprx(x)/log2(10)</t>
  </si>
  <si>
    <t>cha_db2</t>
  </si>
  <si>
    <t>cha_undb2</t>
  </si>
  <si>
    <t>140 dB</t>
  </si>
  <si>
    <t>Function</t>
  </si>
  <si>
    <t>Speed Up</t>
  </si>
  <si>
    <t>powf(10.f,x)</t>
  </si>
  <si>
    <t>log10f_approx(x)</t>
  </si>
  <si>
    <t>exp(logf(10.f)*x)</t>
  </si>
  <si>
    <t>apprx_log10</t>
  </si>
  <si>
    <t>exp(log(10*x)</t>
  </si>
  <si>
    <t>Floating-Point Calculation Time on Teensy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</si>
</sst>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\x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0" fontId="0" fillId="0" borderId="0" xfId="0" applyBorder="1"/>
    <xf numFmtId="1" fontId="0" fillId="0" borderId="0" xfId="0" applyNumberFormat="1" applyBorder="1"/>
    <xf numFmtId="164" fontId="0" fillId="0" borderId="0" xfId="1" applyNumberFormat="1" applyFont="1" applyBorder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0" fontId="5" fillId="0" borderId="2" xfId="0" applyFont="1" applyFill="1" applyBorder="1"/>
    <xf numFmtId="1" fontId="5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" fontId="5" fillId="8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General</c:v>
          </c:tx>
          <c:invertIfNegative val="0"/>
          <c:cat>
            <c:strRef>
              <c:f>Pretty!$B$6:$B$10</c:f>
              <c:strCache>
                <c:ptCount val="5"/>
                <c:pt idx="0">
                  <c:v>sqrt(x)</c:v>
                </c:pt>
                <c:pt idx="1">
                  <c:v>log(x)</c:v>
                </c:pt>
                <c:pt idx="2">
                  <c:v>exp(x)</c:v>
                </c:pt>
                <c:pt idx="3">
                  <c:v>log10(x)</c:v>
                </c:pt>
                <c:pt idx="4">
                  <c:v>pow(10.0,x)</c:v>
                </c:pt>
              </c:strCache>
            </c:strRef>
          </c:cat>
          <c:val>
            <c:numRef>
              <c:f>Pretty!$C$6:$C$10</c:f>
              <c:numCache>
                <c:formatCode>0</c:formatCode>
                <c:ptCount val="5"/>
                <c:pt idx="0">
                  <c:v>1348.5</c:v>
                </c:pt>
                <c:pt idx="1">
                  <c:v>3553</c:v>
                </c:pt>
                <c:pt idx="2">
                  <c:v>2943</c:v>
                </c:pt>
                <c:pt idx="3">
                  <c:v>3452</c:v>
                </c:pt>
                <c:pt idx="4">
                  <c:v>9915.5</c:v>
                </c:pt>
              </c:numCache>
            </c:numRef>
          </c:val>
        </c:ser>
        <c:ser>
          <c:idx val="1"/>
          <c:order val="1"/>
          <c:tx>
            <c:v>Float Specific</c:v>
          </c:tx>
          <c:invertIfNegative val="0"/>
          <c:cat>
            <c:strRef>
              <c:f>Pretty!$B$6:$B$10</c:f>
              <c:strCache>
                <c:ptCount val="5"/>
                <c:pt idx="0">
                  <c:v>sqrt(x)</c:v>
                </c:pt>
                <c:pt idx="1">
                  <c:v>log(x)</c:v>
                </c:pt>
                <c:pt idx="2">
                  <c:v>exp(x)</c:v>
                </c:pt>
                <c:pt idx="3">
                  <c:v>log10(x)</c:v>
                </c:pt>
                <c:pt idx="4">
                  <c:v>pow(10.0,x)</c:v>
                </c:pt>
              </c:strCache>
            </c:strRef>
          </c:cat>
          <c:val>
            <c:numRef>
              <c:f>Pretty!$F$6:$F$10</c:f>
              <c:numCache>
                <c:formatCode>0</c:formatCode>
                <c:ptCount val="5"/>
                <c:pt idx="0">
                  <c:v>43.2</c:v>
                </c:pt>
                <c:pt idx="1">
                  <c:v>288.625</c:v>
                </c:pt>
                <c:pt idx="2">
                  <c:v>270.92500000000001</c:v>
                </c:pt>
                <c:pt idx="3">
                  <c:v>350.43</c:v>
                </c:pt>
                <c:pt idx="4">
                  <c:v>859.7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25664"/>
        <c:axId val="265835648"/>
      </c:barChart>
      <c:catAx>
        <c:axId val="26582566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65835648"/>
        <c:crosses val="autoZero"/>
        <c:auto val="1"/>
        <c:lblAlgn val="ctr"/>
        <c:lblOffset val="100"/>
        <c:noMultiLvlLbl val="0"/>
      </c:catAx>
      <c:valAx>
        <c:axId val="265835648"/>
        <c:scaling>
          <c:orientation val="minMax"/>
          <c:max val="500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CPU Cycles for Float32 Calculation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82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Float Specific</c:v>
          </c:tx>
          <c:invertIfNegative val="0"/>
          <c:cat>
            <c:strRef>
              <c:f>Pretty!$B$6:$B$10</c:f>
              <c:strCache>
                <c:ptCount val="5"/>
                <c:pt idx="0">
                  <c:v>sqrt(x)</c:v>
                </c:pt>
                <c:pt idx="1">
                  <c:v>log(x)</c:v>
                </c:pt>
                <c:pt idx="2">
                  <c:v>exp(x)</c:v>
                </c:pt>
                <c:pt idx="3">
                  <c:v>log10(x)</c:v>
                </c:pt>
                <c:pt idx="4">
                  <c:v>pow(10.0,x)</c:v>
                </c:pt>
              </c:strCache>
            </c:strRef>
          </c:cat>
          <c:val>
            <c:numRef>
              <c:f>Pretty!$F$6:$F$10</c:f>
              <c:numCache>
                <c:formatCode>0</c:formatCode>
                <c:ptCount val="5"/>
                <c:pt idx="0">
                  <c:v>43.2</c:v>
                </c:pt>
                <c:pt idx="1">
                  <c:v>288.625</c:v>
                </c:pt>
                <c:pt idx="2">
                  <c:v>270.92500000000001</c:v>
                </c:pt>
                <c:pt idx="3">
                  <c:v>350.43</c:v>
                </c:pt>
                <c:pt idx="4">
                  <c:v>859.7</c:v>
                </c:pt>
              </c:numCache>
            </c:numRef>
          </c:val>
        </c:ser>
        <c:ser>
          <c:idx val="2"/>
          <c:order val="1"/>
          <c:tx>
            <c:v>Reformulated</c:v>
          </c:tx>
          <c:invertIfNegative val="0"/>
          <c:cat>
            <c:strRef>
              <c:f>Pretty!$B$6:$B$10</c:f>
              <c:strCache>
                <c:ptCount val="5"/>
                <c:pt idx="0">
                  <c:v>sqrt(x)</c:v>
                </c:pt>
                <c:pt idx="1">
                  <c:v>log(x)</c:v>
                </c:pt>
                <c:pt idx="2">
                  <c:v>exp(x)</c:v>
                </c:pt>
                <c:pt idx="3">
                  <c:v>log10(x)</c:v>
                </c:pt>
                <c:pt idx="4">
                  <c:v>pow(10.0,x)</c:v>
                </c:pt>
              </c:strCache>
            </c:strRef>
          </c:cat>
          <c:val>
            <c:numRef>
              <c:f>Pretty!$F$12:$F$16</c:f>
              <c:numCache>
                <c:formatCode>0</c:formatCode>
                <c:ptCount val="5"/>
                <c:pt idx="3">
                  <c:v>124.48</c:v>
                </c:pt>
                <c:pt idx="4">
                  <c:v>286.67500000000001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54976"/>
        <c:axId val="265856512"/>
      </c:barChart>
      <c:catAx>
        <c:axId val="26585497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65856512"/>
        <c:crosses val="autoZero"/>
        <c:auto val="1"/>
        <c:lblAlgn val="ctr"/>
        <c:lblOffset val="100"/>
        <c:noMultiLvlLbl val="0"/>
      </c:catAx>
      <c:valAx>
        <c:axId val="2658565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CPU Cycles for</a:t>
                </a:r>
                <a:r>
                  <a:rPr lang="en-US" sz="1200" baseline="0"/>
                  <a:t> </a:t>
                </a:r>
                <a:r>
                  <a:rPr lang="en-US" sz="1200"/>
                  <a:t>Float32 Calculation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85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Raw!$B$6:$B$21</c:f>
              <c:strCache>
                <c:ptCount val="16"/>
                <c:pt idx="0">
                  <c:v>Add</c:v>
                </c:pt>
                <c:pt idx="1">
                  <c:v>Subtract</c:v>
                </c:pt>
                <c:pt idx="2">
                  <c:v>Multiply</c:v>
                </c:pt>
                <c:pt idx="3">
                  <c:v>Divide</c:v>
                </c:pt>
                <c:pt idx="4">
                  <c:v>sqrt(x)</c:v>
                </c:pt>
                <c:pt idx="5">
                  <c:v>log(x)</c:v>
                </c:pt>
                <c:pt idx="6">
                  <c:v>exp(x)</c:v>
                </c:pt>
                <c:pt idx="7">
                  <c:v>log10(x)</c:v>
                </c:pt>
                <c:pt idx="8">
                  <c:v>pow(10.0,x)</c:v>
                </c:pt>
                <c:pt idx="9">
                  <c:v>sqrtf(x)</c:v>
                </c:pt>
                <c:pt idx="10">
                  <c:v>logf(x)</c:v>
                </c:pt>
                <c:pt idx="11">
                  <c:v>expf(x)</c:v>
                </c:pt>
                <c:pt idx="12">
                  <c:v>log10f(x)</c:v>
                </c:pt>
                <c:pt idx="13">
                  <c:v>log2_aprx(x)/log2(10)</c:v>
                </c:pt>
                <c:pt idx="14">
                  <c:v>cha_db2</c:v>
                </c:pt>
                <c:pt idx="15">
                  <c:v>powf(10.0,x)</c:v>
                </c:pt>
              </c:strCache>
            </c:strRef>
          </c:cat>
          <c:val>
            <c:numRef>
              <c:f>Raw!$C$6:$C$21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1317</c:v>
                </c:pt>
                <c:pt idx="5">
                  <c:v>3365</c:v>
                </c:pt>
                <c:pt idx="6">
                  <c:v>2835</c:v>
                </c:pt>
                <c:pt idx="7">
                  <c:v>3340</c:v>
                </c:pt>
                <c:pt idx="8">
                  <c:v>9772</c:v>
                </c:pt>
                <c:pt idx="9">
                  <c:v>26</c:v>
                </c:pt>
                <c:pt idx="10">
                  <c:v>296</c:v>
                </c:pt>
                <c:pt idx="11">
                  <c:v>353</c:v>
                </c:pt>
                <c:pt idx="12">
                  <c:v>297</c:v>
                </c:pt>
                <c:pt idx="15">
                  <c:v>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94368"/>
        <c:axId val="265595904"/>
      </c:barChart>
      <c:catAx>
        <c:axId val="2655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95904"/>
        <c:crosses val="autoZero"/>
        <c:auto val="1"/>
        <c:lblAlgn val="ctr"/>
        <c:lblOffset val="100"/>
        <c:noMultiLvlLbl val="0"/>
      </c:catAx>
      <c:valAx>
        <c:axId val="2655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9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Raw!$B$16:$B$22</c:f>
              <c:strCache>
                <c:ptCount val="7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</c:strCache>
            </c:strRef>
          </c:cat>
          <c:val>
            <c:numRef>
              <c:f>Raw!$D$16:$D$22</c:f>
              <c:numCache>
                <c:formatCode>General</c:formatCode>
                <c:ptCount val="7"/>
                <c:pt idx="0">
                  <c:v>329</c:v>
                </c:pt>
                <c:pt idx="1">
                  <c:v>350</c:v>
                </c:pt>
                <c:pt idx="2">
                  <c:v>315</c:v>
                </c:pt>
                <c:pt idx="5">
                  <c:v>996</c:v>
                </c:pt>
                <c:pt idx="6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32384"/>
        <c:axId val="265634176"/>
      </c:barChart>
      <c:catAx>
        <c:axId val="2656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34176"/>
        <c:crosses val="autoZero"/>
        <c:auto val="1"/>
        <c:lblAlgn val="ctr"/>
        <c:lblOffset val="100"/>
        <c:noMultiLvlLbl val="0"/>
      </c:catAx>
      <c:valAx>
        <c:axId val="2656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Benchmarking, Teensy 3.6 @ 180 MHz</a:t>
            </a:r>
          </a:p>
        </c:rich>
      </c:tx>
      <c:layout>
        <c:manualLayout>
          <c:xMode val="edge"/>
          <c:yMode val="edge"/>
          <c:x val="0.16002077865266842"/>
          <c:y val="1.61371633471653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478018372703413"/>
          <c:y val="0.11998362141452402"/>
          <c:w val="0.67317913385826766"/>
          <c:h val="0.589388925649290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Raw!$C$46:$C$53</c:f>
              <c:numCache>
                <c:formatCode>General</c:formatCode>
                <c:ptCount val="8"/>
                <c:pt idx="0">
                  <c:v>379.25</c:v>
                </c:pt>
                <c:pt idx="1">
                  <c:v>365.85</c:v>
                </c:pt>
                <c:pt idx="2">
                  <c:v>421.86</c:v>
                </c:pt>
                <c:pt idx="3">
                  <c:v>163.36000000000001</c:v>
                </c:pt>
                <c:pt idx="4">
                  <c:v>185.2</c:v>
                </c:pt>
                <c:pt idx="5">
                  <c:v>1008.1</c:v>
                </c:pt>
                <c:pt idx="6">
                  <c:v>374.35</c:v>
                </c:pt>
                <c:pt idx="7">
                  <c:v>352.9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Raw!$D$46:$D$53</c:f>
              <c:numCache>
                <c:formatCode>General</c:formatCode>
                <c:ptCount val="8"/>
                <c:pt idx="0">
                  <c:v>198</c:v>
                </c:pt>
                <c:pt idx="1">
                  <c:v>176</c:v>
                </c:pt>
                <c:pt idx="2">
                  <c:v>279</c:v>
                </c:pt>
                <c:pt idx="3">
                  <c:v>85.6</c:v>
                </c:pt>
                <c:pt idx="4">
                  <c:v>132.79</c:v>
                </c:pt>
                <c:pt idx="5">
                  <c:v>711.3</c:v>
                </c:pt>
                <c:pt idx="6">
                  <c:v>199</c:v>
                </c:pt>
                <c:pt idx="7">
                  <c:v>186.12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67712"/>
        <c:axId val="265669248"/>
      </c:barChart>
      <c:catAx>
        <c:axId val="2656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69248"/>
        <c:crosses val="autoZero"/>
        <c:auto val="1"/>
        <c:lblAlgn val="ctr"/>
        <c:lblOffset val="100"/>
        <c:noMultiLvlLbl val="0"/>
      </c:catAx>
      <c:valAx>
        <c:axId val="26566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Clock Cycles</a:t>
                </a:r>
                <a:r>
                  <a:rPr lang="en-US" baseline="0"/>
                  <a:t> Per Function Call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66771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4018153980752397"/>
          <c:y val="0.35443087433247578"/>
          <c:w val="0.13481846019247595"/>
          <c:h val="0.145903463549864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Benchmarking, Teensy 3.6 @ 180 MHz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78018372703413"/>
          <c:y val="0.11998362141452402"/>
          <c:w val="0.67317913385826766"/>
          <c:h val="0.589388925649290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Raw!$E$46:$E$53</c:f>
              <c:numCache>
                <c:formatCode>0</c:formatCode>
                <c:ptCount val="8"/>
                <c:pt idx="0">
                  <c:v>19.77587343441002</c:v>
                </c:pt>
                <c:pt idx="1">
                  <c:v>20.50020500205002</c:v>
                </c:pt>
                <c:pt idx="2">
                  <c:v>17.77840989901863</c:v>
                </c:pt>
                <c:pt idx="3">
                  <c:v>45.910871694417231</c:v>
                </c:pt>
                <c:pt idx="4">
                  <c:v>40.496760259179268</c:v>
                </c:pt>
                <c:pt idx="5">
                  <c:v>7.4397381212181326</c:v>
                </c:pt>
                <c:pt idx="6">
                  <c:v>20.034726859890476</c:v>
                </c:pt>
                <c:pt idx="7">
                  <c:v>21.252479455936527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Raw!$B$46:$B$53</c:f>
              <c:strCache>
                <c:ptCount val="8"/>
                <c:pt idx="0">
                  <c:v>logf(x)</c:v>
                </c:pt>
                <c:pt idx="1">
                  <c:v>expf(x)</c:v>
                </c:pt>
                <c:pt idx="2">
                  <c:v>log10f(x)</c:v>
                </c:pt>
                <c:pt idx="3">
                  <c:v>log2_aprx(x)/log2(10)</c:v>
                </c:pt>
                <c:pt idx="4">
                  <c:v>cha_db2</c:v>
                </c:pt>
                <c:pt idx="5">
                  <c:v>powf(10.0,x)</c:v>
                </c:pt>
                <c:pt idx="6">
                  <c:v>exp(log(10)*x)</c:v>
                </c:pt>
                <c:pt idx="7">
                  <c:v>cha_undb2</c:v>
                </c:pt>
              </c:strCache>
            </c:strRef>
          </c:cat>
          <c:val>
            <c:numRef>
              <c:f>Raw!$F$46:$F$53</c:f>
              <c:numCache>
                <c:formatCode>0</c:formatCode>
                <c:ptCount val="8"/>
                <c:pt idx="0">
                  <c:v>37.878787878787875</c:v>
                </c:pt>
                <c:pt idx="1">
                  <c:v>42.613636363636367</c:v>
                </c:pt>
                <c:pt idx="2">
                  <c:v>26.881720430107528</c:v>
                </c:pt>
                <c:pt idx="3">
                  <c:v>87.616822429906549</c:v>
                </c:pt>
                <c:pt idx="4">
                  <c:v>56.480156638301082</c:v>
                </c:pt>
                <c:pt idx="5">
                  <c:v>10.544074230282583</c:v>
                </c:pt>
                <c:pt idx="6">
                  <c:v>37.688442211055275</c:v>
                </c:pt>
                <c:pt idx="7">
                  <c:v>40.296582849774339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479872"/>
        <c:axId val="266489856"/>
      </c:barChart>
      <c:catAx>
        <c:axId val="2664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489856"/>
        <c:crosses val="autoZero"/>
        <c:auto val="1"/>
        <c:lblAlgn val="ctr"/>
        <c:lblOffset val="100"/>
        <c:noMultiLvlLbl val="0"/>
      </c:catAx>
      <c:valAx>
        <c:axId val="26648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Calls per Audio Sample (24 kHz)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647987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11</xdr:row>
      <xdr:rowOff>14287</xdr:rowOff>
    </xdr:from>
    <xdr:to>
      <xdr:col>15</xdr:col>
      <xdr:colOff>476249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26</xdr:row>
      <xdr:rowOff>85725</xdr:rowOff>
    </xdr:from>
    <xdr:to>
      <xdr:col>15</xdr:col>
      <xdr:colOff>442913</xdr:colOff>
      <xdr:row>40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0.76375</cdr:x>
      <cdr:y>0.78368</cdr:y>
    </cdr:from>
    <cdr:to>
      <cdr:x>0.88278</cdr:x>
      <cdr:y>0.88715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3840" y="2149794"/>
          <a:ext cx="628650" cy="28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en-US" sz="1050"/>
            <a:t>9916!!!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1</xdr:row>
      <xdr:rowOff>176212</xdr:rowOff>
    </xdr:from>
    <xdr:to>
      <xdr:col>20</xdr:col>
      <xdr:colOff>195262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15</xdr:row>
      <xdr:rowOff>109537</xdr:rowOff>
    </xdr:from>
    <xdr:to>
      <xdr:col>20</xdr:col>
      <xdr:colOff>585787</xdr:colOff>
      <xdr:row>35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109537</xdr:colOff>
      <xdr:row>36</xdr:row>
      <xdr:rowOff>42861</xdr:rowOff>
    </xdr:from>
    <xdr:to>
      <xdr:col>15</xdr:col>
      <xdr:colOff>566737</xdr:colOff>
      <xdr:row>55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71437</xdr:colOff>
      <xdr:row>36</xdr:row>
      <xdr:rowOff>23811</xdr:rowOff>
    </xdr:from>
    <xdr:to>
      <xdr:col>22</xdr:col>
      <xdr:colOff>528637</xdr:colOff>
      <xdr:row>55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tabSelected="1" workbookViewId="0">
      <selection activeCell="B5" sqref="B5:H10"/>
    </sheetView>
  </sheetViews>
  <sheetFormatPr defaultRowHeight="15" x14ac:dyDescent="0.25"/>
  <cols>
    <col min="2" max="3" width="11.625" customWidth="1"/>
    <col min="4" max="4" width="0.75" customWidth="1"/>
    <col min="5" max="6" width="11.625" customWidth="1"/>
    <col min="7" max="7" width="0.75" customWidth="1"/>
    <col min="8" max="8" width="9.5" customWidth="1"/>
    <col min="9" max="9" width="2.25" customWidth="1"/>
    <col min="10" max="10" width="17.625" customWidth="1"/>
    <col min="11" max="12" width="10.25" customWidth="1"/>
  </cols>
  <sheetData>
    <row r="3" spans="2:12" s="29" customFormat="1" ht="18.75" x14ac:dyDescent="0.3">
      <c r="B3" s="30" t="s">
        <v>44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5" spans="2:12" x14ac:dyDescent="0.25">
      <c r="B5" s="34" t="s">
        <v>37</v>
      </c>
      <c r="C5" s="35" t="s">
        <v>29</v>
      </c>
      <c r="D5" s="40"/>
      <c r="E5" s="36" t="s">
        <v>37</v>
      </c>
      <c r="F5" s="37" t="s">
        <v>29</v>
      </c>
      <c r="G5" s="38"/>
      <c r="H5" s="39" t="s">
        <v>38</v>
      </c>
      <c r="J5" s="18" t="s">
        <v>37</v>
      </c>
      <c r="K5" s="19" t="s">
        <v>29</v>
      </c>
      <c r="L5" s="19" t="s">
        <v>38</v>
      </c>
    </row>
    <row r="6" spans="2:12" x14ac:dyDescent="0.25">
      <c r="B6" s="31" t="str">
        <f>Raw!B57</f>
        <v>sqrt(x)</v>
      </c>
      <c r="C6" s="32">
        <f>AVERAGE(Raw!C40:D40)</f>
        <v>1348.5</v>
      </c>
      <c r="D6" s="41"/>
      <c r="E6" s="31" t="str">
        <f>Raw!B45</f>
        <v>sqrtf(x)</v>
      </c>
      <c r="F6" s="32">
        <f>AVERAGE(Raw!C45:D45)</f>
        <v>43.2</v>
      </c>
      <c r="G6" s="31"/>
      <c r="H6" s="33">
        <f>C6/F6</f>
        <v>31.215277777777775</v>
      </c>
      <c r="J6" s="15" t="s">
        <v>15</v>
      </c>
      <c r="K6" s="17">
        <f>AVERAGE(Raw!C48:D48)</f>
        <v>350.43</v>
      </c>
      <c r="L6" s="16"/>
    </row>
    <row r="7" spans="2:12" x14ac:dyDescent="0.25">
      <c r="B7" s="31" t="str">
        <f>Raw!B58</f>
        <v>log(x)</v>
      </c>
      <c r="C7" s="32">
        <f>AVERAGE(Raw!C41:D41)</f>
        <v>3553</v>
      </c>
      <c r="D7" s="41"/>
      <c r="E7" s="31" t="str">
        <f>Raw!B46</f>
        <v>logf(x)</v>
      </c>
      <c r="F7" s="32">
        <f>AVERAGE(Raw!C46:D46)</f>
        <v>288.625</v>
      </c>
      <c r="G7" s="31"/>
      <c r="H7" s="33">
        <f t="shared" ref="H7:H16" si="0">C7/F7</f>
        <v>12.310090948462538</v>
      </c>
      <c r="J7" s="15" t="s">
        <v>40</v>
      </c>
      <c r="K7" s="17">
        <f>AVERAGE(Raw!C49:D49)</f>
        <v>124.48</v>
      </c>
      <c r="L7" s="23">
        <f>K6/K7</f>
        <v>2.8151510282776351</v>
      </c>
    </row>
    <row r="8" spans="2:12" x14ac:dyDescent="0.25">
      <c r="B8" s="31" t="str">
        <f>Raw!B59</f>
        <v>exp(x)</v>
      </c>
      <c r="C8" s="32">
        <f>AVERAGE(Raw!C42:D42)</f>
        <v>2943</v>
      </c>
      <c r="D8" s="41"/>
      <c r="E8" s="31" t="str">
        <f>Raw!B47</f>
        <v>expf(x)</v>
      </c>
      <c r="F8" s="32">
        <f>AVERAGE(Raw!C47:D47)</f>
        <v>270.92500000000001</v>
      </c>
      <c r="G8" s="31"/>
      <c r="H8" s="33">
        <f t="shared" si="0"/>
        <v>10.862784903571098</v>
      </c>
      <c r="J8" s="18" t="s">
        <v>37</v>
      </c>
      <c r="K8" s="21" t="s">
        <v>29</v>
      </c>
      <c r="L8" s="19" t="s">
        <v>38</v>
      </c>
    </row>
    <row r="9" spans="2:12" x14ac:dyDescent="0.25">
      <c r="B9" s="31" t="str">
        <f>Raw!B60</f>
        <v>log10(x)</v>
      </c>
      <c r="C9" s="32">
        <f>AVERAGE(Raw!C43:D43)</f>
        <v>3452</v>
      </c>
      <c r="D9" s="41"/>
      <c r="E9" s="31" t="str">
        <f>Raw!B48</f>
        <v>log10f(x)</v>
      </c>
      <c r="F9" s="32">
        <f>AVERAGE(Raw!C48:D48)</f>
        <v>350.43</v>
      </c>
      <c r="G9" s="31"/>
      <c r="H9" s="33">
        <f t="shared" si="0"/>
        <v>9.850754786976001</v>
      </c>
      <c r="J9" s="15" t="s">
        <v>39</v>
      </c>
      <c r="K9" s="17">
        <f>AVERAGE(Raw!C51:D51)</f>
        <v>859.7</v>
      </c>
      <c r="L9" s="16"/>
    </row>
    <row r="10" spans="2:12" x14ac:dyDescent="0.25">
      <c r="B10" s="31" t="str">
        <f>Raw!B61</f>
        <v>pow(10.0,x)</v>
      </c>
      <c r="C10" s="32">
        <f>AVERAGE(Raw!C44:D44)</f>
        <v>9915.5</v>
      </c>
      <c r="D10" s="41"/>
      <c r="E10" s="31" t="str">
        <f>Raw!B51</f>
        <v>powf(10.0,x)</v>
      </c>
      <c r="F10" s="32">
        <f>AVERAGE(Raw!C51:D51)</f>
        <v>859.7</v>
      </c>
      <c r="G10" s="31"/>
      <c r="H10" s="33">
        <f t="shared" si="0"/>
        <v>11.533674537629405</v>
      </c>
      <c r="J10" s="15" t="s">
        <v>41</v>
      </c>
      <c r="K10" s="17">
        <f>AVERAGE(Raw!C52:D52)</f>
        <v>286.67500000000001</v>
      </c>
      <c r="L10" s="23">
        <f>K9/K10</f>
        <v>2.9988663120258132</v>
      </c>
    </row>
    <row r="11" spans="2:12" x14ac:dyDescent="0.25">
      <c r="B11" s="8"/>
      <c r="C11" s="24"/>
      <c r="D11" s="24"/>
      <c r="E11" s="8"/>
      <c r="F11" s="24"/>
      <c r="G11" s="8"/>
      <c r="H11" s="25"/>
      <c r="I11" s="26"/>
      <c r="J11" s="11"/>
      <c r="K11" s="27"/>
      <c r="L11" s="28"/>
    </row>
    <row r="12" spans="2:12" x14ac:dyDescent="0.25">
      <c r="B12" s="8"/>
      <c r="C12" s="24"/>
      <c r="D12" s="24"/>
      <c r="E12" s="8"/>
      <c r="F12" s="24"/>
      <c r="G12" s="8"/>
      <c r="H12" s="25"/>
      <c r="I12" s="26"/>
      <c r="J12" s="11"/>
      <c r="K12" s="27"/>
      <c r="L12" s="28"/>
    </row>
    <row r="13" spans="2:12" x14ac:dyDescent="0.25">
      <c r="B13" s="8"/>
      <c r="C13" s="24"/>
      <c r="D13" s="24"/>
      <c r="E13" s="8"/>
      <c r="F13" s="24"/>
      <c r="G13" s="8"/>
      <c r="H13" s="25"/>
      <c r="I13" s="26"/>
      <c r="J13" s="11"/>
      <c r="K13" s="27"/>
      <c r="L13" s="28"/>
    </row>
    <row r="14" spans="2:12" x14ac:dyDescent="0.25">
      <c r="H14" s="26"/>
      <c r="I14" s="26"/>
      <c r="J14" s="26"/>
      <c r="K14" s="26"/>
      <c r="L14" s="26"/>
    </row>
    <row r="15" spans="2:12" x14ac:dyDescent="0.25">
      <c r="B15" t="str">
        <f>E9</f>
        <v>log10f(x)</v>
      </c>
      <c r="C15" s="14">
        <f>F9</f>
        <v>350.43</v>
      </c>
      <c r="D15" s="14"/>
      <c r="E15" t="s">
        <v>42</v>
      </c>
      <c r="F15" s="14">
        <f>AVERAGE(Raw!C49:D49)</f>
        <v>124.48</v>
      </c>
      <c r="H15" s="22">
        <f t="shared" si="0"/>
        <v>2.8151510282776351</v>
      </c>
    </row>
    <row r="16" spans="2:12" x14ac:dyDescent="0.25">
      <c r="B16" t="str">
        <f>E10</f>
        <v>powf(10.0,x)</v>
      </c>
      <c r="C16" s="14">
        <f>F10</f>
        <v>859.7</v>
      </c>
      <c r="D16" s="14"/>
      <c r="E16" t="s">
        <v>43</v>
      </c>
      <c r="F16" s="14">
        <f>AVERAGE(Raw!C52:D52)</f>
        <v>286.67500000000001</v>
      </c>
      <c r="H16" s="22">
        <f t="shared" si="0"/>
        <v>2.9988663120258132</v>
      </c>
    </row>
    <row r="18" spans="2:8" x14ac:dyDescent="0.25">
      <c r="B18" t="s">
        <v>4</v>
      </c>
      <c r="C18" s="2">
        <v>180000000</v>
      </c>
      <c r="D18" s="2"/>
    </row>
    <row r="19" spans="2:8" x14ac:dyDescent="0.25">
      <c r="B19" t="s">
        <v>5</v>
      </c>
      <c r="C19">
        <v>44100</v>
      </c>
    </row>
    <row r="21" spans="2:8" x14ac:dyDescent="0.25">
      <c r="B21" t="str">
        <f t="shared" ref="B21:B26" si="1">B5</f>
        <v>Function</v>
      </c>
      <c r="C21" t="s">
        <v>6</v>
      </c>
      <c r="E21" t="str">
        <f t="shared" ref="E21:E26" si="2">E5</f>
        <v>Function</v>
      </c>
      <c r="F21" t="s">
        <v>6</v>
      </c>
      <c r="G21">
        <f>G5</f>
        <v>0</v>
      </c>
      <c r="H21" s="13" t="str">
        <f>H5</f>
        <v>Speed Up</v>
      </c>
    </row>
    <row r="22" spans="2:8" x14ac:dyDescent="0.25">
      <c r="B22" t="str">
        <f t="shared" si="1"/>
        <v>sqrt(x)</v>
      </c>
      <c r="C22" s="12">
        <f>$C$18/$C$19/C6</f>
        <v>3.0267947000824802</v>
      </c>
      <c r="D22" s="12"/>
      <c r="E22" t="str">
        <f t="shared" si="2"/>
        <v>sqrtf(x)</v>
      </c>
      <c r="F22" s="12">
        <f>$C$18/$C$19/F6</f>
        <v>94.482237339380191</v>
      </c>
      <c r="G22">
        <f>G6</f>
        <v>0</v>
      </c>
      <c r="H22" s="20">
        <f>F22/C22</f>
        <v>31.215277777777775</v>
      </c>
    </row>
    <row r="23" spans="2:8" x14ac:dyDescent="0.25">
      <c r="B23" t="str">
        <f t="shared" si="1"/>
        <v>log(x)</v>
      </c>
      <c r="C23" s="12">
        <f>$C$18/$C$19/C7</f>
        <v>1.148784872800795</v>
      </c>
      <c r="D23" s="12"/>
      <c r="E23" t="str">
        <f t="shared" si="2"/>
        <v>logf(x)</v>
      </c>
      <c r="F23" s="12">
        <f>$C$18/$C$19/F7</f>
        <v>14.141646264395755</v>
      </c>
      <c r="G23">
        <f>G7</f>
        <v>0</v>
      </c>
      <c r="H23" s="20">
        <f t="shared" ref="H23:H26" si="3">F23/C23</f>
        <v>12.310090948462538</v>
      </c>
    </row>
    <row r="24" spans="2:8" x14ac:dyDescent="0.25">
      <c r="B24" t="str">
        <f t="shared" si="1"/>
        <v>exp(x)</v>
      </c>
      <c r="C24" s="12">
        <f>$C$18/$C$19/C8</f>
        <v>1.3868952270000763</v>
      </c>
      <c r="D24" s="12"/>
      <c r="E24" t="str">
        <f t="shared" si="2"/>
        <v>expf(x)</v>
      </c>
      <c r="F24" s="12">
        <f>$C$18/$C$19/F8</f>
        <v>15.065544534691242</v>
      </c>
      <c r="G24">
        <f>G8</f>
        <v>0</v>
      </c>
      <c r="H24" s="20">
        <f t="shared" si="3"/>
        <v>10.8627849035711</v>
      </c>
    </row>
    <row r="25" spans="2:8" x14ac:dyDescent="0.25">
      <c r="B25" t="str">
        <f t="shared" si="1"/>
        <v>log10(x)</v>
      </c>
      <c r="C25" s="12">
        <f>$C$18/$C$19/C9</f>
        <v>1.1823964811880721</v>
      </c>
      <c r="D25" s="12"/>
      <c r="E25" t="str">
        <f t="shared" si="2"/>
        <v>log10f(x)</v>
      </c>
      <c r="F25" s="12">
        <f>$C$18/$C$19/F9</f>
        <v>11.647497797166979</v>
      </c>
      <c r="G25">
        <f>G9</f>
        <v>0</v>
      </c>
      <c r="H25" s="20">
        <f t="shared" si="3"/>
        <v>9.850754786976001</v>
      </c>
    </row>
    <row r="26" spans="2:8" x14ac:dyDescent="0.25">
      <c r="B26" t="str">
        <f t="shared" si="1"/>
        <v>pow(10.0,x)</v>
      </c>
      <c r="C26" s="12">
        <f>$C$18/$C$19/C10</f>
        <v>0.41164163713995505</v>
      </c>
      <c r="D26" s="12"/>
      <c r="E26" t="str">
        <f t="shared" si="2"/>
        <v>powf(10.0,x)</v>
      </c>
      <c r="F26" s="12">
        <f>$C$18/$C$19/F10</f>
        <v>4.7477406689091826</v>
      </c>
      <c r="G26">
        <f>G10</f>
        <v>0</v>
      </c>
      <c r="H26" s="20">
        <f t="shared" si="3"/>
        <v>11.533674537629405</v>
      </c>
    </row>
    <row r="27" spans="2:8" x14ac:dyDescent="0.25">
      <c r="H27" s="20"/>
    </row>
    <row r="30" spans="2:8" x14ac:dyDescent="0.25">
      <c r="B30" t="str">
        <f>B22</f>
        <v>sqrt(x)</v>
      </c>
    </row>
    <row r="31" spans="2:8" x14ac:dyDescent="0.25">
      <c r="B31" t="str">
        <f t="shared" ref="B31:B32" si="4">B23</f>
        <v>log(x)</v>
      </c>
      <c r="F31">
        <v>0</v>
      </c>
    </row>
    <row r="32" spans="2:8" x14ac:dyDescent="0.25">
      <c r="B32" t="str">
        <f t="shared" si="4"/>
        <v>exp(x)</v>
      </c>
      <c r="F32">
        <v>0</v>
      </c>
    </row>
    <row r="33" spans="2:8" x14ac:dyDescent="0.25">
      <c r="B33" t="str">
        <f>B15</f>
        <v>log10f(x)</v>
      </c>
      <c r="C33" s="12">
        <f>$C$18/$C$19/C15</f>
        <v>11.647497797166979</v>
      </c>
      <c r="D33" s="12"/>
      <c r="E33" t="str">
        <f>E15</f>
        <v>apprx_log10</v>
      </c>
      <c r="F33" s="12">
        <f>$C$18/$C$19/F15</f>
        <v>32.789465400556111</v>
      </c>
      <c r="G33">
        <f>G15</f>
        <v>0</v>
      </c>
      <c r="H33" s="20">
        <f>F33/C33</f>
        <v>2.8151510282776351</v>
      </c>
    </row>
    <row r="34" spans="2:8" x14ac:dyDescent="0.25">
      <c r="B34" t="str">
        <f>B16</f>
        <v>powf(10.0,x)</v>
      </c>
      <c r="C34" s="12">
        <f>$C$18/$C$19/C16</f>
        <v>4.7477406689091826</v>
      </c>
      <c r="D34" s="12"/>
      <c r="E34" t="str">
        <f>E16</f>
        <v>exp(log(10*x)</v>
      </c>
      <c r="F34" s="12">
        <f>$C$18/$C$19/F16</f>
        <v>14.237839550226647</v>
      </c>
      <c r="G34">
        <f>G16</f>
        <v>0</v>
      </c>
      <c r="H34" s="20">
        <f>F34/C34</f>
        <v>2.9988663120258132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topLeftCell="A36" workbookViewId="0">
      <selection activeCell="V60" sqref="V60"/>
    </sheetView>
  </sheetViews>
  <sheetFormatPr defaultRowHeight="15" x14ac:dyDescent="0.25"/>
  <cols>
    <col min="2" max="2" width="11.375" bestFit="1" customWidth="1"/>
  </cols>
  <sheetData>
    <row r="2" spans="2:13" x14ac:dyDescent="0.25">
      <c r="K2" t="s">
        <v>4</v>
      </c>
      <c r="L2" s="2">
        <v>180000000</v>
      </c>
    </row>
    <row r="3" spans="2:13" x14ac:dyDescent="0.25">
      <c r="K3" t="s">
        <v>5</v>
      </c>
      <c r="L3">
        <v>24000</v>
      </c>
    </row>
    <row r="4" spans="2:13" x14ac:dyDescent="0.25">
      <c r="C4" s="4" t="s">
        <v>18</v>
      </c>
      <c r="D4" s="4" t="s">
        <v>18</v>
      </c>
      <c r="E4" s="4" t="s">
        <v>22</v>
      </c>
      <c r="F4" s="4" t="str">
        <f>D4</f>
        <v>-100 dB</v>
      </c>
      <c r="G4" s="4" t="s">
        <v>24</v>
      </c>
      <c r="H4" s="4" t="str">
        <f>F4</f>
        <v>-100 dB</v>
      </c>
      <c r="I4" s="4" t="s">
        <v>36</v>
      </c>
      <c r="J4" s="4" t="s">
        <v>20</v>
      </c>
      <c r="K4" s="4" t="s">
        <v>26</v>
      </c>
    </row>
    <row r="5" spans="2:13" x14ac:dyDescent="0.25">
      <c r="C5" s="4" t="s">
        <v>19</v>
      </c>
      <c r="D5" s="4" t="s">
        <v>19</v>
      </c>
      <c r="E5" s="4" t="s">
        <v>23</v>
      </c>
      <c r="F5" s="4" t="str">
        <f>D5</f>
        <v>+40 dB</v>
      </c>
      <c r="G5" s="4" t="s">
        <v>25</v>
      </c>
      <c r="H5" s="4" t="str">
        <f>F5</f>
        <v>+40 dB</v>
      </c>
      <c r="I5" s="4" t="s">
        <v>24</v>
      </c>
      <c r="J5" s="4" t="s">
        <v>21</v>
      </c>
      <c r="K5" s="4" t="s">
        <v>26</v>
      </c>
      <c r="L5" t="s">
        <v>6</v>
      </c>
    </row>
    <row r="6" spans="2:13" x14ac:dyDescent="0.25">
      <c r="B6" t="s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1.8</v>
      </c>
      <c r="K6">
        <f>AVERAGE(G6,F6,D6)</f>
        <v>1</v>
      </c>
      <c r="L6" s="3">
        <f>L$2/L$3/K6</f>
        <v>7500</v>
      </c>
    </row>
    <row r="7" spans="2:13" x14ac:dyDescent="0.25">
      <c r="B7" t="s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ref="K7:K31" si="0">AVERAGE(G7,F7,D7)</f>
        <v>1</v>
      </c>
      <c r="L7" s="3">
        <f t="shared" ref="L7:L31" si="1">L$2/L$3/K7</f>
        <v>7500</v>
      </c>
    </row>
    <row r="8" spans="2:13" x14ac:dyDescent="0.25">
      <c r="B8" t="s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0"/>
        <v>1</v>
      </c>
      <c r="L8" s="3">
        <f t="shared" si="1"/>
        <v>7500</v>
      </c>
    </row>
    <row r="9" spans="2:13" x14ac:dyDescent="0.25">
      <c r="B9" t="s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0"/>
        <v>1</v>
      </c>
      <c r="L9" s="3">
        <f t="shared" si="1"/>
        <v>7500</v>
      </c>
    </row>
    <row r="10" spans="2:13" x14ac:dyDescent="0.25">
      <c r="B10" t="s">
        <v>7</v>
      </c>
      <c r="C10">
        <v>1317</v>
      </c>
      <c r="D10">
        <v>1335</v>
      </c>
      <c r="E10">
        <v>1336</v>
      </c>
      <c r="F10">
        <v>1334</v>
      </c>
      <c r="G10">
        <v>1336</v>
      </c>
      <c r="H10">
        <v>1362</v>
      </c>
      <c r="I10">
        <v>1363</v>
      </c>
      <c r="J10">
        <v>1331</v>
      </c>
      <c r="K10">
        <f t="shared" si="0"/>
        <v>1335</v>
      </c>
      <c r="L10" s="3">
        <f t="shared" si="1"/>
        <v>5.617977528089888</v>
      </c>
    </row>
    <row r="11" spans="2:13" x14ac:dyDescent="0.25">
      <c r="B11" t="s">
        <v>8</v>
      </c>
      <c r="C11">
        <v>3365</v>
      </c>
      <c r="D11">
        <v>3429</v>
      </c>
      <c r="E11">
        <v>3434</v>
      </c>
      <c r="F11">
        <v>3524</v>
      </c>
      <c r="G11">
        <v>3536</v>
      </c>
      <c r="H11">
        <v>3669</v>
      </c>
      <c r="I11">
        <v>3677</v>
      </c>
      <c r="J11">
        <v>3482</v>
      </c>
      <c r="K11">
        <f t="shared" si="0"/>
        <v>3496.3333333333335</v>
      </c>
      <c r="L11" s="3">
        <f t="shared" si="1"/>
        <v>2.1451043950805606</v>
      </c>
    </row>
    <row r="12" spans="2:13" x14ac:dyDescent="0.25">
      <c r="B12" t="s">
        <v>9</v>
      </c>
      <c r="C12">
        <v>2835</v>
      </c>
      <c r="D12">
        <v>2841</v>
      </c>
      <c r="E12">
        <v>2841</v>
      </c>
      <c r="F12">
        <v>2792</v>
      </c>
      <c r="G12">
        <v>2822</v>
      </c>
      <c r="H12">
        <v>3068</v>
      </c>
      <c r="I12">
        <v>3094</v>
      </c>
      <c r="J12">
        <v>2806</v>
      </c>
      <c r="K12">
        <f t="shared" si="0"/>
        <v>2818.3333333333335</v>
      </c>
      <c r="L12" s="3">
        <f t="shared" si="1"/>
        <v>2.6611472501478413</v>
      </c>
    </row>
    <row r="13" spans="2:13" x14ac:dyDescent="0.25">
      <c r="B13" t="s">
        <v>10</v>
      </c>
      <c r="C13">
        <v>3340</v>
      </c>
      <c r="D13">
        <v>3389</v>
      </c>
      <c r="E13">
        <v>3386</v>
      </c>
      <c r="F13">
        <v>3431</v>
      </c>
      <c r="G13">
        <v>3430</v>
      </c>
      <c r="H13">
        <v>3518</v>
      </c>
      <c r="I13">
        <v>3517</v>
      </c>
      <c r="J13">
        <v>3425</v>
      </c>
      <c r="K13">
        <f t="shared" si="0"/>
        <v>3416.6666666666665</v>
      </c>
      <c r="L13" s="3">
        <f t="shared" si="1"/>
        <v>2.1951219512195124</v>
      </c>
    </row>
    <row r="14" spans="2:13" x14ac:dyDescent="0.25">
      <c r="B14" s="5" t="s">
        <v>11</v>
      </c>
      <c r="C14" s="5">
        <v>9772</v>
      </c>
      <c r="D14" s="5">
        <v>9866</v>
      </c>
      <c r="E14" s="5">
        <v>9865</v>
      </c>
      <c r="F14" s="5">
        <v>9904</v>
      </c>
      <c r="G14" s="5">
        <v>9909</v>
      </c>
      <c r="H14" s="5">
        <v>9958</v>
      </c>
      <c r="I14" s="5">
        <v>9966</v>
      </c>
      <c r="J14" s="5">
        <v>9824</v>
      </c>
      <c r="K14" s="5">
        <f t="shared" si="0"/>
        <v>9893</v>
      </c>
      <c r="L14" s="6">
        <f t="shared" si="1"/>
        <v>0.75811179621954916</v>
      </c>
      <c r="M14" s="5"/>
    </row>
    <row r="15" spans="2:13" x14ac:dyDescent="0.25">
      <c r="B15" t="s">
        <v>12</v>
      </c>
      <c r="C15">
        <v>26</v>
      </c>
      <c r="D15">
        <v>52</v>
      </c>
      <c r="E15">
        <v>49.53</v>
      </c>
      <c r="F15">
        <v>45.55</v>
      </c>
      <c r="G15">
        <v>45.65</v>
      </c>
      <c r="H15" s="11">
        <v>34.51</v>
      </c>
      <c r="I15" s="11">
        <v>34.4</v>
      </c>
      <c r="J15">
        <v>41.3</v>
      </c>
      <c r="K15">
        <f t="shared" si="0"/>
        <v>47.733333333333327</v>
      </c>
      <c r="L15" s="3">
        <f t="shared" si="1"/>
        <v>157.12290502793297</v>
      </c>
      <c r="M15" s="1">
        <f>D15/D10</f>
        <v>3.895131086142322E-2</v>
      </c>
    </row>
    <row r="16" spans="2:13" x14ac:dyDescent="0.25">
      <c r="B16" t="s">
        <v>13</v>
      </c>
      <c r="C16">
        <v>296</v>
      </c>
      <c r="D16">
        <v>329</v>
      </c>
      <c r="E16">
        <v>227.04</v>
      </c>
      <c r="F16">
        <v>339.66</v>
      </c>
      <c r="G16">
        <v>340</v>
      </c>
      <c r="H16" s="11">
        <v>379.25</v>
      </c>
      <c r="I16" s="11">
        <v>378.22</v>
      </c>
      <c r="J16">
        <v>324.7</v>
      </c>
      <c r="K16">
        <f t="shared" si="0"/>
        <v>336.22</v>
      </c>
      <c r="L16" s="3">
        <f t="shared" si="1"/>
        <v>22.306822913568496</v>
      </c>
      <c r="M16" s="1">
        <f t="shared" ref="M16:M18" si="2">D16/D11</f>
        <v>9.5946340040828235E-2</v>
      </c>
    </row>
    <row r="17" spans="2:13" x14ac:dyDescent="0.25">
      <c r="B17" t="s">
        <v>14</v>
      </c>
      <c r="C17">
        <v>353</v>
      </c>
      <c r="D17">
        <v>350</v>
      </c>
      <c r="E17">
        <v>178.16</v>
      </c>
      <c r="F17">
        <v>331.21</v>
      </c>
      <c r="G17">
        <v>315</v>
      </c>
      <c r="H17" s="11">
        <v>365.85</v>
      </c>
      <c r="I17" s="11">
        <v>349.17</v>
      </c>
      <c r="J17">
        <v>314.2</v>
      </c>
      <c r="K17">
        <f t="shared" si="0"/>
        <v>332.07</v>
      </c>
      <c r="L17" s="3">
        <f t="shared" si="1"/>
        <v>22.585599421808656</v>
      </c>
      <c r="M17" s="1">
        <f t="shared" si="2"/>
        <v>0.12319605772615276</v>
      </c>
    </row>
    <row r="18" spans="2:13" x14ac:dyDescent="0.25">
      <c r="B18" t="s">
        <v>15</v>
      </c>
      <c r="C18">
        <v>297</v>
      </c>
      <c r="D18">
        <v>315</v>
      </c>
      <c r="E18">
        <v>421.86</v>
      </c>
      <c r="F18">
        <v>352.7</v>
      </c>
      <c r="G18">
        <v>351</v>
      </c>
      <c r="H18" s="11">
        <v>386.84</v>
      </c>
      <c r="I18" s="11">
        <v>386.3</v>
      </c>
      <c r="J18">
        <v>331.55</v>
      </c>
      <c r="K18">
        <f t="shared" si="0"/>
        <v>339.56666666666666</v>
      </c>
      <c r="L18" s="3">
        <f t="shared" si="1"/>
        <v>22.086973593796014</v>
      </c>
      <c r="M18" s="1">
        <f t="shared" si="2"/>
        <v>9.2947772204190024E-2</v>
      </c>
    </row>
    <row r="19" spans="2:13" x14ac:dyDescent="0.25">
      <c r="B19" t="s">
        <v>33</v>
      </c>
      <c r="F19">
        <v>105.92</v>
      </c>
      <c r="G19">
        <v>106.41</v>
      </c>
      <c r="H19" s="11">
        <v>161.86000000000001</v>
      </c>
      <c r="I19" s="11">
        <v>163.36000000000001</v>
      </c>
      <c r="K19">
        <f t="shared" si="0"/>
        <v>106.16499999999999</v>
      </c>
      <c r="L19" s="3">
        <f t="shared" ref="L19" si="3">L$2/L$3/K19</f>
        <v>70.644751094993651</v>
      </c>
      <c r="M19" s="1">
        <f t="shared" ref="M19" si="4">D19/D14</f>
        <v>0</v>
      </c>
    </row>
    <row r="20" spans="2:13" x14ac:dyDescent="0.25">
      <c r="B20" t="s">
        <v>34</v>
      </c>
      <c r="H20" s="11">
        <v>185.2</v>
      </c>
      <c r="I20" s="11">
        <v>185</v>
      </c>
      <c r="L20" s="3"/>
      <c r="M20" s="1"/>
    </row>
    <row r="21" spans="2:13" x14ac:dyDescent="0.25">
      <c r="B21" t="s">
        <v>16</v>
      </c>
      <c r="C21">
        <v>962</v>
      </c>
      <c r="D21">
        <v>996</v>
      </c>
      <c r="E21">
        <v>996.55</v>
      </c>
      <c r="F21">
        <v>1008.1</v>
      </c>
      <c r="G21">
        <v>1006</v>
      </c>
      <c r="H21" s="11">
        <v>881.49</v>
      </c>
      <c r="I21" s="11">
        <v>884.49</v>
      </c>
      <c r="J21">
        <v>1025.07</v>
      </c>
      <c r="K21">
        <f t="shared" si="0"/>
        <v>1003.3666666666667</v>
      </c>
      <c r="L21" s="3">
        <f t="shared" si="1"/>
        <v>7.4748347230989003</v>
      </c>
      <c r="M21" s="1">
        <f>D21/D14</f>
        <v>0.10095276707885668</v>
      </c>
    </row>
    <row r="22" spans="2:13" x14ac:dyDescent="0.25">
      <c r="B22" s="8" t="s">
        <v>17</v>
      </c>
      <c r="C22" s="8"/>
      <c r="D22" s="8">
        <v>229</v>
      </c>
      <c r="E22" s="8">
        <v>374.35</v>
      </c>
      <c r="F22" s="8">
        <v>243.54</v>
      </c>
      <c r="G22" s="8">
        <v>249</v>
      </c>
      <c r="H22" s="11">
        <v>246.46</v>
      </c>
      <c r="I22" s="11">
        <v>253.73</v>
      </c>
      <c r="J22" s="8">
        <v>254.85</v>
      </c>
      <c r="K22" s="8">
        <f t="shared" si="0"/>
        <v>240.51333333333332</v>
      </c>
      <c r="L22" s="9">
        <f t="shared" si="1"/>
        <v>31.183302381018379</v>
      </c>
      <c r="M22" s="10">
        <f>D22/D15</f>
        <v>4.4038461538461542</v>
      </c>
    </row>
    <row r="23" spans="2:13" x14ac:dyDescent="0.25">
      <c r="B23" s="5" t="s">
        <v>35</v>
      </c>
      <c r="C23" s="5"/>
      <c r="D23" s="5"/>
      <c r="E23" s="5"/>
      <c r="F23" s="5">
        <v>350.3</v>
      </c>
      <c r="G23" s="5"/>
      <c r="H23" s="5">
        <v>351.22</v>
      </c>
      <c r="I23" s="5">
        <v>352.9</v>
      </c>
      <c r="J23" s="5"/>
      <c r="K23" s="5"/>
      <c r="L23" s="6"/>
      <c r="M23" s="7"/>
    </row>
    <row r="24" spans="2:13" x14ac:dyDescent="0.25">
      <c r="B24" t="s">
        <v>12</v>
      </c>
      <c r="F24">
        <v>49.06</v>
      </c>
      <c r="G24">
        <v>48.9</v>
      </c>
      <c r="H24" s="11">
        <v>40.19</v>
      </c>
      <c r="I24" s="11">
        <v>39.92</v>
      </c>
      <c r="K24">
        <f t="shared" si="0"/>
        <v>48.980000000000004</v>
      </c>
      <c r="L24" s="3">
        <f t="shared" si="1"/>
        <v>153.12372396896691</v>
      </c>
      <c r="M24" s="1">
        <f>F24/F15</f>
        <v>1.0770581778265644</v>
      </c>
    </row>
    <row r="25" spans="2:13" x14ac:dyDescent="0.25">
      <c r="B25" t="s">
        <v>13</v>
      </c>
      <c r="F25">
        <v>198.44</v>
      </c>
      <c r="G25">
        <v>198</v>
      </c>
      <c r="H25" s="11">
        <v>240.4</v>
      </c>
      <c r="I25" s="11">
        <v>240.73</v>
      </c>
      <c r="K25">
        <f t="shared" si="0"/>
        <v>198.22</v>
      </c>
      <c r="L25" s="3">
        <f t="shared" si="1"/>
        <v>37.836747048733727</v>
      </c>
      <c r="M25" s="1">
        <f>F25/F16</f>
        <v>0.58423129011364305</v>
      </c>
    </row>
    <row r="26" spans="2:13" x14ac:dyDescent="0.25">
      <c r="B26" t="s">
        <v>14</v>
      </c>
      <c r="F26">
        <v>179.93</v>
      </c>
      <c r="G26">
        <v>176</v>
      </c>
      <c r="H26" s="11">
        <v>205.32</v>
      </c>
      <c r="I26" s="11">
        <v>203</v>
      </c>
      <c r="K26">
        <f t="shared" si="0"/>
        <v>177.965</v>
      </c>
      <c r="L26" s="3">
        <f t="shared" si="1"/>
        <v>42.143118028825889</v>
      </c>
      <c r="M26" s="1">
        <f>F26/F17</f>
        <v>0.54325050572144562</v>
      </c>
    </row>
    <row r="27" spans="2:13" x14ac:dyDescent="0.25">
      <c r="B27" t="s">
        <v>15</v>
      </c>
      <c r="F27">
        <v>279.22000000000003</v>
      </c>
      <c r="G27">
        <v>279</v>
      </c>
      <c r="H27" s="11">
        <v>326.2</v>
      </c>
      <c r="I27" s="11">
        <v>327</v>
      </c>
      <c r="K27">
        <f t="shared" si="0"/>
        <v>279.11</v>
      </c>
      <c r="L27" s="3">
        <f t="shared" si="1"/>
        <v>26.871126079323563</v>
      </c>
      <c r="M27" s="1">
        <f>F27/F18</f>
        <v>0.79166430394102649</v>
      </c>
    </row>
    <row r="28" spans="2:13" x14ac:dyDescent="0.25">
      <c r="B28" t="str">
        <f>B19</f>
        <v>log2_aprx(x)/log2(10)</v>
      </c>
      <c r="H28" s="11">
        <v>85.6</v>
      </c>
      <c r="I28" s="11">
        <v>86</v>
      </c>
      <c r="L28" s="3"/>
      <c r="M28" s="1"/>
    </row>
    <row r="29" spans="2:13" x14ac:dyDescent="0.25">
      <c r="B29" t="str">
        <f t="shared" ref="B29:B32" si="5">B20</f>
        <v>cha_db2</v>
      </c>
      <c r="H29" s="11">
        <v>132.79</v>
      </c>
      <c r="I29" s="11">
        <v>133.19999999999999</v>
      </c>
      <c r="L29" s="3"/>
      <c r="M29" s="1"/>
    </row>
    <row r="30" spans="2:13" x14ac:dyDescent="0.25">
      <c r="B30" t="str">
        <f t="shared" si="5"/>
        <v>powf(10.0,x)</v>
      </c>
      <c r="F30">
        <v>747.44</v>
      </c>
      <c r="G30">
        <v>751</v>
      </c>
      <c r="H30" s="11">
        <v>712.34</v>
      </c>
      <c r="I30" s="11">
        <v>711.3</v>
      </c>
      <c r="K30">
        <f>AVERAGE(G30,F30,D30)</f>
        <v>749.22</v>
      </c>
      <c r="L30" s="3">
        <f>L$2/L$3/K30</f>
        <v>10.010410827260351</v>
      </c>
      <c r="M30" s="1">
        <f>F30/F21</f>
        <v>0.74143438150977092</v>
      </c>
    </row>
    <row r="31" spans="2:13" x14ac:dyDescent="0.25">
      <c r="B31" t="str">
        <f t="shared" si="5"/>
        <v>exp(log(10)*x)</v>
      </c>
      <c r="F31">
        <v>201.6</v>
      </c>
      <c r="G31">
        <v>199</v>
      </c>
      <c r="H31" s="11">
        <v>230.7</v>
      </c>
      <c r="I31" s="11">
        <v>228</v>
      </c>
      <c r="K31">
        <f t="shared" si="0"/>
        <v>200.3</v>
      </c>
      <c r="L31" s="3">
        <f t="shared" si="1"/>
        <v>37.443834248627056</v>
      </c>
      <c r="M31" s="1">
        <f>F31/F22</f>
        <v>0.82779009608277898</v>
      </c>
    </row>
    <row r="32" spans="2:13" x14ac:dyDescent="0.25">
      <c r="B32" t="str">
        <f t="shared" si="5"/>
        <v>cha_undb2</v>
      </c>
      <c r="H32" s="11">
        <v>186.12</v>
      </c>
      <c r="I32" s="11">
        <v>189.23</v>
      </c>
    </row>
    <row r="34" spans="2:6" x14ac:dyDescent="0.25">
      <c r="C34" t="s">
        <v>29</v>
      </c>
      <c r="E34" t="s">
        <v>30</v>
      </c>
    </row>
    <row r="35" spans="2:6" x14ac:dyDescent="0.25">
      <c r="C35" t="s">
        <v>27</v>
      </c>
      <c r="D35" t="s">
        <v>28</v>
      </c>
      <c r="E35" t="str">
        <f>C35</f>
        <v>Slow</v>
      </c>
      <c r="F35" t="str">
        <f>D35</f>
        <v>Fast</v>
      </c>
    </row>
    <row r="36" spans="2:6" x14ac:dyDescent="0.25">
      <c r="B36" t="str">
        <f t="shared" ref="B36:B52" si="6">B6</f>
        <v>Add</v>
      </c>
      <c r="C36">
        <f>MAX(D6:I6)</f>
        <v>1</v>
      </c>
      <c r="D36">
        <f>MIN(D6:I6)</f>
        <v>1</v>
      </c>
      <c r="E36" s="3">
        <f>$L$2/$L$3/C36</f>
        <v>7500</v>
      </c>
      <c r="F36" s="3">
        <f>$L$2/$L$3/D36</f>
        <v>7500</v>
      </c>
    </row>
    <row r="37" spans="2:6" x14ac:dyDescent="0.25">
      <c r="B37" t="str">
        <f t="shared" si="6"/>
        <v>Subtract</v>
      </c>
      <c r="C37">
        <f t="shared" ref="C37:C39" si="7">MAX(D7:I7)</f>
        <v>1</v>
      </c>
      <c r="D37">
        <f t="shared" ref="D37:D39" si="8">MIN(D7:I7)</f>
        <v>1</v>
      </c>
      <c r="E37" s="3">
        <f t="shared" ref="E37:F52" si="9">$L$2/$L$3/C37</f>
        <v>7500</v>
      </c>
      <c r="F37" s="3">
        <f t="shared" si="9"/>
        <v>7500</v>
      </c>
    </row>
    <row r="38" spans="2:6" x14ac:dyDescent="0.25">
      <c r="B38" t="str">
        <f t="shared" si="6"/>
        <v>Multiply</v>
      </c>
      <c r="C38">
        <f t="shared" si="7"/>
        <v>1</v>
      </c>
      <c r="D38">
        <f t="shared" si="8"/>
        <v>1</v>
      </c>
      <c r="E38" s="3">
        <f t="shared" si="9"/>
        <v>7500</v>
      </c>
      <c r="F38" s="3">
        <f t="shared" si="9"/>
        <v>7500</v>
      </c>
    </row>
    <row r="39" spans="2:6" x14ac:dyDescent="0.25">
      <c r="B39" s="5" t="str">
        <f t="shared" si="6"/>
        <v>Divide</v>
      </c>
      <c r="C39">
        <f t="shared" si="7"/>
        <v>1</v>
      </c>
      <c r="D39">
        <f t="shared" si="8"/>
        <v>1</v>
      </c>
      <c r="E39" s="6">
        <f t="shared" si="9"/>
        <v>7500</v>
      </c>
      <c r="F39" s="6">
        <f t="shared" si="9"/>
        <v>7500</v>
      </c>
    </row>
    <row r="40" spans="2:6" x14ac:dyDescent="0.25">
      <c r="B40" t="str">
        <f t="shared" si="6"/>
        <v>sqrt(x)</v>
      </c>
      <c r="C40">
        <f>MAX(D10:I10)</f>
        <v>1363</v>
      </c>
      <c r="D40">
        <f>MIN(D10:I10)</f>
        <v>1334</v>
      </c>
      <c r="E40" s="3">
        <f t="shared" si="9"/>
        <v>5.5025678650036687</v>
      </c>
      <c r="F40" s="3">
        <f t="shared" si="9"/>
        <v>5.6221889055472261</v>
      </c>
    </row>
    <row r="41" spans="2:6" x14ac:dyDescent="0.25">
      <c r="B41" t="str">
        <f t="shared" si="6"/>
        <v>log(x)</v>
      </c>
      <c r="C41">
        <f t="shared" ref="C41:C44" si="10">MAX(D11:I11)</f>
        <v>3677</v>
      </c>
      <c r="D41">
        <f t="shared" ref="D41:D44" si="11">MIN(D11:I11)</f>
        <v>3429</v>
      </c>
      <c r="E41" s="3">
        <f t="shared" si="9"/>
        <v>2.0397062822953496</v>
      </c>
      <c r="F41" s="3">
        <f t="shared" si="9"/>
        <v>2.1872265966754156</v>
      </c>
    </row>
    <row r="42" spans="2:6" x14ac:dyDescent="0.25">
      <c r="B42" t="str">
        <f t="shared" si="6"/>
        <v>exp(x)</v>
      </c>
      <c r="C42">
        <f t="shared" si="10"/>
        <v>3094</v>
      </c>
      <c r="D42">
        <f t="shared" si="11"/>
        <v>2792</v>
      </c>
      <c r="E42" s="3">
        <f t="shared" si="9"/>
        <v>2.4240465416936003</v>
      </c>
      <c r="F42" s="3">
        <f t="shared" si="9"/>
        <v>2.6862464183381087</v>
      </c>
    </row>
    <row r="43" spans="2:6" x14ac:dyDescent="0.25">
      <c r="B43" t="str">
        <f t="shared" si="6"/>
        <v>log10(x)</v>
      </c>
      <c r="C43">
        <f t="shared" si="10"/>
        <v>3518</v>
      </c>
      <c r="D43">
        <f t="shared" si="11"/>
        <v>3386</v>
      </c>
      <c r="E43" s="3">
        <f t="shared" si="9"/>
        <v>2.1318931210915291</v>
      </c>
      <c r="F43" s="3">
        <f t="shared" si="9"/>
        <v>2.215002953337271</v>
      </c>
    </row>
    <row r="44" spans="2:6" x14ac:dyDescent="0.25">
      <c r="B44" s="5" t="str">
        <f t="shared" si="6"/>
        <v>pow(10.0,x)</v>
      </c>
      <c r="C44">
        <f t="shared" si="10"/>
        <v>9966</v>
      </c>
      <c r="D44">
        <f t="shared" si="11"/>
        <v>9865</v>
      </c>
      <c r="E44" s="6">
        <f t="shared" si="9"/>
        <v>0.75255869957856714</v>
      </c>
      <c r="F44" s="6">
        <f t="shared" si="9"/>
        <v>0.76026355803345158</v>
      </c>
    </row>
    <row r="45" spans="2:6" x14ac:dyDescent="0.25">
      <c r="B45" t="str">
        <f t="shared" si="6"/>
        <v>sqrtf(x)</v>
      </c>
      <c r="C45">
        <f>MAX(D15:I15,F24:I24)</f>
        <v>52</v>
      </c>
      <c r="D45">
        <f>MIN(D15:I15,F24:I24)</f>
        <v>34.4</v>
      </c>
      <c r="E45" s="3">
        <f t="shared" si="9"/>
        <v>144.23076923076923</v>
      </c>
      <c r="F45" s="3">
        <f t="shared" si="9"/>
        <v>218.02325581395351</v>
      </c>
    </row>
    <row r="46" spans="2:6" x14ac:dyDescent="0.25">
      <c r="B46" t="str">
        <f t="shared" si="6"/>
        <v>logf(x)</v>
      </c>
      <c r="C46">
        <f t="shared" ref="C46:C52" si="12">MAX(D16:I16,F25:I25)</f>
        <v>379.25</v>
      </c>
      <c r="D46">
        <f t="shared" ref="D46:D52" si="13">MIN(D16:I16,F25:I25)</f>
        <v>198</v>
      </c>
      <c r="E46" s="3">
        <f t="shared" si="9"/>
        <v>19.77587343441002</v>
      </c>
      <c r="F46" s="3">
        <f t="shared" si="9"/>
        <v>37.878787878787875</v>
      </c>
    </row>
    <row r="47" spans="2:6" x14ac:dyDescent="0.25">
      <c r="B47" t="str">
        <f t="shared" si="6"/>
        <v>expf(x)</v>
      </c>
      <c r="C47">
        <f t="shared" si="12"/>
        <v>365.85</v>
      </c>
      <c r="D47">
        <f t="shared" si="13"/>
        <v>176</v>
      </c>
      <c r="E47" s="3">
        <f t="shared" si="9"/>
        <v>20.50020500205002</v>
      </c>
      <c r="F47" s="3">
        <f t="shared" si="9"/>
        <v>42.613636363636367</v>
      </c>
    </row>
    <row r="48" spans="2:6" x14ac:dyDescent="0.25">
      <c r="B48" t="str">
        <f t="shared" si="6"/>
        <v>log10f(x)</v>
      </c>
      <c r="C48">
        <f t="shared" si="12"/>
        <v>421.86</v>
      </c>
      <c r="D48">
        <f t="shared" si="13"/>
        <v>279</v>
      </c>
      <c r="E48" s="3">
        <f t="shared" si="9"/>
        <v>17.77840989901863</v>
      </c>
      <c r="F48" s="3">
        <f t="shared" si="9"/>
        <v>26.881720430107528</v>
      </c>
    </row>
    <row r="49" spans="2:11" x14ac:dyDescent="0.25">
      <c r="B49" t="str">
        <f t="shared" si="6"/>
        <v>log2_aprx(x)/log2(10)</v>
      </c>
      <c r="C49">
        <f t="shared" si="12"/>
        <v>163.36000000000001</v>
      </c>
      <c r="D49">
        <f t="shared" si="13"/>
        <v>85.6</v>
      </c>
      <c r="E49" s="3">
        <f t="shared" ref="E49" si="14">$L$2/$L$3/C49</f>
        <v>45.910871694417231</v>
      </c>
      <c r="F49" s="3">
        <f t="shared" ref="F49" si="15">$L$2/$L$3/D49</f>
        <v>87.616822429906549</v>
      </c>
    </row>
    <row r="50" spans="2:11" x14ac:dyDescent="0.25">
      <c r="B50" t="str">
        <f t="shared" si="6"/>
        <v>cha_db2</v>
      </c>
      <c r="C50">
        <f t="shared" si="12"/>
        <v>185.2</v>
      </c>
      <c r="D50">
        <f t="shared" si="13"/>
        <v>132.79</v>
      </c>
      <c r="E50" s="3">
        <f t="shared" ref="E50" si="16">$L$2/$L$3/C50</f>
        <v>40.496760259179268</v>
      </c>
      <c r="F50" s="3">
        <f t="shared" ref="F50" si="17">$L$2/$L$3/D50</f>
        <v>56.480156638301082</v>
      </c>
    </row>
    <row r="51" spans="2:11" x14ac:dyDescent="0.25">
      <c r="B51" t="str">
        <f t="shared" si="6"/>
        <v>powf(10.0,x)</v>
      </c>
      <c r="C51">
        <f t="shared" si="12"/>
        <v>1008.1</v>
      </c>
      <c r="D51">
        <f t="shared" si="13"/>
        <v>711.3</v>
      </c>
      <c r="E51" s="3">
        <f t="shared" si="9"/>
        <v>7.4397381212181326</v>
      </c>
      <c r="F51" s="3">
        <f t="shared" si="9"/>
        <v>10.544074230282583</v>
      </c>
    </row>
    <row r="52" spans="2:11" x14ac:dyDescent="0.25">
      <c r="B52" t="str">
        <f t="shared" si="6"/>
        <v>exp(log(10)*x)</v>
      </c>
      <c r="C52">
        <f t="shared" si="12"/>
        <v>374.35</v>
      </c>
      <c r="D52">
        <f t="shared" si="13"/>
        <v>199</v>
      </c>
      <c r="E52" s="3">
        <f t="shared" si="9"/>
        <v>20.034726859890476</v>
      </c>
      <c r="F52" s="3">
        <f t="shared" si="9"/>
        <v>37.688442211055275</v>
      </c>
      <c r="J52">
        <f>E52/E51</f>
        <v>2.6929344196607454</v>
      </c>
      <c r="K52">
        <f>F52/F51</f>
        <v>3.5743718592964817</v>
      </c>
    </row>
    <row r="53" spans="2:11" x14ac:dyDescent="0.25">
      <c r="B53" t="s">
        <v>35</v>
      </c>
      <c r="C53">
        <f t="shared" ref="C53" si="18">MAX(D23:I23,F32:I32)</f>
        <v>352.9</v>
      </c>
      <c r="D53">
        <f t="shared" ref="D53" si="19">MIN(D23:I23,F32:I32)</f>
        <v>186.12</v>
      </c>
      <c r="E53" s="3">
        <f t="shared" ref="E53" si="20">$L$2/$L$3/C53</f>
        <v>21.252479455936527</v>
      </c>
      <c r="F53" s="3">
        <f t="shared" ref="F53" si="21">$L$2/$L$3/D53</f>
        <v>40.296582849774339</v>
      </c>
    </row>
    <row r="55" spans="2:11" x14ac:dyDescent="0.25">
      <c r="C55" t="s">
        <v>29</v>
      </c>
      <c r="E55" t="s">
        <v>30</v>
      </c>
    </row>
    <row r="56" spans="2:11" x14ac:dyDescent="0.25">
      <c r="C56" t="s">
        <v>32</v>
      </c>
      <c r="D56" t="s">
        <v>31</v>
      </c>
      <c r="E56" t="str">
        <f>C56</f>
        <v>Implicit Float</v>
      </c>
      <c r="F56" t="str">
        <f>D56</f>
        <v>Explicit Float</v>
      </c>
    </row>
    <row r="57" spans="2:11" x14ac:dyDescent="0.25">
      <c r="B57" t="str">
        <f>B10</f>
        <v>sqrt(x)</v>
      </c>
      <c r="C57">
        <f>D10</f>
        <v>1335</v>
      </c>
      <c r="D57">
        <f>C45</f>
        <v>52</v>
      </c>
      <c r="E57" s="3">
        <f>$L$2/$L$3/C57</f>
        <v>5.617977528089888</v>
      </c>
      <c r="F57" s="3">
        <f>$L$2/$L$3/D57</f>
        <v>144.23076923076923</v>
      </c>
      <c r="G57">
        <f>F57/E57</f>
        <v>25.67307692307692</v>
      </c>
    </row>
    <row r="58" spans="2:11" x14ac:dyDescent="0.25">
      <c r="B58" t="str">
        <f>B11</f>
        <v>log(x)</v>
      </c>
      <c r="C58">
        <f>D11</f>
        <v>3429</v>
      </c>
      <c r="D58">
        <f>C46</f>
        <v>379.25</v>
      </c>
      <c r="E58" s="3">
        <f t="shared" ref="E58:E61" si="22">$L$2/$L$3/C58</f>
        <v>2.1872265966754156</v>
      </c>
      <c r="F58" s="3">
        <f t="shared" ref="F58:F61" si="23">$L$2/$L$3/D58</f>
        <v>19.77587343441002</v>
      </c>
      <c r="G58">
        <f t="shared" ref="G58:G61" si="24">F58/E58</f>
        <v>9.0415293342122602</v>
      </c>
    </row>
    <row r="59" spans="2:11" x14ac:dyDescent="0.25">
      <c r="B59" t="str">
        <f>B12</f>
        <v>exp(x)</v>
      </c>
      <c r="C59">
        <f>D12</f>
        <v>2841</v>
      </c>
      <c r="D59">
        <f>C47</f>
        <v>365.85</v>
      </c>
      <c r="E59" s="3">
        <f t="shared" si="22"/>
        <v>2.6399155227032733</v>
      </c>
      <c r="F59" s="3">
        <f t="shared" si="23"/>
        <v>20.50020500205002</v>
      </c>
      <c r="G59">
        <f t="shared" si="24"/>
        <v>7.7654776547765483</v>
      </c>
    </row>
    <row r="60" spans="2:11" x14ac:dyDescent="0.25">
      <c r="B60" t="str">
        <f>B13</f>
        <v>log10(x)</v>
      </c>
      <c r="C60">
        <f>D13</f>
        <v>3389</v>
      </c>
      <c r="D60">
        <f>C48</f>
        <v>421.86</v>
      </c>
      <c r="E60" s="3">
        <f t="shared" si="22"/>
        <v>2.2130421953378576</v>
      </c>
      <c r="F60" s="3">
        <f t="shared" si="23"/>
        <v>17.77840989901863</v>
      </c>
      <c r="G60">
        <f t="shared" si="24"/>
        <v>8.0334708197032185</v>
      </c>
    </row>
    <row r="61" spans="2:11" x14ac:dyDescent="0.25">
      <c r="B61" t="str">
        <f>B14</f>
        <v>pow(10.0,x)</v>
      </c>
      <c r="C61">
        <f>D14</f>
        <v>9866</v>
      </c>
      <c r="D61">
        <f>C51</f>
        <v>1008.1</v>
      </c>
      <c r="E61" s="3">
        <f t="shared" si="22"/>
        <v>0.76018649908777625</v>
      </c>
      <c r="F61" s="3">
        <f t="shared" si="23"/>
        <v>7.4397381212181326</v>
      </c>
      <c r="G61">
        <f t="shared" si="24"/>
        <v>9.7867275071917454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</vt:lpstr>
      <vt:lpstr>Raw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2017-02-05T20:32:03Z</dcterms:created>
  <dcterms:modified xsi:type="dcterms:W3CDTF">2017-02-09T03:43:18Z</dcterms:modified>
</cp:coreProperties>
</file>