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150" activeTab="4"/>
  </bookViews>
  <sheets>
    <sheet name="财报估计法" sheetId="1" r:id="rId1"/>
    <sheet name="A股参照法" sheetId="2" r:id="rId2"/>
    <sheet name="往期股市波动法" sheetId="3" r:id="rId3"/>
    <sheet name="同类型股市市值估计法" sheetId="4" r:id="rId4"/>
    <sheet name="总结" sheetId="5" r:id="rId5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" name="ID_F886F9AF38D742B59845B2FD34954FC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6022975"/>
          <a:ext cx="5438775" cy="4324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9DD8B4262BCB4B82B672354DED0846C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90975" y="3432175"/>
          <a:ext cx="2095500" cy="2914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7A71E51D38514AB29289A5DC65B800F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90975" y="3089275"/>
          <a:ext cx="3486150" cy="2714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BD94D3E249A1424AA474AEB0C912F5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90975" y="2066925"/>
          <a:ext cx="337185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04651233836F400B91F9A5D41AFC4BF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400550" y="2613025"/>
          <a:ext cx="5200650" cy="2790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82AC8A1080AE4FD5897B7B2AC68E61F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990975" y="866775"/>
          <a:ext cx="5467350" cy="2676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D40455A44BBD4EE09BFF44C5A5A0F9A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62075" y="3086100"/>
          <a:ext cx="5695950" cy="3724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179D15FAAA0F47379CE6C081792CBF9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514350"/>
          <a:ext cx="5467350" cy="506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ECBF949FC86421FA99BF04CF0FE088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6775450"/>
          <a:ext cx="5448300" cy="517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1205597F6BAF42D29ECFBD5E19E0564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514350"/>
          <a:ext cx="5467350" cy="510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142A17E4848540E9B44B229525A216A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448550" y="514350"/>
          <a:ext cx="5600700" cy="5238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B541DA6D31544505957324ED56603B9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401675" y="514350"/>
          <a:ext cx="5353050" cy="5172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4800EDB8B39641E6978128486D03887E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401675" y="4038600"/>
          <a:ext cx="5648325" cy="5095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792E1BDC188F4FD4967C488C2331DC6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448550" y="4038600"/>
          <a:ext cx="5400675" cy="5010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9E89595A2074AFB9ABC23853FFEC39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0" y="4038600"/>
          <a:ext cx="5400675" cy="5076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<sst xmlns="http://schemas.openxmlformats.org/spreadsheetml/2006/main" count="48" uniqueCount="41">
  <si>
    <t>市值估计法</t>
  </si>
  <si>
    <t>良品铺子</t>
  </si>
  <si>
    <t>对应估价</t>
  </si>
  <si>
    <t>对应波动</t>
  </si>
  <si>
    <t>文字描述</t>
  </si>
  <si>
    <t>估计</t>
  </si>
  <si>
    <r>
      <t>中报：</t>
    </r>
    <r>
      <rPr>
        <sz val="11"/>
        <color rgb="FF666666"/>
        <rFont val="Arial"/>
        <charset val="134"/>
      </rPr>
      <t>B5</t>
    </r>
    <r>
      <rPr>
        <sz val="11"/>
        <color rgb="FF666666"/>
        <rFont val="宋体"/>
        <charset val="134"/>
      </rPr>
      <t>净利润</t>
    </r>
    <r>
      <rPr>
        <sz val="11"/>
        <color rgb="FF666666"/>
        <rFont val="Arial"/>
        <charset val="134"/>
      </rPr>
      <t>1.89</t>
    </r>
    <r>
      <rPr>
        <sz val="11"/>
        <color rgb="FF666666"/>
        <rFont val="宋体"/>
        <charset val="134"/>
      </rPr>
      <t>亿</t>
    </r>
    <r>
      <rPr>
        <sz val="11"/>
        <color rgb="FF666666"/>
        <rFont val="Arial"/>
        <charset val="134"/>
      </rPr>
      <t xml:space="preserve"> </t>
    </r>
    <r>
      <rPr>
        <sz val="11"/>
        <color rgb="FF666666"/>
        <rFont val="宋体"/>
        <charset val="134"/>
      </rPr>
      <t>同比下降</t>
    </r>
    <r>
      <rPr>
        <sz val="11"/>
        <color rgb="FF666666"/>
        <rFont val="Arial"/>
        <charset val="134"/>
      </rPr>
      <t>2.07%</t>
    </r>
  </si>
  <si>
    <r>
      <t>03-31</t>
    </r>
    <r>
      <rPr>
        <sz val="9.75"/>
        <color rgb="FF666666"/>
        <rFont val="Arial"/>
        <charset val="134"/>
      </rPr>
      <t>-</t>
    </r>
  </si>
  <si>
    <t>第一季度：净利润1.49亿 同比增长60.2...</t>
  </si>
  <si>
    <t>跌1</t>
  </si>
  <si>
    <r>
      <t>2022</t>
    </r>
    <r>
      <rPr>
        <sz val="9.75"/>
        <color rgb="FF666666"/>
        <rFont val="Arial"/>
        <charset val="134"/>
      </rPr>
      <t>-</t>
    </r>
  </si>
  <si>
    <t>净利润3.35亿 同比增长18.79%</t>
  </si>
  <si>
    <t>暴跌9</t>
  </si>
  <si>
    <r>
      <t>2021</t>
    </r>
    <r>
      <rPr>
        <sz val="9.75"/>
        <color rgb="FF666666"/>
        <rFont val="Arial"/>
        <charset val="134"/>
      </rPr>
      <t>-</t>
    </r>
  </si>
  <si>
    <t>净利润2.82亿 同比下降18.02%</t>
  </si>
  <si>
    <t>暴跌10</t>
  </si>
  <si>
    <r>
      <t>2020</t>
    </r>
    <r>
      <rPr>
        <sz val="9.75"/>
        <color rgb="FF666666"/>
        <rFont val="Arial"/>
        <charset val="134"/>
      </rPr>
      <t>-</t>
    </r>
  </si>
  <si>
    <t>净利润3.44亿 同比增长1.18%</t>
  </si>
  <si>
    <t>爆涨11</t>
  </si>
  <si>
    <t>取众数</t>
  </si>
  <si>
    <t>最低</t>
  </si>
  <si>
    <t>最高</t>
  </si>
  <si>
    <t>中间数</t>
  </si>
  <si>
    <t>预测</t>
  </si>
  <si>
    <t>A股近1年</t>
  </si>
  <si>
    <t>格力股</t>
  </si>
  <si>
    <t>公式</t>
  </si>
  <si>
    <t>66.67*格力股+834=A股</t>
  </si>
  <si>
    <t>同理</t>
  </si>
  <si>
    <t>格力股=（A股-834）/66.67</t>
  </si>
  <si>
    <t>食品etf</t>
  </si>
  <si>
    <t>13.33*良品铺子股+2800=A股</t>
  </si>
  <si>
    <t>格力股=（A股-2800）/13.33</t>
  </si>
  <si>
    <t>良品铺子股票</t>
  </si>
  <si>
    <t>月线</t>
  </si>
  <si>
    <t>周线</t>
  </si>
  <si>
    <t xml:space="preserve">总结： </t>
  </si>
  <si>
    <t>走月线</t>
  </si>
  <si>
    <t>9月买入11月找机会出手</t>
  </si>
  <si>
    <t>23会入手，最多跌倒18（可能性极小）</t>
  </si>
  <si>
    <t>涨到30就撤（大概率）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</si>
</sst>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1"/>
      <color rgb="FF333333"/>
      <name val="Helvetica"/>
      <charset val="134"/>
    </font>
    <font>
      <sz val="11"/>
      <color rgb="FF666666"/>
      <name val="宋体"/>
      <charset val="134"/>
    </font>
    <font>
      <sz val="9.75"/>
      <color rgb="FF333333"/>
      <name val="Arial"/>
      <charset val="134"/>
    </font>
    <font>
      <sz val="9.75"/>
      <color rgb="FF2440B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666666"/>
      <name val="Arial"/>
      <charset val="134"/>
    </font>
    <font>
      <sz val="9.75"/>
      <color rgb="FF66666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1" xfId="0" applyFont="1" applyBorder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baidu.com/link?url=eJ79HuLfXS8wJFYzEzah-DyEuR-Vh-v9-7cfY_iNLAkRDug2M9XjYM4cCyROyz_Vgpsl64mxMWezpUyjmWeQb_" TargetMode="External"/><Relationship Id="rId4" Type="http://schemas.openxmlformats.org/officeDocument/2006/relationships/hyperlink" Target="http://www.baidu.com/link?url=eJ79HuLfXS8wJFYzEzah-DyEuR-Vh-v9-7cfY_iNLAlOLJJSekevur4YmlKYMCMy8OlCNkdWXY7ha-ZCnATa4q" TargetMode="External"/><Relationship Id="rId3" Type="http://schemas.openxmlformats.org/officeDocument/2006/relationships/hyperlink" Target="http://www.baidu.com/link?url=eJ79HuLfXS8wJFYzEzah-DyEuR-Vh-v9-7cfY_iNLAkqzSJ7xdOk7bphFJcURwqUxt9_eJm6daj6K2uLpIsgXK" TargetMode="External"/><Relationship Id="rId2" Type="http://schemas.openxmlformats.org/officeDocument/2006/relationships/hyperlink" Target="http://www.baidu.com/link?url=eJ79HuLfXS8wJFYzEzah-DyEuR-Vh-v9-7cfY_iNLAjx3VNgIhiRUvS0AerTCLPiLFmXF2qCX7da7uTaIUxxOa" TargetMode="External"/><Relationship Id="rId1" Type="http://schemas.openxmlformats.org/officeDocument/2006/relationships/hyperlink" Target="http://www.baidu.com/link?url=eJ79HuLfXS8wJFYzEzah-DyEuR-Vh-v9-7cfY_iNLAjwzAOLglB7HCGABZjwYTqbDXKYq0OLWyEvIwJsv3iii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6" sqref="E6"/>
    </sheetView>
  </sheetViews>
  <sheetFormatPr defaultColWidth="9" defaultRowHeight="13.5" outlineLevelCol="5"/>
  <cols>
    <col min="2" max="2" width="34.375" customWidth="1"/>
    <col min="4" max="4" width="28.75" customWidth="1"/>
  </cols>
  <sheetData>
    <row r="1" ht="27.75" spans="1:1">
      <c r="A1" s="4" t="s">
        <v>0</v>
      </c>
    </row>
    <row r="4" spans="2:6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ht="48" customHeight="1" spans="2:4">
      <c r="B5" s="5">
        <v>45168</v>
      </c>
      <c r="D5" t="str">
        <f>_xlfn.DISPIMG("ID_82AC8A1080AE4FD5897B7B2AC68E61F5",1)</f>
        <v>=DISPIMG("ID_82AC8A1080AE4FD5897B7B2AC68E61F5",1)</v>
      </c>
    </row>
    <row r="6" ht="76" customHeight="1" spans="2:3">
      <c r="B6" s="6" t="s">
        <v>6</v>
      </c>
      <c r="C6">
        <v>23</v>
      </c>
    </row>
    <row r="7" ht="93.6" spans="2:4">
      <c r="B7" s="7" t="s">
        <v>7</v>
      </c>
      <c r="D7" t="str">
        <f>_xlfn.DISPIMG("ID_04651233836F400B91F9A5D41AFC4BF6",1)</f>
        <v>=DISPIMG("ID_04651233836F400B91F9A5D41AFC4BF6",1)</v>
      </c>
    </row>
    <row r="8" ht="36" customHeight="1" spans="2:5">
      <c r="B8" s="8" t="s">
        <v>8</v>
      </c>
      <c r="C8">
        <v>33</v>
      </c>
      <c r="E8" t="s">
        <v>9</v>
      </c>
    </row>
    <row r="11" ht="67" customHeight="1" spans="2:4">
      <c r="B11" s="7" t="s">
        <v>10</v>
      </c>
      <c r="D11" t="str">
        <f>_xlfn.DISPIMG("ID_BD94D3E249A1424AA474AEB0C912F520",1)</f>
        <v>=DISPIMG("ID_BD94D3E249A1424AA474AEB0C912F520",1)</v>
      </c>
    </row>
    <row r="12" spans="2:5">
      <c r="B12" s="8" t="s">
        <v>11</v>
      </c>
      <c r="C12">
        <v>35</v>
      </c>
      <c r="E12" t="s">
        <v>12</v>
      </c>
    </row>
    <row r="13" ht="93" customHeight="1" spans="2:4">
      <c r="B13" s="7" t="s">
        <v>13</v>
      </c>
      <c r="D13" t="str">
        <f>_xlfn.DISPIMG("ID_7A71E51D38514AB29289A5DC65B800F0",1)</f>
        <v>=DISPIMG("ID_7A71E51D38514AB29289A5DC65B800F0",1)</v>
      </c>
    </row>
    <row r="14" ht="33" customHeight="1" spans="2:5">
      <c r="B14" s="8" t="s">
        <v>14</v>
      </c>
      <c r="C14">
        <v>57.83</v>
      </c>
      <c r="E14" t="s">
        <v>15</v>
      </c>
    </row>
    <row r="15" ht="99" customHeight="1" spans="2:4">
      <c r="B15" s="7" t="s">
        <v>16</v>
      </c>
      <c r="D15" t="str">
        <f>_xlfn.DISPIMG("ID_9DD8B4262BCB4B82B672354DED0846C6",1)</f>
        <v>=DISPIMG("ID_9DD8B4262BCB4B82B672354DED0846C6",1)</v>
      </c>
    </row>
    <row r="16" spans="2:5">
      <c r="B16" s="8" t="s">
        <v>17</v>
      </c>
      <c r="C16">
        <v>65</v>
      </c>
      <c r="E16" t="s">
        <v>18</v>
      </c>
    </row>
    <row r="17" ht="78" customHeight="1" spans="2:2">
      <c r="B17" s="9"/>
    </row>
    <row r="18" spans="2:2">
      <c r="B18" s="10"/>
    </row>
    <row r="19" ht="196" customHeight="1" spans="2:2">
      <c r="B19" s="10" t="str">
        <f>_xlfn.DISPIMG("ID_F886F9AF38D742B59845B2FD34954FC0",1)</f>
        <v>=DISPIMG("ID_F886F9AF38D742B59845B2FD34954FC0",1)</v>
      </c>
    </row>
    <row r="20" spans="2:2">
      <c r="B20" s="10"/>
    </row>
    <row r="21" spans="2:2">
      <c r="B21" s="10"/>
    </row>
    <row r="22" spans="2:2">
      <c r="B22" s="10"/>
    </row>
    <row r="23" spans="2:2">
      <c r="B23" s="10"/>
    </row>
    <row r="24" spans="2:2">
      <c r="B24" s="10"/>
    </row>
    <row r="25" spans="2:2">
      <c r="B25" s="10"/>
    </row>
    <row r="26" spans="2:2">
      <c r="B26" s="10"/>
    </row>
    <row r="27" spans="2:2">
      <c r="B27" s="10"/>
    </row>
  </sheetData>
  <hyperlinks>
    <hyperlink ref="B12" r:id="rId1" display="净利润3.35亿 同比增长18.79%" tooltip="http://www.baidu.com/link?url=eJ79HuLfXS8wJFYzEzah-DyEuR-Vh-v9-7cfY_iNLAjwzAOLglB7HCGABZjwYTqbDXKYq0OLWyEvIwJsv3iii_"/>
    <hyperlink ref="B14" r:id="rId2" display="净利润2.82亿 同比下降18.02%" tooltip="http://www.baidu.com/link?url=eJ79HuLfXS8wJFYzEzah-DyEuR-Vh-v9-7cfY_iNLAjx3VNgIhiRUvS0AerTCLPiLFmXF2qCX7da7uTaIUxxOa"/>
    <hyperlink ref="B16" r:id="rId3" display="净利润3.44亿 同比增长1.18%" tooltip="http://www.baidu.com/link?url=eJ79HuLfXS8wJFYzEzah-DyEuR-Vh-v9-7cfY_iNLAkqzSJ7xdOk7bphFJcURwqUxt9_eJm6daj6K2uLpIsgXK"/>
    <hyperlink ref="B6" r:id="rId4" display="中报：B5净利润1.89亿 同比下降2.07%" tooltip="http://www.baidu.com/link?url=eJ79HuLfXS8wJFYzEzah-DyEuR-Vh-v9-7cfY_iNLAlOLJJSekevur4YmlKYMCMy8OlCNkdWXY7ha-ZCnATa4q"/>
    <hyperlink ref="B8" r:id="rId5" display="第一季度：净利润1.49亿 同比增长60.2..." tooltip="http://www.baidu.com/link?url=eJ79HuLfXS8wJFYzEzah-DyEuR-Vh-v9-7cfY_iNLAkRDug2M9XjYM4cCyROyz_Vgpsl64mxMWezpUyjmWeQb_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5"/>
  <sheetViews>
    <sheetView workbookViewId="0">
      <selection activeCell="G21" sqref="G21"/>
    </sheetView>
  </sheetViews>
  <sheetFormatPr defaultColWidth="9" defaultRowHeight="13.5" outlineLevelCol="6"/>
  <cols>
    <col min="2" max="2" width="21.975"/>
    <col min="3" max="3" width="28.375" customWidth="1"/>
    <col min="4" max="4" width="12.125" customWidth="1"/>
    <col min="7" max="7" width="13.75"/>
  </cols>
  <sheetData>
    <row r="1" spans="7:7">
      <c r="G1" s="1"/>
    </row>
    <row r="2" spans="2:7">
      <c r="B2" t="s">
        <v>19</v>
      </c>
      <c r="C2" t="s">
        <v>20</v>
      </c>
      <c r="D2" t="s">
        <v>21</v>
      </c>
      <c r="E2" t="s">
        <v>22</v>
      </c>
      <c r="G2" s="1" t="s">
        <v>23</v>
      </c>
    </row>
    <row r="3" spans="2:7">
      <c r="B3" t="s">
        <v>24</v>
      </c>
      <c r="C3">
        <v>3100</v>
      </c>
      <c r="D3">
        <v>3300</v>
      </c>
      <c r="E3">
        <v>3200</v>
      </c>
      <c r="G3" s="2">
        <v>3154</v>
      </c>
    </row>
    <row r="4" spans="2:7">
      <c r="B4" t="s">
        <v>25</v>
      </c>
      <c r="C4">
        <v>34</v>
      </c>
      <c r="D4">
        <v>37</v>
      </c>
      <c r="E4">
        <v>35.5</v>
      </c>
      <c r="G4" s="3">
        <f>(G3-834)/66.67</f>
        <v>34.7982600869956</v>
      </c>
    </row>
    <row r="5" spans="7:7">
      <c r="G5" s="1"/>
    </row>
    <row r="6" spans="2:7">
      <c r="B6" t="s">
        <v>26</v>
      </c>
      <c r="C6" t="s">
        <v>27</v>
      </c>
      <c r="G6" s="1"/>
    </row>
    <row r="7" spans="7:7">
      <c r="G7" s="1"/>
    </row>
    <row r="8" spans="3:7">
      <c r="C8" t="s">
        <v>28</v>
      </c>
      <c r="G8" s="1"/>
    </row>
    <row r="9" spans="3:7">
      <c r="C9" t="s">
        <v>29</v>
      </c>
      <c r="G9" s="1"/>
    </row>
    <row r="10" spans="7:7">
      <c r="G10" s="1"/>
    </row>
    <row r="11" spans="7:7">
      <c r="G11" s="1"/>
    </row>
    <row r="12" spans="7:7">
      <c r="G12" s="1"/>
    </row>
    <row r="13" spans="2:7">
      <c r="B13">
        <f>G4</f>
        <v>34.7982600869956</v>
      </c>
      <c r="G13" s="1"/>
    </row>
    <row r="14" spans="7:7">
      <c r="G14" s="1"/>
    </row>
    <row r="18" spans="2:7">
      <c r="B18" t="s">
        <v>24</v>
      </c>
      <c r="C18">
        <v>3100</v>
      </c>
      <c r="D18">
        <v>3300</v>
      </c>
      <c r="E18">
        <v>3200</v>
      </c>
      <c r="G18">
        <v>3154</v>
      </c>
    </row>
    <row r="19" ht="87" customHeight="1" spans="2:3">
      <c r="B19" t="s">
        <v>30</v>
      </c>
      <c r="C19" t="str">
        <f>_xlfn.DISPIMG("ID_D40455A44BBD4EE09BFF44C5A5A0F9A8",1)</f>
        <v>=DISPIMG("ID_D40455A44BBD4EE09BFF44C5A5A0F9A8",1)</v>
      </c>
    </row>
    <row r="20" spans="2:7">
      <c r="B20" t="s">
        <v>1</v>
      </c>
      <c r="C20">
        <v>22</v>
      </c>
      <c r="D20">
        <v>37</v>
      </c>
      <c r="E20">
        <v>30</v>
      </c>
      <c r="G20" s="3">
        <f>(G18-2800)/13.33</f>
        <v>26.5566391597899</v>
      </c>
    </row>
    <row r="22" spans="2:3">
      <c r="B22" t="s">
        <v>26</v>
      </c>
      <c r="C22" t="s">
        <v>31</v>
      </c>
    </row>
    <row r="24" spans="3:3">
      <c r="C24" t="s">
        <v>28</v>
      </c>
    </row>
    <row r="25" spans="3:3">
      <c r="C25" t="s">
        <v>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workbookViewId="0">
      <selection activeCell="A6" sqref="A6"/>
    </sheetView>
  </sheetViews>
  <sheetFormatPr defaultColWidth="9" defaultRowHeight="13.5" outlineLevelRow="5"/>
  <cols>
    <col min="1" max="1" width="97.75" customWidth="1"/>
  </cols>
  <sheetData>
    <row r="2" spans="1:1">
      <c r="A2" t="s">
        <v>33</v>
      </c>
    </row>
    <row r="3" spans="1:1">
      <c r="A3" t="s">
        <v>34</v>
      </c>
    </row>
    <row r="4" ht="400" customHeight="1" spans="1:1">
      <c r="A4" t="str">
        <f>_xlfn.DISPIMG("ID_179D15FAAA0F47379CE6C081792CBF97",1)</f>
        <v>=DISPIMG("ID_179D15FAAA0F47379CE6C081792CBF97",1)</v>
      </c>
    </row>
    <row r="5" ht="93" customHeight="1" spans="1:1">
      <c r="A5" t="s">
        <v>35</v>
      </c>
    </row>
    <row r="6" ht="409" customHeight="1" spans="1:1">
      <c r="A6" t="str">
        <f>_xlfn.DISPIMG("ID_0ECBF949FC86421FA99BF04CF0FE0882",1)</f>
        <v>=DISPIMG("ID_0ECBF949FC86421FA99BF04CF0FE0882",1)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"/>
  <sheetViews>
    <sheetView topLeftCell="A6" workbookViewId="0">
      <selection activeCell="A6" sqref="A6"/>
    </sheetView>
  </sheetViews>
  <sheetFormatPr defaultColWidth="9" defaultRowHeight="13.5" outlineLevelRow="5" outlineLevelCol="2"/>
  <cols>
    <col min="1" max="1" width="97.75" customWidth="1"/>
    <col min="2" max="2" width="78.125" customWidth="1"/>
    <col min="3" max="3" width="66.375" customWidth="1"/>
  </cols>
  <sheetData>
    <row r="2" spans="1:1">
      <c r="A2" t="s">
        <v>33</v>
      </c>
    </row>
    <row r="3" spans="1:1">
      <c r="A3" t="s">
        <v>34</v>
      </c>
    </row>
    <row r="4" ht="264" customHeight="1" spans="1:3">
      <c r="A4" t="str">
        <f>_xlfn.DISPIMG("ID_1205597F6BAF42D29ECFBD5E19E05649",1)</f>
        <v>=DISPIMG("ID_1205597F6BAF42D29ECFBD5E19E05649",1)</v>
      </c>
      <c r="B4" t="str">
        <f>_xlfn.DISPIMG("ID_142A17E4848540E9B44B229525A216A2",1)</f>
        <v>=DISPIMG("ID_142A17E4848540E9B44B229525A216A2",1)</v>
      </c>
      <c r="C4" t="str">
        <f>_xlfn.DISPIMG("ID_B541DA6D31544505957324ED56603B98",1)</f>
        <v>=DISPIMG("ID_B541DA6D31544505957324ED56603B98",1)</v>
      </c>
    </row>
    <row r="5" spans="1:1">
      <c r="A5" t="s">
        <v>35</v>
      </c>
    </row>
    <row r="6" ht="409.5" spans="1:3">
      <c r="A6" t="str">
        <f>_xlfn.DISPIMG("ID_49E89595A2074AFB9ABC23853FFEC398",1)</f>
        <v>=DISPIMG("ID_49E89595A2074AFB9ABC23853FFEC398",1)</v>
      </c>
      <c r="B6" t="str">
        <f>_xlfn.DISPIMG("ID_792E1BDC188F4FD4967C488C2331DC60",1)</f>
        <v>=DISPIMG("ID_792E1BDC188F4FD4967C488C2331DC60",1)</v>
      </c>
      <c r="C6" t="str">
        <f>_xlfn.DISPIMG("ID_4800EDB8B39641E6978128486D03887E",1)</f>
        <v>=DISPIMG("ID_4800EDB8B39641E6978128486D03887E",1)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B12"/>
  <sheetViews>
    <sheetView tabSelected="1" workbookViewId="0">
      <selection activeCell="B12" sqref="B12"/>
    </sheetView>
  </sheetViews>
  <sheetFormatPr defaultColWidth="9" defaultRowHeight="13.5" outlineLevelCol="1"/>
  <cols>
    <col min="2" max="2" width="28.5" customWidth="1"/>
  </cols>
  <sheetData>
    <row r="7" spans="1:2">
      <c r="A7" t="s">
        <v>36</v>
      </c>
      <c r="B7" t="s">
        <v>37</v>
      </c>
    </row>
    <row r="8" spans="2:2">
      <c r="B8" t="s">
        <v>38</v>
      </c>
    </row>
    <row r="10" spans="2:2">
      <c r="B10" t="s">
        <v>39</v>
      </c>
    </row>
    <row r="12" spans="2:2">
      <c r="B12" t="s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财报估计法</vt:lpstr>
      <vt:lpstr>A股参照法</vt:lpstr>
      <vt:lpstr>往期股市波动法</vt:lpstr>
      <vt:lpstr>同类型股市市值估计法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</dc:creator>
  <cp:lastModifiedBy>GREE</cp:lastModifiedBy>
  <dcterms:created xsi:type="dcterms:W3CDTF">2023-09-05T09:07:00Z</dcterms:created>
  <dcterms:modified xsi:type="dcterms:W3CDTF">2023-09-06T03:04:04Z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89E22924583746AFAE62846D9D25519E</vt:lpwstr>
  </property>
  <property fmtid="{D5CDD505-2E9C-101B-9397-08002B2CF9AE}" pid="3" name="KSOProductBuildVer">
    <vt:lpwstr>2052-11.8.2.11718</vt:lpwstr>
  </property>
</Properties>
</file>