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AB351EA1-75AA-4588-A322-3EF60EB7365A}" xr6:coauthVersionLast="47" xr6:coauthVersionMax="47" xr10:uidLastSave="{00000000-0000-0000-0000-000000000000}"/>
  <bookViews>
    <workbookView xWindow="-19575" yWindow="930" windowWidth="18510" windowHeight="11235" firstSheet="8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5" l="1"/>
  <c r="H14" i="5"/>
  <c r="E14" i="5" s="1"/>
  <c r="G14" i="5" l="1"/>
  <c r="F7" i="4"/>
  <c r="H7" i="4"/>
  <c r="E7" i="4" s="1"/>
  <c r="G7" i="4" s="1"/>
  <c r="H5" i="10" l="1"/>
  <c r="E5" i="10" s="1"/>
  <c r="F9" i="1" l="1"/>
  <c r="G9" i="1" s="1"/>
  <c r="H9" i="1"/>
  <c r="F7" i="7"/>
  <c r="H7" i="7"/>
  <c r="E7" i="7" s="1"/>
  <c r="Y10" i="1"/>
  <c r="Y9" i="1"/>
  <c r="Y8" i="1"/>
  <c r="Y5" i="1"/>
  <c r="Y4" i="1"/>
  <c r="Y6" i="1"/>
  <c r="H8" i="10"/>
  <c r="E8" i="10" s="1"/>
  <c r="G7" i="7" l="1"/>
  <c r="F4" i="5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10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30" i="1" l="1"/>
  <c r="H30" i="1"/>
  <c r="E30" i="1" s="1"/>
  <c r="F44" i="10"/>
  <c r="H44" i="10"/>
  <c r="E44" i="10" s="1"/>
  <c r="K5" i="1"/>
  <c r="L5" i="1" s="1"/>
  <c r="H5" i="1"/>
  <c r="F5" i="1"/>
  <c r="G44" i="10" l="1"/>
  <c r="G30" i="1"/>
  <c r="F8" i="10" l="1"/>
  <c r="E14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8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8" i="1"/>
  <c r="E8" i="1" s="1"/>
  <c r="G8" i="1" s="1"/>
  <c r="E9" i="8" a="1"/>
  <c r="E9" i="8" s="1"/>
  <c r="F4" i="8"/>
  <c r="E4" i="8"/>
  <c r="H3" i="8"/>
  <c r="F3" i="8"/>
  <c r="E3" i="8"/>
  <c r="G5" i="5" l="1"/>
  <c r="G13" i="5"/>
  <c r="G4" i="8"/>
  <c r="G3" i="8"/>
  <c r="H10" i="1" l="1"/>
  <c r="F10" i="1"/>
  <c r="O4" i="1"/>
  <c r="N4" i="1"/>
  <c r="M4" i="1"/>
  <c r="L4" i="1"/>
  <c r="H4" i="1"/>
  <c r="G10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8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<sst xmlns="http://schemas.openxmlformats.org/spreadsheetml/2006/main" count="1168" uniqueCount="687">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</sst>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1" fillId="0" borderId="0" applyNumberFormat="0" applyFill="0" applyBorder="0" applyAlignment="0" applyProtection="0"/>
  </cellStyleXfs>
  <cellXfs count="291">
    <xf numFmtId="0" fontId="0" fillId="0" borderId="0" xfId="0"/>
    <xf numFmtId="0" fontId="100" fillId="0" borderId="0" xfId="0" applyFont="1"/>
    <xf numFmtId="2" fontId="100" fillId="0" borderId="0" xfId="0" applyNumberFormat="1" applyFont="1" applyAlignment="1">
      <alignment horizontal="right"/>
    </xf>
    <xf numFmtId="3" fontId="100" fillId="0" borderId="0" xfId="0" applyNumberFormat="1" applyFont="1" applyAlignment="1">
      <alignment horizontal="right"/>
    </xf>
    <xf numFmtId="0" fontId="100" fillId="0" borderId="0" xfId="0" applyFont="1" applyAlignment="1">
      <alignment horizontal="right"/>
    </xf>
    <xf numFmtId="0" fontId="102" fillId="0" borderId="0" xfId="1" applyFont="1"/>
    <xf numFmtId="0" fontId="99" fillId="0" borderId="0" xfId="0" applyFont="1"/>
    <xf numFmtId="3" fontId="99" fillId="0" borderId="0" xfId="0" applyNumberFormat="1" applyFont="1" applyAlignment="1">
      <alignment horizontal="right"/>
    </xf>
    <xf numFmtId="0" fontId="98" fillId="0" borderId="0" xfId="0" applyFont="1"/>
    <xf numFmtId="3" fontId="103" fillId="0" borderId="0" xfId="0" applyNumberFormat="1" applyFont="1" applyAlignment="1">
      <alignment horizontal="right"/>
    </xf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3" xfId="0" applyFont="1" applyBorder="1"/>
    <xf numFmtId="0" fontId="94" fillId="0" borderId="4" xfId="0" applyFont="1" applyBorder="1"/>
    <xf numFmtId="2" fontId="94" fillId="0" borderId="4" xfId="0" applyNumberFormat="1" applyFont="1" applyBorder="1" applyAlignment="1">
      <alignment horizontal="right"/>
    </xf>
    <xf numFmtId="3" fontId="94" fillId="0" borderId="4" xfId="0" applyNumberFormat="1" applyFont="1" applyBorder="1" applyAlignment="1">
      <alignment horizontal="right"/>
    </xf>
    <xf numFmtId="0" fontId="94" fillId="0" borderId="4" xfId="0" applyFont="1" applyBorder="1" applyAlignment="1">
      <alignment horizontal="right"/>
    </xf>
    <xf numFmtId="0" fontId="94" fillId="0" borderId="4" xfId="0" applyFont="1" applyBorder="1" applyAlignment="1">
      <alignment horizontal="center"/>
    </xf>
    <xf numFmtId="0" fontId="94" fillId="0" borderId="5" xfId="0" applyFont="1" applyBorder="1" applyAlignment="1">
      <alignment horizontal="center"/>
    </xf>
    <xf numFmtId="0" fontId="94" fillId="0" borderId="0" xfId="0" applyFont="1"/>
    <xf numFmtId="2" fontId="94" fillId="0" borderId="0" xfId="0" applyNumberFormat="1" applyFont="1" applyAlignment="1">
      <alignment horizontal="right"/>
    </xf>
    <xf numFmtId="3" fontId="94" fillId="0" borderId="0" xfId="0" applyNumberFormat="1" applyFont="1" applyAlignment="1">
      <alignment horizontal="right"/>
    </xf>
    <xf numFmtId="0" fontId="94" fillId="0" borderId="0" xfId="0" applyFont="1" applyAlignment="1">
      <alignment horizontal="right"/>
    </xf>
    <xf numFmtId="0" fontId="94" fillId="0" borderId="0" xfId="0" applyFont="1" applyAlignment="1">
      <alignment horizontal="center"/>
    </xf>
    <xf numFmtId="0" fontId="94" fillId="0" borderId="1" xfId="0" applyFont="1" applyBorder="1" applyAlignment="1">
      <alignment horizontal="center"/>
    </xf>
    <xf numFmtId="0" fontId="94" fillId="0" borderId="2" xfId="0" applyFont="1" applyBorder="1" applyAlignment="1">
      <alignment horizontal="center"/>
    </xf>
    <xf numFmtId="4" fontId="94" fillId="0" borderId="0" xfId="0" applyNumberFormat="1" applyFont="1" applyAlignment="1">
      <alignment horizontal="center"/>
    </xf>
    <xf numFmtId="9" fontId="94" fillId="0" borderId="0" xfId="0" applyNumberFormat="1" applyFont="1" applyAlignment="1">
      <alignment horizontal="center"/>
    </xf>
    <xf numFmtId="164" fontId="94" fillId="0" borderId="1" xfId="0" applyNumberFormat="1" applyFont="1" applyBorder="1" applyAlignment="1">
      <alignment horizontal="center"/>
    </xf>
    <xf numFmtId="164" fontId="94" fillId="0" borderId="0" xfId="0" applyNumberFormat="1" applyFont="1" applyAlignment="1">
      <alignment horizontal="center"/>
    </xf>
    <xf numFmtId="164" fontId="94" fillId="0" borderId="2" xfId="0" applyNumberFormat="1" applyFont="1" applyBorder="1" applyAlignment="1">
      <alignment horizontal="center"/>
    </xf>
    <xf numFmtId="4" fontId="94" fillId="0" borderId="1" xfId="0" applyNumberFormat="1" applyFont="1" applyBorder="1" applyAlignment="1">
      <alignment horizontal="center"/>
    </xf>
    <xf numFmtId="4" fontId="94" fillId="0" borderId="2" xfId="0" applyNumberFormat="1" applyFont="1" applyBorder="1" applyAlignment="1">
      <alignment horizontal="center"/>
    </xf>
    <xf numFmtId="0" fontId="93" fillId="0" borderId="0" xfId="0" applyFont="1" applyAlignment="1">
      <alignment horizontal="right"/>
    </xf>
    <xf numFmtId="9" fontId="93" fillId="0" borderId="0" xfId="0" applyNumberFormat="1" applyFont="1" applyAlignment="1">
      <alignment horizontal="center"/>
    </xf>
    <xf numFmtId="0" fontId="92" fillId="0" borderId="4" xfId="0" applyFont="1" applyBorder="1" applyAlignment="1">
      <alignment horizontal="right"/>
    </xf>
    <xf numFmtId="14" fontId="94" fillId="0" borderId="0" xfId="0" applyNumberFormat="1" applyFont="1" applyAlignment="1">
      <alignment horizontal="right"/>
    </xf>
    <xf numFmtId="0" fontId="92" fillId="0" borderId="0" xfId="0" applyFont="1"/>
    <xf numFmtId="0" fontId="91" fillId="0" borderId="0" xfId="0" applyFont="1"/>
    <xf numFmtId="0" fontId="91" fillId="0" borderId="3" xfId="0" applyFont="1" applyBorder="1" applyAlignment="1">
      <alignment horizontal="center"/>
    </xf>
    <xf numFmtId="0" fontId="91" fillId="0" borderId="6" xfId="0" applyFont="1" applyBorder="1" applyAlignment="1">
      <alignment horizontal="center"/>
    </xf>
    <xf numFmtId="0" fontId="91" fillId="0" borderId="4" xfId="0" applyFont="1" applyBorder="1" applyAlignment="1">
      <alignment horizontal="center"/>
    </xf>
    <xf numFmtId="0" fontId="94" fillId="0" borderId="5" xfId="0" applyFont="1" applyBorder="1"/>
    <xf numFmtId="3" fontId="97" fillId="0" borderId="0" xfId="0" applyNumberFormat="1" applyFont="1"/>
    <xf numFmtId="0" fontId="90" fillId="0" borderId="0" xfId="0" applyFont="1"/>
    <xf numFmtId="0" fontId="89" fillId="0" borderId="0" xfId="0" applyFont="1" applyAlignment="1">
      <alignment horizontal="right"/>
    </xf>
    <xf numFmtId="3" fontId="103" fillId="0" borderId="0" xfId="0" applyNumberFormat="1" applyFont="1"/>
    <xf numFmtId="4" fontId="103" fillId="0" borderId="0" xfId="0" applyNumberFormat="1" applyFont="1" applyAlignment="1">
      <alignment horizontal="right"/>
    </xf>
    <xf numFmtId="0" fontId="88" fillId="0" borderId="0" xfId="0" applyFont="1"/>
    <xf numFmtId="0" fontId="104" fillId="0" borderId="0" xfId="0" applyFont="1"/>
    <xf numFmtId="0" fontId="87" fillId="0" borderId="0" xfId="0" applyFont="1"/>
    <xf numFmtId="14" fontId="97" fillId="0" borderId="0" xfId="0" applyNumberFormat="1" applyFont="1"/>
    <xf numFmtId="0" fontId="97" fillId="0" borderId="0" xfId="0" applyFont="1" applyAlignment="1">
      <alignment horizontal="right"/>
    </xf>
    <xf numFmtId="3" fontId="86" fillId="0" borderId="0" xfId="0" applyNumberFormat="1" applyFont="1"/>
    <xf numFmtId="0" fontId="86" fillId="0" borderId="0" xfId="0" applyFont="1"/>
    <xf numFmtId="0" fontId="86" fillId="0" borderId="3" xfId="0" applyFont="1" applyBorder="1"/>
    <xf numFmtId="0" fontId="86" fillId="0" borderId="4" xfId="0" applyFont="1" applyBorder="1"/>
    <xf numFmtId="2" fontId="86" fillId="0" borderId="4" xfId="0" applyNumberFormat="1" applyFont="1" applyBorder="1" applyAlignment="1">
      <alignment horizontal="right"/>
    </xf>
    <xf numFmtId="3" fontId="86" fillId="0" borderId="4" xfId="0" applyNumberFormat="1" applyFont="1" applyBorder="1" applyAlignment="1">
      <alignment horizontal="right"/>
    </xf>
    <xf numFmtId="0" fontId="86" fillId="0" borderId="4" xfId="0" applyFont="1" applyBorder="1" applyAlignment="1">
      <alignment horizontal="right"/>
    </xf>
    <xf numFmtId="0" fontId="86" fillId="0" borderId="4" xfId="0" applyFont="1" applyBorder="1" applyAlignment="1">
      <alignment horizontal="center"/>
    </xf>
    <xf numFmtId="0" fontId="86" fillId="0" borderId="5" xfId="0" applyFont="1" applyBorder="1" applyAlignment="1">
      <alignment horizontal="center"/>
    </xf>
    <xf numFmtId="0" fontId="86" fillId="0" borderId="3" xfId="0" applyFont="1" applyBorder="1" applyAlignment="1">
      <alignment horizontal="center"/>
    </xf>
    <xf numFmtId="0" fontId="86" fillId="0" borderId="6" xfId="0" applyFont="1" applyBorder="1" applyAlignment="1">
      <alignment horizontal="center"/>
    </xf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0" fillId="0" borderId="0" xfId="0" applyFont="1"/>
    <xf numFmtId="0" fontId="105" fillId="0" borderId="0" xfId="0" applyFont="1"/>
    <xf numFmtId="0" fontId="79" fillId="0" borderId="0" xfId="0" applyFont="1"/>
    <xf numFmtId="0" fontId="106" fillId="0" borderId="0" xfId="1" applyFont="1"/>
    <xf numFmtId="0" fontId="78" fillId="0" borderId="0" xfId="0" applyFont="1"/>
    <xf numFmtId="0" fontId="77" fillId="0" borderId="0" xfId="0" applyFont="1"/>
    <xf numFmtId="0" fontId="77" fillId="0" borderId="0" xfId="0" applyFont="1" applyAlignment="1">
      <alignment horizontal="right"/>
    </xf>
    <xf numFmtId="14" fontId="86" fillId="0" borderId="0" xfId="0" applyNumberFormat="1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102" fillId="0" borderId="1" xfId="1" applyFont="1" applyBorder="1"/>
    <xf numFmtId="9" fontId="94" fillId="0" borderId="2" xfId="0" applyNumberFormat="1" applyFont="1" applyBorder="1" applyAlignment="1">
      <alignment horizontal="center"/>
    </xf>
    <xf numFmtId="0" fontId="80" fillId="0" borderId="0" xfId="0" applyFont="1" applyAlignment="1">
      <alignment horizontal="right"/>
    </xf>
    <xf numFmtId="0" fontId="94" fillId="0" borderId="1" xfId="0" applyFont="1" applyBorder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102" fillId="0" borderId="0" xfId="1" applyFont="1" applyBorder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/>
    <xf numFmtId="3" fontId="62" fillId="0" borderId="0" xfId="0" applyNumberFormat="1" applyFont="1" applyAlignment="1">
      <alignment horizontal="right"/>
    </xf>
    <xf numFmtId="0" fontId="61" fillId="0" borderId="0" xfId="0" applyFont="1"/>
    <xf numFmtId="14" fontId="61" fillId="0" borderId="0" xfId="0" applyNumberFormat="1" applyFont="1" applyAlignment="1">
      <alignment horizontal="right"/>
    </xf>
    <xf numFmtId="0" fontId="60" fillId="0" borderId="0" xfId="0" applyFont="1" applyAlignment="1">
      <alignment horizontal="right"/>
    </xf>
    <xf numFmtId="14" fontId="100" fillId="0" borderId="0" xfId="0" applyNumberFormat="1" applyFont="1"/>
    <xf numFmtId="0" fontId="59" fillId="0" borderId="0" xfId="0" applyFont="1"/>
    <xf numFmtId="165" fontId="94" fillId="0" borderId="0" xfId="0" applyNumberFormat="1" applyFont="1" applyAlignment="1">
      <alignment horizontal="right"/>
    </xf>
    <xf numFmtId="0" fontId="59" fillId="0" borderId="0" xfId="0" applyFont="1" applyAlignment="1">
      <alignment horizontal="right"/>
    </xf>
    <xf numFmtId="0" fontId="58" fillId="0" borderId="0" xfId="0" applyFont="1"/>
    <xf numFmtId="4" fontId="86" fillId="0" borderId="0" xfId="0" applyNumberFormat="1" applyFont="1"/>
    <xf numFmtId="0" fontId="57" fillId="0" borderId="0" xfId="0" applyFont="1"/>
    <xf numFmtId="0" fontId="56" fillId="0" borderId="0" xfId="0" applyFont="1"/>
    <xf numFmtId="3" fontId="107" fillId="0" borderId="0" xfId="0" applyNumberFormat="1" applyFont="1"/>
    <xf numFmtId="4" fontId="108" fillId="0" borderId="0" xfId="0" applyNumberFormat="1" applyFont="1" applyAlignment="1">
      <alignment horizontal="right"/>
    </xf>
    <xf numFmtId="3" fontId="107" fillId="0" borderId="0" xfId="0" applyNumberFormat="1" applyFont="1" applyAlignment="1">
      <alignment horizontal="right"/>
    </xf>
    <xf numFmtId="3" fontId="88" fillId="0" borderId="0" xfId="0" applyNumberFormat="1" applyFont="1"/>
    <xf numFmtId="0" fontId="55" fillId="0" borderId="0" xfId="0" applyFont="1"/>
    <xf numFmtId="0" fontId="54" fillId="0" borderId="0" xfId="0" applyFont="1"/>
    <xf numFmtId="3" fontId="54" fillId="0" borderId="0" xfId="0" applyNumberFormat="1" applyFont="1"/>
    <xf numFmtId="3" fontId="54" fillId="2" borderId="0" xfId="0" applyNumberFormat="1" applyFont="1" applyFill="1"/>
    <xf numFmtId="0" fontId="53" fillId="0" borderId="0" xfId="0" applyFont="1"/>
    <xf numFmtId="3" fontId="53" fillId="0" borderId="0" xfId="0" applyNumberFormat="1" applyFont="1"/>
    <xf numFmtId="3" fontId="102" fillId="0" borderId="0" xfId="1" applyNumberFormat="1" applyFont="1"/>
    <xf numFmtId="0" fontId="52" fillId="0" borderId="0" xfId="0" applyFont="1"/>
    <xf numFmtId="4" fontId="94" fillId="0" borderId="0" xfId="0" applyNumberFormat="1" applyFont="1"/>
    <xf numFmtId="4" fontId="100" fillId="0" borderId="0" xfId="0" applyNumberFormat="1" applyFont="1"/>
    <xf numFmtId="0" fontId="51" fillId="0" borderId="0" xfId="0" applyFont="1"/>
    <xf numFmtId="0" fontId="50" fillId="0" borderId="0" xfId="0" applyFont="1"/>
    <xf numFmtId="0" fontId="105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4" fillId="0" borderId="1" xfId="0" applyFont="1" applyBorder="1"/>
    <xf numFmtId="0" fontId="43" fillId="0" borderId="0" xfId="0" applyFont="1"/>
    <xf numFmtId="0" fontId="42" fillId="0" borderId="0" xfId="0" applyFont="1"/>
    <xf numFmtId="0" fontId="40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0" fontId="38" fillId="0" borderId="0" xfId="0" applyFont="1"/>
    <xf numFmtId="0" fontId="38" fillId="0" borderId="0" xfId="0" applyFont="1" applyAlignment="1">
      <alignment horizontal="right"/>
    </xf>
    <xf numFmtId="166" fontId="97" fillId="0" borderId="0" xfId="0" applyNumberFormat="1" applyFont="1" applyAlignment="1">
      <alignment horizontal="center"/>
    </xf>
    <xf numFmtId="166" fontId="97" fillId="0" borderId="0" xfId="0" applyNumberFormat="1" applyFont="1"/>
    <xf numFmtId="166" fontId="94" fillId="0" borderId="0" xfId="0" applyNumberFormat="1" applyFont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6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35" fillId="0" borderId="0" xfId="0" applyFont="1"/>
    <xf numFmtId="0" fontId="34" fillId="0" borderId="0" xfId="0" applyFont="1"/>
    <xf numFmtId="0" fontId="33" fillId="0" borderId="0" xfId="0" applyFont="1" applyAlignment="1">
      <alignment horizontal="right"/>
    </xf>
    <xf numFmtId="0" fontId="33" fillId="0" borderId="0" xfId="0" applyFont="1"/>
    <xf numFmtId="2" fontId="33" fillId="0" borderId="0" xfId="0" applyNumberFormat="1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14" fontId="31" fillId="0" borderId="0" xfId="0" applyNumberFormat="1" applyFont="1" applyAlignment="1">
      <alignment horizontal="right"/>
    </xf>
    <xf numFmtId="0" fontId="31" fillId="0" borderId="0" xfId="0" applyFont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1" xfId="0" applyFont="1" applyBorder="1"/>
    <xf numFmtId="4" fontId="31" fillId="0" borderId="0" xfId="0" applyNumberFormat="1" applyFont="1" applyAlignment="1">
      <alignment horizontal="right"/>
    </xf>
    <xf numFmtId="0" fontId="100" fillId="0" borderId="0" xfId="0" quotePrefix="1" applyFont="1"/>
    <xf numFmtId="167" fontId="100" fillId="0" borderId="0" xfId="0" applyNumberFormat="1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4" fontId="97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0" fontId="27" fillId="0" borderId="3" xfId="0" applyFont="1" applyBorder="1"/>
    <xf numFmtId="0" fontId="27" fillId="0" borderId="4" xfId="0" applyFont="1" applyBorder="1"/>
    <xf numFmtId="2" fontId="27" fillId="0" borderId="4" xfId="0" applyNumberFormat="1" applyFont="1" applyBorder="1" applyAlignment="1">
      <alignment horizontal="right"/>
    </xf>
    <xf numFmtId="3" fontId="27" fillId="0" borderId="4" xfId="0" applyNumberFormat="1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7" fillId="0" borderId="4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/>
    <xf numFmtId="3" fontId="27" fillId="0" borderId="0" xfId="0" applyNumberFormat="1" applyFont="1"/>
    <xf numFmtId="4" fontId="27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7" fillId="0" borderId="0" xfId="0" applyFont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4" fontId="97" fillId="0" borderId="0" xfId="0" applyNumberFormat="1" applyFont="1"/>
    <xf numFmtId="0" fontId="26" fillId="0" borderId="0" xfId="0" applyFont="1" applyAlignment="1">
      <alignment horizontal="right"/>
    </xf>
    <xf numFmtId="3" fontId="26" fillId="0" borderId="0" xfId="0" applyNumberFormat="1" applyFont="1"/>
    <xf numFmtId="0" fontId="25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4" fontId="88" fillId="0" borderId="0" xfId="0" applyNumberFormat="1" applyFont="1"/>
    <xf numFmtId="14" fontId="88" fillId="0" borderId="0" xfId="0" applyNumberFormat="1" applyFont="1"/>
    <xf numFmtId="3" fontId="24" fillId="0" borderId="0" xfId="0" applyNumberFormat="1" applyFont="1"/>
    <xf numFmtId="0" fontId="24" fillId="0" borderId="0" xfId="0" applyFont="1" applyAlignment="1">
      <alignment horizontal="right"/>
    </xf>
    <xf numFmtId="0" fontId="23" fillId="0" borderId="0" xfId="0" applyFont="1"/>
    <xf numFmtId="3" fontId="23" fillId="0" borderId="0" xfId="0" applyNumberFormat="1" applyFont="1" applyAlignment="1">
      <alignment horizontal="right"/>
    </xf>
    <xf numFmtId="14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/>
    <xf numFmtId="4" fontId="92" fillId="0" borderId="0" xfId="0" applyNumberFormat="1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4" fontId="100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2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9" fontId="15" fillId="0" borderId="0" xfId="0" applyNumberFormat="1" applyFont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/>
    <xf numFmtId="0" fontId="15" fillId="0" borderId="4" xfId="0" applyFont="1" applyBorder="1"/>
    <xf numFmtId="2" fontId="15" fillId="0" borderId="4" xfId="0" applyNumberFormat="1" applyFont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4" fontId="15" fillId="0" borderId="0" xfId="0" applyNumberFormat="1" applyFont="1" applyAlignment="1">
      <alignment horizontal="right"/>
    </xf>
    <xf numFmtId="4" fontId="15" fillId="0" borderId="0" xfId="0" applyNumberFormat="1" applyFont="1" applyAlignment="1">
      <alignment horizontal="center"/>
    </xf>
    <xf numFmtId="9" fontId="15" fillId="0" borderId="2" xfId="0" applyNumberFormat="1" applyFont="1" applyBorder="1" applyAlignment="1">
      <alignment horizontal="center"/>
    </xf>
    <xf numFmtId="164" fontId="15" fillId="0" borderId="2" xfId="0" applyNumberFormat="1" applyFont="1" applyBorder="1" applyAlignment="1">
      <alignment horizontal="center"/>
    </xf>
    <xf numFmtId="4" fontId="15" fillId="0" borderId="1" xfId="0" applyNumberFormat="1" applyFont="1" applyBorder="1" applyAlignment="1">
      <alignment horizontal="center"/>
    </xf>
    <xf numFmtId="4" fontId="15" fillId="0" borderId="2" xfId="0" applyNumberFormat="1" applyFont="1" applyBorder="1" applyAlignment="1">
      <alignment horizontal="center"/>
    </xf>
    <xf numFmtId="4" fontId="15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7" xfId="0" applyFont="1" applyBorder="1"/>
    <xf numFmtId="0" fontId="15" fillId="0" borderId="6" xfId="0" applyFont="1" applyBorder="1"/>
    <xf numFmtId="2" fontId="15" fillId="0" borderId="6" xfId="0" applyNumberFormat="1" applyFont="1" applyBorder="1" applyAlignment="1">
      <alignment horizontal="right"/>
    </xf>
    <xf numFmtId="3" fontId="15" fillId="0" borderId="6" xfId="0" applyNumberFormat="1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14" fontId="13" fillId="0" borderId="0" xfId="0" applyNumberFormat="1" applyFont="1" applyAlignment="1">
      <alignment horizontal="right"/>
    </xf>
    <xf numFmtId="0" fontId="12" fillId="0" borderId="0" xfId="0" applyFont="1"/>
    <xf numFmtId="4" fontId="94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4" fontId="7" fillId="0" borderId="0" xfId="0" applyNumberFormat="1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1" xfId="0" applyFont="1" applyBorder="1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2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0" xfId="0" applyNumberFormat="1" applyFont="1" applyAlignment="1">
      <alignment horizontal="right"/>
    </xf>
    <xf numFmtId="0" fontId="5" fillId="2" borderId="0" xfId="0" applyFont="1" applyFill="1"/>
    <xf numFmtId="0" fontId="15" fillId="2" borderId="0" xfId="0" applyFont="1" applyFill="1"/>
    <xf numFmtId="0" fontId="44" fillId="2" borderId="0" xfId="0" applyFont="1" applyFill="1"/>
    <xf numFmtId="3" fontId="5" fillId="2" borderId="0" xfId="0" applyNumberFormat="1" applyFont="1" applyFill="1"/>
    <xf numFmtId="0" fontId="41" fillId="2" borderId="0" xfId="0" applyFont="1" applyFill="1"/>
    <xf numFmtId="0" fontId="31" fillId="2" borderId="0" xfId="0" applyFont="1" applyFill="1"/>
    <xf numFmtId="0" fontId="81" fillId="2" borderId="0" xfId="0" applyFont="1" applyFill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3" fillId="2" borderId="0" xfId="0" applyFont="1" applyFill="1"/>
    <xf numFmtId="0" fontId="3" fillId="0" borderId="0" xfId="0" applyFont="1"/>
    <xf numFmtId="0" fontId="3" fillId="0" borderId="1" xfId="1" applyFont="1" applyBorder="1"/>
    <xf numFmtId="3" fontId="2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7.91787912875433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198.43017304952321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8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7" bestFit="1" customWidth="1"/>
    <col min="2" max="2" width="18.28515625" style="127" bestFit="1" customWidth="1"/>
    <col min="3" max="16384" width="9.140625" style="127"/>
  </cols>
  <sheetData>
    <row r="1" spans="1:10" x14ac:dyDescent="0.2">
      <c r="A1" s="127" t="s">
        <v>142</v>
      </c>
    </row>
    <row r="2" spans="1:10" x14ac:dyDescent="0.2">
      <c r="D2" s="127" t="s">
        <v>449</v>
      </c>
    </row>
    <row r="3" spans="1:10" x14ac:dyDescent="0.2">
      <c r="B3" s="127" t="s">
        <v>453</v>
      </c>
      <c r="C3" s="127" t="s">
        <v>255</v>
      </c>
    </row>
    <row r="4" spans="1:10" x14ac:dyDescent="0.2">
      <c r="B4" s="127" t="s">
        <v>454</v>
      </c>
      <c r="C4" s="127" t="s">
        <v>455</v>
      </c>
    </row>
    <row r="5" spans="1:10" x14ac:dyDescent="0.2">
      <c r="B5" s="127" t="s">
        <v>413</v>
      </c>
      <c r="C5" s="127" t="s">
        <v>13</v>
      </c>
    </row>
    <row r="6" spans="1:10" x14ac:dyDescent="0.2">
      <c r="B6" s="127" t="s">
        <v>456</v>
      </c>
      <c r="C6" s="127" t="s">
        <v>13</v>
      </c>
    </row>
    <row r="7" spans="1:10" x14ac:dyDescent="0.2">
      <c r="B7" s="127" t="s">
        <v>457</v>
      </c>
      <c r="C7" s="127" t="s">
        <v>13</v>
      </c>
    </row>
    <row r="8" spans="1:10" x14ac:dyDescent="0.2">
      <c r="B8" s="127" t="s">
        <v>458</v>
      </c>
      <c r="C8" s="127" t="s">
        <v>459</v>
      </c>
      <c r="D8" s="127">
        <v>1999</v>
      </c>
    </row>
    <row r="9" spans="1:10" x14ac:dyDescent="0.2">
      <c r="B9" s="127" t="s">
        <v>460</v>
      </c>
      <c r="C9" s="127" t="s">
        <v>7</v>
      </c>
    </row>
    <row r="10" spans="1:10" x14ac:dyDescent="0.2">
      <c r="B10" s="130" t="s">
        <v>481</v>
      </c>
      <c r="C10" s="130" t="s">
        <v>255</v>
      </c>
      <c r="D10" s="127">
        <v>1994</v>
      </c>
    </row>
    <row r="11" spans="1:10" s="10" customFormat="1" x14ac:dyDescent="0.2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1" bestFit="1" customWidth="1"/>
    <col min="2" max="16384" width="8.85546875" style="131"/>
  </cols>
  <sheetData>
    <row r="1" spans="1:4" x14ac:dyDescent="0.2">
      <c r="A1" s="5" t="s">
        <v>142</v>
      </c>
    </row>
    <row r="2" spans="1:4" x14ac:dyDescent="0.2">
      <c r="B2" s="131" t="s">
        <v>223</v>
      </c>
      <c r="C2" s="131" t="s">
        <v>484</v>
      </c>
      <c r="D2" s="131" t="s">
        <v>485</v>
      </c>
    </row>
    <row r="3" spans="1:4" x14ac:dyDescent="0.2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0" bestFit="1" customWidth="1"/>
    <col min="2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90" t="s">
        <v>19</v>
      </c>
    </row>
    <row r="3" spans="1:3" x14ac:dyDescent="0.2">
      <c r="B3" s="90" t="s">
        <v>336</v>
      </c>
      <c r="C3" s="90" t="s">
        <v>337</v>
      </c>
    </row>
    <row r="4" spans="1:3" x14ac:dyDescent="0.2">
      <c r="B4" s="90" t="s">
        <v>338</v>
      </c>
      <c r="C4" s="90" t="s">
        <v>339</v>
      </c>
    </row>
    <row r="5" spans="1:3" x14ac:dyDescent="0.2">
      <c r="B5" s="90" t="s">
        <v>340</v>
      </c>
    </row>
    <row r="6" spans="1:3" x14ac:dyDescent="0.2">
      <c r="B6" s="90" t="s">
        <v>333</v>
      </c>
    </row>
    <row r="7" spans="1:3" x14ac:dyDescent="0.2">
      <c r="B7" s="90" t="s">
        <v>331</v>
      </c>
    </row>
    <row r="8" spans="1:3" x14ac:dyDescent="0.2">
      <c r="B8" s="90" t="s">
        <v>335</v>
      </c>
    </row>
    <row r="9" spans="1:3" x14ac:dyDescent="0.2">
      <c r="B9" s="90" t="s">
        <v>332</v>
      </c>
    </row>
    <row r="10" spans="1:3" x14ac:dyDescent="0.2">
      <c r="B10" s="90" t="s">
        <v>341</v>
      </c>
    </row>
    <row r="11" spans="1:3" x14ac:dyDescent="0.2">
      <c r="B11" s="90" t="s">
        <v>342</v>
      </c>
    </row>
    <row r="12" spans="1:3" x14ac:dyDescent="0.2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4" bestFit="1" customWidth="1"/>
    <col min="2" max="2" width="12.7109375" style="114" customWidth="1"/>
    <col min="3" max="16384" width="9.140625" style="114"/>
  </cols>
  <sheetData>
    <row r="1" spans="1:15" x14ac:dyDescent="0.2">
      <c r="A1" s="5" t="s">
        <v>142</v>
      </c>
    </row>
    <row r="2" spans="1:15" x14ac:dyDescent="0.2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">
      <c r="B10" s="114" t="s">
        <v>25</v>
      </c>
      <c r="N10" s="115">
        <v>27843</v>
      </c>
      <c r="O10" s="116">
        <f>N10*1.1</f>
        <v>30627.300000000003</v>
      </c>
    </row>
    <row r="11" spans="1:15" x14ac:dyDescent="0.2">
      <c r="B11" s="114" t="s">
        <v>21</v>
      </c>
      <c r="O11" s="116">
        <v>30294</v>
      </c>
    </row>
    <row r="12" spans="1:15" x14ac:dyDescent="0.2">
      <c r="B12" s="114" t="s">
        <v>19</v>
      </c>
      <c r="N12" s="115">
        <v>15785</v>
      </c>
      <c r="O12" s="116">
        <f>N12*1.1</f>
        <v>17363.5</v>
      </c>
    </row>
    <row r="13" spans="1:15" x14ac:dyDescent="0.2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">
      <c r="B14" s="114" t="s">
        <v>255</v>
      </c>
    </row>
    <row r="15" spans="1:15" x14ac:dyDescent="0.2">
      <c r="B15" s="114" t="s">
        <v>44</v>
      </c>
    </row>
    <row r="16" spans="1:15" x14ac:dyDescent="0.2">
      <c r="B16" s="114" t="s">
        <v>171</v>
      </c>
    </row>
    <row r="17" spans="2:15" x14ac:dyDescent="0.2">
      <c r="B17" s="114" t="s">
        <v>29</v>
      </c>
    </row>
    <row r="18" spans="2:15" x14ac:dyDescent="0.2">
      <c r="B18" s="114" t="s">
        <v>406</v>
      </c>
    </row>
    <row r="19" spans="2:15" x14ac:dyDescent="0.2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">
      <c r="B20" s="114" t="s">
        <v>33</v>
      </c>
    </row>
    <row r="21" spans="2:15" x14ac:dyDescent="0.2">
      <c r="B21" s="114" t="s">
        <v>390</v>
      </c>
      <c r="N21" s="115">
        <v>100</v>
      </c>
      <c r="O21" s="115">
        <v>1000</v>
      </c>
    </row>
    <row r="22" spans="2:15" x14ac:dyDescent="0.2">
      <c r="B22" s="114" t="s">
        <v>40</v>
      </c>
    </row>
    <row r="23" spans="2:15" x14ac:dyDescent="0.2">
      <c r="B23" s="114" t="s">
        <v>50</v>
      </c>
    </row>
    <row r="24" spans="2:15" x14ac:dyDescent="0.2">
      <c r="B24" s="114" t="s">
        <v>52</v>
      </c>
    </row>
    <row r="25" spans="2:15" x14ac:dyDescent="0.2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0" bestFit="1" customWidth="1"/>
    <col min="2" max="2" width="10.42578125" style="90" customWidth="1"/>
    <col min="3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117" t="s">
        <v>414</v>
      </c>
    </row>
    <row r="3" spans="1:3" x14ac:dyDescent="0.2">
      <c r="A3" s="5"/>
      <c r="B3" s="117" t="s">
        <v>410</v>
      </c>
    </row>
    <row r="4" spans="1:3" x14ac:dyDescent="0.2">
      <c r="A4" s="5"/>
      <c r="B4" s="117" t="s">
        <v>413</v>
      </c>
    </row>
    <row r="5" spans="1:3" x14ac:dyDescent="0.2">
      <c r="A5" s="5"/>
      <c r="B5" s="117" t="s">
        <v>411</v>
      </c>
    </row>
    <row r="6" spans="1:3" x14ac:dyDescent="0.2">
      <c r="A6" s="5"/>
      <c r="B6" s="117" t="s">
        <v>415</v>
      </c>
    </row>
    <row r="7" spans="1:3" x14ac:dyDescent="0.2">
      <c r="A7" s="5"/>
      <c r="B7" s="117" t="s">
        <v>412</v>
      </c>
    </row>
    <row r="8" spans="1:3" x14ac:dyDescent="0.2">
      <c r="A8" s="5"/>
      <c r="B8" s="117"/>
    </row>
    <row r="9" spans="1:3" x14ac:dyDescent="0.2">
      <c r="A9" s="5"/>
      <c r="B9" s="117"/>
    </row>
    <row r="10" spans="1:3" x14ac:dyDescent="0.2">
      <c r="A10" s="5"/>
      <c r="B10" s="90" t="s">
        <v>347</v>
      </c>
    </row>
    <row r="11" spans="1:3" x14ac:dyDescent="0.2">
      <c r="B11" s="90" t="s">
        <v>343</v>
      </c>
    </row>
    <row r="12" spans="1:3" x14ac:dyDescent="0.2">
      <c r="B12" s="90" t="s">
        <v>344</v>
      </c>
      <c r="C12" s="90" t="s">
        <v>345</v>
      </c>
    </row>
    <row r="13" spans="1:3" x14ac:dyDescent="0.2">
      <c r="B13" s="90" t="s">
        <v>346</v>
      </c>
    </row>
    <row r="14" spans="1:3" x14ac:dyDescent="0.2">
      <c r="B14" s="114" t="s">
        <v>407</v>
      </c>
      <c r="C14" s="114" t="s">
        <v>408</v>
      </c>
    </row>
    <row r="15" spans="1:3" x14ac:dyDescent="0.2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4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7" sqref="D7"/>
    </sheetView>
  </sheetViews>
  <sheetFormatPr defaultColWidth="8.42578125" defaultRowHeight="12.75" x14ac:dyDescent="0.2"/>
  <cols>
    <col min="1" max="1" width="4.85546875" style="214" customWidth="1"/>
    <col min="2" max="2" width="16.42578125" style="214" customWidth="1"/>
    <col min="3" max="3" width="10.7109375" style="214" customWidth="1"/>
    <col min="4" max="4" width="8.7109375" style="215" customWidth="1"/>
    <col min="5" max="5" width="10.28515625" style="216" customWidth="1"/>
    <col min="6" max="9" width="9.42578125" style="213" customWidth="1"/>
    <col min="10" max="10" width="10.42578125" style="213" customWidth="1"/>
    <col min="11" max="15" width="8.42578125" style="217"/>
    <col min="16" max="16" width="8.42578125" style="222"/>
    <col min="17" max="18" width="8.42578125" style="217"/>
    <col min="19" max="19" width="8.42578125" style="223"/>
    <col min="20" max="20" width="8.42578125" style="222"/>
    <col min="21" max="22" width="8.42578125" style="217"/>
    <col min="23" max="23" width="8.42578125" style="223"/>
    <col min="24" max="16384" width="8.42578125" style="214"/>
  </cols>
  <sheetData>
    <row r="2" spans="1:25" x14ac:dyDescent="0.2">
      <c r="L2" s="218">
        <f>AVERAGE(L4:L5)</f>
        <v>-0.21923516019697636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29.582719941848929</v>
      </c>
    </row>
    <row r="3" spans="1:25" x14ac:dyDescent="0.2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198.43017304952321</v>
      </c>
      <c r="L5" s="218">
        <f>K5/D5-1</f>
        <v>-4.4676842474973721E-2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25.022803437573518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7.91787912875433</v>
      </c>
      <c r="X5" s="214">
        <v>1998</v>
      </c>
      <c r="Y5" s="214">
        <f t="shared" si="1"/>
        <v>27</v>
      </c>
    </row>
    <row r="6" spans="1:25" x14ac:dyDescent="0.2">
      <c r="A6" s="277" t="s">
        <v>252</v>
      </c>
      <c r="B6" s="82" t="s">
        <v>72</v>
      </c>
      <c r="C6" s="214" t="s">
        <v>73</v>
      </c>
      <c r="D6" s="215">
        <v>310</v>
      </c>
      <c r="E6" s="216">
        <f>+D6*H6</f>
        <v>104033.45924000001</v>
      </c>
      <c r="F6" s="216">
        <f>+[4]Main!$K$5-[4]Main!$K$6</f>
        <v>-2906.86</v>
      </c>
      <c r="G6" s="216">
        <f>+E6-F6</f>
        <v>106940.31924000001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">
      <c r="A7" s="286" t="s">
        <v>252</v>
      </c>
      <c r="B7" s="288" t="s">
        <v>681</v>
      </c>
      <c r="C7" s="287" t="s">
        <v>682</v>
      </c>
      <c r="F7" s="216"/>
      <c r="G7" s="216"/>
      <c r="H7" s="216"/>
      <c r="J7" s="233"/>
      <c r="O7" s="223"/>
    </row>
    <row r="8" spans="1:25" x14ac:dyDescent="0.2">
      <c r="A8" s="277" t="s">
        <v>252</v>
      </c>
      <c r="B8" s="82" t="s">
        <v>173</v>
      </c>
      <c r="C8" s="214" t="s">
        <v>174</v>
      </c>
      <c r="D8" s="239">
        <v>2825.35</v>
      </c>
      <c r="E8" s="216">
        <f>D8*H8/CAD</f>
        <v>46084.890152016626</v>
      </c>
      <c r="F8" s="216">
        <f>[5]Main!$O$5-[5]Main!$O$6</f>
        <v>-1163</v>
      </c>
      <c r="G8" s="216">
        <f>E8-F8</f>
        <v>47247.890152016626</v>
      </c>
      <c r="H8" s="216">
        <f>+[5]Main!$O$3</f>
        <v>21.19153</v>
      </c>
      <c r="I8" s="213" t="s">
        <v>379</v>
      </c>
      <c r="J8" s="233">
        <v>45047</v>
      </c>
      <c r="O8" s="223"/>
      <c r="X8" s="214">
        <v>1995</v>
      </c>
      <c r="Y8" s="214">
        <f t="shared" ref="Y8:Y10" si="2">2025-X8</f>
        <v>30</v>
      </c>
    </row>
    <row r="9" spans="1:25" x14ac:dyDescent="0.2">
      <c r="A9" s="277" t="s">
        <v>252</v>
      </c>
      <c r="B9" s="82" t="s">
        <v>56</v>
      </c>
      <c r="C9" s="214" t="s">
        <v>480</v>
      </c>
      <c r="D9" s="215">
        <v>83.89</v>
      </c>
      <c r="E9" s="216">
        <v>41017</v>
      </c>
      <c r="F9" s="216">
        <f>+[6]Main!$L$5-[6]Main!$L$6</f>
        <v>1921.489</v>
      </c>
      <c r="G9" s="216">
        <f>+E9-F9</f>
        <v>39095.510999999999</v>
      </c>
      <c r="H9" s="216">
        <f>+[6]Main!$L$3</f>
        <v>507</v>
      </c>
      <c r="I9" s="263" t="s">
        <v>670</v>
      </c>
      <c r="J9" s="233">
        <v>45701</v>
      </c>
      <c r="O9" s="223"/>
      <c r="X9" s="214">
        <v>2009</v>
      </c>
      <c r="Y9" s="214">
        <f t="shared" si="2"/>
        <v>16</v>
      </c>
    </row>
    <row r="10" spans="1:25" x14ac:dyDescent="0.2">
      <c r="A10" s="277" t="s">
        <v>252</v>
      </c>
      <c r="B10" s="82" t="s">
        <v>38</v>
      </c>
      <c r="C10" s="214" t="s">
        <v>39</v>
      </c>
      <c r="D10" s="215">
        <v>92.75</v>
      </c>
      <c r="E10" s="216">
        <f>+D10*[7]Main!$L$3/8</f>
        <v>32856.6875</v>
      </c>
      <c r="F10" s="216">
        <f>([7]Main!$L$5-[7]Main!$L$6)/RMB</f>
        <v>30585.01483679525</v>
      </c>
      <c r="G10" s="216">
        <f>E10-F10</f>
        <v>2271.6726632047503</v>
      </c>
      <c r="H10" s="216">
        <f>+[7]Main!$L$3</f>
        <v>2834</v>
      </c>
      <c r="I10" s="213" t="s">
        <v>14</v>
      </c>
      <c r="O10" s="223"/>
      <c r="X10" s="214">
        <v>2000</v>
      </c>
      <c r="Y10" s="214">
        <f t="shared" si="2"/>
        <v>25</v>
      </c>
    </row>
    <row r="11" spans="1:25" x14ac:dyDescent="0.2">
      <c r="A11" s="277" t="s">
        <v>252</v>
      </c>
      <c r="B11" s="82" t="s">
        <v>38</v>
      </c>
      <c r="C11" s="214" t="s">
        <v>633</v>
      </c>
      <c r="F11" s="216"/>
      <c r="G11" s="216"/>
      <c r="H11" s="216"/>
      <c r="O11" s="223"/>
    </row>
    <row r="12" spans="1:25" x14ac:dyDescent="0.2">
      <c r="A12" s="277" t="s">
        <v>252</v>
      </c>
      <c r="B12" s="240" t="s">
        <v>311</v>
      </c>
      <c r="C12" s="214" t="s">
        <v>312</v>
      </c>
      <c r="D12" s="215">
        <v>46.37</v>
      </c>
      <c r="E12" s="216">
        <v>20860</v>
      </c>
      <c r="O12" s="223"/>
      <c r="X12" s="214">
        <v>1987</v>
      </c>
    </row>
    <row r="13" spans="1:25" x14ac:dyDescent="0.2">
      <c r="A13" s="277" t="s">
        <v>252</v>
      </c>
      <c r="B13" s="240" t="s">
        <v>420</v>
      </c>
      <c r="C13" s="214" t="s">
        <v>421</v>
      </c>
      <c r="D13" s="215">
        <v>547.96</v>
      </c>
      <c r="E13" s="216">
        <v>58644</v>
      </c>
      <c r="O13" s="223"/>
    </row>
    <row r="14" spans="1:25" x14ac:dyDescent="0.2">
      <c r="A14" s="214" t="s">
        <v>252</v>
      </c>
      <c r="B14" s="240" t="s">
        <v>422</v>
      </c>
      <c r="C14" s="214" t="s">
        <v>423</v>
      </c>
      <c r="D14" s="215">
        <v>281.41000000000003</v>
      </c>
      <c r="E14" s="216">
        <f>129933/RMB</f>
        <v>19277.893175074183</v>
      </c>
      <c r="O14" s="223"/>
    </row>
    <row r="15" spans="1:25" x14ac:dyDescent="0.2">
      <c r="A15" s="214" t="s">
        <v>252</v>
      </c>
      <c r="B15" s="240" t="s">
        <v>78</v>
      </c>
      <c r="C15" s="214" t="s">
        <v>79</v>
      </c>
      <c r="D15" s="215">
        <v>16.87</v>
      </c>
      <c r="E15" s="216">
        <v>11408</v>
      </c>
      <c r="O15" s="223"/>
      <c r="X15" s="214">
        <v>2007</v>
      </c>
    </row>
    <row r="16" spans="1:25" x14ac:dyDescent="0.2">
      <c r="A16" s="214" t="s">
        <v>252</v>
      </c>
      <c r="B16" s="240" t="s">
        <v>441</v>
      </c>
      <c r="C16" s="214" t="s">
        <v>442</v>
      </c>
      <c r="D16" s="215">
        <v>34.99</v>
      </c>
      <c r="E16" s="216">
        <v>18901</v>
      </c>
      <c r="O16" s="223"/>
    </row>
    <row r="17" spans="1:24" x14ac:dyDescent="0.2">
      <c r="A17" s="277" t="s">
        <v>252</v>
      </c>
      <c r="B17" s="240" t="s">
        <v>84</v>
      </c>
      <c r="C17" s="214" t="s">
        <v>85</v>
      </c>
      <c r="D17" s="215">
        <v>363.45</v>
      </c>
      <c r="E17" s="216">
        <v>15250</v>
      </c>
      <c r="O17" s="223"/>
      <c r="X17" s="214">
        <v>1966</v>
      </c>
    </row>
    <row r="18" spans="1:24" x14ac:dyDescent="0.2">
      <c r="B18" s="240" t="s">
        <v>101</v>
      </c>
      <c r="C18" s="214" t="s">
        <v>102</v>
      </c>
      <c r="D18" s="215">
        <v>408.48</v>
      </c>
      <c r="E18" s="216">
        <v>10570</v>
      </c>
      <c r="O18" s="223"/>
    </row>
    <row r="19" spans="1:24" x14ac:dyDescent="0.2">
      <c r="B19" s="240" t="s">
        <v>105</v>
      </c>
      <c r="C19" s="214" t="s">
        <v>106</v>
      </c>
      <c r="D19" s="215">
        <v>80.52</v>
      </c>
      <c r="E19" s="216">
        <v>10310</v>
      </c>
      <c r="O19" s="223"/>
      <c r="X19" s="214">
        <v>2007</v>
      </c>
    </row>
    <row r="20" spans="1:24" x14ac:dyDescent="0.2">
      <c r="B20" s="240" t="s">
        <v>109</v>
      </c>
      <c r="C20" s="214" t="s">
        <v>110</v>
      </c>
      <c r="D20" s="215">
        <v>8.17</v>
      </c>
      <c r="E20" s="216">
        <v>9320</v>
      </c>
      <c r="O20" s="223"/>
    </row>
    <row r="21" spans="1:24" x14ac:dyDescent="0.2">
      <c r="B21" s="240" t="s">
        <v>113</v>
      </c>
      <c r="C21" s="214" t="s">
        <v>114</v>
      </c>
      <c r="D21" s="215">
        <v>203.42</v>
      </c>
      <c r="E21" s="216">
        <v>8580</v>
      </c>
      <c r="O21" s="223"/>
      <c r="X21" s="214">
        <v>2003</v>
      </c>
    </row>
    <row r="22" spans="1:24" x14ac:dyDescent="0.2">
      <c r="A22" s="278" t="s">
        <v>252</v>
      </c>
      <c r="B22" s="240" t="s">
        <v>116</v>
      </c>
      <c r="C22" s="214" t="s">
        <v>117</v>
      </c>
      <c r="D22" s="215">
        <v>126.81</v>
      </c>
      <c r="E22" s="216">
        <v>8200</v>
      </c>
      <c r="O22" s="223"/>
    </row>
    <row r="23" spans="1:24" x14ac:dyDescent="0.2">
      <c r="A23" s="278" t="s">
        <v>252</v>
      </c>
      <c r="B23" s="240" t="s">
        <v>118</v>
      </c>
      <c r="C23" s="214" t="s">
        <v>119</v>
      </c>
      <c r="D23" s="215">
        <v>50.35</v>
      </c>
      <c r="E23" s="216">
        <v>8150</v>
      </c>
      <c r="O23" s="223"/>
    </row>
    <row r="24" spans="1:24" x14ac:dyDescent="0.2">
      <c r="B24" s="240" t="s">
        <v>121</v>
      </c>
      <c r="C24" s="214" t="s">
        <v>122</v>
      </c>
      <c r="D24" s="215">
        <v>88.7</v>
      </c>
      <c r="E24" s="216">
        <v>7910</v>
      </c>
      <c r="O24" s="223"/>
    </row>
    <row r="25" spans="1:24" x14ac:dyDescent="0.2">
      <c r="A25" s="214" t="s">
        <v>252</v>
      </c>
      <c r="B25" s="240" t="s">
        <v>125</v>
      </c>
      <c r="C25" s="214" t="s">
        <v>126</v>
      </c>
      <c r="D25" s="215">
        <v>50.36</v>
      </c>
      <c r="E25" s="216">
        <v>7140</v>
      </c>
      <c r="O25" s="223"/>
    </row>
    <row r="26" spans="1:24" x14ac:dyDescent="0.2">
      <c r="A26" s="214" t="s">
        <v>252</v>
      </c>
      <c r="B26" s="240" t="s">
        <v>127</v>
      </c>
      <c r="C26" s="214" t="s">
        <v>128</v>
      </c>
      <c r="D26" s="215">
        <v>80.58</v>
      </c>
      <c r="E26" s="216">
        <v>6930</v>
      </c>
      <c r="O26" s="223"/>
    </row>
    <row r="27" spans="1:24" x14ac:dyDescent="0.2">
      <c r="B27" s="240" t="s">
        <v>133</v>
      </c>
      <c r="C27" s="214" t="s">
        <v>134</v>
      </c>
      <c r="D27" s="215">
        <v>54.6</v>
      </c>
      <c r="E27" s="216">
        <v>6370</v>
      </c>
      <c r="O27" s="223"/>
    </row>
    <row r="28" spans="1:24" x14ac:dyDescent="0.2">
      <c r="A28" s="214" t="s">
        <v>252</v>
      </c>
      <c r="B28" s="240" t="s">
        <v>135</v>
      </c>
      <c r="C28" s="214" t="s">
        <v>136</v>
      </c>
      <c r="D28" s="215">
        <v>62.59</v>
      </c>
      <c r="E28" s="216">
        <v>6350</v>
      </c>
      <c r="O28" s="223"/>
    </row>
    <row r="29" spans="1:24" x14ac:dyDescent="0.2">
      <c r="A29" s="278" t="s">
        <v>252</v>
      </c>
      <c r="B29" s="240" t="s">
        <v>137</v>
      </c>
      <c r="C29" s="214" t="s">
        <v>137</v>
      </c>
      <c r="D29" s="215">
        <v>62.71</v>
      </c>
      <c r="E29" s="216">
        <v>3603</v>
      </c>
      <c r="O29" s="223"/>
    </row>
    <row r="30" spans="1:24" x14ac:dyDescent="0.2">
      <c r="B30" s="82" t="s">
        <v>332</v>
      </c>
      <c r="C30" s="214" t="s">
        <v>616</v>
      </c>
      <c r="D30" s="215">
        <v>13.99</v>
      </c>
      <c r="E30" s="216">
        <f>+D30*H30</f>
        <v>1249.307</v>
      </c>
      <c r="F30" s="216">
        <f>+[8]Main!$K$5-[8]Main!$K$6</f>
        <v>357.65600000000001</v>
      </c>
      <c r="G30" s="216">
        <f>+E30-F30</f>
        <v>891.65100000000007</v>
      </c>
      <c r="H30" s="216">
        <f>+[8]Main!$K$3</f>
        <v>89.3</v>
      </c>
      <c r="I30" s="213" t="s">
        <v>614</v>
      </c>
      <c r="J30" s="233">
        <v>45546</v>
      </c>
      <c r="O30" s="223"/>
    </row>
    <row r="31" spans="1:24" x14ac:dyDescent="0.2">
      <c r="A31" s="214" t="s">
        <v>252</v>
      </c>
      <c r="B31" s="240" t="s">
        <v>501</v>
      </c>
      <c r="C31" s="214" t="s">
        <v>502</v>
      </c>
      <c r="O31" s="223"/>
    </row>
    <row r="32" spans="1:24" x14ac:dyDescent="0.2">
      <c r="A32" s="214" t="s">
        <v>252</v>
      </c>
      <c r="B32" s="240" t="s">
        <v>138</v>
      </c>
      <c r="C32" s="214" t="s">
        <v>139</v>
      </c>
      <c r="D32" s="215">
        <v>21.19</v>
      </c>
      <c r="E32" s="216">
        <v>2965</v>
      </c>
      <c r="O32" s="223"/>
    </row>
    <row r="33" spans="1:15" x14ac:dyDescent="0.2">
      <c r="B33" s="240" t="s">
        <v>214</v>
      </c>
      <c r="C33" s="214" t="s">
        <v>215</v>
      </c>
      <c r="D33" s="215">
        <v>13.95</v>
      </c>
      <c r="E33" s="216">
        <v>2030</v>
      </c>
      <c r="O33" s="223"/>
    </row>
    <row r="34" spans="1:15" x14ac:dyDescent="0.2">
      <c r="B34" s="240" t="s">
        <v>216</v>
      </c>
      <c r="C34" s="214" t="s">
        <v>217</v>
      </c>
      <c r="D34" s="215">
        <v>19.95</v>
      </c>
      <c r="E34" s="216">
        <v>2560</v>
      </c>
      <c r="O34" s="223"/>
    </row>
    <row r="35" spans="1:15" x14ac:dyDescent="0.2">
      <c r="B35" s="240" t="s">
        <v>225</v>
      </c>
      <c r="C35" s="214" t="s">
        <v>226</v>
      </c>
      <c r="O35" s="223"/>
    </row>
    <row r="36" spans="1:15" x14ac:dyDescent="0.2">
      <c r="B36" s="240" t="s">
        <v>392</v>
      </c>
      <c r="O36" s="223"/>
    </row>
    <row r="37" spans="1:15" x14ac:dyDescent="0.2">
      <c r="A37" s="214" t="s">
        <v>252</v>
      </c>
      <c r="B37" s="240" t="s">
        <v>491</v>
      </c>
      <c r="C37" s="214" t="s">
        <v>492</v>
      </c>
      <c r="O37" s="223"/>
    </row>
    <row r="38" spans="1:15" x14ac:dyDescent="0.2">
      <c r="A38" s="214" t="s">
        <v>252</v>
      </c>
      <c r="B38" s="240" t="s">
        <v>426</v>
      </c>
      <c r="C38" s="214" t="s">
        <v>427</v>
      </c>
      <c r="O38" s="223"/>
    </row>
    <row r="39" spans="1:15" x14ac:dyDescent="0.2">
      <c r="A39" s="214" t="s">
        <v>252</v>
      </c>
      <c r="B39" s="240" t="s">
        <v>524</v>
      </c>
      <c r="C39" s="214" t="s">
        <v>525</v>
      </c>
      <c r="O39" s="223"/>
    </row>
    <row r="40" spans="1:15" x14ac:dyDescent="0.2">
      <c r="B40" s="240" t="s">
        <v>635</v>
      </c>
      <c r="C40" s="214" t="s">
        <v>634</v>
      </c>
      <c r="O40" s="223"/>
    </row>
    <row r="41" spans="1:15" x14ac:dyDescent="0.2">
      <c r="A41" s="214" t="s">
        <v>252</v>
      </c>
      <c r="B41" s="240" t="s">
        <v>528</v>
      </c>
      <c r="C41" s="214" t="s">
        <v>529</v>
      </c>
      <c r="O41" s="223"/>
    </row>
    <row r="42" spans="1:15" x14ac:dyDescent="0.2">
      <c r="A42" s="214" t="s">
        <v>252</v>
      </c>
      <c r="B42" s="240" t="s">
        <v>536</v>
      </c>
      <c r="C42" s="214" t="s">
        <v>537</v>
      </c>
      <c r="O42" s="223"/>
    </row>
    <row r="43" spans="1:15" x14ac:dyDescent="0.2">
      <c r="A43" s="214" t="s">
        <v>252</v>
      </c>
      <c r="B43" s="240" t="s">
        <v>544</v>
      </c>
      <c r="C43" s="214" t="s">
        <v>545</v>
      </c>
      <c r="O43" s="223"/>
    </row>
    <row r="44" spans="1:15" x14ac:dyDescent="0.2">
      <c r="A44" s="214" t="s">
        <v>252</v>
      </c>
      <c r="B44" s="241" t="s">
        <v>584</v>
      </c>
      <c r="C44" s="242" t="s">
        <v>585</v>
      </c>
      <c r="D44" s="243"/>
      <c r="E44" s="244"/>
      <c r="F44" s="245"/>
      <c r="G44" s="245"/>
      <c r="H44" s="245"/>
      <c r="I44" s="245"/>
      <c r="J44" s="245"/>
      <c r="K44" s="232"/>
      <c r="L44" s="232"/>
      <c r="M44" s="232"/>
      <c r="N44" s="232"/>
      <c r="O44" s="246"/>
    </row>
  </sheetData>
  <hyperlinks>
    <hyperlink ref="B5" r:id="rId1" xr:uid="{3019DEB6-D8CA-4815-8BF6-407E9419A3F9}"/>
    <hyperlink ref="B10" r:id="rId2" xr:uid="{831B52E7-EF7A-4831-8425-59EAD7D0F934}"/>
    <hyperlink ref="B8" r:id="rId3" xr:uid="{BF4E9546-147A-4F10-92B1-A91E9292F4F6}"/>
    <hyperlink ref="B4" r:id="rId4" xr:uid="{8FE2D0E7-8B55-451A-A95B-7A06B5C1BDA4}"/>
    <hyperlink ref="B30" r:id="rId5" xr:uid="{AF3EBCC3-F32C-4B1E-8C8A-0ED2650C9EB0}"/>
    <hyperlink ref="B11" r:id="rId6" xr:uid="{C1A3BE0B-0C3D-40FB-B4F0-1BE34D12DC86}"/>
    <hyperlink ref="B6" r:id="rId7" xr:uid="{6F4FC9F3-1266-40EF-B7DC-C87EBFC917E2}"/>
    <hyperlink ref="B9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48" t="s">
        <v>252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2">
      <c r="B74" s="70" t="s">
        <v>247</v>
      </c>
      <c r="I74" s="108" t="s">
        <v>213</v>
      </c>
    </row>
    <row r="75" spans="1:23" x14ac:dyDescent="0.2">
      <c r="B75" s="108" t="s">
        <v>394</v>
      </c>
      <c r="E75" s="55">
        <v>30000</v>
      </c>
      <c r="I75" s="126" t="s">
        <v>452</v>
      </c>
    </row>
    <row r="76" spans="1:23" x14ac:dyDescent="0.2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">
      <c r="B77" s="108" t="s">
        <v>120</v>
      </c>
      <c r="E77" s="55">
        <v>10000</v>
      </c>
      <c r="F77" s="108"/>
      <c r="G77" s="108"/>
      <c r="H77" s="108"/>
    </row>
    <row r="78" spans="1:23" x14ac:dyDescent="0.2">
      <c r="B78" s="123" t="s">
        <v>98</v>
      </c>
      <c r="E78" s="55">
        <v>12000</v>
      </c>
    </row>
    <row r="79" spans="1:23" x14ac:dyDescent="0.2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5" t="s">
        <v>213</v>
      </c>
    </row>
    <row r="23" spans="2:23" x14ac:dyDescent="0.2">
      <c r="B23" s="71" t="s">
        <v>276</v>
      </c>
      <c r="E23" s="112">
        <v>400000</v>
      </c>
    </row>
    <row r="24" spans="2:23" x14ac:dyDescent="0.2">
      <c r="B24" s="49" t="s">
        <v>246</v>
      </c>
      <c r="E24" s="112">
        <v>30000</v>
      </c>
    </row>
    <row r="25" spans="2:23" x14ac:dyDescent="0.2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">
      <c r="B27" s="124" t="s">
        <v>445</v>
      </c>
      <c r="E27" s="112"/>
      <c r="F27" s="49">
        <v>2021</v>
      </c>
      <c r="H27" s="148" t="s">
        <v>625</v>
      </c>
    </row>
    <row r="28" spans="2:23" x14ac:dyDescent="0.2">
      <c r="B28" s="124" t="s">
        <v>446</v>
      </c>
      <c r="E28" s="49">
        <v>1000</v>
      </c>
      <c r="H28" s="124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6" t="s">
        <v>319</v>
      </c>
    </row>
    <row r="31" spans="2:23" x14ac:dyDescent="0.2">
      <c r="B31" s="86" t="s">
        <v>321</v>
      </c>
    </row>
    <row r="32" spans="2:23" x14ac:dyDescent="0.2">
      <c r="B32" s="86" t="s">
        <v>323</v>
      </c>
    </row>
    <row r="33" spans="2:2" x14ac:dyDescent="0.2">
      <c r="B33" s="86" t="s">
        <v>324</v>
      </c>
    </row>
    <row r="34" spans="2:2" x14ac:dyDescent="0.2">
      <c r="B34" s="86" t="s">
        <v>325</v>
      </c>
    </row>
    <row r="35" spans="2:2" x14ac:dyDescent="0.2">
      <c r="B35" s="91" t="s">
        <v>349</v>
      </c>
    </row>
    <row r="36" spans="2:2" x14ac:dyDescent="0.2">
      <c r="B36" s="49" t="s">
        <v>244</v>
      </c>
    </row>
    <row r="37" spans="2:2" x14ac:dyDescent="0.2">
      <c r="B37" s="91" t="s">
        <v>350</v>
      </c>
    </row>
    <row r="38" spans="2:2" x14ac:dyDescent="0.2">
      <c r="B38" s="113" t="s">
        <v>403</v>
      </c>
    </row>
    <row r="39" spans="2:2" x14ac:dyDescent="0.2">
      <c r="B39" s="91" t="s">
        <v>351</v>
      </c>
    </row>
    <row r="40" spans="2:2" x14ac:dyDescent="0.2">
      <c r="B40" s="91" t="s">
        <v>352</v>
      </c>
    </row>
    <row r="41" spans="2:2" x14ac:dyDescent="0.2">
      <c r="B41" s="91" t="s">
        <v>294</v>
      </c>
    </row>
    <row r="42" spans="2:2" x14ac:dyDescent="0.2">
      <c r="B42" s="91" t="s">
        <v>353</v>
      </c>
    </row>
    <row r="43" spans="2:2" x14ac:dyDescent="0.2">
      <c r="B43" s="91" t="s">
        <v>354</v>
      </c>
    </row>
    <row r="44" spans="2:2" x14ac:dyDescent="0.2">
      <c r="B44" s="91" t="s">
        <v>355</v>
      </c>
    </row>
    <row r="45" spans="2:2" x14ac:dyDescent="0.2">
      <c r="B45" s="91" t="s">
        <v>356</v>
      </c>
    </row>
    <row r="46" spans="2:2" x14ac:dyDescent="0.2">
      <c r="B46" s="91" t="s">
        <v>358</v>
      </c>
    </row>
    <row r="47" spans="2:2" x14ac:dyDescent="0.2">
      <c r="B47" s="91" t="s">
        <v>359</v>
      </c>
    </row>
    <row r="48" spans="2:2" x14ac:dyDescent="0.2">
      <c r="B48" s="91" t="s">
        <v>360</v>
      </c>
    </row>
    <row r="49" spans="2:2" x14ac:dyDescent="0.2">
      <c r="B49" s="91" t="s">
        <v>361</v>
      </c>
    </row>
    <row r="50" spans="2:2" x14ac:dyDescent="0.2">
      <c r="B50" s="91" t="s">
        <v>362</v>
      </c>
    </row>
    <row r="51" spans="2:2" x14ac:dyDescent="0.2">
      <c r="B51" s="91" t="s">
        <v>363</v>
      </c>
    </row>
    <row r="52" spans="2:2" x14ac:dyDescent="0.2">
      <c r="B52" s="91" t="s">
        <v>364</v>
      </c>
    </row>
    <row r="53" spans="2:2" x14ac:dyDescent="0.2">
      <c r="B53" s="91" t="s">
        <v>365</v>
      </c>
    </row>
    <row r="54" spans="2:2" x14ac:dyDescent="0.2">
      <c r="B54" s="91" t="s">
        <v>366</v>
      </c>
    </row>
    <row r="55" spans="2:2" x14ac:dyDescent="0.2">
      <c r="B55" s="91" t="s">
        <v>367</v>
      </c>
    </row>
    <row r="56" spans="2:2" x14ac:dyDescent="0.2">
      <c r="B56" s="91" t="s">
        <v>368</v>
      </c>
    </row>
    <row r="57" spans="2:2" x14ac:dyDescent="0.2">
      <c r="B57" s="91" t="s">
        <v>369</v>
      </c>
    </row>
    <row r="58" spans="2:2" x14ac:dyDescent="0.2">
      <c r="B58" s="91" t="s">
        <v>370</v>
      </c>
    </row>
    <row r="59" spans="2:2" x14ac:dyDescent="0.2">
      <c r="B59" s="148" t="s">
        <v>622</v>
      </c>
    </row>
    <row r="60" spans="2:2" x14ac:dyDescent="0.2">
      <c r="B60" s="148" t="s">
        <v>626</v>
      </c>
    </row>
    <row r="61" spans="2:2" x14ac:dyDescent="0.2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4" bestFit="1" customWidth="1"/>
    <col min="2" max="2" width="15" style="154" customWidth="1"/>
    <col min="3" max="16384" width="9.140625" style="154"/>
  </cols>
  <sheetData>
    <row r="1" spans="1:24" x14ac:dyDescent="0.2">
      <c r="A1" s="5" t="s">
        <v>142</v>
      </c>
    </row>
    <row r="2" spans="1:24" x14ac:dyDescent="0.2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">
      <c r="A13" s="282" t="s">
        <v>252</v>
      </c>
      <c r="B13" s="154" t="s">
        <v>488</v>
      </c>
      <c r="C13" s="154" t="s">
        <v>107</v>
      </c>
    </row>
    <row r="14" spans="1:24" x14ac:dyDescent="0.2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">
      <c r="A15" s="154" t="s">
        <v>252</v>
      </c>
      <c r="B15" s="154" t="s">
        <v>440</v>
      </c>
      <c r="C15" s="154" t="s">
        <v>439</v>
      </c>
    </row>
    <row r="16" spans="1:24" x14ac:dyDescent="0.2">
      <c r="A16" s="154" t="s">
        <v>252</v>
      </c>
      <c r="B16" s="154" t="s">
        <v>516</v>
      </c>
      <c r="C16" s="154" t="s">
        <v>517</v>
      </c>
    </row>
    <row r="17" spans="1:5" x14ac:dyDescent="0.2">
      <c r="A17" s="154" t="s">
        <v>252</v>
      </c>
      <c r="B17" s="154" t="s">
        <v>534</v>
      </c>
      <c r="C17" s="154" t="s">
        <v>535</v>
      </c>
    </row>
    <row r="18" spans="1:5" x14ac:dyDescent="0.2">
      <c r="A18" s="154" t="s">
        <v>252</v>
      </c>
      <c r="B18" s="154" t="s">
        <v>550</v>
      </c>
      <c r="C18" s="154" t="s">
        <v>551</v>
      </c>
    </row>
    <row r="19" spans="1:5" x14ac:dyDescent="0.2">
      <c r="A19" s="154" t="s">
        <v>252</v>
      </c>
      <c r="B19" s="154" t="s">
        <v>554</v>
      </c>
      <c r="C19" s="154" t="s">
        <v>555</v>
      </c>
    </row>
    <row r="20" spans="1:5" x14ac:dyDescent="0.2">
      <c r="A20" s="154" t="s">
        <v>252</v>
      </c>
      <c r="B20" s="154" t="s">
        <v>558</v>
      </c>
      <c r="C20" s="154" t="s">
        <v>559</v>
      </c>
    </row>
    <row r="22" spans="1:5" x14ac:dyDescent="0.2">
      <c r="B22" s="70" t="s">
        <v>247</v>
      </c>
    </row>
    <row r="23" spans="1:5" x14ac:dyDescent="0.2">
      <c r="B23" s="154" t="s">
        <v>402</v>
      </c>
      <c r="E23" s="154">
        <v>2400</v>
      </c>
    </row>
    <row r="24" spans="1:5" x14ac:dyDescent="0.2">
      <c r="B24" s="154" t="s">
        <v>381</v>
      </c>
      <c r="E24" s="154">
        <v>1500</v>
      </c>
    </row>
    <row r="25" spans="1:5" x14ac:dyDescent="0.2">
      <c r="B25" s="154" t="s">
        <v>383</v>
      </c>
      <c r="E25" s="154">
        <v>1000</v>
      </c>
    </row>
    <row r="26" spans="1:5" x14ac:dyDescent="0.2">
      <c r="B26" s="154" t="s">
        <v>401</v>
      </c>
      <c r="E26" s="154">
        <v>1000</v>
      </c>
    </row>
    <row r="27" spans="1:5" x14ac:dyDescent="0.2">
      <c r="B27" s="154" t="s">
        <v>372</v>
      </c>
    </row>
    <row r="28" spans="1:5" x14ac:dyDescent="0.2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248</v>
      </c>
    </row>
    <row r="32" spans="1:26" x14ac:dyDescent="0.2">
      <c r="B32" s="108" t="s">
        <v>399</v>
      </c>
    </row>
    <row r="33" spans="2:10" x14ac:dyDescent="0.2">
      <c r="B33" s="128" t="s">
        <v>462</v>
      </c>
    </row>
    <row r="34" spans="2:10" x14ac:dyDescent="0.2">
      <c r="B34" s="124" t="s">
        <v>443</v>
      </c>
      <c r="E34" s="10">
        <v>100</v>
      </c>
      <c r="H34" s="124" t="s">
        <v>444</v>
      </c>
    </row>
    <row r="35" spans="2:10" x14ac:dyDescent="0.2">
      <c r="B35" s="128" t="s">
        <v>463</v>
      </c>
      <c r="H35" s="124"/>
      <c r="J35" s="128" t="s">
        <v>464</v>
      </c>
    </row>
    <row r="36" spans="2:10" x14ac:dyDescent="0.2">
      <c r="B36" s="128" t="s">
        <v>468</v>
      </c>
      <c r="H36" s="124"/>
      <c r="J36" s="128"/>
    </row>
    <row r="37" spans="2:10" x14ac:dyDescent="0.2">
      <c r="B37" s="128" t="s">
        <v>469</v>
      </c>
      <c r="H37" s="124"/>
      <c r="J37" s="128"/>
    </row>
    <row r="38" spans="2:10" x14ac:dyDescent="0.2">
      <c r="B38" s="128" t="s">
        <v>470</v>
      </c>
    </row>
    <row r="39" spans="2:10" x14ac:dyDescent="0.2">
      <c r="B39" s="128" t="s">
        <v>476</v>
      </c>
      <c r="J39" s="128" t="s">
        <v>477</v>
      </c>
    </row>
    <row r="40" spans="2:10" x14ac:dyDescent="0.2">
      <c r="B40" s="128" t="s">
        <v>471</v>
      </c>
    </row>
    <row r="41" spans="2:10" x14ac:dyDescent="0.2">
      <c r="B41" s="128" t="s">
        <v>473</v>
      </c>
    </row>
    <row r="42" spans="2:10" x14ac:dyDescent="0.2">
      <c r="B42" s="128"/>
    </row>
    <row r="43" spans="2:10" x14ac:dyDescent="0.2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71" bestFit="1" customWidth="1"/>
    <col min="2" max="2" width="18.28515625" style="171" customWidth="1"/>
    <col min="3" max="3" width="10.42578125" style="171" bestFit="1" customWidth="1"/>
    <col min="4" max="9" width="9.140625" style="172"/>
    <col min="10" max="10" width="10.42578125" style="171" bestFit="1" customWidth="1"/>
    <col min="11" max="16384" width="9.140625" style="171"/>
  </cols>
  <sheetData>
    <row r="1" spans="1:24" x14ac:dyDescent="0.2">
      <c r="A1" s="5" t="s">
        <v>142</v>
      </c>
    </row>
    <row r="2" spans="1:24" x14ac:dyDescent="0.2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">
      <c r="A14" s="280" t="s">
        <v>252</v>
      </c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">
      <c r="A16" s="280" t="s">
        <v>252</v>
      </c>
      <c r="B16" s="289" t="s">
        <v>683</v>
      </c>
      <c r="C16" s="289" t="s">
        <v>684</v>
      </c>
      <c r="D16" s="183"/>
      <c r="E16" s="170"/>
      <c r="F16" s="170"/>
      <c r="G16" s="170"/>
      <c r="H16" s="170"/>
      <c r="I16" s="170"/>
      <c r="O16" s="171"/>
      <c r="P16" s="171"/>
    </row>
    <row r="17" spans="1:23" s="182" customFormat="1" x14ac:dyDescent="0.2">
      <c r="A17" s="280" t="s">
        <v>252</v>
      </c>
      <c r="B17" s="290" t="s">
        <v>685</v>
      </c>
      <c r="C17" s="290" t="s">
        <v>686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">
      <c r="B18" s="182" t="s">
        <v>288</v>
      </c>
      <c r="C18" s="182" t="s">
        <v>289</v>
      </c>
      <c r="D18" s="183">
        <v>98.94</v>
      </c>
      <c r="E18" s="170"/>
      <c r="F18" s="170"/>
      <c r="G18" s="170"/>
      <c r="H18" s="170"/>
      <c r="I18" s="170"/>
      <c r="O18" s="171"/>
      <c r="P18" s="171"/>
    </row>
    <row r="19" spans="1:23" s="182" customFormat="1" x14ac:dyDescent="0.2">
      <c r="A19" s="280" t="s">
        <v>252</v>
      </c>
      <c r="B19" s="285" t="s">
        <v>679</v>
      </c>
      <c r="C19" s="285" t="s">
        <v>680</v>
      </c>
      <c r="D19" s="183"/>
      <c r="E19" s="170"/>
      <c r="F19" s="170"/>
      <c r="G19" s="170"/>
      <c r="H19" s="170"/>
      <c r="I19" s="170"/>
      <c r="O19" s="171"/>
      <c r="P19" s="171"/>
    </row>
    <row r="20" spans="1:23" s="182" customFormat="1" x14ac:dyDescent="0.2">
      <c r="B20" s="182" t="s">
        <v>292</v>
      </c>
      <c r="C20" s="182" t="s">
        <v>293</v>
      </c>
      <c r="D20" s="183"/>
      <c r="E20" s="170"/>
      <c r="F20" s="170"/>
      <c r="G20" s="170"/>
      <c r="H20" s="170"/>
      <c r="I20" s="170"/>
      <c r="O20" s="171"/>
      <c r="P20" s="171"/>
    </row>
    <row r="21" spans="1:23" s="182" customFormat="1" x14ac:dyDescent="0.2">
      <c r="A21" s="280" t="s">
        <v>252</v>
      </c>
      <c r="B21" s="192" t="s">
        <v>636</v>
      </c>
      <c r="C21" s="192" t="s">
        <v>637</v>
      </c>
      <c r="D21" s="183">
        <v>27.5</v>
      </c>
      <c r="E21" s="170"/>
      <c r="F21" s="170"/>
      <c r="G21" s="170"/>
      <c r="H21" s="170"/>
      <c r="I21" s="170"/>
      <c r="O21" s="171"/>
      <c r="P21" s="171"/>
    </row>
    <row r="22" spans="1:23" s="182" customFormat="1" x14ac:dyDescent="0.2">
      <c r="A22" s="280" t="s">
        <v>252</v>
      </c>
      <c r="B22" s="182" t="s">
        <v>295</v>
      </c>
      <c r="C22" s="182" t="s">
        <v>296</v>
      </c>
      <c r="D22" s="183">
        <v>142.76</v>
      </c>
      <c r="E22" s="170"/>
      <c r="F22" s="170"/>
      <c r="G22" s="170"/>
      <c r="H22" s="170"/>
      <c r="I22" s="170"/>
      <c r="O22" s="171"/>
      <c r="P22" s="171"/>
    </row>
    <row r="23" spans="1:23" s="182" customFormat="1" x14ac:dyDescent="0.2">
      <c r="A23" s="280" t="s">
        <v>252</v>
      </c>
      <c r="B23" s="182" t="s">
        <v>305</v>
      </c>
      <c r="C23" s="182" t="s">
        <v>306</v>
      </c>
      <c r="D23" s="183">
        <v>72.069999999999993</v>
      </c>
      <c r="E23" s="170"/>
      <c r="F23" s="170"/>
      <c r="G23" s="170"/>
      <c r="H23" s="170"/>
      <c r="I23" s="170"/>
      <c r="O23" s="171"/>
      <c r="P23" s="171"/>
    </row>
    <row r="24" spans="1:23" s="182" customFormat="1" x14ac:dyDescent="0.2">
      <c r="A24" s="280" t="s">
        <v>252</v>
      </c>
      <c r="B24" s="182" t="s">
        <v>70</v>
      </c>
      <c r="C24" s="182" t="s">
        <v>71</v>
      </c>
      <c r="D24" s="183">
        <v>68.930000000000007</v>
      </c>
      <c r="E24" s="170">
        <v>18053</v>
      </c>
      <c r="F24" s="170"/>
      <c r="G24" s="170"/>
      <c r="H24" s="170"/>
      <c r="I24" s="170"/>
      <c r="O24" s="171"/>
      <c r="P24" s="171"/>
    </row>
    <row r="25" spans="1:23" s="182" customFormat="1" x14ac:dyDescent="0.2">
      <c r="A25" s="182" t="s">
        <v>252</v>
      </c>
      <c r="B25" s="182" t="s">
        <v>82</v>
      </c>
      <c r="C25" s="182" t="s">
        <v>83</v>
      </c>
      <c r="D25" s="183">
        <v>58.75</v>
      </c>
      <c r="E25" s="170">
        <v>14980</v>
      </c>
      <c r="F25" s="170"/>
      <c r="G25" s="170"/>
      <c r="H25" s="170"/>
      <c r="I25" s="170"/>
      <c r="O25" s="171"/>
      <c r="P25" s="171"/>
    </row>
    <row r="26" spans="1:23" s="182" customFormat="1" x14ac:dyDescent="0.2">
      <c r="A26" s="182" t="s">
        <v>252</v>
      </c>
      <c r="B26" s="182" t="s">
        <v>103</v>
      </c>
      <c r="C26" s="182" t="s">
        <v>104</v>
      </c>
      <c r="D26" s="183">
        <v>184.44</v>
      </c>
      <c r="E26" s="170">
        <v>10400</v>
      </c>
      <c r="F26" s="170"/>
      <c r="G26" s="170"/>
      <c r="H26" s="170"/>
      <c r="I26" s="170"/>
      <c r="O26" s="171"/>
      <c r="P26" s="171"/>
    </row>
    <row r="27" spans="1:23" x14ac:dyDescent="0.2">
      <c r="B27" s="189" t="s">
        <v>299</v>
      </c>
      <c r="C27" s="171" t="s">
        <v>300</v>
      </c>
      <c r="D27" s="184">
        <v>175.2</v>
      </c>
      <c r="E27" s="170">
        <v>27500</v>
      </c>
      <c r="F27" s="170"/>
      <c r="G27" s="170"/>
      <c r="H27" s="170"/>
      <c r="J27" s="172"/>
      <c r="K27" s="186"/>
      <c r="L27" s="186"/>
      <c r="M27" s="186"/>
      <c r="N27" s="186"/>
      <c r="Q27" s="186"/>
      <c r="R27" s="186"/>
      <c r="S27" s="187"/>
      <c r="T27" s="188"/>
      <c r="U27" s="186"/>
      <c r="V27" s="186"/>
      <c r="W27" s="187"/>
    </row>
    <row r="28" spans="1:23" x14ac:dyDescent="0.2">
      <c r="A28" s="171" t="s">
        <v>252</v>
      </c>
      <c r="B28" s="189" t="s">
        <v>64</v>
      </c>
      <c r="C28" s="171" t="s">
        <v>65</v>
      </c>
      <c r="D28" s="184">
        <v>312</v>
      </c>
      <c r="E28" s="170">
        <v>19090</v>
      </c>
    </row>
    <row r="29" spans="1:23" x14ac:dyDescent="0.2">
      <c r="B29" s="200" t="s">
        <v>643</v>
      </c>
      <c r="C29" s="200" t="s">
        <v>644</v>
      </c>
      <c r="D29" s="184">
        <v>8.1300000000000008</v>
      </c>
      <c r="E29" s="170">
        <v>1700</v>
      </c>
    </row>
    <row r="30" spans="1:23" x14ac:dyDescent="0.2">
      <c r="A30" s="171" t="s">
        <v>252</v>
      </c>
      <c r="B30" s="171" t="s">
        <v>424</v>
      </c>
      <c r="C30" s="171" t="s">
        <v>425</v>
      </c>
    </row>
    <row r="31" spans="1:23" x14ac:dyDescent="0.2">
      <c r="A31" s="171" t="s">
        <v>252</v>
      </c>
      <c r="B31" s="171" t="s">
        <v>430</v>
      </c>
      <c r="C31" s="171" t="s">
        <v>431</v>
      </c>
    </row>
    <row r="32" spans="1:23" x14ac:dyDescent="0.2">
      <c r="A32" s="171" t="s">
        <v>252</v>
      </c>
      <c r="B32" s="171" t="s">
        <v>486</v>
      </c>
      <c r="C32" s="171" t="s">
        <v>487</v>
      </c>
    </row>
    <row r="33" spans="1:9" x14ac:dyDescent="0.2">
      <c r="A33" s="171" t="s">
        <v>252</v>
      </c>
      <c r="B33" s="171" t="s">
        <v>518</v>
      </c>
      <c r="C33" s="171" t="s">
        <v>519</v>
      </c>
    </row>
    <row r="34" spans="1:9" x14ac:dyDescent="0.2">
      <c r="A34" s="171" t="s">
        <v>252</v>
      </c>
      <c r="B34" s="171" t="s">
        <v>542</v>
      </c>
      <c r="C34" s="171" t="s">
        <v>543</v>
      </c>
    </row>
    <row r="35" spans="1:9" x14ac:dyDescent="0.2">
      <c r="A35" s="171" t="s">
        <v>252</v>
      </c>
      <c r="B35" s="171" t="s">
        <v>572</v>
      </c>
      <c r="C35" s="171" t="s">
        <v>573</v>
      </c>
    </row>
    <row r="36" spans="1:9" x14ac:dyDescent="0.2">
      <c r="B36" s="205" t="s">
        <v>649</v>
      </c>
      <c r="C36" s="205" t="s">
        <v>650</v>
      </c>
    </row>
    <row r="37" spans="1:9" x14ac:dyDescent="0.2">
      <c r="A37" s="171" t="s">
        <v>252</v>
      </c>
      <c r="B37" s="171" t="s">
        <v>586</v>
      </c>
      <c r="C37" s="171" t="s">
        <v>587</v>
      </c>
    </row>
    <row r="38" spans="1:9" x14ac:dyDescent="0.2">
      <c r="A38" s="171" t="s">
        <v>252</v>
      </c>
      <c r="B38" s="171" t="s">
        <v>594</v>
      </c>
      <c r="C38" s="171" t="s">
        <v>595</v>
      </c>
    </row>
    <row r="39" spans="1:9" x14ac:dyDescent="0.2">
      <c r="A39" s="171" t="s">
        <v>252</v>
      </c>
      <c r="B39" s="171" t="s">
        <v>596</v>
      </c>
      <c r="C39" s="171" t="s">
        <v>597</v>
      </c>
    </row>
    <row r="40" spans="1:9" x14ac:dyDescent="0.2">
      <c r="B40" s="5" t="s">
        <v>659</v>
      </c>
      <c r="C40" s="248" t="s">
        <v>661</v>
      </c>
      <c r="D40" s="183">
        <v>89.5</v>
      </c>
    </row>
    <row r="41" spans="1:9" x14ac:dyDescent="0.2">
      <c r="B41" s="5" t="s">
        <v>660</v>
      </c>
      <c r="C41" s="248" t="s">
        <v>662</v>
      </c>
    </row>
    <row r="42" spans="1:9" x14ac:dyDescent="0.2">
      <c r="A42" s="171" t="s">
        <v>252</v>
      </c>
      <c r="B42" s="171" t="s">
        <v>598</v>
      </c>
      <c r="C42" s="171" t="s">
        <v>599</v>
      </c>
    </row>
    <row r="43" spans="1:9" x14ac:dyDescent="0.2">
      <c r="A43" s="171" t="s">
        <v>252</v>
      </c>
      <c r="B43" s="171" t="s">
        <v>604</v>
      </c>
      <c r="C43" s="171" t="s">
        <v>605</v>
      </c>
    </row>
    <row r="45" spans="1:9" s="182" customFormat="1" x14ac:dyDescent="0.2">
      <c r="B45" s="47" t="s">
        <v>33</v>
      </c>
      <c r="C45" s="47" t="s">
        <v>150</v>
      </c>
      <c r="D45" s="48">
        <v>0</v>
      </c>
      <c r="E45" s="9">
        <v>100000</v>
      </c>
      <c r="F45" s="170"/>
      <c r="G45" s="170"/>
      <c r="H45" s="170"/>
      <c r="I45" s="170"/>
    </row>
    <row r="46" spans="1:9" x14ac:dyDescent="0.2">
      <c r="B46" s="109" t="s">
        <v>58</v>
      </c>
      <c r="C46" s="109"/>
      <c r="D46" s="110">
        <v>0</v>
      </c>
      <c r="E46" s="111">
        <v>26000</v>
      </c>
    </row>
    <row r="47" spans="1:9" x14ac:dyDescent="0.2">
      <c r="B47" s="182" t="s">
        <v>86</v>
      </c>
      <c r="C47" s="182"/>
      <c r="D47" s="48">
        <v>0</v>
      </c>
      <c r="E47" s="170">
        <v>15000</v>
      </c>
    </row>
    <row r="48" spans="1:9" x14ac:dyDescent="0.2">
      <c r="B48" s="171" t="s">
        <v>241</v>
      </c>
      <c r="D48" s="48">
        <v>0</v>
      </c>
      <c r="E48" s="172">
        <v>75</v>
      </c>
    </row>
    <row r="49" spans="2:5" x14ac:dyDescent="0.2">
      <c r="B49" s="171" t="s">
        <v>243</v>
      </c>
      <c r="D49" s="48">
        <v>0</v>
      </c>
    </row>
    <row r="50" spans="2:5" x14ac:dyDescent="0.2">
      <c r="B50" s="171" t="s">
        <v>273</v>
      </c>
      <c r="E50" s="172">
        <v>424</v>
      </c>
    </row>
    <row r="51" spans="2:5" x14ac:dyDescent="0.2">
      <c r="B51" s="171" t="s">
        <v>275</v>
      </c>
      <c r="E51" s="172">
        <v>159.5</v>
      </c>
    </row>
    <row r="52" spans="2:5" x14ac:dyDescent="0.2">
      <c r="B52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0" r:id="rId5" xr:uid="{132B7EB0-8BB8-4C45-9D4A-8D6FD8E92C4F}"/>
    <hyperlink ref="B41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6" bestFit="1" customWidth="1"/>
    <col min="2" max="2" width="11.42578125" style="266" bestFit="1" customWidth="1"/>
    <col min="3" max="16384" width="9.140625" style="266"/>
  </cols>
  <sheetData>
    <row r="1" spans="1:24" x14ac:dyDescent="0.2">
      <c r="A1" s="5" t="s">
        <v>142</v>
      </c>
    </row>
    <row r="2" spans="1:24" x14ac:dyDescent="0.2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">
      <c r="B4" s="82" t="s">
        <v>673</v>
      </c>
      <c r="C4" s="266" t="s">
        <v>674</v>
      </c>
      <c r="D4" s="276">
        <v>83.95</v>
      </c>
      <c r="E4" s="264"/>
    </row>
    <row r="5" spans="1:24" x14ac:dyDescent="0.2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4" sqref="A14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+[57]Main!$K$5-[57]Main!$K$6</f>
        <v>7245</v>
      </c>
      <c r="G4" s="44">
        <f>+E4-F4</f>
        <v>161211.74599999998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81" t="s">
        <v>252</v>
      </c>
      <c r="B8" s="65" t="s">
        <v>253</v>
      </c>
      <c r="C8" s="65" t="s">
        <v>254</v>
      </c>
    </row>
    <row r="9" spans="1:24" x14ac:dyDescent="0.2">
      <c r="A9" s="281" t="s">
        <v>252</v>
      </c>
      <c r="B9" s="11" t="s">
        <v>197</v>
      </c>
      <c r="C9" s="11" t="s">
        <v>198</v>
      </c>
    </row>
    <row r="10" spans="1:24" x14ac:dyDescent="0.2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">
      <c r="A11" s="281" t="s">
        <v>252</v>
      </c>
      <c r="B11" s="11" t="s">
        <v>195</v>
      </c>
      <c r="C11" s="11" t="s">
        <v>196</v>
      </c>
    </row>
    <row r="12" spans="1:24" x14ac:dyDescent="0.2">
      <c r="A12" s="281" t="s">
        <v>252</v>
      </c>
      <c r="B12" s="73" t="s">
        <v>283</v>
      </c>
      <c r="C12" s="73" t="s">
        <v>284</v>
      </c>
    </row>
    <row r="13" spans="1:24" s="20" customFormat="1" x14ac:dyDescent="0.2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">
      <c r="A14" s="281" t="s">
        <v>252</v>
      </c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+[61]Main!$L$5-[61]Main!$L$6</f>
        <v>4606</v>
      </c>
      <c r="G14" s="44">
        <f>+E14-F14</f>
        <v>39340.137438419995</v>
      </c>
      <c r="H14" s="44">
        <f>+[61]Main!$L$3</f>
        <v>1798.8594939999998</v>
      </c>
      <c r="I14" s="284" t="s">
        <v>655</v>
      </c>
      <c r="J14" s="52">
        <v>45712</v>
      </c>
    </row>
    <row r="15" spans="1:24" s="20" customFormat="1" x14ac:dyDescent="0.2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81" t="s">
        <v>252</v>
      </c>
      <c r="B17" s="266" t="s">
        <v>675</v>
      </c>
      <c r="C17" s="266" t="s">
        <v>676</v>
      </c>
    </row>
    <row r="18" spans="1:23" x14ac:dyDescent="0.2">
      <c r="A18" s="79"/>
      <c r="B18" s="79" t="s">
        <v>303</v>
      </c>
      <c r="C18" s="79" t="s">
        <v>304</v>
      </c>
    </row>
    <row r="19" spans="1:23" x14ac:dyDescent="0.2">
      <c r="A19" s="80"/>
      <c r="B19" s="80" t="s">
        <v>307</v>
      </c>
      <c r="C19" s="80" t="s">
        <v>308</v>
      </c>
    </row>
    <row r="20" spans="1:23" x14ac:dyDescent="0.2">
      <c r="A20" s="81"/>
      <c r="B20" s="81" t="s">
        <v>309</v>
      </c>
      <c r="C20" s="81" t="s">
        <v>310</v>
      </c>
    </row>
    <row r="21" spans="1:23" x14ac:dyDescent="0.2">
      <c r="A21" s="281" t="s">
        <v>252</v>
      </c>
      <c r="B21" s="10" t="s">
        <v>157</v>
      </c>
      <c r="C21" s="10" t="s">
        <v>158</v>
      </c>
    </row>
    <row r="22" spans="1:23" x14ac:dyDescent="0.2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">
      <c r="B23" s="10" t="s">
        <v>159</v>
      </c>
      <c r="C23" s="10" t="s">
        <v>160</v>
      </c>
    </row>
    <row r="24" spans="1:23" s="20" customFormat="1" x14ac:dyDescent="0.2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+[62]Main!$K$5-[62]Main!$K$6</f>
        <v>-1163.2909999999999</v>
      </c>
      <c r="G25" s="44">
        <f>+E25-F25</f>
        <v>2126.8046414800001</v>
      </c>
      <c r="H25" s="44">
        <f>+[62]Main!$K$3</f>
        <v>108.748718</v>
      </c>
      <c r="I25" s="99" t="s">
        <v>348</v>
      </c>
      <c r="J25" s="52">
        <v>44965</v>
      </c>
    </row>
    <row r="26" spans="1:23" x14ac:dyDescent="0.2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+[63]Main!$K$5-[63]Main!$K$6</f>
        <v>4.47199999999998</v>
      </c>
      <c r="G26" s="44">
        <f>+E26-F26</f>
        <v>179.02368583000001</v>
      </c>
      <c r="H26" s="44">
        <f>+[63]Main!$K$3</f>
        <v>103.66987899999999</v>
      </c>
      <c r="I26" s="202" t="s">
        <v>614</v>
      </c>
      <c r="J26" s="52">
        <v>45556</v>
      </c>
    </row>
    <row r="27" spans="1:23" x14ac:dyDescent="0.2">
      <c r="B27" s="98" t="s">
        <v>378</v>
      </c>
      <c r="E27" s="44"/>
      <c r="F27" s="44"/>
      <c r="G27" s="44"/>
    </row>
    <row r="28" spans="1:23" x14ac:dyDescent="0.2">
      <c r="B28" s="5" t="s">
        <v>647</v>
      </c>
      <c r="C28" s="205" t="s">
        <v>648</v>
      </c>
      <c r="D28" s="10">
        <v>1.02</v>
      </c>
      <c r="E28" s="44">
        <f>+D28*H28</f>
        <v>114.86102394</v>
      </c>
      <c r="F28" s="44">
        <f>+[64]Main!$J$5-[64]Main!$J$6</f>
        <v>69.837999999999994</v>
      </c>
      <c r="G28" s="44">
        <f>+E28-F28</f>
        <v>45.023023940000002</v>
      </c>
      <c r="H28" s="44">
        <f>+[64]Main!$J$3</f>
        <v>112.608847</v>
      </c>
      <c r="I28" s="206" t="s">
        <v>614</v>
      </c>
      <c r="J28" s="52">
        <v>45583</v>
      </c>
    </row>
    <row r="29" spans="1:23" x14ac:dyDescent="0.2">
      <c r="B29" s="131" t="s">
        <v>509</v>
      </c>
      <c r="C29" s="131" t="s">
        <v>510</v>
      </c>
    </row>
    <row r="30" spans="1:23" x14ac:dyDescent="0.2">
      <c r="B30" s="134" t="s">
        <v>552</v>
      </c>
      <c r="C30" s="134" t="s">
        <v>553</v>
      </c>
    </row>
    <row r="31" spans="1:23" x14ac:dyDescent="0.2">
      <c r="A31" s="281" t="s">
        <v>252</v>
      </c>
      <c r="B31" s="266" t="s">
        <v>677</v>
      </c>
      <c r="C31" s="266" t="s">
        <v>678</v>
      </c>
    </row>
    <row r="32" spans="1:23" x14ac:dyDescent="0.2">
      <c r="B32" s="134" t="s">
        <v>560</v>
      </c>
      <c r="C32" s="134" t="s">
        <v>561</v>
      </c>
    </row>
    <row r="33" spans="2:12" x14ac:dyDescent="0.2">
      <c r="B33" s="135" t="s">
        <v>613</v>
      </c>
      <c r="C33" s="135" t="s">
        <v>612</v>
      </c>
    </row>
    <row r="34" spans="2:12" x14ac:dyDescent="0.2">
      <c r="B34" s="5" t="s">
        <v>645</v>
      </c>
      <c r="C34" s="203" t="s">
        <v>646</v>
      </c>
      <c r="D34" s="190">
        <v>41.16</v>
      </c>
    </row>
    <row r="36" spans="2:12" x14ac:dyDescent="0.2">
      <c r="B36" s="1" t="s">
        <v>115</v>
      </c>
      <c r="C36" s="1"/>
      <c r="D36" s="2"/>
      <c r="E36" s="3">
        <v>8333</v>
      </c>
    </row>
    <row r="37" spans="2:12" x14ac:dyDescent="0.2">
      <c r="B37" s="20" t="s">
        <v>63</v>
      </c>
      <c r="C37" s="20"/>
      <c r="D37" s="21"/>
      <c r="E37" s="22">
        <v>22000</v>
      </c>
    </row>
    <row r="38" spans="2:12" x14ac:dyDescent="0.2">
      <c r="B38" s="20" t="s">
        <v>55</v>
      </c>
      <c r="C38" s="20"/>
      <c r="D38" s="21"/>
      <c r="E38" s="22">
        <v>30000</v>
      </c>
    </row>
    <row r="39" spans="2:12" x14ac:dyDescent="0.2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0" sqref="A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3" t="s">
        <v>252</v>
      </c>
      <c r="B3" s="10" t="s">
        <v>151</v>
      </c>
      <c r="C3" s="10" t="s">
        <v>152</v>
      </c>
    </row>
    <row r="4" spans="1:24" x14ac:dyDescent="0.2">
      <c r="A4" s="283" t="s">
        <v>252</v>
      </c>
      <c r="B4" s="10" t="s">
        <v>156</v>
      </c>
      <c r="C4" s="10" t="s">
        <v>155</v>
      </c>
    </row>
    <row r="5" spans="1:24" x14ac:dyDescent="0.2">
      <c r="A5" s="283" t="s">
        <v>252</v>
      </c>
      <c r="B5" s="10" t="s">
        <v>153</v>
      </c>
      <c r="C5" s="10" t="s">
        <v>154</v>
      </c>
    </row>
    <row r="6" spans="1:24" x14ac:dyDescent="0.2">
      <c r="A6" s="283" t="s">
        <v>252</v>
      </c>
      <c r="B6" s="74" t="s">
        <v>290</v>
      </c>
      <c r="C6" s="74" t="s">
        <v>291</v>
      </c>
    </row>
    <row r="7" spans="1:24" x14ac:dyDescent="0.2">
      <c r="A7" s="283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+[65]Main!$K$5-[65]Main!$K$6</f>
        <v>1162.098</v>
      </c>
      <c r="G7" s="44">
        <f>+E7-F7</f>
        <v>31827.205945000002</v>
      </c>
      <c r="H7" s="44">
        <f>[65]Main!$K$3</f>
        <v>153.43862300000001</v>
      </c>
      <c r="I7" s="284" t="s">
        <v>655</v>
      </c>
      <c r="J7" s="168">
        <v>45702</v>
      </c>
    </row>
    <row r="8" spans="1:24" s="1" customFormat="1" x14ac:dyDescent="0.2">
      <c r="A8" s="283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+[66]Main!$N$5-[66]Main!$N$6</f>
        <v>472.05500000000006</v>
      </c>
      <c r="G9" s="44">
        <f>+E9-F9</f>
        <v>28022.535988259999</v>
      </c>
      <c r="H9" s="44">
        <f>+[66]Main!$N$3</f>
        <v>341.70273399999996</v>
      </c>
      <c r="I9" s="167" t="s">
        <v>614</v>
      </c>
      <c r="J9" s="168">
        <v>45561</v>
      </c>
    </row>
    <row r="10" spans="1:24" x14ac:dyDescent="0.2">
      <c r="A10" s="131" t="s">
        <v>252</v>
      </c>
      <c r="B10" s="123" t="s">
        <v>432</v>
      </c>
      <c r="C10" s="123" t="s">
        <v>433</v>
      </c>
    </row>
    <row r="11" spans="1:24" x14ac:dyDescent="0.2">
      <c r="A11" s="131" t="s">
        <v>252</v>
      </c>
      <c r="B11" s="131" t="s">
        <v>94</v>
      </c>
      <c r="C11" s="131" t="s">
        <v>95</v>
      </c>
    </row>
    <row r="12" spans="1:24" x14ac:dyDescent="0.2">
      <c r="A12" s="131" t="s">
        <v>252</v>
      </c>
      <c r="B12" s="131" t="s">
        <v>503</v>
      </c>
      <c r="C12" s="131" t="s">
        <v>504</v>
      </c>
    </row>
    <row r="13" spans="1:24" x14ac:dyDescent="0.2">
      <c r="A13" s="131" t="s">
        <v>252</v>
      </c>
      <c r="B13" s="131" t="s">
        <v>532</v>
      </c>
      <c r="C13" s="131" t="s">
        <v>533</v>
      </c>
    </row>
    <row r="14" spans="1:24" x14ac:dyDescent="0.2">
      <c r="A14" s="131" t="s">
        <v>252</v>
      </c>
      <c r="B14" s="131" t="s">
        <v>538</v>
      </c>
      <c r="C14" s="131" t="s">
        <v>539</v>
      </c>
    </row>
    <row r="15" spans="1:24" x14ac:dyDescent="0.2">
      <c r="A15" s="134" t="s">
        <v>252</v>
      </c>
      <c r="B15" s="134" t="s">
        <v>556</v>
      </c>
      <c r="C15" s="134" t="s">
        <v>557</v>
      </c>
    </row>
    <row r="16" spans="1:24" x14ac:dyDescent="0.2">
      <c r="A16" s="134" t="s">
        <v>252</v>
      </c>
      <c r="B16" s="134" t="s">
        <v>570</v>
      </c>
      <c r="C16" s="134" t="s">
        <v>571</v>
      </c>
    </row>
    <row r="17" spans="1:5" x14ac:dyDescent="0.2">
      <c r="A17" s="134" t="s">
        <v>252</v>
      </c>
      <c r="B17" s="134" t="s">
        <v>600</v>
      </c>
      <c r="C17" s="134" t="s">
        <v>601</v>
      </c>
    </row>
    <row r="21" spans="1:5" x14ac:dyDescent="0.2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9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2025-02-27T18:12:10Z</dcterms:modified>
  <cp:category/>
  <cp:contentStatus/>
</cp:coreProperties>
</file>