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4D075A4-E7DF-451C-911C-F6769ADF6199}" xr6:coauthVersionLast="47" xr6:coauthVersionMax="47" xr10:uidLastSave="{00000000-0000-0000-0000-000000000000}"/>
  <bookViews>
    <workbookView xWindow="16410" yWindow="1640" windowWidth="21490" windowHeight="10580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6" i="1"/>
  <c r="I6" i="1"/>
  <c r="G7" i="5" l="1"/>
  <c r="F8" i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F18" i="2"/>
  <c r="H18" i="2"/>
  <c r="E18" i="2" s="1"/>
  <c r="F17" i="2"/>
  <c r="H17" i="2"/>
  <c r="E17" i="2" s="1"/>
  <c r="F4" i="1"/>
  <c r="H4" i="1"/>
  <c r="E4" i="1" s="1"/>
  <c r="G17" i="1" l="1"/>
  <c r="G18" i="2"/>
  <c r="G17" i="2"/>
  <c r="G4" i="1"/>
  <c r="F6" i="1"/>
  <c r="H6" i="1"/>
  <c r="E6" i="1" s="1"/>
  <c r="F5" i="1"/>
  <c r="H5" i="1"/>
  <c r="E5" i="1" s="1"/>
  <c r="G5" i="1" l="1"/>
  <c r="G6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<sst xmlns="http://schemas.openxmlformats.org/spreadsheetml/2006/main" count="304" uniqueCount="199">
  <si>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</si>
  <si>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</si>
  <si>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</si>
  <si>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</si>
  <si>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</si>
  <si>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</si>
  <si>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</si>
  <si>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</si>
  <si>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</si>
  <si>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</si>
  <si>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</si>
  <si>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</si>
  <si>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</si>
  <si>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</si>
  <si>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</si>
  <si>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</si>
  <si>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</si>
  <si>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</si>
  <si>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</si>
  <si>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</si>
  <si>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</si>
  <si>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</si>
  <si>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</si>
  <si>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</si>
  <si>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</si>
  <si>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</si>
  <si>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</si>
  <si>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</si>
  <si>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</si>
  <si>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</si>
  <si>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</si>
  <si>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</si>
  <si>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</si>
  <si>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</si>
  <si>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</si>
  <si>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</si>
  <si>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</si>
  <si>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</si>
  <si>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</si>
  <si>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</si>
  <si>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</si>
  <si>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</si>
  <si>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</si>
  <si>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</si>
  <si>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</si>
  <si>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</si>
  <si>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</si>
  <si>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</si>
  <si>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</si>
  <si>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</si>
  <si>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</si>
  <si>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</si>
  <si>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</si>
  <si>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</si>
  <si>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</si>
  <si>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</si>
  <si>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</si>
  <si>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</si>
  <si>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</si>
  <si>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</si>
  <si>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</si>
  <si>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</si>
  <si>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</si>
  <si>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</si>
  <si>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</si>
  <si>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</si>
  <si>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</si>
  <si>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</si>
  <si>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</si>
  <si>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</si>
  <si>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</si>
  <si>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</si>
  <si>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</si>
  <si>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</si>
  <si>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</si>
  <si>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</si>
  <si>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</si>
  <si>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</si>
  <si>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</si>
  <si>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</si>
  <si>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</si>
  <si>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</si>
  <si>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</si>
  <si>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</si>
  <si>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</si>
  <si>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</si>
  <si>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</si>
  <si>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</si>
  <si>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</si>
  <si>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</si>
  <si>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</si>
  <si>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</si>
  <si>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</si>
  <si>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</si>
  <si>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</si>
  <si>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</si>
  <si>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</si>
  <si>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</si>
  <si>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</si>
  <si>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</si>
  <si>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</si>
  <si>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</si>
  <si>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</si>
  <si>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</si>
  <si>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</si>
  <si>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</si>
  <si>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</si>
  <si>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</si>
  <si>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</si>
  <si>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</si>
  <si>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</si>
  <si>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</si>
  <si>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</si>
  <si>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</si>
  <si>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</si>
  <si>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</si>
  <si>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</si>
  <si>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</si>
  <si>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</si>
  <si>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</si>
  <si>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</si>
  <si>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</si>
  <si>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</si>
  <si>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</si>
  <si>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</si>
  <si>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</si>
  <si>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</si>
  <si>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</si>
  <si>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</si>
  <si>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</si>
  <si>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</si>
  <si>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</si>
  <si>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</si>
  <si>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</si>
  <si>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</si>
  <si>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</si>
  <si>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</si>
  <si>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</si>
  <si>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</si>
  <si>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</si>
  <si>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</si>
  <si>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</si>
  <si>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</si>
  <si>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</si>
  <si>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</si>
  <si>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</si>
  <si>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</si>
  <si>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</si>
  <si>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</si>
  <si>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</si>
  <si>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</si>
  <si>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</si>
  <si>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</si>
  <si>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</si>
  <si>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</si>
  <si>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</si>
  <si>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</si>
  <si>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</si>
  <si>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</si>
  <si>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</si>
  <si>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</si>
  <si>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</si>
  <si>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</si>
  <si>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</si>
  <si>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</si>
  <si>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</si>
  <si>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</si>
  <si>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</si>
  <si>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</si>
  <si>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</si>
  <si>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</si>
  <si>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</si>
  <si>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</si>
  <si>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</si>
  <si>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</si>
  <si>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</si>
  <si>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</si>
  <si>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</si>
  <si>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</si>
  <si>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</si>
  <si>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</si>
  <si>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</si>
  <si>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</si>
  <si>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</si>
  <si>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</si>
  <si>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</si>
  <si>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</si>
  <si>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</si>
  <si>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</si>
  <si>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</si>
  <si>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</si>
  <si>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</si>
  <si>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</si>
  <si>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</si>
  <si>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</si>
  <si>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</si>
  <si>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</si>
  <si>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</si>
  <si>
    <t>Semis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</si>
</sst>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214.30505299999999</v>
          </cell>
        </row>
        <row r="5">
          <cell r="J5">
            <v>383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tabSelected="1" zoomScale="175" zoomScaleNormal="175"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A21" sqref="A21"/>
    </sheetView>
  </sheetViews>
  <sheetFormatPr defaultColWidth="8.81640625" defaultRowHeight="12.5" x14ac:dyDescent="0.25"/>
  <cols>
    <col min="1" max="1" width="2.453125" customWidth="1"/>
    <col min="2" max="2" width="17.7265625" bestFit="1" customWidth="1"/>
    <col min="3" max="3" width="11" customWidth="1"/>
    <col min="4" max="4" width="9.1796875" style="3"/>
    <col min="5" max="5" width="9.54296875" style="3" bestFit="1" customWidth="1"/>
    <col min="6" max="6" width="9.1796875" style="3"/>
    <col min="7" max="7" width="9.54296875" style="3" bestFit="1" customWidth="1"/>
    <col min="8" max="9" width="9.1796875" style="3"/>
    <col min="10" max="10" width="11.81640625" style="3" customWidth="1"/>
  </cols>
  <sheetData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A3" s="14" t="s">
        <v>46</v>
      </c>
      <c r="B3" s="1" t="s">
        <v>2</v>
      </c>
      <c r="C3" t="s">
        <v>3</v>
      </c>
      <c r="D3" s="4">
        <v>131</v>
      </c>
      <c r="E3" s="6">
        <f>+D3*H3</f>
        <v>3245394</v>
      </c>
      <c r="F3" s="6">
        <f>+[1]Main!$K$5-[1]Main!$K$6</f>
        <v>30025</v>
      </c>
      <c r="G3" s="6">
        <f>+E3-F3</f>
        <v>3215369</v>
      </c>
      <c r="H3" s="6">
        <f>+[1]Main!$K$3</f>
        <v>24774</v>
      </c>
      <c r="I3" s="3" t="s">
        <v>193</v>
      </c>
      <c r="J3" s="10">
        <v>45651</v>
      </c>
      <c r="K3">
        <v>1993</v>
      </c>
    </row>
    <row r="4" spans="1:11" x14ac:dyDescent="0.25">
      <c r="A4" s="14" t="s">
        <v>46</v>
      </c>
      <c r="B4" s="1" t="s">
        <v>24</v>
      </c>
      <c r="C4" t="s">
        <v>26</v>
      </c>
      <c r="D4" s="4">
        <v>154</v>
      </c>
      <c r="E4" s="6">
        <f>+D4*H4</f>
        <v>719268.71678200003</v>
      </c>
      <c r="F4" s="6">
        <f>+[2]Main!$J$5-[2]Main!$J$6</f>
        <v>-61604</v>
      </c>
      <c r="G4" s="6">
        <f>+E4-F4</f>
        <v>780872.71678200003</v>
      </c>
      <c r="H4" s="6">
        <f>+[2]Main!$J$3</f>
        <v>4670.5760829999999</v>
      </c>
      <c r="I4" s="3" t="s">
        <v>121</v>
      </c>
      <c r="J4" s="10">
        <v>45581</v>
      </c>
    </row>
    <row r="5" spans="1:11" x14ac:dyDescent="0.25">
      <c r="A5" s="14" t="s">
        <v>46</v>
      </c>
      <c r="B5" s="1" t="s">
        <v>11</v>
      </c>
      <c r="C5" t="s">
        <v>12</v>
      </c>
      <c r="D5" s="4">
        <v>206</v>
      </c>
      <c r="E5" s="6">
        <f>+D5*H5/5</f>
        <v>1068357.2</v>
      </c>
      <c r="F5" s="6">
        <f>+[3]Main!$J$7-[3]Main!$J$8</f>
        <v>36949</v>
      </c>
      <c r="G5" s="6">
        <f>+E5-F5</f>
        <v>1031408.2</v>
      </c>
      <c r="H5" s="6">
        <f>+[3]Main!$J$4</f>
        <v>25931</v>
      </c>
      <c r="I5" s="3" t="s">
        <v>193</v>
      </c>
      <c r="J5" s="10">
        <v>45652</v>
      </c>
    </row>
    <row r="6" spans="1:11" x14ac:dyDescent="0.25">
      <c r="A6" s="14" t="s">
        <v>46</v>
      </c>
      <c r="B6" s="1" t="s">
        <v>11</v>
      </c>
      <c r="C6" t="s">
        <v>22</v>
      </c>
      <c r="D6" s="4">
        <v>1085</v>
      </c>
      <c r="E6" s="6">
        <f>+D6*H6/FX!C2</f>
        <v>860928.24357405142</v>
      </c>
      <c r="F6" s="6">
        <f>+[3]Main!$J$7-[3]Main!$J$8</f>
        <v>36949</v>
      </c>
      <c r="G6" s="6">
        <f>+E6-F6</f>
        <v>823979.24357405142</v>
      </c>
      <c r="H6" s="6">
        <f>+[3]Main!$J$4</f>
        <v>25931</v>
      </c>
      <c r="I6" s="3" t="str">
        <f>+I5</f>
        <v>Q324</v>
      </c>
      <c r="J6" s="10">
        <f>+J5</f>
        <v>45652</v>
      </c>
    </row>
    <row r="7" spans="1:11" x14ac:dyDescent="0.25">
      <c r="A7" s="14" t="s">
        <v>46</v>
      </c>
      <c r="B7" t="s">
        <v>14</v>
      </c>
      <c r="C7" t="s">
        <v>23</v>
      </c>
    </row>
    <row r="8" spans="1:11" x14ac:dyDescent="0.25">
      <c r="A8" s="14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5">
      <c r="A9" s="14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5">
      <c r="A10" s="14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5">
      <c r="A11" s="14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5">
      <c r="A12" s="14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5">
      <c r="A13" s="14" t="s">
        <v>46</v>
      </c>
      <c r="B13" t="s">
        <v>31</v>
      </c>
      <c r="C13" t="s">
        <v>32</v>
      </c>
    </row>
    <row r="14" spans="1:11" x14ac:dyDescent="0.25">
      <c r="A14" s="14" t="s">
        <v>46</v>
      </c>
      <c r="B14" t="s">
        <v>119</v>
      </c>
      <c r="C14" t="s">
        <v>120</v>
      </c>
    </row>
    <row r="15" spans="1:11" x14ac:dyDescent="0.25">
      <c r="A15" s="14" t="s">
        <v>46</v>
      </c>
      <c r="B15" t="s">
        <v>33</v>
      </c>
      <c r="C15" t="s">
        <v>34</v>
      </c>
    </row>
    <row r="16" spans="1:11" x14ac:dyDescent="0.25">
      <c r="A16" t="s">
        <v>46</v>
      </c>
      <c r="B16" t="s">
        <v>47</v>
      </c>
      <c r="C16" t="s">
        <v>48</v>
      </c>
    </row>
    <row r="17" spans="1:10" x14ac:dyDescent="0.25">
      <c r="A17" s="14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5">
      <c r="A18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5">
      <c r="A19" s="14" t="s">
        <v>46</v>
      </c>
      <c r="B19" t="s">
        <v>49</v>
      </c>
      <c r="C19" t="s">
        <v>50</v>
      </c>
    </row>
    <row r="20" spans="1:10" x14ac:dyDescent="0.25">
      <c r="A20" s="14" t="s">
        <v>46</v>
      </c>
      <c r="B20" t="s">
        <v>53</v>
      </c>
      <c r="C20" t="s">
        <v>54</v>
      </c>
    </row>
    <row r="21" spans="1:10" x14ac:dyDescent="0.25">
      <c r="A21" s="14" t="s">
        <v>46</v>
      </c>
      <c r="B21" t="s">
        <v>55</v>
      </c>
      <c r="C21" t="s">
        <v>56</v>
      </c>
    </row>
    <row r="22" spans="1:10" x14ac:dyDescent="0.25">
      <c r="A22" s="14" t="s">
        <v>46</v>
      </c>
      <c r="B22" t="s">
        <v>57</v>
      </c>
      <c r="C22" t="s">
        <v>58</v>
      </c>
    </row>
    <row r="23" spans="1:10" x14ac:dyDescent="0.25">
      <c r="A23" t="s">
        <v>46</v>
      </c>
      <c r="B23" t="s">
        <v>61</v>
      </c>
      <c r="C23" t="s">
        <v>62</v>
      </c>
    </row>
    <row r="24" spans="1:10" x14ac:dyDescent="0.25">
      <c r="A24" t="s">
        <v>46</v>
      </c>
      <c r="B24" t="s">
        <v>70</v>
      </c>
      <c r="C24" t="s">
        <v>71</v>
      </c>
    </row>
    <row r="25" spans="1:10" x14ac:dyDescent="0.25">
      <c r="A25" t="s">
        <v>46</v>
      </c>
      <c r="B25" t="s">
        <v>79</v>
      </c>
      <c r="C25" t="s">
        <v>80</v>
      </c>
    </row>
    <row r="26" spans="1:10" x14ac:dyDescent="0.25">
      <c r="A26" t="s">
        <v>46</v>
      </c>
      <c r="B26" t="s">
        <v>81</v>
      </c>
      <c r="C26" t="s">
        <v>82</v>
      </c>
    </row>
    <row r="27" spans="1:10" x14ac:dyDescent="0.25">
      <c r="A27" t="s">
        <v>46</v>
      </c>
      <c r="B27" t="s">
        <v>83</v>
      </c>
      <c r="C27" t="s">
        <v>84</v>
      </c>
    </row>
    <row r="28" spans="1:10" x14ac:dyDescent="0.25">
      <c r="A28" t="s">
        <v>46</v>
      </c>
      <c r="B28" t="s">
        <v>89</v>
      </c>
      <c r="C28" t="s">
        <v>90</v>
      </c>
    </row>
    <row r="29" spans="1:10" x14ac:dyDescent="0.25">
      <c r="A29" t="s">
        <v>46</v>
      </c>
      <c r="B29" t="s">
        <v>93</v>
      </c>
      <c r="C29" t="s">
        <v>94</v>
      </c>
    </row>
    <row r="30" spans="1:10" x14ac:dyDescent="0.25">
      <c r="A30" t="s">
        <v>46</v>
      </c>
      <c r="B30" t="s">
        <v>99</v>
      </c>
      <c r="C30" t="s">
        <v>100</v>
      </c>
    </row>
    <row r="31" spans="1:10" x14ac:dyDescent="0.25">
      <c r="A31" t="s">
        <v>46</v>
      </c>
      <c r="B31" t="s">
        <v>105</v>
      </c>
      <c r="C31" t="s">
        <v>106</v>
      </c>
    </row>
    <row r="32" spans="1:10" x14ac:dyDescent="0.25">
      <c r="A32" t="s">
        <v>46</v>
      </c>
      <c r="B32" t="s">
        <v>109</v>
      </c>
      <c r="C32" t="s">
        <v>110</v>
      </c>
    </row>
    <row r="33" spans="1:10" x14ac:dyDescent="0.25">
      <c r="A33" t="s">
        <v>46</v>
      </c>
      <c r="B33" t="s">
        <v>111</v>
      </c>
      <c r="C33" t="s">
        <v>112</v>
      </c>
    </row>
    <row r="34" spans="1:10" x14ac:dyDescent="0.25">
      <c r="B34" s="1" t="s">
        <v>135</v>
      </c>
      <c r="C34" t="s">
        <v>136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121</v>
      </c>
      <c r="J34" s="10">
        <v>45561</v>
      </c>
    </row>
    <row r="35" spans="1:10" x14ac:dyDescent="0.25">
      <c r="B35" s="1" t="s">
        <v>137</v>
      </c>
      <c r="C35" t="s">
        <v>138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121</v>
      </c>
      <c r="J35" s="10">
        <v>45561</v>
      </c>
    </row>
    <row r="38" spans="1:10" x14ac:dyDescent="0.25">
      <c r="B38" t="s">
        <v>63</v>
      </c>
    </row>
    <row r="39" spans="1:10" x14ac:dyDescent="0.25">
      <c r="B39" t="s">
        <v>107</v>
      </c>
    </row>
    <row r="40" spans="1:10" x14ac:dyDescent="0.25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5" r:id="rId5" xr:uid="{D5C26AF1-ADC4-4E03-9D8B-12F3C24C324B}"/>
    <hyperlink ref="B6" r:id="rId6" xr:uid="{DD4F0CC9-D485-4053-9B41-DE6F39511946}"/>
    <hyperlink ref="B4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5" x14ac:dyDescent="0.25"/>
  <cols>
    <col min="1" max="1" width="5" bestFit="1" customWidth="1"/>
    <col min="2" max="2" width="23.26953125" customWidth="1"/>
  </cols>
  <sheetData>
    <row r="1" spans="1:11" x14ac:dyDescent="0.25">
      <c r="A1" t="s">
        <v>130</v>
      </c>
    </row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5">
      <c r="B4" s="1" t="s">
        <v>122</v>
      </c>
      <c r="C4" t="s">
        <v>124</v>
      </c>
      <c r="D4" s="2">
        <v>51</v>
      </c>
      <c r="E4" s="13">
        <f>+D4*H4</f>
        <v>10929.557702999999</v>
      </c>
      <c r="F4" s="13">
        <f>+[13]Main!$J$5-[13]Main!$J$6</f>
        <v>383</v>
      </c>
      <c r="G4" s="13">
        <f>+E4-F4</f>
        <v>10546.557702999999</v>
      </c>
      <c r="H4" s="13">
        <f>+[13]Main!$J$3</f>
        <v>214.30505299999999</v>
      </c>
      <c r="I4" s="3" t="s">
        <v>193</v>
      </c>
      <c r="J4" s="5">
        <v>45664</v>
      </c>
    </row>
    <row r="5" spans="1:11" x14ac:dyDescent="0.25">
      <c r="B5" s="1" t="s">
        <v>123</v>
      </c>
      <c r="C5" t="s">
        <v>127</v>
      </c>
      <c r="D5">
        <v>19.47</v>
      </c>
      <c r="E5" s="13">
        <f>+D5*H5</f>
        <v>5459.3064012299992</v>
      </c>
      <c r="F5" s="13">
        <f>+[14]Main!$L$5-[14]Main!$L$6</f>
        <v>237.672</v>
      </c>
      <c r="G5" s="13">
        <f>E5-F5</f>
        <v>5221.6344012299996</v>
      </c>
      <c r="H5" s="13">
        <f>+[14]Main!$L$3</f>
        <v>280.39580899999999</v>
      </c>
      <c r="I5" s="3" t="s">
        <v>193</v>
      </c>
      <c r="J5" s="5">
        <v>45664</v>
      </c>
    </row>
    <row r="6" spans="1:11" x14ac:dyDescent="0.25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5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5">
      <c r="B8" t="s">
        <v>195</v>
      </c>
      <c r="C8" t="s">
        <v>196</v>
      </c>
      <c r="D8" s="2">
        <v>5</v>
      </c>
    </row>
    <row r="11" spans="1:11" x14ac:dyDescent="0.25">
      <c r="B11" t="s">
        <v>163</v>
      </c>
    </row>
    <row r="12" spans="1:11" x14ac:dyDescent="0.25">
      <c r="B12" t="s">
        <v>143</v>
      </c>
    </row>
    <row r="13" spans="1:11" x14ac:dyDescent="0.25">
      <c r="B13" t="s">
        <v>142</v>
      </c>
    </row>
    <row r="14" spans="1:11" x14ac:dyDescent="0.25">
      <c r="B14" t="s">
        <v>144</v>
      </c>
    </row>
    <row r="15" spans="1:11" x14ac:dyDescent="0.25">
      <c r="B15" t="s">
        <v>145</v>
      </c>
    </row>
    <row r="16" spans="1:11" x14ac:dyDescent="0.25">
      <c r="B16" t="s">
        <v>146</v>
      </c>
    </row>
    <row r="17" spans="2:2" x14ac:dyDescent="0.25">
      <c r="B17" t="s">
        <v>147</v>
      </c>
    </row>
    <row r="18" spans="2:2" x14ac:dyDescent="0.25">
      <c r="B18" t="s">
        <v>148</v>
      </c>
    </row>
    <row r="19" spans="2:2" x14ac:dyDescent="0.25">
      <c r="B19" t="s">
        <v>149</v>
      </c>
    </row>
    <row r="20" spans="2:2" x14ac:dyDescent="0.25">
      <c r="B20" t="s">
        <v>150</v>
      </c>
    </row>
    <row r="21" spans="2:2" x14ac:dyDescent="0.25">
      <c r="B21" t="s">
        <v>151</v>
      </c>
    </row>
    <row r="22" spans="2:2" x14ac:dyDescent="0.25">
      <c r="B22" t="s">
        <v>152</v>
      </c>
    </row>
    <row r="23" spans="2:2" x14ac:dyDescent="0.25">
      <c r="B23" t="s">
        <v>153</v>
      </c>
    </row>
    <row r="24" spans="2:2" x14ac:dyDescent="0.25">
      <c r="B24" t="s">
        <v>154</v>
      </c>
    </row>
    <row r="25" spans="2:2" x14ac:dyDescent="0.25">
      <c r="B25" t="s">
        <v>155</v>
      </c>
    </row>
    <row r="26" spans="2:2" x14ac:dyDescent="0.25">
      <c r="B26" t="s">
        <v>156</v>
      </c>
    </row>
    <row r="27" spans="2:2" x14ac:dyDescent="0.25">
      <c r="B27" t="s">
        <v>157</v>
      </c>
    </row>
    <row r="28" spans="2:2" x14ac:dyDescent="0.25">
      <c r="B28" t="s">
        <v>158</v>
      </c>
    </row>
    <row r="29" spans="2:2" x14ac:dyDescent="0.25">
      <c r="B29" t="s">
        <v>159</v>
      </c>
    </row>
    <row r="30" spans="2:2" x14ac:dyDescent="0.25">
      <c r="B30" t="s">
        <v>160</v>
      </c>
    </row>
    <row r="31" spans="2:2" x14ac:dyDescent="0.25">
      <c r="B31" t="s">
        <v>161</v>
      </c>
    </row>
    <row r="32" spans="2:2" x14ac:dyDescent="0.25">
      <c r="B32" t="s">
        <v>162</v>
      </c>
    </row>
    <row r="33" spans="2:3" x14ac:dyDescent="0.25">
      <c r="B33" t="s">
        <v>164</v>
      </c>
    </row>
    <row r="34" spans="2:3" x14ac:dyDescent="0.25">
      <c r="B34" t="s">
        <v>165</v>
      </c>
      <c r="C34" t="s">
        <v>166</v>
      </c>
    </row>
    <row r="35" spans="2:3" x14ac:dyDescent="0.25">
      <c r="B35" t="s">
        <v>167</v>
      </c>
    </row>
    <row r="36" spans="2:3" x14ac:dyDescent="0.25">
      <c r="B36" t="s">
        <v>168</v>
      </c>
    </row>
    <row r="37" spans="2:3" x14ac:dyDescent="0.25">
      <c r="B37" t="s">
        <v>169</v>
      </c>
    </row>
    <row r="38" spans="2:3" x14ac:dyDescent="0.25">
      <c r="B38" t="s">
        <v>170</v>
      </c>
    </row>
    <row r="39" spans="2:3" x14ac:dyDescent="0.25">
      <c r="B39" t="s">
        <v>171</v>
      </c>
    </row>
    <row r="40" spans="2:3" x14ac:dyDescent="0.25">
      <c r="B40" t="s">
        <v>172</v>
      </c>
    </row>
    <row r="41" spans="2:3" x14ac:dyDescent="0.25">
      <c r="B41" t="s">
        <v>173</v>
      </c>
    </row>
    <row r="42" spans="2:3" x14ac:dyDescent="0.25">
      <c r="B42" t="s">
        <v>174</v>
      </c>
    </row>
    <row r="43" spans="2:3" x14ac:dyDescent="0.25">
      <c r="B43" t="s">
        <v>175</v>
      </c>
    </row>
    <row r="44" spans="2:3" x14ac:dyDescent="0.25">
      <c r="B44" t="s">
        <v>176</v>
      </c>
    </row>
    <row r="45" spans="2:3" x14ac:dyDescent="0.25">
      <c r="B45" t="s">
        <v>177</v>
      </c>
    </row>
    <row r="46" spans="2:3" x14ac:dyDescent="0.25">
      <c r="B46" t="s">
        <v>178</v>
      </c>
    </row>
    <row r="47" spans="2:3" x14ac:dyDescent="0.25">
      <c r="B47" t="s">
        <v>179</v>
      </c>
    </row>
    <row r="48" spans="2:3" x14ac:dyDescent="0.25">
      <c r="B48" t="s">
        <v>180</v>
      </c>
    </row>
    <row r="49" spans="2:2" x14ac:dyDescent="0.25">
      <c r="B49" t="s">
        <v>181</v>
      </c>
    </row>
    <row r="50" spans="2:2" x14ac:dyDescent="0.25">
      <c r="B50" t="s">
        <v>182</v>
      </c>
    </row>
    <row r="51" spans="2:2" x14ac:dyDescent="0.25">
      <c r="B51" t="s">
        <v>183</v>
      </c>
    </row>
    <row r="52" spans="2:2" x14ac:dyDescent="0.25">
      <c r="B52" t="s">
        <v>184</v>
      </c>
    </row>
    <row r="53" spans="2:2" x14ac:dyDescent="0.25">
      <c r="B53" t="s">
        <v>185</v>
      </c>
    </row>
    <row r="54" spans="2:2" x14ac:dyDescent="0.25">
      <c r="B54" t="s">
        <v>186</v>
      </c>
    </row>
    <row r="55" spans="2:2" x14ac:dyDescent="0.25">
      <c r="B55" t="s">
        <v>187</v>
      </c>
    </row>
    <row r="56" spans="2:2" x14ac:dyDescent="0.25">
      <c r="B56" t="s">
        <v>188</v>
      </c>
    </row>
    <row r="57" spans="2:2" x14ac:dyDescent="0.25">
      <c r="B57" t="s">
        <v>189</v>
      </c>
    </row>
    <row r="58" spans="2:2" x14ac:dyDescent="0.25">
      <c r="B58" t="s">
        <v>190</v>
      </c>
    </row>
    <row r="59" spans="2:2" x14ac:dyDescent="0.25">
      <c r="B59" t="s">
        <v>191</v>
      </c>
    </row>
    <row r="60" spans="2:2" x14ac:dyDescent="0.25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1640625" defaultRowHeight="12.5" x14ac:dyDescent="0.25"/>
  <cols>
    <col min="1" max="1" width="2" bestFit="1" customWidth="1"/>
    <col min="4" max="5" width="9.1796875" style="11"/>
  </cols>
  <sheetData>
    <row r="2" spans="1:11" x14ac:dyDescent="0.25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5">
      <c r="A3" s="14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5">
      <c r="A4" s="14" t="s">
        <v>46</v>
      </c>
      <c r="B4" t="s">
        <v>87</v>
      </c>
      <c r="C4" t="s">
        <v>88</v>
      </c>
    </row>
    <row r="5" spans="1:11" x14ac:dyDescent="0.25">
      <c r="A5" s="14" t="s">
        <v>46</v>
      </c>
      <c r="B5" t="s">
        <v>77</v>
      </c>
      <c r="C5" t="s">
        <v>78</v>
      </c>
    </row>
    <row r="6" spans="1:11" x14ac:dyDescent="0.25">
      <c r="A6" t="s">
        <v>46</v>
      </c>
      <c r="B6" t="s">
        <v>75</v>
      </c>
      <c r="C6" t="s">
        <v>76</v>
      </c>
    </row>
    <row r="7" spans="1:11" x14ac:dyDescent="0.25">
      <c r="A7" t="s">
        <v>46</v>
      </c>
      <c r="B7" t="s">
        <v>72</v>
      </c>
      <c r="C7" t="s">
        <v>73</v>
      </c>
    </row>
    <row r="8" spans="1:11" x14ac:dyDescent="0.25">
      <c r="A8" t="s">
        <v>46</v>
      </c>
      <c r="B8" t="s">
        <v>103</v>
      </c>
      <c r="C8" t="s">
        <v>104</v>
      </c>
    </row>
    <row r="9" spans="1:11" x14ac:dyDescent="0.25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2.5" x14ac:dyDescent="0.25"/>
  <cols>
    <col min="1" max="1" width="5.7265625" bestFit="1" customWidth="1"/>
    <col min="2" max="2" width="15.1796875" bestFit="1" customWidth="1"/>
    <col min="3" max="3" width="10.7265625" customWidth="1"/>
    <col min="4" max="4" width="9.1796875" style="3"/>
    <col min="5" max="5" width="10.453125" style="3" customWidth="1"/>
    <col min="6" max="6" width="9.26953125" style="3" customWidth="1"/>
    <col min="7" max="7" width="10" style="3" customWidth="1"/>
    <col min="8" max="8" width="9.1796875" style="3"/>
    <col min="9" max="9" width="9.7265625" style="3" customWidth="1"/>
    <col min="10" max="10" width="9.453125" bestFit="1" customWidth="1"/>
  </cols>
  <sheetData>
    <row r="1" spans="1:16" x14ac:dyDescent="0.25">
      <c r="A1" s="1" t="s">
        <v>198</v>
      </c>
    </row>
    <row r="2" spans="1:16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5">
      <c r="A3" s="14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5">
      <c r="A4" s="14" t="s">
        <v>46</v>
      </c>
      <c r="B4" t="s">
        <v>14</v>
      </c>
      <c r="C4" t="s">
        <v>23</v>
      </c>
    </row>
    <row r="5" spans="1:16" x14ac:dyDescent="0.25">
      <c r="A5" t="s">
        <v>46</v>
      </c>
      <c r="B5" t="s">
        <v>51</v>
      </c>
      <c r="C5" t="s">
        <v>52</v>
      </c>
    </row>
    <row r="6" spans="1:16" x14ac:dyDescent="0.25">
      <c r="A6" t="s">
        <v>46</v>
      </c>
      <c r="B6" t="s">
        <v>59</v>
      </c>
      <c r="C6" t="s">
        <v>60</v>
      </c>
    </row>
    <row r="7" spans="1:16" x14ac:dyDescent="0.25">
      <c r="A7" t="s">
        <v>46</v>
      </c>
      <c r="B7" t="s">
        <v>66</v>
      </c>
      <c r="C7" t="s">
        <v>67</v>
      </c>
    </row>
    <row r="8" spans="1:16" x14ac:dyDescent="0.25">
      <c r="A8" t="s">
        <v>46</v>
      </c>
      <c r="B8" t="s">
        <v>68</v>
      </c>
      <c r="C8" t="s">
        <v>69</v>
      </c>
    </row>
    <row r="9" spans="1:16" x14ac:dyDescent="0.25">
      <c r="A9" s="14" t="s">
        <v>46</v>
      </c>
      <c r="B9" t="s">
        <v>18</v>
      </c>
      <c r="C9" t="s">
        <v>74</v>
      </c>
    </row>
    <row r="10" spans="1:16" x14ac:dyDescent="0.25">
      <c r="A10" t="s">
        <v>46</v>
      </c>
      <c r="B10" t="s">
        <v>20</v>
      </c>
      <c r="C10" t="s">
        <v>85</v>
      </c>
    </row>
    <row r="11" spans="1:16" x14ac:dyDescent="0.25">
      <c r="A11" s="14" t="s">
        <v>46</v>
      </c>
      <c r="B11" t="s">
        <v>19</v>
      </c>
      <c r="C11" t="s">
        <v>86</v>
      </c>
    </row>
    <row r="12" spans="1:16" x14ac:dyDescent="0.25">
      <c r="A12" t="s">
        <v>46</v>
      </c>
      <c r="B12" t="s">
        <v>91</v>
      </c>
      <c r="C12" t="s">
        <v>92</v>
      </c>
    </row>
    <row r="13" spans="1:16" x14ac:dyDescent="0.25">
      <c r="A13" t="s">
        <v>46</v>
      </c>
      <c r="B13" t="s">
        <v>95</v>
      </c>
      <c r="C13" t="s">
        <v>96</v>
      </c>
    </row>
    <row r="14" spans="1:16" x14ac:dyDescent="0.25">
      <c r="A14" t="s">
        <v>46</v>
      </c>
      <c r="B14" t="s">
        <v>97</v>
      </c>
      <c r="C14" t="s">
        <v>98</v>
      </c>
    </row>
    <row r="15" spans="1:16" x14ac:dyDescent="0.25">
      <c r="A15" t="s">
        <v>46</v>
      </c>
      <c r="B15" t="s">
        <v>101</v>
      </c>
      <c r="C15" t="s">
        <v>102</v>
      </c>
    </row>
    <row r="16" spans="1:16" x14ac:dyDescent="0.25">
      <c r="B16" t="s">
        <v>21</v>
      </c>
    </row>
    <row r="17" spans="2:10" x14ac:dyDescent="0.25">
      <c r="B17" s="1" t="s">
        <v>122</v>
      </c>
      <c r="C17" t="s">
        <v>124</v>
      </c>
      <c r="D17" s="4">
        <v>39</v>
      </c>
      <c r="E17" s="6">
        <f>+D17*H17</f>
        <v>8357.8970669999999</v>
      </c>
      <c r="F17" s="6">
        <f>+[13]Main!$J$5-[13]Main!$J$6</f>
        <v>383</v>
      </c>
      <c r="G17" s="6">
        <f>+E17-F17</f>
        <v>7974.8970669999999</v>
      </c>
      <c r="H17" s="6">
        <f>+[13]Main!$J$3</f>
        <v>214.30505299999999</v>
      </c>
      <c r="I17" s="3" t="s">
        <v>129</v>
      </c>
      <c r="J17" s="5">
        <v>45534</v>
      </c>
    </row>
    <row r="18" spans="2:10" x14ac:dyDescent="0.25">
      <c r="B18" t="s">
        <v>123</v>
      </c>
      <c r="C18" t="s">
        <v>127</v>
      </c>
      <c r="D18" s="3">
        <v>0.87</v>
      </c>
      <c r="E18" s="6">
        <f>+D18*H18</f>
        <v>243.94435382999998</v>
      </c>
      <c r="F18" s="6">
        <f>+[14]Main!$L$5-[14]Main!$L$6</f>
        <v>237.672</v>
      </c>
      <c r="G18" s="6">
        <f>+E18-F18</f>
        <v>6.2723538299999859</v>
      </c>
      <c r="H18" s="6">
        <f>+[14]Main!$L$3</f>
        <v>280.39580899999999</v>
      </c>
      <c r="I18" s="3" t="s">
        <v>121</v>
      </c>
      <c r="J18" s="5">
        <v>45534</v>
      </c>
    </row>
    <row r="19" spans="2:10" x14ac:dyDescent="0.25">
      <c r="B19" t="s">
        <v>126</v>
      </c>
      <c r="C19" t="s">
        <v>125</v>
      </c>
    </row>
    <row r="20" spans="2:10" x14ac:dyDescent="0.25">
      <c r="B20" t="s">
        <v>128</v>
      </c>
      <c r="C20" t="s">
        <v>128</v>
      </c>
    </row>
    <row r="21" spans="2:10" x14ac:dyDescent="0.25">
      <c r="B21" s="1" t="s">
        <v>131</v>
      </c>
      <c r="C21" t="s">
        <v>132</v>
      </c>
      <c r="D21" s="3">
        <v>101.64</v>
      </c>
    </row>
    <row r="26" spans="2:10" ht="13" x14ac:dyDescent="0.3">
      <c r="B26" s="9" t="s">
        <v>63</v>
      </c>
    </row>
    <row r="27" spans="2:10" x14ac:dyDescent="0.25">
      <c r="B27" t="s">
        <v>65</v>
      </c>
      <c r="E27" s="3">
        <v>200</v>
      </c>
    </row>
    <row r="28" spans="2:10" x14ac:dyDescent="0.25">
      <c r="B28" t="s">
        <v>64</v>
      </c>
      <c r="E28" s="3">
        <v>150</v>
      </c>
    </row>
    <row r="29" spans="2:10" x14ac:dyDescent="0.25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  <hyperlink ref="A1" location="Semiconductors!A1" display="Semis" xr:uid="{3EBFEA52-93DD-4F50-8A15-3931D4DD8A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5" x14ac:dyDescent="0.25"/>
  <cols>
    <col min="2" max="2" width="10.1796875" customWidth="1"/>
  </cols>
  <sheetData>
    <row r="2" spans="2:3" x14ac:dyDescent="0.25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2025-02-26T22:38:34Z</dcterms:modified>
</cp:coreProperties>
</file>