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2A77389C-2BD2-4EBB-94AB-EF22832D3634}" xr6:coauthVersionLast="41" xr6:coauthVersionMax="41" xr10:uidLastSave="{00000000-0000-0000-0000-000000000000}"/>
  <bookViews>
    <workbookView xWindow="-120" yWindow="-120" windowWidth="24240" windowHeight="17640" xr2:uid="{5486E507-0580-42C6-8825-53BB7745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9" i="1" l="1"/>
  <c r="O69" i="1" s="1"/>
  <c r="O60" i="1"/>
  <c r="O61" i="1"/>
  <c r="O62" i="1"/>
  <c r="O63" i="1"/>
  <c r="O64" i="1"/>
  <c r="O65" i="1"/>
  <c r="O66" i="1"/>
  <c r="O67" i="1"/>
  <c r="O68" i="1"/>
  <c r="O58" i="1"/>
  <c r="O42" i="1"/>
  <c r="O43" i="1"/>
  <c r="O44" i="1"/>
  <c r="O45" i="1"/>
  <c r="O46" i="1"/>
  <c r="O47" i="1"/>
  <c r="O48" i="1"/>
  <c r="O49" i="1"/>
  <c r="O50" i="1"/>
  <c r="O51" i="1"/>
  <c r="O41" i="1"/>
  <c r="O52" i="1" s="1"/>
  <c r="O25" i="1"/>
  <c r="O26" i="1"/>
  <c r="O27" i="1"/>
  <c r="O28" i="1"/>
  <c r="O29" i="1"/>
  <c r="O30" i="1"/>
  <c r="O31" i="1"/>
  <c r="O32" i="1"/>
  <c r="O33" i="1"/>
  <c r="O34" i="1"/>
  <c r="O24" i="1"/>
  <c r="O18" i="1"/>
  <c r="O8" i="1"/>
  <c r="O9" i="1"/>
  <c r="O10" i="1"/>
  <c r="O11" i="1"/>
  <c r="O12" i="1"/>
  <c r="O13" i="1"/>
  <c r="O14" i="1"/>
  <c r="O15" i="1"/>
  <c r="O16" i="1"/>
  <c r="O17" i="1"/>
  <c r="O7" i="1"/>
  <c r="O35" i="1" l="1"/>
  <c r="C68" i="1"/>
  <c r="C67" i="1"/>
  <c r="C66" i="1"/>
  <c r="L65" i="1"/>
  <c r="K65" i="1"/>
  <c r="J65" i="1"/>
  <c r="I65" i="1"/>
  <c r="H65" i="1"/>
  <c r="G65" i="1"/>
  <c r="F65" i="1"/>
  <c r="E65" i="1"/>
  <c r="D65" i="1"/>
  <c r="M64" i="1"/>
  <c r="N64" i="1" s="1"/>
  <c r="C64" i="1"/>
  <c r="M63" i="1"/>
  <c r="N63" i="1" s="1"/>
  <c r="C63" i="1"/>
  <c r="M62" i="1"/>
  <c r="N62" i="1" s="1"/>
  <c r="C62" i="1"/>
  <c r="M61" i="1"/>
  <c r="N61" i="1" s="1"/>
  <c r="C61" i="1"/>
  <c r="C60" i="1"/>
  <c r="C59" i="1"/>
  <c r="C58" i="1"/>
  <c r="C51" i="1"/>
  <c r="C50" i="1"/>
  <c r="C49" i="1"/>
  <c r="L48" i="1"/>
  <c r="K48" i="1"/>
  <c r="J48" i="1"/>
  <c r="I48" i="1"/>
  <c r="H48" i="1"/>
  <c r="G48" i="1"/>
  <c r="F48" i="1"/>
  <c r="E48" i="1"/>
  <c r="D48" i="1"/>
  <c r="M47" i="1"/>
  <c r="N47" i="1" s="1"/>
  <c r="C47" i="1"/>
  <c r="N46" i="1"/>
  <c r="M46" i="1"/>
  <c r="C46" i="1"/>
  <c r="N45" i="1"/>
  <c r="M45" i="1"/>
  <c r="C45" i="1"/>
  <c r="M44" i="1"/>
  <c r="N44" i="1" s="1"/>
  <c r="C44" i="1"/>
  <c r="C43" i="1"/>
  <c r="C42" i="1"/>
  <c r="C41" i="1"/>
  <c r="N29" i="1"/>
  <c r="C34" i="1"/>
  <c r="C33" i="1"/>
  <c r="C32" i="1"/>
  <c r="L31" i="1"/>
  <c r="K31" i="1"/>
  <c r="J31" i="1"/>
  <c r="I31" i="1"/>
  <c r="H31" i="1"/>
  <c r="G31" i="1"/>
  <c r="F31" i="1"/>
  <c r="E31" i="1"/>
  <c r="D31" i="1"/>
  <c r="M30" i="1"/>
  <c r="N30" i="1" s="1"/>
  <c r="C30" i="1"/>
  <c r="M29" i="1"/>
  <c r="C29" i="1"/>
  <c r="M28" i="1"/>
  <c r="N28" i="1" s="1"/>
  <c r="C28" i="1"/>
  <c r="M27" i="1"/>
  <c r="N27" i="1" s="1"/>
  <c r="C27" i="1"/>
  <c r="C26" i="1"/>
  <c r="C25" i="1"/>
  <c r="C24" i="1"/>
  <c r="M48" i="1" l="1"/>
  <c r="N48" i="1" s="1"/>
  <c r="M31" i="1"/>
  <c r="N31" i="1" s="1"/>
  <c r="M65" i="1"/>
  <c r="N65" i="1" s="1"/>
  <c r="C16" i="1"/>
  <c r="C15" i="1"/>
  <c r="E14" i="1"/>
  <c r="M11" i="1"/>
  <c r="M12" i="1"/>
  <c r="M13" i="1"/>
  <c r="M10" i="1"/>
  <c r="F14" i="1"/>
  <c r="G14" i="1"/>
  <c r="H14" i="1"/>
  <c r="I14" i="1"/>
  <c r="J14" i="1"/>
  <c r="K14" i="1"/>
  <c r="L14" i="1"/>
  <c r="D14" i="1"/>
  <c r="C8" i="1"/>
  <c r="C9" i="1"/>
  <c r="C17" i="1"/>
  <c r="C10" i="1"/>
  <c r="C11" i="1"/>
  <c r="C12" i="1"/>
  <c r="C13" i="1"/>
  <c r="C7" i="1"/>
  <c r="G8" i="1" l="1"/>
  <c r="L59" i="1"/>
  <c r="G42" i="1"/>
  <c r="D25" i="1"/>
  <c r="M25" i="1" s="1"/>
  <c r="N25" i="1" s="1"/>
  <c r="K59" i="1"/>
  <c r="F42" i="1"/>
  <c r="D42" i="1"/>
  <c r="G25" i="1"/>
  <c r="J59" i="1"/>
  <c r="E42" i="1"/>
  <c r="I59" i="1"/>
  <c r="H59" i="1"/>
  <c r="L25" i="1"/>
  <c r="D59" i="1"/>
  <c r="G59" i="1"/>
  <c r="K25" i="1"/>
  <c r="F59" i="1"/>
  <c r="J25" i="1"/>
  <c r="H25" i="1"/>
  <c r="I25" i="1"/>
  <c r="E59" i="1"/>
  <c r="L42" i="1"/>
  <c r="K42" i="1"/>
  <c r="F25" i="1"/>
  <c r="H42" i="1"/>
  <c r="E25" i="1"/>
  <c r="J42" i="1"/>
  <c r="I42" i="1"/>
  <c r="K7" i="1"/>
  <c r="J58" i="1"/>
  <c r="E41" i="1"/>
  <c r="I58" i="1"/>
  <c r="D41" i="1"/>
  <c r="K24" i="1"/>
  <c r="H58" i="1"/>
  <c r="L24" i="1"/>
  <c r="G58" i="1"/>
  <c r="F58" i="1"/>
  <c r="J24" i="1"/>
  <c r="F24" i="1"/>
  <c r="L58" i="1"/>
  <c r="E58" i="1"/>
  <c r="L41" i="1"/>
  <c r="I24" i="1"/>
  <c r="K41" i="1"/>
  <c r="G24" i="1"/>
  <c r="H41" i="1"/>
  <c r="G41" i="1"/>
  <c r="D58" i="1"/>
  <c r="H24" i="1"/>
  <c r="I41" i="1"/>
  <c r="J41" i="1"/>
  <c r="E24" i="1"/>
  <c r="K58" i="1"/>
  <c r="F41" i="1"/>
  <c r="D24" i="1"/>
  <c r="E16" i="1"/>
  <c r="K67" i="1"/>
  <c r="F50" i="1"/>
  <c r="E33" i="1"/>
  <c r="J67" i="1"/>
  <c r="E50" i="1"/>
  <c r="D33" i="1"/>
  <c r="H33" i="1"/>
  <c r="I67" i="1"/>
  <c r="D50" i="1"/>
  <c r="H67" i="1"/>
  <c r="H50" i="1"/>
  <c r="G67" i="1"/>
  <c r="F67" i="1"/>
  <c r="L33" i="1"/>
  <c r="K33" i="1"/>
  <c r="E67" i="1"/>
  <c r="L50" i="1"/>
  <c r="J33" i="1"/>
  <c r="J50" i="1"/>
  <c r="D67" i="1"/>
  <c r="K50" i="1"/>
  <c r="G33" i="1"/>
  <c r="L67" i="1"/>
  <c r="G50" i="1"/>
  <c r="F33" i="1"/>
  <c r="I33" i="1"/>
  <c r="I50" i="1"/>
  <c r="K9" i="1"/>
  <c r="I43" i="1"/>
  <c r="F26" i="1"/>
  <c r="H43" i="1"/>
  <c r="E26" i="1"/>
  <c r="E60" i="1"/>
  <c r="L60" i="1"/>
  <c r="G43" i="1"/>
  <c r="D26" i="1"/>
  <c r="K60" i="1"/>
  <c r="F43" i="1"/>
  <c r="J60" i="1"/>
  <c r="E43" i="1"/>
  <c r="K26" i="1"/>
  <c r="I60" i="1"/>
  <c r="D43" i="1"/>
  <c r="M43" i="1" s="1"/>
  <c r="N43" i="1" s="1"/>
  <c r="L26" i="1"/>
  <c r="H26" i="1"/>
  <c r="H60" i="1"/>
  <c r="F60" i="1"/>
  <c r="G60" i="1"/>
  <c r="J26" i="1"/>
  <c r="L43" i="1"/>
  <c r="D60" i="1"/>
  <c r="K43" i="1"/>
  <c r="J43" i="1"/>
  <c r="G26" i="1"/>
  <c r="I26" i="1"/>
  <c r="F15" i="1"/>
  <c r="I66" i="1"/>
  <c r="D49" i="1"/>
  <c r="H66" i="1"/>
  <c r="G32" i="1"/>
  <c r="G49" i="1"/>
  <c r="G66" i="1"/>
  <c r="F66" i="1"/>
  <c r="L32" i="1"/>
  <c r="K66" i="1"/>
  <c r="E66" i="1"/>
  <c r="L49" i="1"/>
  <c r="K32" i="1"/>
  <c r="H49" i="1"/>
  <c r="F32" i="1"/>
  <c r="E32" i="1"/>
  <c r="D66" i="1"/>
  <c r="K49" i="1"/>
  <c r="J32" i="1"/>
  <c r="J49" i="1"/>
  <c r="I32" i="1"/>
  <c r="H32" i="1"/>
  <c r="F49" i="1"/>
  <c r="I49" i="1"/>
  <c r="J66" i="1"/>
  <c r="E49" i="1"/>
  <c r="D32" i="1"/>
  <c r="L66" i="1"/>
  <c r="D17" i="1"/>
  <c r="H51" i="1"/>
  <c r="G34" i="1"/>
  <c r="L68" i="1"/>
  <c r="G51" i="1"/>
  <c r="F34" i="1"/>
  <c r="D34" i="1"/>
  <c r="M34" i="1" s="1"/>
  <c r="N34" i="1" s="1"/>
  <c r="K68" i="1"/>
  <c r="F51" i="1"/>
  <c r="E34" i="1"/>
  <c r="J68" i="1"/>
  <c r="E51" i="1"/>
  <c r="L51" i="1"/>
  <c r="J34" i="1"/>
  <c r="I34" i="1"/>
  <c r="I68" i="1"/>
  <c r="D51" i="1"/>
  <c r="K34" i="1"/>
  <c r="H68" i="1"/>
  <c r="K51" i="1"/>
  <c r="G68" i="1"/>
  <c r="E68" i="1"/>
  <c r="J51" i="1"/>
  <c r="F68" i="1"/>
  <c r="L34" i="1"/>
  <c r="D68" i="1"/>
  <c r="I51" i="1"/>
  <c r="H34" i="1"/>
  <c r="D7" i="1"/>
  <c r="E9" i="1"/>
  <c r="J9" i="1"/>
  <c r="G9" i="1"/>
  <c r="D9" i="1"/>
  <c r="E15" i="1"/>
  <c r="F17" i="1"/>
  <c r="F9" i="1"/>
  <c r="L8" i="1"/>
  <c r="J8" i="1"/>
  <c r="D15" i="1"/>
  <c r="D16" i="1"/>
  <c r="G17" i="1"/>
  <c r="I8" i="1"/>
  <c r="L15" i="1"/>
  <c r="L16" i="1"/>
  <c r="F8" i="1"/>
  <c r="K15" i="1"/>
  <c r="K16" i="1"/>
  <c r="E8" i="1"/>
  <c r="J15" i="1"/>
  <c r="J16" i="1"/>
  <c r="L7" i="1"/>
  <c r="I15" i="1"/>
  <c r="I16" i="1"/>
  <c r="L17" i="1"/>
  <c r="K17" i="1"/>
  <c r="J17" i="1"/>
  <c r="H15" i="1"/>
  <c r="H16" i="1"/>
  <c r="D8" i="1"/>
  <c r="G16" i="1"/>
  <c r="I17" i="1"/>
  <c r="I9" i="1"/>
  <c r="G15" i="1"/>
  <c r="H17" i="1"/>
  <c r="H9" i="1"/>
  <c r="F16" i="1"/>
  <c r="M14" i="1"/>
  <c r="N14" i="1" s="1"/>
  <c r="H7" i="1"/>
  <c r="J7" i="1"/>
  <c r="I7" i="1"/>
  <c r="E17" i="1"/>
  <c r="K8" i="1"/>
  <c r="G7" i="1"/>
  <c r="E7" i="1"/>
  <c r="L9" i="1"/>
  <c r="H8" i="1"/>
  <c r="F7" i="1"/>
  <c r="N10" i="1"/>
  <c r="M59" i="1" l="1"/>
  <c r="N59" i="1" s="1"/>
  <c r="M51" i="1"/>
  <c r="N51" i="1" s="1"/>
  <c r="M58" i="1"/>
  <c r="N58" i="1" s="1"/>
  <c r="M60" i="1"/>
  <c r="N60" i="1" s="1"/>
  <c r="M68" i="1"/>
  <c r="N68" i="1" s="1"/>
  <c r="M66" i="1"/>
  <c r="N66" i="1" s="1"/>
  <c r="M24" i="1"/>
  <c r="N24" i="1" s="1"/>
  <c r="M26" i="1"/>
  <c r="N26" i="1" s="1"/>
  <c r="M41" i="1"/>
  <c r="N41" i="1" s="1"/>
  <c r="M32" i="1"/>
  <c r="N32" i="1" s="1"/>
  <c r="M49" i="1"/>
  <c r="N49" i="1" s="1"/>
  <c r="M42" i="1"/>
  <c r="N42" i="1" s="1"/>
  <c r="M50" i="1"/>
  <c r="N50" i="1" s="1"/>
  <c r="M67" i="1"/>
  <c r="N67" i="1" s="1"/>
  <c r="M33" i="1"/>
  <c r="N33" i="1" s="1"/>
  <c r="M17" i="1"/>
  <c r="N17" i="1" s="1"/>
  <c r="M15" i="1"/>
  <c r="N15" i="1" s="1"/>
  <c r="M16" i="1"/>
  <c r="N16" i="1" s="1"/>
  <c r="M7" i="1"/>
  <c r="N7" i="1" s="1"/>
  <c r="N12" i="1"/>
  <c r="N11" i="1"/>
  <c r="M8" i="1"/>
  <c r="N8" i="1" s="1"/>
  <c r="M9" i="1"/>
  <c r="N9" i="1" s="1"/>
  <c r="N13" i="1"/>
  <c r="N35" i="1" l="1"/>
  <c r="N52" i="1"/>
  <c r="N69" i="1"/>
  <c r="N18" i="1"/>
  <c r="V7" i="1" l="1"/>
  <c r="V5" i="1"/>
  <c r="V6" i="1"/>
</calcChain>
</file>

<file path=xl/sharedStrings.xml><?xml version="1.0" encoding="utf-8"?>
<sst xmlns="http://schemas.openxmlformats.org/spreadsheetml/2006/main" count="94" uniqueCount="28">
  <si>
    <t>'single_remote_radio_unit'</t>
  </si>
  <si>
    <t>'single_baseband_unit'</t>
  </si>
  <si>
    <t>'router'</t>
  </si>
  <si>
    <t>'tower'</t>
  </si>
  <si>
    <t>'civil_materials'</t>
  </si>
  <si>
    <t>'transportation'</t>
  </si>
  <si>
    <t>'installation'</t>
  </si>
  <si>
    <t>item</t>
  </si>
  <si>
    <t>area_km2</t>
  </si>
  <si>
    <t>sites_per_km</t>
  </si>
  <si>
    <t>sectorization</t>
  </si>
  <si>
    <t>total_cost_km2</t>
  </si>
  <si>
    <t>tco</t>
  </si>
  <si>
    <t>capex</t>
  </si>
  <si>
    <t>opex</t>
  </si>
  <si>
    <t>dicount rate</t>
  </si>
  <si>
    <t>site_rental'</t>
  </si>
  <si>
    <t>power_generator_battery_system'</t>
  </si>
  <si>
    <t>high_speed_backhaul_hub'</t>
  </si>
  <si>
    <t>Baseline</t>
  </si>
  <si>
    <t>passive_site_sharing</t>
  </si>
  <si>
    <t>passive_backhaul_sharing</t>
  </si>
  <si>
    <t>moran</t>
  </si>
  <si>
    <t>mnos</t>
  </si>
  <si>
    <t>single_sector_antenna'</t>
  </si>
  <si>
    <t>% saving on baseline</t>
  </si>
  <si>
    <t>Strategy</t>
  </si>
  <si>
    <t>Percentage share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</si>
</sst>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left" vertical="center" indent="2"/>
    </xf>
    <xf numFmtId="0" fontId="0" fillId="0" borderId="0" xfId="0" applyBorder="1"/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7" xfId="1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0" fillId="0" borderId="5" xfId="1" applyNumberFormat="1" applyFont="1" applyBorder="1" applyAlignment="1">
      <alignment horizontal="left" vertical="center" indent="2"/>
    </xf>
    <xf numFmtId="164" fontId="2" fillId="0" borderId="15" xfId="1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FA1F-2789-476E-929E-B6C9CCBD8911}">
  <dimension ref="A1:V75"/>
  <sheetViews>
    <sheetView tabSelected="1" topLeftCell="E1" zoomScaleNormal="100" workbookViewId="0">
      <selection activeCell="P15" sqref="P15"/>
    </sheetView>
  </sheetViews>
  <sheetFormatPr defaultRowHeight="15" x14ac:dyDescent="0.25"/>
  <cols>
    <col min="1" max="1" width="43.42578125" bestFit="1" customWidth="1"/>
    <col min="2" max="2" width="10.5703125" bestFit="1" customWidth="1"/>
    <col min="3" max="3" width="9.7109375" bestFit="1" customWidth="1"/>
    <col min="4" max="4" width="16.5703125" bestFit="1" customWidth="1"/>
    <col min="13" max="13" width="12" customWidth="1"/>
    <col min="14" max="14" width="21.140625" bestFit="1" customWidth="1"/>
    <col min="15" max="15" width="21.140625" customWidth="1"/>
    <col min="16" max="16" width="12" bestFit="1" customWidth="1"/>
    <col min="17" max="17" width="16.85546875" bestFit="1" customWidth="1"/>
    <col min="18" max="18" width="12.42578125" bestFit="1" customWidth="1"/>
    <col min="21" max="21" width="27.28515625" bestFit="1" customWidth="1"/>
    <col min="22" max="22" width="25.85546875" bestFit="1" customWidth="1"/>
  </cols>
  <sheetData>
    <row r="1" spans="1:22" ht="15.75" thickBot="1" x14ac:dyDescent="0.3"/>
    <row r="2" spans="1:22" ht="15.75" thickBot="1" x14ac:dyDescent="0.3">
      <c r="A2" s="11" t="s">
        <v>15</v>
      </c>
      <c r="B2" s="12">
        <v>3.5</v>
      </c>
    </row>
    <row r="3" spans="1:22" ht="15.75" thickBot="1" x14ac:dyDescent="0.3"/>
    <row r="4" spans="1:22" x14ac:dyDescent="0.25">
      <c r="A4" s="32" t="s">
        <v>19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  <c r="U4" s="22" t="s">
        <v>26</v>
      </c>
      <c r="V4" s="23" t="s">
        <v>25</v>
      </c>
    </row>
    <row r="5" spans="1:22" x14ac:dyDescent="0.25">
      <c r="A5" s="30" t="s">
        <v>7</v>
      </c>
      <c r="B5" s="31" t="s">
        <v>13</v>
      </c>
      <c r="C5" s="31" t="s">
        <v>14</v>
      </c>
      <c r="D5" s="31"/>
      <c r="E5" s="31"/>
      <c r="F5" s="31"/>
      <c r="G5" s="31"/>
      <c r="H5" s="31"/>
      <c r="I5" s="31"/>
      <c r="J5" s="31"/>
      <c r="K5" s="31"/>
      <c r="L5" s="31"/>
      <c r="M5" s="31" t="s">
        <v>12</v>
      </c>
      <c r="N5" s="31" t="s">
        <v>11</v>
      </c>
      <c r="O5" s="37" t="s">
        <v>27</v>
      </c>
      <c r="P5" s="31" t="s">
        <v>8</v>
      </c>
      <c r="Q5" s="31" t="s">
        <v>9</v>
      </c>
      <c r="R5" s="31" t="s">
        <v>10</v>
      </c>
      <c r="S5" s="26" t="s">
        <v>23</v>
      </c>
      <c r="U5" s="18" t="s">
        <v>20</v>
      </c>
      <c r="V5" s="19">
        <f>100-N35/N18*100</f>
        <v>30.051505965447333</v>
      </c>
    </row>
    <row r="6" spans="1:22" x14ac:dyDescent="0.25">
      <c r="A6" s="30"/>
      <c r="B6" s="31"/>
      <c r="C6" s="24">
        <v>0</v>
      </c>
      <c r="D6" s="24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31"/>
      <c r="N6" s="31"/>
      <c r="O6" s="38"/>
      <c r="P6" s="31"/>
      <c r="Q6" s="31"/>
      <c r="R6" s="31"/>
      <c r="S6" s="26"/>
      <c r="U6" s="18" t="s">
        <v>21</v>
      </c>
      <c r="V6" s="19">
        <f>100-N52/N18*100</f>
        <v>30.453975023957355</v>
      </c>
    </row>
    <row r="7" spans="1:22" ht="15.75" thickBot="1" x14ac:dyDescent="0.3">
      <c r="A7" s="2" t="s">
        <v>24</v>
      </c>
      <c r="B7" s="3">
        <v>1500</v>
      </c>
      <c r="C7" s="3">
        <f>B7*0.1</f>
        <v>150</v>
      </c>
      <c r="D7" s="4">
        <f t="shared" ref="D7:L7" si="0">$C$7/POWER(1+($B$2/100),D6)</f>
        <v>144.92753623188406</v>
      </c>
      <c r="E7" s="4">
        <f t="shared" si="0"/>
        <v>140.02660505496047</v>
      </c>
      <c r="F7" s="4">
        <f t="shared" si="0"/>
        <v>135.29140585020335</v>
      </c>
      <c r="G7" s="4">
        <f t="shared" si="0"/>
        <v>130.71633415478587</v>
      </c>
      <c r="H7" s="4">
        <f t="shared" si="0"/>
        <v>126.29597502877863</v>
      </c>
      <c r="I7" s="4">
        <f t="shared" si="0"/>
        <v>122.02509664616292</v>
      </c>
      <c r="J7" s="4">
        <f t="shared" si="0"/>
        <v>117.89864410257287</v>
      </c>
      <c r="K7" s="4">
        <f t="shared" si="0"/>
        <v>113.91173343243759</v>
      </c>
      <c r="L7" s="4">
        <f t="shared" si="0"/>
        <v>110.05964582844213</v>
      </c>
      <c r="M7" s="4">
        <f>SUM(B7:L7)</f>
        <v>2791.1529763302283</v>
      </c>
      <c r="N7" s="9">
        <f>M7*R7*Q7</f>
        <v>38675.350133608328</v>
      </c>
      <c r="O7" s="9">
        <f>N7/$N$18*100</f>
        <v>4.1272746278384833</v>
      </c>
      <c r="P7" s="1">
        <v>0.21650635094610901</v>
      </c>
      <c r="Q7" s="1">
        <v>4.6188021535169996</v>
      </c>
      <c r="R7" s="1">
        <v>3</v>
      </c>
      <c r="S7" s="16">
        <v>1</v>
      </c>
      <c r="U7" s="20" t="s">
        <v>22</v>
      </c>
      <c r="V7" s="21">
        <f>100-N69/N18*100</f>
        <v>50</v>
      </c>
    </row>
    <row r="8" spans="1:22" x14ac:dyDescent="0.25">
      <c r="A8" s="25" t="s">
        <v>0</v>
      </c>
      <c r="B8" s="3">
        <v>4000</v>
      </c>
      <c r="C8" s="3">
        <f t="shared" ref="C8:C15" si="1">B8*0.1</f>
        <v>400</v>
      </c>
      <c r="D8" s="4">
        <f t="shared" ref="D8:L8" si="2">$C$8/POWER(1+($B$2/100),D6)</f>
        <v>386.47342995169083</v>
      </c>
      <c r="E8" s="4">
        <f t="shared" si="2"/>
        <v>373.40428014656123</v>
      </c>
      <c r="F8" s="4">
        <f t="shared" si="2"/>
        <v>360.77708226720893</v>
      </c>
      <c r="G8" s="4">
        <f t="shared" si="2"/>
        <v>348.57689107942895</v>
      </c>
      <c r="H8" s="4">
        <f t="shared" si="2"/>
        <v>336.78926674340966</v>
      </c>
      <c r="I8" s="4">
        <f t="shared" si="2"/>
        <v>325.40025772310111</v>
      </c>
      <c r="J8" s="4">
        <f t="shared" si="2"/>
        <v>314.39638427352764</v>
      </c>
      <c r="K8" s="4">
        <f t="shared" si="2"/>
        <v>303.76462248650023</v>
      </c>
      <c r="L8" s="4">
        <f t="shared" si="2"/>
        <v>293.49238887584568</v>
      </c>
      <c r="M8" s="4">
        <f t="shared" ref="M8:M9" si="3">SUM(B8:L8)</f>
        <v>7443.0746035472748</v>
      </c>
      <c r="N8" s="3">
        <f>M8*R8*Q8</f>
        <v>103134.26702295552</v>
      </c>
      <c r="O8" s="9">
        <f t="shared" ref="O8:O17" si="4">N8/$N$18*100</f>
        <v>11.006065674235954</v>
      </c>
      <c r="P8" s="1">
        <v>0.21650635094610901</v>
      </c>
      <c r="Q8" s="1">
        <v>4.6188021535169996</v>
      </c>
      <c r="R8" s="1">
        <v>3</v>
      </c>
      <c r="S8" s="16">
        <v>1</v>
      </c>
    </row>
    <row r="9" spans="1:22" x14ac:dyDescent="0.25">
      <c r="A9" s="25" t="s">
        <v>1</v>
      </c>
      <c r="B9" s="3">
        <v>10000</v>
      </c>
      <c r="C9" s="3">
        <f t="shared" si="1"/>
        <v>1000</v>
      </c>
      <c r="D9" s="4">
        <f t="shared" ref="D9:L9" si="5">$C$9/POWER(1+($B$2/100),D6)</f>
        <v>966.18357487922708</v>
      </c>
      <c r="E9" s="4">
        <f t="shared" si="5"/>
        <v>933.51070036640306</v>
      </c>
      <c r="F9" s="4">
        <f t="shared" si="5"/>
        <v>901.94270566802243</v>
      </c>
      <c r="G9" s="4">
        <f t="shared" si="5"/>
        <v>871.44222769857242</v>
      </c>
      <c r="H9" s="4">
        <f t="shared" si="5"/>
        <v>841.97316685852422</v>
      </c>
      <c r="I9" s="4">
        <f t="shared" si="5"/>
        <v>813.50064430775274</v>
      </c>
      <c r="J9" s="4">
        <f t="shared" si="5"/>
        <v>785.99096068381914</v>
      </c>
      <c r="K9" s="4">
        <f t="shared" si="5"/>
        <v>759.41155621625057</v>
      </c>
      <c r="L9" s="4">
        <f t="shared" si="5"/>
        <v>733.73097218961414</v>
      </c>
      <c r="M9" s="4">
        <f t="shared" si="3"/>
        <v>18607.686508868184</v>
      </c>
      <c r="N9" s="3">
        <f>M9*Q9</f>
        <v>85945.222519129587</v>
      </c>
      <c r="O9" s="9">
        <f t="shared" si="4"/>
        <v>9.1717213951966272</v>
      </c>
      <c r="P9" s="1">
        <v>0.21650635094610901</v>
      </c>
      <c r="Q9" s="1">
        <v>4.6188021535169996</v>
      </c>
      <c r="R9" s="1"/>
      <c r="S9" s="16">
        <v>1</v>
      </c>
    </row>
    <row r="10" spans="1:22" x14ac:dyDescent="0.25">
      <c r="A10" s="25" t="s">
        <v>3</v>
      </c>
      <c r="B10" s="3">
        <v>10000</v>
      </c>
      <c r="C10" s="3">
        <f t="shared" si="1"/>
        <v>1000</v>
      </c>
      <c r="D10" s="4"/>
      <c r="E10" s="4"/>
      <c r="F10" s="4"/>
      <c r="G10" s="4"/>
      <c r="H10" s="4"/>
      <c r="I10" s="4"/>
      <c r="J10" s="4"/>
      <c r="K10" s="4"/>
      <c r="L10" s="4"/>
      <c r="M10" s="4">
        <f>B10</f>
        <v>10000</v>
      </c>
      <c r="N10" s="3">
        <f>M10*Q10</f>
        <v>46188.021535169995</v>
      </c>
      <c r="O10" s="9">
        <f t="shared" si="4"/>
        <v>4.9289960849380723</v>
      </c>
      <c r="P10" s="1">
        <v>0.21650635094610901</v>
      </c>
      <c r="Q10" s="1">
        <v>4.6188021535169996</v>
      </c>
      <c r="R10" s="1"/>
      <c r="S10" s="16">
        <v>1</v>
      </c>
    </row>
    <row r="11" spans="1:22" x14ac:dyDescent="0.25">
      <c r="A11" s="25" t="s">
        <v>4</v>
      </c>
      <c r="B11" s="3">
        <v>5000</v>
      </c>
      <c r="C11" s="3">
        <f t="shared" si="1"/>
        <v>500</v>
      </c>
      <c r="D11" s="4"/>
      <c r="E11" s="4"/>
      <c r="F11" s="4"/>
      <c r="G11" s="4"/>
      <c r="H11" s="4"/>
      <c r="I11" s="4"/>
      <c r="J11" s="4"/>
      <c r="K11" s="4"/>
      <c r="L11" s="4"/>
      <c r="M11" s="4">
        <f t="shared" ref="M11:M13" si="6">B11</f>
        <v>5000</v>
      </c>
      <c r="N11" s="3">
        <f>M11*Q11</f>
        <v>23094.010767584998</v>
      </c>
      <c r="O11" s="9">
        <f t="shared" si="4"/>
        <v>2.4644980424690361</v>
      </c>
      <c r="P11" s="1">
        <v>0.21650635094610901</v>
      </c>
      <c r="Q11" s="1">
        <v>4.6188021535169996</v>
      </c>
      <c r="R11" s="1"/>
      <c r="S11" s="16">
        <v>1</v>
      </c>
    </row>
    <row r="12" spans="1:22" x14ac:dyDescent="0.25">
      <c r="A12" s="25" t="s">
        <v>5</v>
      </c>
      <c r="B12" s="3">
        <v>10000</v>
      </c>
      <c r="C12" s="3">
        <f t="shared" si="1"/>
        <v>1000</v>
      </c>
      <c r="D12" s="4"/>
      <c r="E12" s="4"/>
      <c r="F12" s="4"/>
      <c r="G12" s="4"/>
      <c r="H12" s="4"/>
      <c r="I12" s="4"/>
      <c r="J12" s="4"/>
      <c r="K12" s="4"/>
      <c r="L12" s="4"/>
      <c r="M12" s="4">
        <f t="shared" si="6"/>
        <v>10000</v>
      </c>
      <c r="N12" s="3">
        <f>M12*Q12</f>
        <v>46188.021535169995</v>
      </c>
      <c r="O12" s="9">
        <f t="shared" si="4"/>
        <v>4.9289960849380723</v>
      </c>
      <c r="P12" s="1">
        <v>0.21650635094610901</v>
      </c>
      <c r="Q12" s="1">
        <v>4.6188021535169996</v>
      </c>
      <c r="R12" s="1"/>
      <c r="S12" s="16">
        <v>1</v>
      </c>
    </row>
    <row r="13" spans="1:22" x14ac:dyDescent="0.25">
      <c r="A13" s="25" t="s">
        <v>6</v>
      </c>
      <c r="B13" s="3">
        <v>5000</v>
      </c>
      <c r="C13" s="3">
        <f t="shared" si="1"/>
        <v>500</v>
      </c>
      <c r="D13" s="4"/>
      <c r="E13" s="4"/>
      <c r="F13" s="4"/>
      <c r="G13" s="4"/>
      <c r="H13" s="4"/>
      <c r="I13" s="4"/>
      <c r="J13" s="4"/>
      <c r="K13" s="4"/>
      <c r="L13" s="4"/>
      <c r="M13" s="4">
        <f t="shared" si="6"/>
        <v>5000</v>
      </c>
      <c r="N13" s="3">
        <f>M13*Q13</f>
        <v>23094.010767584998</v>
      </c>
      <c r="O13" s="9">
        <f t="shared" si="4"/>
        <v>2.4644980424690361</v>
      </c>
      <c r="P13" s="1">
        <v>0.21650635094610901</v>
      </c>
      <c r="Q13" s="1">
        <v>4.6188021535169996</v>
      </c>
      <c r="R13" s="1"/>
      <c r="S13" s="16">
        <v>1</v>
      </c>
    </row>
    <row r="14" spans="1:22" x14ac:dyDescent="0.25">
      <c r="A14" s="2" t="s">
        <v>16</v>
      </c>
      <c r="B14" s="3"/>
      <c r="C14" s="3">
        <v>9600</v>
      </c>
      <c r="D14" s="4">
        <f t="shared" ref="D14:L14" si="7">$C$14/POWER(1+($B$2/100),D6)</f>
        <v>9275.36231884058</v>
      </c>
      <c r="E14" s="4">
        <f t="shared" si="7"/>
        <v>8961.7027235174701</v>
      </c>
      <c r="F14" s="4">
        <f t="shared" si="7"/>
        <v>8658.6499744130142</v>
      </c>
      <c r="G14" s="4">
        <f t="shared" si="7"/>
        <v>8365.8453859062956</v>
      </c>
      <c r="H14" s="4">
        <f t="shared" si="7"/>
        <v>8082.9424018418322</v>
      </c>
      <c r="I14" s="4">
        <f t="shared" si="7"/>
        <v>7809.606185354427</v>
      </c>
      <c r="J14" s="4">
        <f t="shared" si="7"/>
        <v>7545.5132225646639</v>
      </c>
      <c r="K14" s="4">
        <f t="shared" si="7"/>
        <v>7290.3509396760055</v>
      </c>
      <c r="L14" s="4">
        <f t="shared" si="7"/>
        <v>7043.8173330202962</v>
      </c>
      <c r="M14" s="4">
        <f>SUM(C14:L14)</f>
        <v>82633.790485134581</v>
      </c>
      <c r="N14" s="13">
        <f>M14*Q14</f>
        <v>381669.12944601214</v>
      </c>
      <c r="O14" s="9">
        <f t="shared" si="4"/>
        <v>40.730162978482134</v>
      </c>
      <c r="P14" s="1">
        <v>0.21650635094610901</v>
      </c>
      <c r="Q14" s="1">
        <v>4.6188021535169996</v>
      </c>
      <c r="R14" s="1"/>
      <c r="S14" s="16">
        <v>1</v>
      </c>
    </row>
    <row r="15" spans="1:22" x14ac:dyDescent="0.25">
      <c r="A15" s="2" t="s">
        <v>17</v>
      </c>
      <c r="B15" s="3">
        <v>5000</v>
      </c>
      <c r="C15" s="3">
        <f t="shared" si="1"/>
        <v>500</v>
      </c>
      <c r="D15" s="4">
        <f t="shared" ref="D15:L15" si="8">$C$15/POWER(1+($B$2/100),D6)</f>
        <v>483.09178743961354</v>
      </c>
      <c r="E15" s="4">
        <f t="shared" si="8"/>
        <v>466.75535018320153</v>
      </c>
      <c r="F15" s="4">
        <f t="shared" si="8"/>
        <v>450.97135283401121</v>
      </c>
      <c r="G15" s="4">
        <f t="shared" si="8"/>
        <v>435.72111384928621</v>
      </c>
      <c r="H15" s="4">
        <f t="shared" si="8"/>
        <v>420.98658342926211</v>
      </c>
      <c r="I15" s="4">
        <f t="shared" si="8"/>
        <v>406.75032215387637</v>
      </c>
      <c r="J15" s="4">
        <f t="shared" si="8"/>
        <v>392.99548034190957</v>
      </c>
      <c r="K15" s="4">
        <f t="shared" si="8"/>
        <v>379.70577810812529</v>
      </c>
      <c r="L15" s="4">
        <f t="shared" si="8"/>
        <v>366.86548609480707</v>
      </c>
      <c r="M15" s="4">
        <f>SUM(B15:L15)</f>
        <v>9303.8432544340922</v>
      </c>
      <c r="N15" s="3">
        <f>M15*Q15</f>
        <v>42972.611259564794</v>
      </c>
      <c r="O15" s="9">
        <f t="shared" si="4"/>
        <v>4.5858606975983136</v>
      </c>
      <c r="P15" s="1">
        <v>0.21650635094610901</v>
      </c>
      <c r="Q15" s="1">
        <v>4.6188021535169996</v>
      </c>
      <c r="R15" s="1"/>
      <c r="S15" s="16">
        <v>1</v>
      </c>
    </row>
    <row r="16" spans="1:22" x14ac:dyDescent="0.25">
      <c r="A16" s="2" t="s">
        <v>18</v>
      </c>
      <c r="B16" s="3">
        <v>15000</v>
      </c>
      <c r="C16" s="3">
        <f>B16*0.1</f>
        <v>1500</v>
      </c>
      <c r="D16" s="4">
        <f t="shared" ref="D16:L16" si="9">$C$16/POWER(1+($B$2/100),D6)</f>
        <v>1449.2753623188407</v>
      </c>
      <c r="E16" s="4">
        <f t="shared" si="9"/>
        <v>1400.2660505496046</v>
      </c>
      <c r="F16" s="4">
        <f t="shared" si="9"/>
        <v>1352.9140585020336</v>
      </c>
      <c r="G16" s="4">
        <f t="shared" si="9"/>
        <v>1307.1633415478586</v>
      </c>
      <c r="H16" s="4">
        <f t="shared" si="9"/>
        <v>1262.9597502877862</v>
      </c>
      <c r="I16" s="4">
        <f t="shared" si="9"/>
        <v>1220.2509664616291</v>
      </c>
      <c r="J16" s="4">
        <f t="shared" si="9"/>
        <v>1178.9864410257287</v>
      </c>
      <c r="K16" s="4">
        <f t="shared" si="9"/>
        <v>1139.1173343243759</v>
      </c>
      <c r="L16" s="4">
        <f t="shared" si="9"/>
        <v>1100.5964582844213</v>
      </c>
      <c r="M16" s="4">
        <f>SUM(B16:L16)</f>
        <v>27911.529763302278</v>
      </c>
      <c r="N16" s="3">
        <f>M16*Q16</f>
        <v>128917.83377869439</v>
      </c>
      <c r="O16" s="9">
        <f t="shared" si="4"/>
        <v>13.757582092794943</v>
      </c>
      <c r="P16" s="1">
        <v>0.21650635094610901</v>
      </c>
      <c r="Q16" s="1">
        <v>4.6188021535169996</v>
      </c>
      <c r="R16" s="1"/>
      <c r="S16" s="16">
        <v>1</v>
      </c>
    </row>
    <row r="17" spans="1:19" ht="15.75" thickBot="1" x14ac:dyDescent="0.3">
      <c r="A17" s="5" t="s">
        <v>2</v>
      </c>
      <c r="B17" s="6">
        <v>2000</v>
      </c>
      <c r="C17" s="6">
        <f>B17*0.1</f>
        <v>200</v>
      </c>
      <c r="D17" s="7">
        <f t="shared" ref="D17:L17" si="10">$C$17/POWER(1+($B$2/100),D6)</f>
        <v>193.23671497584542</v>
      </c>
      <c r="E17" s="7">
        <f t="shared" si="10"/>
        <v>186.70214007328062</v>
      </c>
      <c r="F17" s="7">
        <f t="shared" si="10"/>
        <v>180.38854113360446</v>
      </c>
      <c r="G17" s="7">
        <f t="shared" si="10"/>
        <v>174.28844553971447</v>
      </c>
      <c r="H17" s="7">
        <f t="shared" si="10"/>
        <v>168.39463337170483</v>
      </c>
      <c r="I17" s="7">
        <f t="shared" si="10"/>
        <v>162.70012886155055</v>
      </c>
      <c r="J17" s="7">
        <f t="shared" si="10"/>
        <v>157.19819213676382</v>
      </c>
      <c r="K17" s="7">
        <f t="shared" si="10"/>
        <v>151.88231124325011</v>
      </c>
      <c r="L17" s="7">
        <f t="shared" si="10"/>
        <v>146.74619443792284</v>
      </c>
      <c r="M17" s="7">
        <f>SUM(B17:L17)</f>
        <v>3721.5373017736374</v>
      </c>
      <c r="N17" s="6">
        <f>M17*Q17</f>
        <v>17189.04450382592</v>
      </c>
      <c r="O17" s="35">
        <f t="shared" si="4"/>
        <v>1.8343442790393258</v>
      </c>
      <c r="P17" s="8">
        <v>0.21650635094610901</v>
      </c>
      <c r="Q17" s="8">
        <v>4.6188021535169996</v>
      </c>
      <c r="R17" s="8"/>
      <c r="S17" s="17">
        <v>1</v>
      </c>
    </row>
    <row r="18" spans="1:19" ht="15.75" thickBo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5">
        <f>SUM(N7:N17)</f>
        <v>937067.5232693007</v>
      </c>
      <c r="O18" s="36">
        <f>SUM(O7:O17)</f>
        <v>100.00000000000001</v>
      </c>
      <c r="P18" s="10"/>
      <c r="Q18" s="10"/>
      <c r="R18" s="10"/>
    </row>
    <row r="20" spans="1:19" ht="15.75" thickBot="1" x14ac:dyDescent="0.3"/>
    <row r="21" spans="1:19" x14ac:dyDescent="0.25">
      <c r="A21" s="27" t="s">
        <v>20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9"/>
    </row>
    <row r="22" spans="1:19" ht="15" customHeight="1" x14ac:dyDescent="0.25">
      <c r="A22" s="30" t="s">
        <v>7</v>
      </c>
      <c r="B22" s="31" t="s">
        <v>13</v>
      </c>
      <c r="C22" s="31" t="s">
        <v>14</v>
      </c>
      <c r="D22" s="31"/>
      <c r="E22" s="31"/>
      <c r="F22" s="31"/>
      <c r="G22" s="31"/>
      <c r="H22" s="31"/>
      <c r="I22" s="31"/>
      <c r="J22" s="31"/>
      <c r="K22" s="31"/>
      <c r="L22" s="31"/>
      <c r="M22" s="31" t="s">
        <v>12</v>
      </c>
      <c r="N22" s="31" t="s">
        <v>11</v>
      </c>
      <c r="O22" s="37" t="s">
        <v>27</v>
      </c>
      <c r="P22" s="31" t="s">
        <v>8</v>
      </c>
      <c r="Q22" s="31" t="s">
        <v>9</v>
      </c>
      <c r="R22" s="31" t="s">
        <v>10</v>
      </c>
      <c r="S22" s="26" t="s">
        <v>23</v>
      </c>
    </row>
    <row r="23" spans="1:19" x14ac:dyDescent="0.25">
      <c r="A23" s="30"/>
      <c r="B23" s="31"/>
      <c r="C23" s="24">
        <v>0</v>
      </c>
      <c r="D23" s="24">
        <v>1</v>
      </c>
      <c r="E23" s="24">
        <v>2</v>
      </c>
      <c r="F23" s="24">
        <v>3</v>
      </c>
      <c r="G23" s="24">
        <v>4</v>
      </c>
      <c r="H23" s="24">
        <v>5</v>
      </c>
      <c r="I23" s="24">
        <v>6</v>
      </c>
      <c r="J23" s="24">
        <v>7</v>
      </c>
      <c r="K23" s="24">
        <v>8</v>
      </c>
      <c r="L23" s="24">
        <v>9</v>
      </c>
      <c r="M23" s="31"/>
      <c r="N23" s="31"/>
      <c r="O23" s="38"/>
      <c r="P23" s="31"/>
      <c r="Q23" s="31"/>
      <c r="R23" s="31"/>
      <c r="S23" s="26"/>
    </row>
    <row r="24" spans="1:19" x14ac:dyDescent="0.25">
      <c r="A24" s="2" t="s">
        <v>24</v>
      </c>
      <c r="B24" s="3">
        <v>1500</v>
      </c>
      <c r="C24" s="3">
        <f>B24*0.1</f>
        <v>150</v>
      </c>
      <c r="D24" s="4">
        <f t="shared" ref="D24:L24" si="11">$C$7/POWER(1+($B$2/100),D23)</f>
        <v>144.92753623188406</v>
      </c>
      <c r="E24" s="4">
        <f t="shared" si="11"/>
        <v>140.02660505496047</v>
      </c>
      <c r="F24" s="4">
        <f t="shared" si="11"/>
        <v>135.29140585020335</v>
      </c>
      <c r="G24" s="4">
        <f t="shared" si="11"/>
        <v>130.71633415478587</v>
      </c>
      <c r="H24" s="4">
        <f t="shared" si="11"/>
        <v>126.29597502877863</v>
      </c>
      <c r="I24" s="4">
        <f t="shared" si="11"/>
        <v>122.02509664616292</v>
      </c>
      <c r="J24" s="4">
        <f t="shared" si="11"/>
        <v>117.89864410257287</v>
      </c>
      <c r="K24" s="4">
        <f t="shared" si="11"/>
        <v>113.91173343243759</v>
      </c>
      <c r="L24" s="4">
        <f t="shared" si="11"/>
        <v>110.05964582844213</v>
      </c>
      <c r="M24" s="4">
        <f>SUM(B24:L24)</f>
        <v>2791.1529763302283</v>
      </c>
      <c r="N24" s="9">
        <f>M24*R24*Q24</f>
        <v>38675.350133608328</v>
      </c>
      <c r="O24" s="9">
        <f>N24/$N$35*100</f>
        <v>5.9004481580400032</v>
      </c>
      <c r="P24" s="1">
        <v>0.21650635094610901</v>
      </c>
      <c r="Q24" s="1">
        <v>4.6188021535169996</v>
      </c>
      <c r="R24" s="1">
        <v>3</v>
      </c>
      <c r="S24" s="16">
        <v>1</v>
      </c>
    </row>
    <row r="25" spans="1:19" x14ac:dyDescent="0.25">
      <c r="A25" s="25" t="s">
        <v>0</v>
      </c>
      <c r="B25" s="3">
        <v>4000</v>
      </c>
      <c r="C25" s="3">
        <f t="shared" ref="C25:C30" si="12">B25*0.1</f>
        <v>400</v>
      </c>
      <c r="D25" s="4">
        <f t="shared" ref="D25:L25" si="13">$C$8/POWER(1+($B$2/100),D23)</f>
        <v>386.47342995169083</v>
      </c>
      <c r="E25" s="4">
        <f t="shared" si="13"/>
        <v>373.40428014656123</v>
      </c>
      <c r="F25" s="4">
        <f t="shared" si="13"/>
        <v>360.77708226720893</v>
      </c>
      <c r="G25" s="4">
        <f t="shared" si="13"/>
        <v>348.57689107942895</v>
      </c>
      <c r="H25" s="4">
        <f t="shared" si="13"/>
        <v>336.78926674340966</v>
      </c>
      <c r="I25" s="4">
        <f t="shared" si="13"/>
        <v>325.40025772310111</v>
      </c>
      <c r="J25" s="4">
        <f t="shared" si="13"/>
        <v>314.39638427352764</v>
      </c>
      <c r="K25" s="4">
        <f t="shared" si="13"/>
        <v>303.76462248650023</v>
      </c>
      <c r="L25" s="4">
        <f t="shared" si="13"/>
        <v>293.49238887584568</v>
      </c>
      <c r="M25" s="4">
        <f t="shared" ref="M25:M26" si="14">SUM(B25:L25)</f>
        <v>7443.0746035472748</v>
      </c>
      <c r="N25" s="3">
        <f>M25*R25*Q25</f>
        <v>103134.26702295552</v>
      </c>
      <c r="O25" s="9">
        <f t="shared" ref="O25:O34" si="15">N25/$N$35*100</f>
        <v>15.734528421440006</v>
      </c>
      <c r="P25" s="1">
        <v>0.21650635094610901</v>
      </c>
      <c r="Q25" s="1">
        <v>4.6188021535169996</v>
      </c>
      <c r="R25" s="1">
        <v>3</v>
      </c>
      <c r="S25" s="16">
        <v>1</v>
      </c>
    </row>
    <row r="26" spans="1:19" x14ac:dyDescent="0.25">
      <c r="A26" s="25" t="s">
        <v>1</v>
      </c>
      <c r="B26" s="3">
        <v>10000</v>
      </c>
      <c r="C26" s="3">
        <f t="shared" si="12"/>
        <v>1000</v>
      </c>
      <c r="D26" s="4">
        <f t="shared" ref="D26:L26" si="16">$C$9/POWER(1+($B$2/100),D23)</f>
        <v>966.18357487922708</v>
      </c>
      <c r="E26" s="4">
        <f t="shared" si="16"/>
        <v>933.51070036640306</v>
      </c>
      <c r="F26" s="4">
        <f t="shared" si="16"/>
        <v>901.94270566802243</v>
      </c>
      <c r="G26" s="4">
        <f t="shared" si="16"/>
        <v>871.44222769857242</v>
      </c>
      <c r="H26" s="4">
        <f t="shared" si="16"/>
        <v>841.97316685852422</v>
      </c>
      <c r="I26" s="4">
        <f t="shared" si="16"/>
        <v>813.50064430775274</v>
      </c>
      <c r="J26" s="4">
        <f t="shared" si="16"/>
        <v>785.99096068381914</v>
      </c>
      <c r="K26" s="4">
        <f t="shared" si="16"/>
        <v>759.41155621625057</v>
      </c>
      <c r="L26" s="4">
        <f t="shared" si="16"/>
        <v>733.73097218961414</v>
      </c>
      <c r="M26" s="4">
        <f t="shared" si="14"/>
        <v>18607.686508868184</v>
      </c>
      <c r="N26" s="3">
        <f>M26*Q26</f>
        <v>85945.222519129587</v>
      </c>
      <c r="O26" s="9">
        <f t="shared" si="15"/>
        <v>13.112107017866666</v>
      </c>
      <c r="P26" s="1">
        <v>0.21650635094610901</v>
      </c>
      <c r="Q26" s="1">
        <v>4.6188021535169996</v>
      </c>
      <c r="R26" s="1"/>
      <c r="S26" s="16">
        <v>1</v>
      </c>
    </row>
    <row r="27" spans="1:19" x14ac:dyDescent="0.25">
      <c r="A27" s="25" t="s">
        <v>3</v>
      </c>
      <c r="B27" s="3">
        <v>10000</v>
      </c>
      <c r="C27" s="3">
        <f t="shared" si="12"/>
        <v>1000</v>
      </c>
      <c r="D27" s="4"/>
      <c r="E27" s="4"/>
      <c r="F27" s="4"/>
      <c r="G27" s="4"/>
      <c r="H27" s="4"/>
      <c r="I27" s="4"/>
      <c r="J27" s="4"/>
      <c r="K27" s="4"/>
      <c r="L27" s="4"/>
      <c r="M27" s="4">
        <f>B27</f>
        <v>10000</v>
      </c>
      <c r="N27" s="3">
        <f>M27*Q27/S27</f>
        <v>23094.010767584998</v>
      </c>
      <c r="O27" s="9">
        <f t="shared" si="15"/>
        <v>3.5233039345373771</v>
      </c>
      <c r="P27" s="1">
        <v>0.21650635094610901</v>
      </c>
      <c r="Q27" s="1">
        <v>4.6188021535169996</v>
      </c>
      <c r="R27" s="1"/>
      <c r="S27" s="16">
        <v>2</v>
      </c>
    </row>
    <row r="28" spans="1:19" x14ac:dyDescent="0.25">
      <c r="A28" s="25" t="s">
        <v>4</v>
      </c>
      <c r="B28" s="3">
        <v>5000</v>
      </c>
      <c r="C28" s="3">
        <f t="shared" si="12"/>
        <v>500</v>
      </c>
      <c r="D28" s="4"/>
      <c r="E28" s="4"/>
      <c r="F28" s="4"/>
      <c r="G28" s="4"/>
      <c r="H28" s="4"/>
      <c r="I28" s="4"/>
      <c r="J28" s="4"/>
      <c r="K28" s="4"/>
      <c r="L28" s="4"/>
      <c r="M28" s="4">
        <f t="shared" ref="M28:M30" si="17">B28</f>
        <v>5000</v>
      </c>
      <c r="N28" s="3">
        <f>M28*Q28/S28</f>
        <v>11547.005383792499</v>
      </c>
      <c r="O28" s="9">
        <f t="shared" si="15"/>
        <v>1.7616519672686886</v>
      </c>
      <c r="P28" s="1">
        <v>0.21650635094610901</v>
      </c>
      <c r="Q28" s="1">
        <v>4.6188021535169996</v>
      </c>
      <c r="R28" s="1"/>
      <c r="S28" s="16">
        <v>2</v>
      </c>
    </row>
    <row r="29" spans="1:19" x14ac:dyDescent="0.25">
      <c r="A29" s="25" t="s">
        <v>5</v>
      </c>
      <c r="B29" s="3">
        <v>10000</v>
      </c>
      <c r="C29" s="3">
        <f t="shared" si="12"/>
        <v>1000</v>
      </c>
      <c r="D29" s="4"/>
      <c r="E29" s="4"/>
      <c r="F29" s="4"/>
      <c r="G29" s="4"/>
      <c r="H29" s="4"/>
      <c r="I29" s="4"/>
      <c r="J29" s="4"/>
      <c r="K29" s="4"/>
      <c r="L29" s="4"/>
      <c r="M29" s="4">
        <f t="shared" si="17"/>
        <v>10000</v>
      </c>
      <c r="N29" s="13">
        <f>M29*Q29/S29</f>
        <v>23094.010767584998</v>
      </c>
      <c r="O29" s="9">
        <f t="shared" si="15"/>
        <v>3.5233039345373771</v>
      </c>
      <c r="P29" s="1">
        <v>0.21650635094610901</v>
      </c>
      <c r="Q29" s="1">
        <v>4.6188021535169996</v>
      </c>
      <c r="R29" s="1"/>
      <c r="S29" s="16">
        <v>2</v>
      </c>
    </row>
    <row r="30" spans="1:19" x14ac:dyDescent="0.25">
      <c r="A30" s="25" t="s">
        <v>6</v>
      </c>
      <c r="B30" s="3">
        <v>5000</v>
      </c>
      <c r="C30" s="3">
        <f t="shared" si="12"/>
        <v>500</v>
      </c>
      <c r="D30" s="4"/>
      <c r="E30" s="4"/>
      <c r="F30" s="4"/>
      <c r="G30" s="4"/>
      <c r="H30" s="4"/>
      <c r="I30" s="4"/>
      <c r="J30" s="4"/>
      <c r="K30" s="4"/>
      <c r="L30" s="4"/>
      <c r="M30" s="4">
        <f t="shared" si="17"/>
        <v>5000</v>
      </c>
      <c r="N30" s="3">
        <f>M30*Q30/S30</f>
        <v>11547.005383792499</v>
      </c>
      <c r="O30" s="9">
        <f t="shared" si="15"/>
        <v>1.7616519672686886</v>
      </c>
      <c r="P30" s="1">
        <v>0.21650635094610901</v>
      </c>
      <c r="Q30" s="1">
        <v>4.6188021535169996</v>
      </c>
      <c r="R30" s="1"/>
      <c r="S30" s="16">
        <v>2</v>
      </c>
    </row>
    <row r="31" spans="1:19" x14ac:dyDescent="0.25">
      <c r="A31" s="2" t="s">
        <v>16</v>
      </c>
      <c r="B31" s="3"/>
      <c r="C31" s="3">
        <v>9600</v>
      </c>
      <c r="D31" s="4">
        <f t="shared" ref="D31:L31" si="18">$C$14/POWER(1+($B$2/100),D23)</f>
        <v>9275.36231884058</v>
      </c>
      <c r="E31" s="4">
        <f t="shared" si="18"/>
        <v>8961.7027235174701</v>
      </c>
      <c r="F31" s="4">
        <f t="shared" si="18"/>
        <v>8658.6499744130142</v>
      </c>
      <c r="G31" s="4">
        <f t="shared" si="18"/>
        <v>8365.8453859062956</v>
      </c>
      <c r="H31" s="4">
        <f t="shared" si="18"/>
        <v>8082.9424018418322</v>
      </c>
      <c r="I31" s="4">
        <f t="shared" si="18"/>
        <v>7809.606185354427</v>
      </c>
      <c r="J31" s="4">
        <f t="shared" si="18"/>
        <v>7545.5132225646639</v>
      </c>
      <c r="K31" s="4">
        <f t="shared" si="18"/>
        <v>7290.3509396760055</v>
      </c>
      <c r="L31" s="4">
        <f t="shared" si="18"/>
        <v>7043.8173330202962</v>
      </c>
      <c r="M31" s="4">
        <f>SUM(C31:L31)</f>
        <v>82633.790485134581</v>
      </c>
      <c r="N31" s="3">
        <f>M31*Q31/S31</f>
        <v>190834.56472300607</v>
      </c>
      <c r="O31" s="9">
        <f t="shared" si="15"/>
        <v>29.114395914201189</v>
      </c>
      <c r="P31" s="1">
        <v>0.21650635094610901</v>
      </c>
      <c r="Q31" s="1">
        <v>4.6188021535169996</v>
      </c>
      <c r="R31" s="1"/>
      <c r="S31" s="16">
        <v>2</v>
      </c>
    </row>
    <row r="32" spans="1:19" x14ac:dyDescent="0.25">
      <c r="A32" s="2" t="s">
        <v>17</v>
      </c>
      <c r="B32" s="3">
        <v>5000</v>
      </c>
      <c r="C32" s="3">
        <f t="shared" ref="C32" si="19">B32*0.1</f>
        <v>500</v>
      </c>
      <c r="D32" s="4">
        <f t="shared" ref="D32:L32" si="20">$C$15/POWER(1+($B$2/100),D23)</f>
        <v>483.09178743961354</v>
      </c>
      <c r="E32" s="4">
        <f t="shared" si="20"/>
        <v>466.75535018320153</v>
      </c>
      <c r="F32" s="4">
        <f t="shared" si="20"/>
        <v>450.97135283401121</v>
      </c>
      <c r="G32" s="4">
        <f t="shared" si="20"/>
        <v>435.72111384928621</v>
      </c>
      <c r="H32" s="4">
        <f t="shared" si="20"/>
        <v>420.98658342926211</v>
      </c>
      <c r="I32" s="4">
        <f t="shared" si="20"/>
        <v>406.75032215387637</v>
      </c>
      <c r="J32" s="4">
        <f t="shared" si="20"/>
        <v>392.99548034190957</v>
      </c>
      <c r="K32" s="4">
        <f t="shared" si="20"/>
        <v>379.70577810812529</v>
      </c>
      <c r="L32" s="4">
        <f t="shared" si="20"/>
        <v>366.86548609480707</v>
      </c>
      <c r="M32" s="4">
        <f>SUM(B32:L32)</f>
        <v>9303.8432544340922</v>
      </c>
      <c r="N32" s="3">
        <f>M32*Q32/S32</f>
        <v>21486.305629782397</v>
      </c>
      <c r="O32" s="9">
        <f t="shared" si="15"/>
        <v>3.2780267544666666</v>
      </c>
      <c r="P32" s="1">
        <v>0.21650635094610901</v>
      </c>
      <c r="Q32" s="1">
        <v>4.6188021535169996</v>
      </c>
      <c r="R32" s="1"/>
      <c r="S32" s="16">
        <v>2</v>
      </c>
    </row>
    <row r="33" spans="1:19" x14ac:dyDescent="0.25">
      <c r="A33" s="2" t="s">
        <v>18</v>
      </c>
      <c r="B33" s="3">
        <v>15000</v>
      </c>
      <c r="C33" s="3">
        <f>B33*0.1</f>
        <v>1500</v>
      </c>
      <c r="D33" s="4">
        <f t="shared" ref="D33:L33" si="21">$C$16/POWER(1+($B$2/100),D23)</f>
        <v>1449.2753623188407</v>
      </c>
      <c r="E33" s="4">
        <f t="shared" si="21"/>
        <v>1400.2660505496046</v>
      </c>
      <c r="F33" s="4">
        <f t="shared" si="21"/>
        <v>1352.9140585020336</v>
      </c>
      <c r="G33" s="4">
        <f t="shared" si="21"/>
        <v>1307.1633415478586</v>
      </c>
      <c r="H33" s="4">
        <f t="shared" si="21"/>
        <v>1262.9597502877862</v>
      </c>
      <c r="I33" s="4">
        <f t="shared" si="21"/>
        <v>1220.2509664616291</v>
      </c>
      <c r="J33" s="4">
        <f t="shared" si="21"/>
        <v>1178.9864410257287</v>
      </c>
      <c r="K33" s="4">
        <f t="shared" si="21"/>
        <v>1139.1173343243759</v>
      </c>
      <c r="L33" s="4">
        <f t="shared" si="21"/>
        <v>1100.5964582844213</v>
      </c>
      <c r="M33" s="4">
        <f>SUM(B33:L33)</f>
        <v>27911.529763302278</v>
      </c>
      <c r="N33" s="3">
        <f>M33*Q33/S33</f>
        <v>128917.83377869439</v>
      </c>
      <c r="O33" s="9">
        <f t="shared" si="15"/>
        <v>19.668160526800005</v>
      </c>
      <c r="P33" s="1">
        <v>0.21650635094610901</v>
      </c>
      <c r="Q33" s="1">
        <v>4.6188021535169996</v>
      </c>
      <c r="R33" s="1"/>
      <c r="S33" s="16">
        <v>1</v>
      </c>
    </row>
    <row r="34" spans="1:19" ht="15.75" thickBot="1" x14ac:dyDescent="0.3">
      <c r="A34" s="5" t="s">
        <v>2</v>
      </c>
      <c r="B34" s="6">
        <v>2000</v>
      </c>
      <c r="C34" s="6">
        <f>B34*0.1</f>
        <v>200</v>
      </c>
      <c r="D34" s="7">
        <f t="shared" ref="D34:L34" si="22">$C$17/POWER(1+($B$2/100),D23)</f>
        <v>193.23671497584542</v>
      </c>
      <c r="E34" s="7">
        <f t="shared" si="22"/>
        <v>186.70214007328062</v>
      </c>
      <c r="F34" s="7">
        <f t="shared" si="22"/>
        <v>180.38854113360446</v>
      </c>
      <c r="G34" s="7">
        <f t="shared" si="22"/>
        <v>174.28844553971447</v>
      </c>
      <c r="H34" s="7">
        <f t="shared" si="22"/>
        <v>168.39463337170483</v>
      </c>
      <c r="I34" s="7">
        <f t="shared" si="22"/>
        <v>162.70012886155055</v>
      </c>
      <c r="J34" s="7">
        <f t="shared" si="22"/>
        <v>157.19819213676382</v>
      </c>
      <c r="K34" s="7">
        <f t="shared" si="22"/>
        <v>151.88231124325011</v>
      </c>
      <c r="L34" s="7">
        <f t="shared" si="22"/>
        <v>146.74619443792284</v>
      </c>
      <c r="M34" s="7">
        <f>SUM(B34:L34)</f>
        <v>3721.5373017736374</v>
      </c>
      <c r="N34" s="6">
        <f>M34*Q34/S34</f>
        <v>17189.04450382592</v>
      </c>
      <c r="O34" s="35">
        <f t="shared" si="15"/>
        <v>2.6224214035733344</v>
      </c>
      <c r="P34" s="8">
        <v>0.21650635094610901</v>
      </c>
      <c r="Q34" s="8">
        <v>4.6188021535169996</v>
      </c>
      <c r="R34" s="8"/>
      <c r="S34" s="17">
        <v>1</v>
      </c>
    </row>
    <row r="35" spans="1:19" ht="15.75" thickBo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5">
        <f>SUM(N24:N34)</f>
        <v>655464.62061375717</v>
      </c>
      <c r="O35" s="36">
        <f>SUM(O24:O34)</f>
        <v>100.00000000000001</v>
      </c>
      <c r="P35" s="10"/>
      <c r="Q35" s="10"/>
      <c r="R35" s="10"/>
    </row>
    <row r="37" spans="1:19" ht="15.75" thickBot="1" x14ac:dyDescent="0.3"/>
    <row r="38" spans="1:19" x14ac:dyDescent="0.25">
      <c r="A38" s="27" t="s">
        <v>21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9"/>
    </row>
    <row r="39" spans="1:19" ht="15" customHeight="1" x14ac:dyDescent="0.25">
      <c r="A39" s="30" t="s">
        <v>7</v>
      </c>
      <c r="B39" s="31" t="s">
        <v>13</v>
      </c>
      <c r="C39" s="31" t="s">
        <v>14</v>
      </c>
      <c r="D39" s="31"/>
      <c r="E39" s="31"/>
      <c r="F39" s="31"/>
      <c r="G39" s="31"/>
      <c r="H39" s="31"/>
      <c r="I39" s="31"/>
      <c r="J39" s="31"/>
      <c r="K39" s="31"/>
      <c r="L39" s="31"/>
      <c r="M39" s="31" t="s">
        <v>12</v>
      </c>
      <c r="N39" s="31" t="s">
        <v>11</v>
      </c>
      <c r="O39" s="37" t="s">
        <v>27</v>
      </c>
      <c r="P39" s="31" t="s">
        <v>8</v>
      </c>
      <c r="Q39" s="31" t="s">
        <v>9</v>
      </c>
      <c r="R39" s="31" t="s">
        <v>10</v>
      </c>
      <c r="S39" s="26" t="s">
        <v>23</v>
      </c>
    </row>
    <row r="40" spans="1:19" x14ac:dyDescent="0.25">
      <c r="A40" s="30"/>
      <c r="B40" s="31"/>
      <c r="C40" s="24">
        <v>0</v>
      </c>
      <c r="D40" s="24">
        <v>1</v>
      </c>
      <c r="E40" s="24">
        <v>2</v>
      </c>
      <c r="F40" s="24">
        <v>3</v>
      </c>
      <c r="G40" s="24">
        <v>4</v>
      </c>
      <c r="H40" s="24">
        <v>5</v>
      </c>
      <c r="I40" s="24">
        <v>6</v>
      </c>
      <c r="J40" s="24">
        <v>7</v>
      </c>
      <c r="K40" s="24">
        <v>8</v>
      </c>
      <c r="L40" s="24">
        <v>9</v>
      </c>
      <c r="M40" s="31"/>
      <c r="N40" s="31"/>
      <c r="O40" s="38"/>
      <c r="P40" s="31"/>
      <c r="Q40" s="31"/>
      <c r="R40" s="31"/>
      <c r="S40" s="26"/>
    </row>
    <row r="41" spans="1:19" x14ac:dyDescent="0.25">
      <c r="A41" s="2" t="s">
        <v>24</v>
      </c>
      <c r="B41" s="3">
        <v>1500</v>
      </c>
      <c r="C41" s="3">
        <f>B41*0.1</f>
        <v>150</v>
      </c>
      <c r="D41" s="4">
        <f t="shared" ref="D41:L41" si="23">$C$7/POWER(1+($B$2/100),D40)</f>
        <v>144.92753623188406</v>
      </c>
      <c r="E41" s="4">
        <f t="shared" si="23"/>
        <v>140.02660505496047</v>
      </c>
      <c r="F41" s="4">
        <f t="shared" si="23"/>
        <v>135.29140585020335</v>
      </c>
      <c r="G41" s="4">
        <f t="shared" si="23"/>
        <v>130.71633415478587</v>
      </c>
      <c r="H41" s="4">
        <f t="shared" si="23"/>
        <v>126.29597502877863</v>
      </c>
      <c r="I41" s="4">
        <f t="shared" si="23"/>
        <v>122.02509664616292</v>
      </c>
      <c r="J41" s="4">
        <f t="shared" si="23"/>
        <v>117.89864410257287</v>
      </c>
      <c r="K41" s="4">
        <f t="shared" si="23"/>
        <v>113.91173343243759</v>
      </c>
      <c r="L41" s="4">
        <f t="shared" si="23"/>
        <v>110.05964582844213</v>
      </c>
      <c r="M41" s="4">
        <f>SUM(B41:L41)</f>
        <v>2791.1529763302283</v>
      </c>
      <c r="N41" s="9">
        <f>M41*R41*Q41/S41</f>
        <v>38675.350133608328</v>
      </c>
      <c r="O41" s="9">
        <f>N41/$N$52*100</f>
        <v>5.9345945785690208</v>
      </c>
      <c r="P41" s="1">
        <v>0.21650635094610901</v>
      </c>
      <c r="Q41" s="1">
        <v>4.6188021535169996</v>
      </c>
      <c r="R41" s="1">
        <v>3</v>
      </c>
      <c r="S41" s="16">
        <v>1</v>
      </c>
    </row>
    <row r="42" spans="1:19" x14ac:dyDescent="0.25">
      <c r="A42" s="25" t="s">
        <v>0</v>
      </c>
      <c r="B42" s="3">
        <v>4000</v>
      </c>
      <c r="C42" s="3">
        <f t="shared" ref="C42:C47" si="24">B42*0.1</f>
        <v>400</v>
      </c>
      <c r="D42" s="4">
        <f t="shared" ref="D42:L42" si="25">$C$8/POWER(1+($B$2/100),D40)</f>
        <v>386.47342995169083</v>
      </c>
      <c r="E42" s="4">
        <f t="shared" si="25"/>
        <v>373.40428014656123</v>
      </c>
      <c r="F42" s="4">
        <f t="shared" si="25"/>
        <v>360.77708226720893</v>
      </c>
      <c r="G42" s="4">
        <f t="shared" si="25"/>
        <v>348.57689107942895</v>
      </c>
      <c r="H42" s="4">
        <f t="shared" si="25"/>
        <v>336.78926674340966</v>
      </c>
      <c r="I42" s="4">
        <f t="shared" si="25"/>
        <v>325.40025772310111</v>
      </c>
      <c r="J42" s="4">
        <f t="shared" si="25"/>
        <v>314.39638427352764</v>
      </c>
      <c r="K42" s="4">
        <f t="shared" si="25"/>
        <v>303.76462248650023</v>
      </c>
      <c r="L42" s="4">
        <f t="shared" si="25"/>
        <v>293.49238887584568</v>
      </c>
      <c r="M42" s="4">
        <f t="shared" ref="M42:M43" si="26">SUM(B42:L42)</f>
        <v>7443.0746035472748</v>
      </c>
      <c r="N42" s="3">
        <f>M42*R42*Q42/S42</f>
        <v>103134.26702295552</v>
      </c>
      <c r="O42" s="9">
        <f t="shared" ref="O42:O51" si="27">N42/$N$52*100</f>
        <v>15.825585542850718</v>
      </c>
      <c r="P42" s="1">
        <v>0.21650635094610901</v>
      </c>
      <c r="Q42" s="1">
        <v>4.6188021535169996</v>
      </c>
      <c r="R42" s="1">
        <v>3</v>
      </c>
      <c r="S42" s="16">
        <v>1</v>
      </c>
    </row>
    <row r="43" spans="1:19" x14ac:dyDescent="0.25">
      <c r="A43" s="25" t="s">
        <v>1</v>
      </c>
      <c r="B43" s="3">
        <v>10000</v>
      </c>
      <c r="C43" s="3">
        <f t="shared" si="24"/>
        <v>1000</v>
      </c>
      <c r="D43" s="4">
        <f t="shared" ref="D43:L43" si="28">$C$9/POWER(1+($B$2/100),D40)</f>
        <v>966.18357487922708</v>
      </c>
      <c r="E43" s="4">
        <f t="shared" si="28"/>
        <v>933.51070036640306</v>
      </c>
      <c r="F43" s="4">
        <f t="shared" si="28"/>
        <v>901.94270566802243</v>
      </c>
      <c r="G43" s="4">
        <f t="shared" si="28"/>
        <v>871.44222769857242</v>
      </c>
      <c r="H43" s="4">
        <f t="shared" si="28"/>
        <v>841.97316685852422</v>
      </c>
      <c r="I43" s="4">
        <f t="shared" si="28"/>
        <v>813.50064430775274</v>
      </c>
      <c r="J43" s="4">
        <f t="shared" si="28"/>
        <v>785.99096068381914</v>
      </c>
      <c r="K43" s="4">
        <f t="shared" si="28"/>
        <v>759.41155621625057</v>
      </c>
      <c r="L43" s="4">
        <f t="shared" si="28"/>
        <v>733.73097218961414</v>
      </c>
      <c r="M43" s="4">
        <f t="shared" si="26"/>
        <v>18607.686508868184</v>
      </c>
      <c r="N43" s="3">
        <f>M43*Q43/S43</f>
        <v>85945.222519129587</v>
      </c>
      <c r="O43" s="9">
        <f t="shared" si="27"/>
        <v>13.187987952375597</v>
      </c>
      <c r="P43" s="1">
        <v>0.21650635094610901</v>
      </c>
      <c r="Q43" s="1">
        <v>4.6188021535169996</v>
      </c>
      <c r="R43" s="1"/>
      <c r="S43" s="16">
        <v>1</v>
      </c>
    </row>
    <row r="44" spans="1:19" x14ac:dyDescent="0.25">
      <c r="A44" s="25" t="s">
        <v>3</v>
      </c>
      <c r="B44" s="3">
        <v>10000</v>
      </c>
      <c r="C44" s="3">
        <f t="shared" si="24"/>
        <v>1000</v>
      </c>
      <c r="D44" s="4"/>
      <c r="E44" s="4"/>
      <c r="F44" s="4"/>
      <c r="G44" s="4"/>
      <c r="H44" s="4"/>
      <c r="I44" s="4"/>
      <c r="J44" s="4"/>
      <c r="K44" s="4"/>
      <c r="L44" s="4"/>
      <c r="M44" s="4">
        <f>B44</f>
        <v>10000</v>
      </c>
      <c r="N44" s="3">
        <f>M44*Q44/S44</f>
        <v>46188.021535169995</v>
      </c>
      <c r="O44" s="9">
        <f t="shared" si="27"/>
        <v>7.0873872182285371</v>
      </c>
      <c r="P44" s="1">
        <v>0.21650635094610901</v>
      </c>
      <c r="Q44" s="1">
        <v>4.6188021535169996</v>
      </c>
      <c r="R44" s="1"/>
      <c r="S44" s="16">
        <v>1</v>
      </c>
    </row>
    <row r="45" spans="1:19" x14ac:dyDescent="0.25">
      <c r="A45" s="25" t="s">
        <v>4</v>
      </c>
      <c r="B45" s="3">
        <v>5000</v>
      </c>
      <c r="C45" s="3">
        <f t="shared" si="24"/>
        <v>500</v>
      </c>
      <c r="D45" s="4"/>
      <c r="E45" s="4"/>
      <c r="F45" s="4"/>
      <c r="G45" s="4"/>
      <c r="H45" s="4"/>
      <c r="I45" s="4"/>
      <c r="J45" s="4"/>
      <c r="K45" s="4"/>
      <c r="L45" s="4"/>
      <c r="M45" s="4">
        <f t="shared" ref="M45:M47" si="29">B45</f>
        <v>5000</v>
      </c>
      <c r="N45" s="3">
        <f>M45*Q45/S45</f>
        <v>23094.010767584998</v>
      </c>
      <c r="O45" s="9">
        <f t="shared" si="27"/>
        <v>3.5436936091142686</v>
      </c>
      <c r="P45" s="1">
        <v>0.21650635094610901</v>
      </c>
      <c r="Q45" s="1">
        <v>4.6188021535169996</v>
      </c>
      <c r="R45" s="1"/>
      <c r="S45" s="16">
        <v>1</v>
      </c>
    </row>
    <row r="46" spans="1:19" x14ac:dyDescent="0.25">
      <c r="A46" s="25" t="s">
        <v>5</v>
      </c>
      <c r="B46" s="3">
        <v>10000</v>
      </c>
      <c r="C46" s="3">
        <f t="shared" si="24"/>
        <v>1000</v>
      </c>
      <c r="D46" s="4"/>
      <c r="E46" s="4"/>
      <c r="F46" s="4"/>
      <c r="G46" s="4"/>
      <c r="H46" s="4"/>
      <c r="I46" s="4"/>
      <c r="J46" s="4"/>
      <c r="K46" s="4"/>
      <c r="L46" s="4"/>
      <c r="M46" s="4">
        <f t="shared" si="29"/>
        <v>10000</v>
      </c>
      <c r="N46" s="3">
        <f>M46*Q46/S46</f>
        <v>46188.021535169995</v>
      </c>
      <c r="O46" s="9">
        <f t="shared" si="27"/>
        <v>7.0873872182285371</v>
      </c>
      <c r="P46" s="1">
        <v>0.21650635094610901</v>
      </c>
      <c r="Q46" s="1">
        <v>4.6188021535169996</v>
      </c>
      <c r="R46" s="1"/>
      <c r="S46" s="16">
        <v>1</v>
      </c>
    </row>
    <row r="47" spans="1:19" x14ac:dyDescent="0.25">
      <c r="A47" s="25" t="s">
        <v>6</v>
      </c>
      <c r="B47" s="3">
        <v>5000</v>
      </c>
      <c r="C47" s="3">
        <f t="shared" si="24"/>
        <v>500</v>
      </c>
      <c r="D47" s="4"/>
      <c r="E47" s="4"/>
      <c r="F47" s="4"/>
      <c r="G47" s="4"/>
      <c r="H47" s="4"/>
      <c r="I47" s="4"/>
      <c r="J47" s="4"/>
      <c r="K47" s="4"/>
      <c r="L47" s="4"/>
      <c r="M47" s="4">
        <f t="shared" si="29"/>
        <v>5000</v>
      </c>
      <c r="N47" s="3">
        <f>M47*Q47/S47</f>
        <v>23094.010767584998</v>
      </c>
      <c r="O47" s="9">
        <f t="shared" si="27"/>
        <v>3.5436936091142686</v>
      </c>
      <c r="P47" s="1">
        <v>0.21650635094610901</v>
      </c>
      <c r="Q47" s="1">
        <v>4.6188021535169996</v>
      </c>
      <c r="R47" s="1"/>
      <c r="S47" s="16">
        <v>1</v>
      </c>
    </row>
    <row r="48" spans="1:19" x14ac:dyDescent="0.25">
      <c r="A48" s="2" t="s">
        <v>16</v>
      </c>
      <c r="B48" s="3"/>
      <c r="C48" s="3">
        <v>9600</v>
      </c>
      <c r="D48" s="4">
        <f t="shared" ref="D48:L48" si="30">$C$14/POWER(1+($B$2/100),D40)</f>
        <v>9275.36231884058</v>
      </c>
      <c r="E48" s="4">
        <f t="shared" si="30"/>
        <v>8961.7027235174701</v>
      </c>
      <c r="F48" s="4">
        <f t="shared" si="30"/>
        <v>8658.6499744130142</v>
      </c>
      <c r="G48" s="4">
        <f t="shared" si="30"/>
        <v>8365.8453859062956</v>
      </c>
      <c r="H48" s="4">
        <f t="shared" si="30"/>
        <v>8082.9424018418322</v>
      </c>
      <c r="I48" s="4">
        <f t="shared" si="30"/>
        <v>7809.606185354427</v>
      </c>
      <c r="J48" s="4">
        <f t="shared" si="30"/>
        <v>7545.5132225646639</v>
      </c>
      <c r="K48" s="4">
        <f t="shared" si="30"/>
        <v>7290.3509396760055</v>
      </c>
      <c r="L48" s="4">
        <f t="shared" si="30"/>
        <v>7043.8173330202962</v>
      </c>
      <c r="M48" s="4">
        <f>SUM(C48:L48)</f>
        <v>82633.790485134581</v>
      </c>
      <c r="N48" s="3">
        <f>M48*Q48/S48</f>
        <v>190834.56472300607</v>
      </c>
      <c r="O48" s="9">
        <f t="shared" si="27"/>
        <v>29.282883523905888</v>
      </c>
      <c r="P48" s="1">
        <v>0.21650635094610901</v>
      </c>
      <c r="Q48" s="1">
        <v>4.6188021535169996</v>
      </c>
      <c r="R48" s="1"/>
      <c r="S48" s="16">
        <v>2</v>
      </c>
    </row>
    <row r="49" spans="1:19" x14ac:dyDescent="0.25">
      <c r="A49" s="2" t="s">
        <v>17</v>
      </c>
      <c r="B49" s="3">
        <v>5000</v>
      </c>
      <c r="C49" s="3">
        <f t="shared" ref="C49" si="31">B49*0.1</f>
        <v>500</v>
      </c>
      <c r="D49" s="4">
        <f t="shared" ref="D49:L49" si="32">$C$15/POWER(1+($B$2/100),D40)</f>
        <v>483.09178743961354</v>
      </c>
      <c r="E49" s="4">
        <f t="shared" si="32"/>
        <v>466.75535018320153</v>
      </c>
      <c r="F49" s="4">
        <f t="shared" si="32"/>
        <v>450.97135283401121</v>
      </c>
      <c r="G49" s="4">
        <f t="shared" si="32"/>
        <v>435.72111384928621</v>
      </c>
      <c r="H49" s="4">
        <f t="shared" si="32"/>
        <v>420.98658342926211</v>
      </c>
      <c r="I49" s="4">
        <f t="shared" si="32"/>
        <v>406.75032215387637</v>
      </c>
      <c r="J49" s="4">
        <f t="shared" si="32"/>
        <v>392.99548034190957</v>
      </c>
      <c r="K49" s="4">
        <f t="shared" si="32"/>
        <v>379.70577810812529</v>
      </c>
      <c r="L49" s="4">
        <f t="shared" si="32"/>
        <v>366.86548609480707</v>
      </c>
      <c r="M49" s="4">
        <f>SUM(B49:L49)</f>
        <v>9303.8432544340922</v>
      </c>
      <c r="N49" s="3">
        <f>M49*Q49/S49</f>
        <v>21486.305629782397</v>
      </c>
      <c r="O49" s="9">
        <f t="shared" si="27"/>
        <v>3.2969969880938992</v>
      </c>
      <c r="P49" s="1">
        <v>0.21650635094610901</v>
      </c>
      <c r="Q49" s="1">
        <v>4.6188021535169996</v>
      </c>
      <c r="R49" s="1"/>
      <c r="S49" s="16">
        <v>2</v>
      </c>
    </row>
    <row r="50" spans="1:19" x14ac:dyDescent="0.25">
      <c r="A50" s="2" t="s">
        <v>18</v>
      </c>
      <c r="B50" s="3">
        <v>15000</v>
      </c>
      <c r="C50" s="3">
        <f>B50*0.1</f>
        <v>1500</v>
      </c>
      <c r="D50" s="4">
        <f t="shared" ref="D50:L50" si="33">$C$16/POWER(1+($B$2/100),D40)</f>
        <v>1449.2753623188407</v>
      </c>
      <c r="E50" s="4">
        <f t="shared" si="33"/>
        <v>1400.2660505496046</v>
      </c>
      <c r="F50" s="4">
        <f t="shared" si="33"/>
        <v>1352.9140585020336</v>
      </c>
      <c r="G50" s="4">
        <f t="shared" si="33"/>
        <v>1307.1633415478586</v>
      </c>
      <c r="H50" s="4">
        <f t="shared" si="33"/>
        <v>1262.9597502877862</v>
      </c>
      <c r="I50" s="4">
        <f t="shared" si="33"/>
        <v>1220.2509664616291</v>
      </c>
      <c r="J50" s="4">
        <f t="shared" si="33"/>
        <v>1178.9864410257287</v>
      </c>
      <c r="K50" s="4">
        <f t="shared" si="33"/>
        <v>1139.1173343243759</v>
      </c>
      <c r="L50" s="4">
        <f t="shared" si="33"/>
        <v>1100.5964582844213</v>
      </c>
      <c r="M50" s="4">
        <f>SUM(B50:L50)</f>
        <v>27911.529763302278</v>
      </c>
      <c r="N50" s="3">
        <f>M50*Q50/S50</f>
        <v>64458.916889347194</v>
      </c>
      <c r="O50" s="9">
        <f t="shared" si="27"/>
        <v>9.8909909642816967</v>
      </c>
      <c r="P50" s="1">
        <v>0.21650635094610901</v>
      </c>
      <c r="Q50" s="1">
        <v>4.6188021535169996</v>
      </c>
      <c r="R50" s="1"/>
      <c r="S50" s="16">
        <v>2</v>
      </c>
    </row>
    <row r="51" spans="1:19" ht="15.75" thickBot="1" x14ac:dyDescent="0.3">
      <c r="A51" s="5" t="s">
        <v>2</v>
      </c>
      <c r="B51" s="6">
        <v>2000</v>
      </c>
      <c r="C51" s="6">
        <f>B51*0.1</f>
        <v>200</v>
      </c>
      <c r="D51" s="7">
        <f t="shared" ref="D51:L51" si="34">$C$17/POWER(1+($B$2/100),D40)</f>
        <v>193.23671497584542</v>
      </c>
      <c r="E51" s="7">
        <f t="shared" si="34"/>
        <v>186.70214007328062</v>
      </c>
      <c r="F51" s="7">
        <f t="shared" si="34"/>
        <v>180.38854113360446</v>
      </c>
      <c r="G51" s="7">
        <f t="shared" si="34"/>
        <v>174.28844553971447</v>
      </c>
      <c r="H51" s="7">
        <f t="shared" si="34"/>
        <v>168.39463337170483</v>
      </c>
      <c r="I51" s="7">
        <f t="shared" si="34"/>
        <v>162.70012886155055</v>
      </c>
      <c r="J51" s="7">
        <f t="shared" si="34"/>
        <v>157.19819213676382</v>
      </c>
      <c r="K51" s="7">
        <f t="shared" si="34"/>
        <v>151.88231124325011</v>
      </c>
      <c r="L51" s="7">
        <f t="shared" si="34"/>
        <v>146.74619443792284</v>
      </c>
      <c r="M51" s="7">
        <f>SUM(B51:L51)</f>
        <v>3721.5373017736374</v>
      </c>
      <c r="N51" s="6">
        <f>M51*Q51/S51</f>
        <v>8594.5222519129602</v>
      </c>
      <c r="O51" s="35">
        <f t="shared" si="27"/>
        <v>1.3187987952375599</v>
      </c>
      <c r="P51" s="8">
        <v>0.21650635094610901</v>
      </c>
      <c r="Q51" s="8">
        <v>4.6188021535169996</v>
      </c>
      <c r="R51" s="8"/>
      <c r="S51" s="17">
        <v>2</v>
      </c>
    </row>
    <row r="52" spans="1:19" ht="15.75" thickBo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5">
        <f>SUM(N41:N51)</f>
        <v>651693.21377525211</v>
      </c>
      <c r="O52" s="36">
        <f>SUM(O41:O51)</f>
        <v>99.999999999999972</v>
      </c>
      <c r="P52" s="10"/>
      <c r="Q52" s="10"/>
      <c r="R52" s="10"/>
    </row>
    <row r="54" spans="1:19" ht="15.75" thickBot="1" x14ac:dyDescent="0.3"/>
    <row r="55" spans="1:19" x14ac:dyDescent="0.25">
      <c r="A55" s="27" t="s">
        <v>22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9"/>
    </row>
    <row r="56" spans="1:19" ht="15" customHeight="1" x14ac:dyDescent="0.25">
      <c r="A56" s="30" t="s">
        <v>7</v>
      </c>
      <c r="B56" s="31" t="s">
        <v>13</v>
      </c>
      <c r="C56" s="31" t="s">
        <v>14</v>
      </c>
      <c r="D56" s="31"/>
      <c r="E56" s="31"/>
      <c r="F56" s="31"/>
      <c r="G56" s="31"/>
      <c r="H56" s="31"/>
      <c r="I56" s="31"/>
      <c r="J56" s="31"/>
      <c r="K56" s="31"/>
      <c r="L56" s="31"/>
      <c r="M56" s="31" t="s">
        <v>12</v>
      </c>
      <c r="N56" s="31" t="s">
        <v>11</v>
      </c>
      <c r="O56" s="37" t="s">
        <v>27</v>
      </c>
      <c r="P56" s="31" t="s">
        <v>8</v>
      </c>
      <c r="Q56" s="31" t="s">
        <v>9</v>
      </c>
      <c r="R56" s="31" t="s">
        <v>10</v>
      </c>
      <c r="S56" s="26" t="s">
        <v>23</v>
      </c>
    </row>
    <row r="57" spans="1:19" x14ac:dyDescent="0.25">
      <c r="A57" s="30"/>
      <c r="B57" s="31"/>
      <c r="C57" s="24">
        <v>0</v>
      </c>
      <c r="D57" s="24">
        <v>1</v>
      </c>
      <c r="E57" s="24">
        <v>2</v>
      </c>
      <c r="F57" s="24">
        <v>3</v>
      </c>
      <c r="G57" s="24">
        <v>4</v>
      </c>
      <c r="H57" s="24">
        <v>5</v>
      </c>
      <c r="I57" s="24">
        <v>6</v>
      </c>
      <c r="J57" s="24">
        <v>7</v>
      </c>
      <c r="K57" s="24">
        <v>8</v>
      </c>
      <c r="L57" s="24">
        <v>9</v>
      </c>
      <c r="M57" s="31"/>
      <c r="N57" s="31"/>
      <c r="O57" s="38"/>
      <c r="P57" s="31"/>
      <c r="Q57" s="31"/>
      <c r="R57" s="31"/>
      <c r="S57" s="26"/>
    </row>
    <row r="58" spans="1:19" x14ac:dyDescent="0.25">
      <c r="A58" s="2" t="s">
        <v>24</v>
      </c>
      <c r="B58" s="3">
        <v>1500</v>
      </c>
      <c r="C58" s="3">
        <f>B58*0.1</f>
        <v>150</v>
      </c>
      <c r="D58" s="4">
        <f t="shared" ref="D58:L58" si="35">$C$7/POWER(1+($B$2/100),D57)</f>
        <v>144.92753623188406</v>
      </c>
      <c r="E58" s="4">
        <f t="shared" si="35"/>
        <v>140.02660505496047</v>
      </c>
      <c r="F58" s="4">
        <f t="shared" si="35"/>
        <v>135.29140585020335</v>
      </c>
      <c r="G58" s="4">
        <f t="shared" si="35"/>
        <v>130.71633415478587</v>
      </c>
      <c r="H58" s="4">
        <f t="shared" si="35"/>
        <v>126.29597502877863</v>
      </c>
      <c r="I58" s="4">
        <f t="shared" si="35"/>
        <v>122.02509664616292</v>
      </c>
      <c r="J58" s="4">
        <f t="shared" si="35"/>
        <v>117.89864410257287</v>
      </c>
      <c r="K58" s="4">
        <f t="shared" si="35"/>
        <v>113.91173343243759</v>
      </c>
      <c r="L58" s="4">
        <f t="shared" si="35"/>
        <v>110.05964582844213</v>
      </c>
      <c r="M58" s="4">
        <f>SUM(B58:L58)</f>
        <v>2791.1529763302283</v>
      </c>
      <c r="N58" s="3">
        <f>M58*R58*Q58/S58</f>
        <v>19337.675066804164</v>
      </c>
      <c r="O58" s="3">
        <f>N58/$N$69*100</f>
        <v>4.1272746278384833</v>
      </c>
      <c r="P58" s="1">
        <v>0.21650635094610901</v>
      </c>
      <c r="Q58" s="1">
        <v>4.6188021535169996</v>
      </c>
      <c r="R58" s="1">
        <v>3</v>
      </c>
      <c r="S58" s="16">
        <v>2</v>
      </c>
    </row>
    <row r="59" spans="1:19" x14ac:dyDescent="0.25">
      <c r="A59" s="25" t="s">
        <v>0</v>
      </c>
      <c r="B59" s="3">
        <v>4000</v>
      </c>
      <c r="C59" s="3">
        <f t="shared" ref="C59:C64" si="36">B59*0.1</f>
        <v>400</v>
      </c>
      <c r="D59" s="4">
        <f t="shared" ref="D59:L59" si="37">$C$8/POWER(1+($B$2/100),D57)</f>
        <v>386.47342995169083</v>
      </c>
      <c r="E59" s="4">
        <f t="shared" si="37"/>
        <v>373.40428014656123</v>
      </c>
      <c r="F59" s="4">
        <f t="shared" si="37"/>
        <v>360.77708226720893</v>
      </c>
      <c r="G59" s="4">
        <f t="shared" si="37"/>
        <v>348.57689107942895</v>
      </c>
      <c r="H59" s="4">
        <f t="shared" si="37"/>
        <v>336.78926674340966</v>
      </c>
      <c r="I59" s="4">
        <f t="shared" si="37"/>
        <v>325.40025772310111</v>
      </c>
      <c r="J59" s="4">
        <f t="shared" si="37"/>
        <v>314.39638427352764</v>
      </c>
      <c r="K59" s="4">
        <f t="shared" si="37"/>
        <v>303.76462248650023</v>
      </c>
      <c r="L59" s="4">
        <f t="shared" si="37"/>
        <v>293.49238887584568</v>
      </c>
      <c r="M59" s="4">
        <f t="shared" ref="M59:M60" si="38">SUM(B59:L59)</f>
        <v>7443.0746035472748</v>
      </c>
      <c r="N59" s="3">
        <f>M59*R59*Q59/S59</f>
        <v>51567.133511477761</v>
      </c>
      <c r="O59" s="3">
        <f t="shared" ref="O59:O68" si="39">N59/$N$69*100</f>
        <v>11.006065674235954</v>
      </c>
      <c r="P59" s="1">
        <v>0.21650635094610901</v>
      </c>
      <c r="Q59" s="1">
        <v>4.6188021535169996</v>
      </c>
      <c r="R59" s="1">
        <v>3</v>
      </c>
      <c r="S59" s="16">
        <v>2</v>
      </c>
    </row>
    <row r="60" spans="1:19" x14ac:dyDescent="0.25">
      <c r="A60" s="25" t="s">
        <v>1</v>
      </c>
      <c r="B60" s="3">
        <v>10000</v>
      </c>
      <c r="C60" s="3">
        <f t="shared" si="36"/>
        <v>1000</v>
      </c>
      <c r="D60" s="4">
        <f t="shared" ref="D60:L60" si="40">$C$9/POWER(1+($B$2/100),D57)</f>
        <v>966.18357487922708</v>
      </c>
      <c r="E60" s="4">
        <f t="shared" si="40"/>
        <v>933.51070036640306</v>
      </c>
      <c r="F60" s="4">
        <f t="shared" si="40"/>
        <v>901.94270566802243</v>
      </c>
      <c r="G60" s="4">
        <f t="shared" si="40"/>
        <v>871.44222769857242</v>
      </c>
      <c r="H60" s="4">
        <f t="shared" si="40"/>
        <v>841.97316685852422</v>
      </c>
      <c r="I60" s="4">
        <f t="shared" si="40"/>
        <v>813.50064430775274</v>
      </c>
      <c r="J60" s="4">
        <f t="shared" si="40"/>
        <v>785.99096068381914</v>
      </c>
      <c r="K60" s="4">
        <f t="shared" si="40"/>
        <v>759.41155621625057</v>
      </c>
      <c r="L60" s="4">
        <f t="shared" si="40"/>
        <v>733.73097218961414</v>
      </c>
      <c r="M60" s="4">
        <f t="shared" si="38"/>
        <v>18607.686508868184</v>
      </c>
      <c r="N60" s="3">
        <f>M60*Q60/S60</f>
        <v>42972.611259564794</v>
      </c>
      <c r="O60" s="3">
        <f t="shared" si="39"/>
        <v>9.1717213951966272</v>
      </c>
      <c r="P60" s="1">
        <v>0.21650635094610901</v>
      </c>
      <c r="Q60" s="1">
        <v>4.6188021535169996</v>
      </c>
      <c r="R60" s="1"/>
      <c r="S60" s="16">
        <v>2</v>
      </c>
    </row>
    <row r="61" spans="1:19" x14ac:dyDescent="0.25">
      <c r="A61" s="25" t="s">
        <v>3</v>
      </c>
      <c r="B61" s="3">
        <v>10000</v>
      </c>
      <c r="C61" s="3">
        <f t="shared" si="36"/>
        <v>1000</v>
      </c>
      <c r="D61" s="4"/>
      <c r="E61" s="4"/>
      <c r="F61" s="4"/>
      <c r="G61" s="4"/>
      <c r="H61" s="4"/>
      <c r="I61" s="4"/>
      <c r="J61" s="4"/>
      <c r="K61" s="4"/>
      <c r="L61" s="4"/>
      <c r="M61" s="4">
        <f>B61</f>
        <v>10000</v>
      </c>
      <c r="N61" s="13">
        <f>M61*Q61/S61</f>
        <v>23094.010767584998</v>
      </c>
      <c r="O61" s="3">
        <f t="shared" si="39"/>
        <v>4.9289960849380723</v>
      </c>
      <c r="P61" s="1">
        <v>0.21650635094610901</v>
      </c>
      <c r="Q61" s="1">
        <v>4.6188021535169996</v>
      </c>
      <c r="R61" s="1"/>
      <c r="S61" s="16">
        <v>2</v>
      </c>
    </row>
    <row r="62" spans="1:19" x14ac:dyDescent="0.25">
      <c r="A62" s="25" t="s">
        <v>4</v>
      </c>
      <c r="B62" s="3">
        <v>5000</v>
      </c>
      <c r="C62" s="3">
        <f t="shared" si="36"/>
        <v>500</v>
      </c>
      <c r="D62" s="4"/>
      <c r="E62" s="4"/>
      <c r="F62" s="4"/>
      <c r="G62" s="4"/>
      <c r="H62" s="4"/>
      <c r="I62" s="4"/>
      <c r="J62" s="4"/>
      <c r="K62" s="4"/>
      <c r="L62" s="4"/>
      <c r="M62" s="4">
        <f t="shared" ref="M62:M64" si="41">B62</f>
        <v>5000</v>
      </c>
      <c r="N62" s="3">
        <f>M62*Q62/S62</f>
        <v>11547.005383792499</v>
      </c>
      <c r="O62" s="3">
        <f t="shared" si="39"/>
        <v>2.4644980424690361</v>
      </c>
      <c r="P62" s="1">
        <v>0.21650635094610901</v>
      </c>
      <c r="Q62" s="1">
        <v>4.6188021535169996</v>
      </c>
      <c r="R62" s="1"/>
      <c r="S62" s="16">
        <v>2</v>
      </c>
    </row>
    <row r="63" spans="1:19" x14ac:dyDescent="0.25">
      <c r="A63" s="25" t="s">
        <v>5</v>
      </c>
      <c r="B63" s="3">
        <v>10000</v>
      </c>
      <c r="C63" s="3">
        <f t="shared" si="36"/>
        <v>1000</v>
      </c>
      <c r="D63" s="4"/>
      <c r="E63" s="4"/>
      <c r="F63" s="4"/>
      <c r="G63" s="4"/>
      <c r="H63" s="4"/>
      <c r="I63" s="4"/>
      <c r="J63" s="4"/>
      <c r="K63" s="4"/>
      <c r="L63" s="4"/>
      <c r="M63" s="4">
        <f t="shared" si="41"/>
        <v>10000</v>
      </c>
      <c r="N63" s="3">
        <f>M63*Q63/S63</f>
        <v>23094.010767584998</v>
      </c>
      <c r="O63" s="3">
        <f t="shared" si="39"/>
        <v>4.9289960849380723</v>
      </c>
      <c r="P63" s="1">
        <v>0.21650635094610901</v>
      </c>
      <c r="Q63" s="1">
        <v>4.6188021535169996</v>
      </c>
      <c r="R63" s="1"/>
      <c r="S63" s="16">
        <v>2</v>
      </c>
    </row>
    <row r="64" spans="1:19" x14ac:dyDescent="0.25">
      <c r="A64" s="25" t="s">
        <v>6</v>
      </c>
      <c r="B64" s="3">
        <v>5000</v>
      </c>
      <c r="C64" s="3">
        <f t="shared" si="36"/>
        <v>500</v>
      </c>
      <c r="D64" s="4"/>
      <c r="E64" s="4"/>
      <c r="F64" s="4"/>
      <c r="G64" s="4"/>
      <c r="H64" s="4"/>
      <c r="I64" s="4"/>
      <c r="J64" s="4"/>
      <c r="K64" s="4"/>
      <c r="L64" s="4"/>
      <c r="M64" s="4">
        <f t="shared" si="41"/>
        <v>5000</v>
      </c>
      <c r="N64" s="3">
        <f>M64*Q64/S64</f>
        <v>11547.005383792499</v>
      </c>
      <c r="O64" s="3">
        <f t="shared" si="39"/>
        <v>2.4644980424690361</v>
      </c>
      <c r="P64" s="1">
        <v>0.21650635094610901</v>
      </c>
      <c r="Q64" s="1">
        <v>4.6188021535169996</v>
      </c>
      <c r="R64" s="1"/>
      <c r="S64" s="16">
        <v>2</v>
      </c>
    </row>
    <row r="65" spans="1:19" x14ac:dyDescent="0.25">
      <c r="A65" s="2" t="s">
        <v>16</v>
      </c>
      <c r="B65" s="3"/>
      <c r="C65" s="3">
        <v>9600</v>
      </c>
      <c r="D65" s="4">
        <f t="shared" ref="D65:L65" si="42">$C$14/POWER(1+($B$2/100),D57)</f>
        <v>9275.36231884058</v>
      </c>
      <c r="E65" s="4">
        <f t="shared" si="42"/>
        <v>8961.7027235174701</v>
      </c>
      <c r="F65" s="4">
        <f t="shared" si="42"/>
        <v>8658.6499744130142</v>
      </c>
      <c r="G65" s="4">
        <f t="shared" si="42"/>
        <v>8365.8453859062956</v>
      </c>
      <c r="H65" s="4">
        <f t="shared" si="42"/>
        <v>8082.9424018418322</v>
      </c>
      <c r="I65" s="4">
        <f t="shared" si="42"/>
        <v>7809.606185354427</v>
      </c>
      <c r="J65" s="4">
        <f t="shared" si="42"/>
        <v>7545.5132225646639</v>
      </c>
      <c r="K65" s="4">
        <f t="shared" si="42"/>
        <v>7290.3509396760055</v>
      </c>
      <c r="L65" s="4">
        <f t="shared" si="42"/>
        <v>7043.8173330202962</v>
      </c>
      <c r="M65" s="4">
        <f>SUM(C65:L65)</f>
        <v>82633.790485134581</v>
      </c>
      <c r="N65" s="3">
        <f>M65*Q65/S65</f>
        <v>190834.56472300607</v>
      </c>
      <c r="O65" s="3">
        <f t="shared" si="39"/>
        <v>40.730162978482134</v>
      </c>
      <c r="P65" s="1">
        <v>0.21650635094610901</v>
      </c>
      <c r="Q65" s="1">
        <v>4.6188021535169996</v>
      </c>
      <c r="R65" s="1"/>
      <c r="S65" s="16">
        <v>2</v>
      </c>
    </row>
    <row r="66" spans="1:19" x14ac:dyDescent="0.25">
      <c r="A66" s="2" t="s">
        <v>17</v>
      </c>
      <c r="B66" s="3">
        <v>5000</v>
      </c>
      <c r="C66" s="3">
        <f t="shared" ref="C66" si="43">B66*0.1</f>
        <v>500</v>
      </c>
      <c r="D66" s="4">
        <f t="shared" ref="D66:L66" si="44">$C$15/POWER(1+($B$2/100),D57)</f>
        <v>483.09178743961354</v>
      </c>
      <c r="E66" s="4">
        <f t="shared" si="44"/>
        <v>466.75535018320153</v>
      </c>
      <c r="F66" s="4">
        <f t="shared" si="44"/>
        <v>450.97135283401121</v>
      </c>
      <c r="G66" s="4">
        <f t="shared" si="44"/>
        <v>435.72111384928621</v>
      </c>
      <c r="H66" s="4">
        <f t="shared" si="44"/>
        <v>420.98658342926211</v>
      </c>
      <c r="I66" s="4">
        <f t="shared" si="44"/>
        <v>406.75032215387637</v>
      </c>
      <c r="J66" s="4">
        <f t="shared" si="44"/>
        <v>392.99548034190957</v>
      </c>
      <c r="K66" s="4">
        <f t="shared" si="44"/>
        <v>379.70577810812529</v>
      </c>
      <c r="L66" s="4">
        <f t="shared" si="44"/>
        <v>366.86548609480707</v>
      </c>
      <c r="M66" s="4">
        <f>SUM(B66:L66)</f>
        <v>9303.8432544340922</v>
      </c>
      <c r="N66" s="3">
        <f>M66*Q66/S66</f>
        <v>21486.305629782397</v>
      </c>
      <c r="O66" s="3">
        <f t="shared" si="39"/>
        <v>4.5858606975983136</v>
      </c>
      <c r="P66" s="1">
        <v>0.21650635094610901</v>
      </c>
      <c r="Q66" s="1">
        <v>4.6188021535169996</v>
      </c>
      <c r="R66" s="1"/>
      <c r="S66" s="16">
        <v>2</v>
      </c>
    </row>
    <row r="67" spans="1:19" x14ac:dyDescent="0.25">
      <c r="A67" s="2" t="s">
        <v>18</v>
      </c>
      <c r="B67" s="3">
        <v>15000</v>
      </c>
      <c r="C67" s="3">
        <f>B67*0.1</f>
        <v>1500</v>
      </c>
      <c r="D67" s="4">
        <f t="shared" ref="D67:L67" si="45">$C$16/POWER(1+($B$2/100),D57)</f>
        <v>1449.2753623188407</v>
      </c>
      <c r="E67" s="4">
        <f t="shared" si="45"/>
        <v>1400.2660505496046</v>
      </c>
      <c r="F67" s="4">
        <f t="shared" si="45"/>
        <v>1352.9140585020336</v>
      </c>
      <c r="G67" s="4">
        <f t="shared" si="45"/>
        <v>1307.1633415478586</v>
      </c>
      <c r="H67" s="4">
        <f t="shared" si="45"/>
        <v>1262.9597502877862</v>
      </c>
      <c r="I67" s="4">
        <f t="shared" si="45"/>
        <v>1220.2509664616291</v>
      </c>
      <c r="J67" s="4">
        <f t="shared" si="45"/>
        <v>1178.9864410257287</v>
      </c>
      <c r="K67" s="4">
        <f t="shared" si="45"/>
        <v>1139.1173343243759</v>
      </c>
      <c r="L67" s="4">
        <f t="shared" si="45"/>
        <v>1100.5964582844213</v>
      </c>
      <c r="M67" s="4">
        <f>SUM(B67:L67)</f>
        <v>27911.529763302278</v>
      </c>
      <c r="N67" s="3">
        <f>M67*Q67/S67</f>
        <v>64458.916889347194</v>
      </c>
      <c r="O67" s="3">
        <f t="shared" si="39"/>
        <v>13.757582092794943</v>
      </c>
      <c r="P67" s="1">
        <v>0.21650635094610901</v>
      </c>
      <c r="Q67" s="1">
        <v>4.6188021535169996</v>
      </c>
      <c r="R67" s="1"/>
      <c r="S67" s="16">
        <v>2</v>
      </c>
    </row>
    <row r="68" spans="1:19" ht="15.75" thickBot="1" x14ac:dyDescent="0.3">
      <c r="A68" s="5" t="s">
        <v>2</v>
      </c>
      <c r="B68" s="6">
        <v>2000</v>
      </c>
      <c r="C68" s="6">
        <f>B68*0.1</f>
        <v>200</v>
      </c>
      <c r="D68" s="7">
        <f t="shared" ref="D68:L68" si="46">$C$17/POWER(1+($B$2/100),D57)</f>
        <v>193.23671497584542</v>
      </c>
      <c r="E68" s="7">
        <f t="shared" si="46"/>
        <v>186.70214007328062</v>
      </c>
      <c r="F68" s="7">
        <f t="shared" si="46"/>
        <v>180.38854113360446</v>
      </c>
      <c r="G68" s="7">
        <f t="shared" si="46"/>
        <v>174.28844553971447</v>
      </c>
      <c r="H68" s="7">
        <f t="shared" si="46"/>
        <v>168.39463337170483</v>
      </c>
      <c r="I68" s="7">
        <f t="shared" si="46"/>
        <v>162.70012886155055</v>
      </c>
      <c r="J68" s="7">
        <f t="shared" si="46"/>
        <v>157.19819213676382</v>
      </c>
      <c r="K68" s="7">
        <f t="shared" si="46"/>
        <v>151.88231124325011</v>
      </c>
      <c r="L68" s="7">
        <f t="shared" si="46"/>
        <v>146.74619443792284</v>
      </c>
      <c r="M68" s="7">
        <f>SUM(B68:L68)</f>
        <v>3721.5373017736374</v>
      </c>
      <c r="N68" s="6">
        <f>M68*Q68/S68</f>
        <v>8594.5222519129602</v>
      </c>
      <c r="O68" s="6">
        <f t="shared" si="39"/>
        <v>1.8343442790393258</v>
      </c>
      <c r="P68" s="8">
        <v>0.21650635094610901</v>
      </c>
      <c r="Q68" s="8">
        <v>4.6188021535169996</v>
      </c>
      <c r="R68" s="8"/>
      <c r="S68" s="17">
        <v>2</v>
      </c>
    </row>
    <row r="69" spans="1:19" ht="15.75" thickBot="1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15">
        <f>SUM(N58:N68)</f>
        <v>468533.76163465035</v>
      </c>
      <c r="O69" s="36">
        <f>SUM(O58:O68)</f>
        <v>100.00000000000001</v>
      </c>
      <c r="P69" s="39"/>
      <c r="Q69" s="39"/>
      <c r="R69" s="39"/>
      <c r="S69" s="40"/>
    </row>
    <row r="75" spans="1:19" x14ac:dyDescent="0.25">
      <c r="F75" s="14"/>
    </row>
  </sheetData>
  <mergeCells count="44">
    <mergeCell ref="O22:O23"/>
    <mergeCell ref="O39:O40"/>
    <mergeCell ref="O56:O57"/>
    <mergeCell ref="R5:R6"/>
    <mergeCell ref="M5:M6"/>
    <mergeCell ref="C5:L5"/>
    <mergeCell ref="A5:A6"/>
    <mergeCell ref="B5:B6"/>
    <mergeCell ref="N5:N6"/>
    <mergeCell ref="P5:P6"/>
    <mergeCell ref="Q5:Q6"/>
    <mergeCell ref="O5:O6"/>
    <mergeCell ref="Q39:Q40"/>
    <mergeCell ref="R39:R40"/>
    <mergeCell ref="S39:S40"/>
    <mergeCell ref="A22:A23"/>
    <mergeCell ref="B22:B23"/>
    <mergeCell ref="C22:L22"/>
    <mergeCell ref="M22:M23"/>
    <mergeCell ref="N22:N23"/>
    <mergeCell ref="P22:P23"/>
    <mergeCell ref="Q22:Q23"/>
    <mergeCell ref="R22:R23"/>
    <mergeCell ref="B39:B40"/>
    <mergeCell ref="C39:L39"/>
    <mergeCell ref="M39:M40"/>
    <mergeCell ref="N39:N40"/>
    <mergeCell ref="P39:P40"/>
    <mergeCell ref="S56:S57"/>
    <mergeCell ref="A55:S55"/>
    <mergeCell ref="A38:S38"/>
    <mergeCell ref="A21:S21"/>
    <mergeCell ref="A4:S4"/>
    <mergeCell ref="A56:A57"/>
    <mergeCell ref="B56:B57"/>
    <mergeCell ref="C56:L56"/>
    <mergeCell ref="M56:M57"/>
    <mergeCell ref="N56:N57"/>
    <mergeCell ref="P56:P57"/>
    <mergeCell ref="Q56:Q57"/>
    <mergeCell ref="R56:R57"/>
    <mergeCell ref="S5:S6"/>
    <mergeCell ref="S22:S23"/>
    <mergeCell ref="A39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2019-08-14T16:58:26Z</dcterms:created>
  <dcterms:modified xsi:type="dcterms:W3CDTF">2019-09-28T12:34:52Z</dcterms:modified>
</cp:coreProperties>
</file>