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ej.nich\OneDrive - Sydney Grammar School\Documents\5SAC - COIN ANALYSIS DATA\Eamon Nicholas XRF Spectra\"/>
    </mc:Choice>
  </mc:AlternateContent>
  <xr:revisionPtr revIDLastSave="22" documentId="8_{C93D4996-4DA5-452C-AADF-E19411FF6F15}" xr6:coauthVersionLast="45" xr6:coauthVersionMax="46" xr10:uidLastSave="{55FF34D8-568E-4999-AF30-AF8F16E4CBFA}"/>
  <bookViews>
    <workbookView xWindow="-110" yWindow="-110" windowWidth="19420" windowHeight="10420" xr2:uid="{460B0F0B-0B44-461C-9CA5-3C720FDF6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S15" i="1"/>
  <c r="S16" i="1"/>
  <c r="S3" i="1"/>
  <c r="S4" i="1"/>
  <c r="S5" i="1"/>
  <c r="S6" i="1"/>
  <c r="S7" i="1"/>
  <c r="S8" i="1"/>
  <c r="S9" i="1"/>
  <c r="S10" i="1"/>
  <c r="S11" i="1"/>
  <c r="S12" i="1"/>
  <c r="S13" i="1"/>
  <c r="S14" i="1"/>
</calcChain>
</file>

<file path=xl/sharedStrings.xml><?xml version="1.0" encoding="utf-8"?>
<sst xmlns="http://schemas.openxmlformats.org/spreadsheetml/2006/main" count="51" uniqueCount="28">
  <si>
    <t>EN-1, reverse</t>
  </si>
  <si>
    <t>Concentration (CU1)</t>
  </si>
  <si>
    <t>MnKa1</t>
  </si>
  <si>
    <t>FeKa1</t>
  </si>
  <si>
    <t>CoKa1</t>
  </si>
  <si>
    <t>NiKa1</t>
  </si>
  <si>
    <t>CuKa1</t>
  </si>
  <si>
    <t>ZnKa1</t>
  </si>
  <si>
    <t>AsKa1</t>
  </si>
  <si>
    <t>PbLb1</t>
  </si>
  <si>
    <t>BiLb1</t>
  </si>
  <si>
    <t>ZrKa1</t>
  </si>
  <si>
    <t>NbKa1</t>
  </si>
  <si>
    <t>AgKa1</t>
  </si>
  <si>
    <t>SnKa1</t>
  </si>
  <si>
    <t>SbKa1</t>
  </si>
  <si>
    <t>2, obv</t>
  </si>
  <si>
    <t>3,obv</t>
  </si>
  <si>
    <t>4,rev</t>
  </si>
  <si>
    <t>5, rev</t>
  </si>
  <si>
    <t>6, obv</t>
  </si>
  <si>
    <t>7, obv</t>
  </si>
  <si>
    <t>Column1</t>
  </si>
  <si>
    <t>x̄</t>
  </si>
  <si>
    <t>σ</t>
  </si>
  <si>
    <t>FIRST DATA COLUMN</t>
  </si>
  <si>
    <t>PERCENTAGE COMPOSITION</t>
  </si>
  <si>
    <t>Spectra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</si>
</sst>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Average</a:t>
            </a:r>
            <a:r>
              <a:rPr lang="en-AU" baseline="0"/>
              <a:t> Percentage Composition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E35-49AA-BEF7-F77CDEB2518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E35-49AA-BEF7-F77CDEB2518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E35-49AA-BEF7-F77CDEB2518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E35-49AA-BEF7-F77CDEB2518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E35-49AA-BEF7-F77CDEB2518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E35-49AA-BEF7-F77CDEB2518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E35-49AA-BEF7-F77CDEB2518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E35-49AA-BEF7-F77CDEB2518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E35-49AA-BEF7-F77CDEB2518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E35-49AA-BEF7-F77CDEB2518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E35-49AA-BEF7-F77CDEB2518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E35-49AA-BEF7-F77CDEB2518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4E35-49AA-BEF7-F77CDEB2518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4E35-49AA-BEF7-F77CDEB25180}"/>
              </c:ext>
            </c:extLst>
          </c:dPt>
          <c:cat>
            <c:strRef>
              <c:f>Sheet1!$K$3:$K$16</c:f>
              <c:strCache>
                <c:ptCount val="14"/>
                <c:pt idx="0">
                  <c:v>MnKa1</c:v>
                </c:pt>
                <c:pt idx="1">
                  <c:v>FeKa1</c:v>
                </c:pt>
                <c:pt idx="2">
                  <c:v>CoKa1</c:v>
                </c:pt>
                <c:pt idx="3">
                  <c:v>NiKa1</c:v>
                </c:pt>
                <c:pt idx="4">
                  <c:v>CuKa1</c:v>
                </c:pt>
                <c:pt idx="5">
                  <c:v>ZnKa1</c:v>
                </c:pt>
                <c:pt idx="6">
                  <c:v>AsKa1</c:v>
                </c:pt>
                <c:pt idx="7">
                  <c:v>PbLb1</c:v>
                </c:pt>
                <c:pt idx="8">
                  <c:v>BiLb1</c:v>
                </c:pt>
                <c:pt idx="9">
                  <c:v>ZrKa1</c:v>
                </c:pt>
                <c:pt idx="10">
                  <c:v>NbKa1</c:v>
                </c:pt>
                <c:pt idx="11">
                  <c:v>AgKa1</c:v>
                </c:pt>
                <c:pt idx="12">
                  <c:v>SnKa1</c:v>
                </c:pt>
                <c:pt idx="13">
                  <c:v>SbKa1</c:v>
                </c:pt>
              </c:strCache>
            </c:strRef>
          </c:cat>
          <c:val>
            <c:numRef>
              <c:f>Sheet1!$S$3:$S$16</c:f>
              <c:numCache>
                <c:formatCode>General</c:formatCode>
                <c:ptCount val="14"/>
                <c:pt idx="0">
                  <c:v>1.0932720257142857E-2</c:v>
                </c:pt>
                <c:pt idx="1">
                  <c:v>0.13293469581428571</c:v>
                </c:pt>
                <c:pt idx="2">
                  <c:v>-1.2470228957142856E-2</c:v>
                </c:pt>
                <c:pt idx="3">
                  <c:v>-5.6212035428571437E-3</c:v>
                </c:pt>
                <c:pt idx="4">
                  <c:v>88.584437669814292</c:v>
                </c:pt>
                <c:pt idx="5">
                  <c:v>0.28433209209999999</c:v>
                </c:pt>
                <c:pt idx="6">
                  <c:v>0.18838134045714289</c:v>
                </c:pt>
                <c:pt idx="7">
                  <c:v>2.9808262752999997</c:v>
                </c:pt>
                <c:pt idx="8">
                  <c:v>-3.5056399428571431E-3</c:v>
                </c:pt>
                <c:pt idx="9">
                  <c:v>1.1913073757142859E-2</c:v>
                </c:pt>
                <c:pt idx="10">
                  <c:v>-0.91120292851428564</c:v>
                </c:pt>
                <c:pt idx="11">
                  <c:v>4.5180153473571432</c:v>
                </c:pt>
                <c:pt idx="12">
                  <c:v>3.3823615955571427</c:v>
                </c:pt>
                <c:pt idx="13">
                  <c:v>0.12054838401428572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F2-4880-89B1-039E5ECB2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755650</xdr:colOff>
      <xdr:row>16</xdr:row>
      <xdr:rowOff>138112</xdr:rowOff>
    </xdr:from>
    <xdr:to>
      <xdr:col>16</xdr:col>
      <xdr:colOff>60325</xdr:colOff>
      <xdr:row>31</xdr:row>
      <xdr:rowOff>30162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C2D813-4286-49E8-A215-3461193042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5513CB-D9E3-4D0B-857A-BA13434E53BC}" name="PercentComp" displayName="PercentComp" ref="A3:I16" headerRowCount="0">
  <tableColumns count="9">
    <tableColumn id="1" xr3:uid="{394BC0A1-7313-4F2B-A33D-5D784C5B3ABE}" name="Column1" totalsRowLabel="Total"/>
    <tableColumn id="2" xr3:uid="{03C57190-B81C-4AC9-9DC6-CC85AA6C77EB}" name="Column2"/>
    <tableColumn id="3" xr3:uid="{2C694897-BD1B-449D-B344-E81B467F8CA5}" name="Column3"/>
    <tableColumn id="4" xr3:uid="{CF54B9CE-712C-4B2C-9C01-AB81ECD12EDC}" name="Column4"/>
    <tableColumn id="5" xr3:uid="{0CC0C986-1504-482F-B9EE-68AACFB27175}" name="Column5"/>
    <tableColumn id="6" xr3:uid="{2DC627F3-1E54-4C9B-87E2-89AE1C69489D}" name="Column6"/>
    <tableColumn id="7" xr3:uid="{E73B7DE8-EBC7-4550-A936-449425180CA3}" name="Column7"/>
    <tableColumn id="8" xr3:uid="{683496B4-0D28-4640-823E-B06889EF7002}" name="Column8" totalsRowFunction="sum"/>
    <tableColumn id="9" xr3:uid="{577E42CF-F87A-4B28-9B1E-A4EA720D4EAF}" name="Column9" dataDxfId="0">
      <calculatedColumnFormula>AVERAGE(PercentComp[[#This Row],[Column2]:[Column8]])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A9E60E-3D15-4ECF-A581-8B52DD001347}" name="Table2" displayName="Table2" ref="K2:T16" totalsRowShown="0">
  <autoFilter ref="K2:T16" xr:uid="{52D22B69-E47D-47F8-9AC1-B9BA701AB1D6}"/>
  <tableColumns count="10">
    <tableColumn id="1" xr3:uid="{AABE9220-9398-4661-A5DD-F2B3BC4F5C8A}" name="Spectra"/>
    <tableColumn id="2" xr3:uid="{EB21158F-929E-46A7-A10B-ECABE0F4D963}" name="EN-1, reverse"/>
    <tableColumn id="3" xr3:uid="{7EABFE18-941A-4E0E-9AF3-BDA6887E5599}" name="2, obv"/>
    <tableColumn id="4" xr3:uid="{B7C8640B-B284-47C0-9154-DBAAFE0458A5}" name="3,obv"/>
    <tableColumn id="5" xr3:uid="{4D5FFB28-F8D4-486F-BA70-9C10A9CA5CD5}" name="4,rev"/>
    <tableColumn id="6" xr3:uid="{B1ECDAF5-CEBB-4E5E-B807-7282464CD3E7}" name="5, rev"/>
    <tableColumn id="7" xr3:uid="{C7C3BDA7-A656-401B-A477-B85652028F62}" name="6, obv"/>
    <tableColumn id="8" xr3:uid="{CA0D2368-5A5A-474A-8DC0-92053A5F3590}" name="7, obv"/>
    <tableColumn id="9" xr3:uid="{2476EC35-4CEE-4F71-B062-86AB10C9B6E7}" name="x̄" dataDxfId="2">
      <calculatedColumnFormula>AVERAGE(Table2[[#This Row],[EN-1, reverse]:[7, obv]])</calculatedColumnFormula>
    </tableColumn>
    <tableColumn id="10" xr3:uid="{4F016FDE-6963-43A9-8DE2-D83CB4E4DDEA}" name="σ" dataDxfId="1">
      <calculatedColumnFormula>STDEV(Table2[[#This Row],[EN-1, reverse]:[7, obv]])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4CB5-4989-44A7-9F3A-E282C2D05928}">
  <dimension ref="A1:V20"/>
  <sheetViews>
    <sheetView tabSelected="1" topLeftCell="J2" workbookViewId="0">
      <selection activeCell="R7" sqref="R7"/>
    </sheetView>
  </sheetViews>
  <sheetFormatPr defaultRowHeight="14.5" x14ac:dyDescent="0.35"/>
  <cols>
    <col min="1" max="1" width="33.453125" customWidth="1"/>
    <col min="2" max="9" width="11.26953125" customWidth="1"/>
    <col min="10" max="10" width="11.6328125" customWidth="1"/>
    <col min="11" max="11" width="24" customWidth="1"/>
    <col min="12" max="12" width="11.26953125" customWidth="1"/>
    <col min="13" max="13" width="11.453125" customWidth="1"/>
    <col min="14" max="17" width="11.26953125" customWidth="1"/>
  </cols>
  <sheetData>
    <row r="1" spans="1:22" ht="44.25" customHeight="1" x14ac:dyDescent="0.35">
      <c r="A1" t="s">
        <v>25</v>
      </c>
      <c r="K1" t="s">
        <v>26</v>
      </c>
      <c r="V1" t="s">
        <v>1</v>
      </c>
    </row>
    <row r="2" spans="1:22" x14ac:dyDescent="0.35">
      <c r="A2" s="2" t="s">
        <v>22</v>
      </c>
      <c r="B2" s="3" t="s">
        <v>0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4" t="s">
        <v>21</v>
      </c>
      <c r="I2" s="3" t="s">
        <v>23</v>
      </c>
      <c r="K2" t="s">
        <v>27</v>
      </c>
      <c r="L2" t="s">
        <v>0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23</v>
      </c>
      <c r="T2" t="s">
        <v>24</v>
      </c>
    </row>
    <row r="3" spans="1:22" x14ac:dyDescent="0.35">
      <c r="A3" t="s">
        <v>2</v>
      </c>
      <c r="B3">
        <v>4.3439459999999999E-4</v>
      </c>
      <c r="C3">
        <v>2.9036710000000001E-4</v>
      </c>
      <c r="D3">
        <v>4.0932970000000002E-4</v>
      </c>
      <c r="E3">
        <v>4.1308669999999998E-4</v>
      </c>
      <c r="F3">
        <v>4.6894020000000001E-4</v>
      </c>
      <c r="G3">
        <v>4.6829860000000001E-4</v>
      </c>
      <c r="H3">
        <v>3.145353E-4</v>
      </c>
      <c r="I3">
        <f>AVERAGE(PercentComp[[#This Row],[Column2]:[Column8]])</f>
        <v>3.998503142857143E-4</v>
      </c>
      <c r="K3" t="s">
        <v>2</v>
      </c>
      <c r="L3">
        <v>9.6888883000000002E-3</v>
      </c>
      <c r="M3">
        <v>-8.7522990999999994E-3</v>
      </c>
      <c r="N3">
        <v>2.5305388599999999E-2</v>
      </c>
      <c r="O3">
        <v>8.3605636000000007E-3</v>
      </c>
      <c r="P3">
        <v>2.68548817E-2</v>
      </c>
      <c r="Q3">
        <v>1.6656433500000001E-2</v>
      </c>
      <c r="R3">
        <v>-1.5848148E-3</v>
      </c>
      <c r="S3">
        <f>AVERAGE(Table2[[#This Row],[EN-1, reverse]:[7, obv]])</f>
        <v>1.0932720257142857E-2</v>
      </c>
      <c r="T3">
        <f>STDEV(Table2[[#This Row],[EN-1, reverse]:[7, obv]])</f>
        <v>1.3198494184293752E-2</v>
      </c>
    </row>
    <row r="4" spans="1:22" x14ac:dyDescent="0.35">
      <c r="A4" t="s">
        <v>3</v>
      </c>
      <c r="B4">
        <v>2.1762871999999999E-3</v>
      </c>
      <c r="C4">
        <v>2.4205783000000002E-3</v>
      </c>
      <c r="D4">
        <v>5.0864667999999998E-3</v>
      </c>
      <c r="E4">
        <v>2.4271034E-3</v>
      </c>
      <c r="F4">
        <v>4.0892100000000002E-3</v>
      </c>
      <c r="G4">
        <v>2.5226497999999999E-3</v>
      </c>
      <c r="H4">
        <v>2.9842891999999998E-3</v>
      </c>
      <c r="I4">
        <f>AVERAGE(PercentComp[[#This Row],[Column2]:[Column8]])</f>
        <v>3.1009406714285715E-3</v>
      </c>
      <c r="K4" t="s">
        <v>3</v>
      </c>
      <c r="L4">
        <v>3.2439605500000003E-2</v>
      </c>
      <c r="M4">
        <v>7.1233927399999994E-2</v>
      </c>
      <c r="N4">
        <v>0.3422315977</v>
      </c>
      <c r="O4">
        <v>5.87409469E-2</v>
      </c>
      <c r="P4">
        <v>0.2298715784</v>
      </c>
      <c r="Q4">
        <v>6.50424104E-2</v>
      </c>
      <c r="R4">
        <v>0.13098280440000001</v>
      </c>
      <c r="S4">
        <f>AVERAGE(Table2[[#This Row],[EN-1, reverse]:[7, obv]])</f>
        <v>0.13293469581428571</v>
      </c>
      <c r="T4">
        <f>STDEV(Table2[[#This Row],[EN-1, reverse]:[7, obv]])</f>
        <v>0.11345049215510164</v>
      </c>
    </row>
    <row r="5" spans="1:22" x14ac:dyDescent="0.35">
      <c r="A5" t="s">
        <v>4</v>
      </c>
      <c r="B5">
        <v>1.0153921E-3</v>
      </c>
      <c r="C5">
        <v>8.135137E-4</v>
      </c>
      <c r="D5">
        <v>1.0351243E-3</v>
      </c>
      <c r="E5">
        <v>8.4205650000000005E-4</v>
      </c>
      <c r="F5">
        <v>8.8076539999999996E-4</v>
      </c>
      <c r="G5">
        <v>8.3054839999999999E-4</v>
      </c>
      <c r="H5">
        <v>1.0577455000000001E-3</v>
      </c>
      <c r="I5">
        <f>AVERAGE(PercentComp[[#This Row],[Column2]:[Column8]])</f>
        <v>9.2502084285714283E-4</v>
      </c>
      <c r="K5" t="s">
        <v>4</v>
      </c>
      <c r="L5">
        <v>-3.643966E-4</v>
      </c>
      <c r="M5">
        <v>-1.46960018E-2</v>
      </c>
      <c r="N5">
        <v>-1.9446797700000001E-2</v>
      </c>
      <c r="O5">
        <v>-1.29599937E-2</v>
      </c>
      <c r="P5">
        <v>-2.2134856299999998E-2</v>
      </c>
      <c r="Q5">
        <v>-1.43350371E-2</v>
      </c>
      <c r="R5">
        <v>-3.3545195E-3</v>
      </c>
      <c r="S5">
        <f>AVERAGE(Table2[[#This Row],[EN-1, reverse]:[7, obv]])</f>
        <v>-1.2470228957142856E-2</v>
      </c>
      <c r="T5">
        <f>STDEV(Table2[[#This Row],[EN-1, reverse]:[7, obv]])</f>
        <v>7.9623731044563221E-3</v>
      </c>
    </row>
    <row r="6" spans="1:22" x14ac:dyDescent="0.35">
      <c r="A6" t="s">
        <v>5</v>
      </c>
      <c r="B6">
        <v>2.2083296E-3</v>
      </c>
      <c r="C6">
        <v>1.9806295E-3</v>
      </c>
      <c r="D6">
        <v>2.0030876E-3</v>
      </c>
      <c r="E6">
        <v>1.9528121E-3</v>
      </c>
      <c r="F6">
        <v>1.9791206999999998E-3</v>
      </c>
      <c r="G6">
        <v>2.1362095999999998E-3</v>
      </c>
      <c r="H6">
        <v>2.2056913000000002E-3</v>
      </c>
      <c r="I6">
        <f>AVERAGE(PercentComp[[#This Row],[Column2]:[Column8]])</f>
        <v>2.0665543428571428E-3</v>
      </c>
      <c r="K6" t="s">
        <v>5</v>
      </c>
      <c r="L6">
        <v>5.2219800999999998E-3</v>
      </c>
      <c r="M6">
        <v>-9.4826343000000007E-3</v>
      </c>
      <c r="N6">
        <v>-1.87179624E-2</v>
      </c>
      <c r="O6">
        <v>-1.45028619E-2</v>
      </c>
      <c r="P6">
        <v>-1.27628347E-2</v>
      </c>
      <c r="Q6">
        <v>7.8510168000000009E-3</v>
      </c>
      <c r="R6">
        <v>3.0448716E-3</v>
      </c>
      <c r="S6">
        <f>AVERAGE(Table2[[#This Row],[EN-1, reverse]:[7, obv]])</f>
        <v>-5.6212035428571437E-3</v>
      </c>
      <c r="T6">
        <f>STDEV(Table2[[#This Row],[EN-1, reverse]:[7, obv]])</f>
        <v>1.0727679942349315E-2</v>
      </c>
    </row>
    <row r="7" spans="1:22" x14ac:dyDescent="0.35">
      <c r="A7" t="s">
        <v>6</v>
      </c>
      <c r="B7">
        <v>0.92824773520000003</v>
      </c>
      <c r="C7">
        <v>0.90872166639999996</v>
      </c>
      <c r="D7">
        <v>0.90793671190000003</v>
      </c>
      <c r="E7">
        <v>0.91927616840000004</v>
      </c>
      <c r="F7">
        <v>0.8921552076</v>
      </c>
      <c r="G7">
        <v>0.89622764460000004</v>
      </c>
      <c r="H7">
        <v>0.91638249409999994</v>
      </c>
      <c r="I7">
        <f>AVERAGE(PercentComp[[#This Row],[Column2]:[Column8]])</f>
        <v>0.9098496611714284</v>
      </c>
      <c r="K7" t="s">
        <v>6</v>
      </c>
      <c r="L7" s="6">
        <v>91.357004948599993</v>
      </c>
      <c r="M7">
        <v>88.378326940299999</v>
      </c>
      <c r="N7">
        <v>88.371971539200004</v>
      </c>
      <c r="O7" s="6">
        <v>90.462967632599998</v>
      </c>
      <c r="P7">
        <v>85.467042942999996</v>
      </c>
      <c r="Q7">
        <v>86.722952314200001</v>
      </c>
      <c r="R7" s="6">
        <v>89.330797370799999</v>
      </c>
      <c r="S7">
        <f>AVERAGE(Table2[[#This Row],[EN-1, reverse]:[7, obv]])</f>
        <v>88.584437669814292</v>
      </c>
      <c r="T7">
        <f>STDEV(Table2[[#This Row],[EN-1, reverse]:[7, obv]])</f>
        <v>2.0430352436651478</v>
      </c>
    </row>
    <row r="8" spans="1:22" x14ac:dyDescent="0.35">
      <c r="A8" t="s">
        <v>7</v>
      </c>
      <c r="B8">
        <v>1.6483354700000001E-2</v>
      </c>
      <c r="C8">
        <v>1.5816884999999999E-2</v>
      </c>
      <c r="D8">
        <v>1.4268065999999999E-2</v>
      </c>
      <c r="E8">
        <v>1.42886074E-2</v>
      </c>
      <c r="F8">
        <v>2.09953207E-2</v>
      </c>
      <c r="G8">
        <v>1.51335219E-2</v>
      </c>
      <c r="H8">
        <v>1.6229559599999999E-2</v>
      </c>
      <c r="I8">
        <f>AVERAGE(PercentComp[[#This Row],[Column2]:[Column8]])</f>
        <v>1.6173616471428572E-2</v>
      </c>
      <c r="K8" t="s">
        <v>7</v>
      </c>
      <c r="L8">
        <v>0.28518891400000002</v>
      </c>
      <c r="M8">
        <v>0.26104222119999998</v>
      </c>
      <c r="N8">
        <v>0.15217689449999999</v>
      </c>
      <c r="O8">
        <v>0.14311008089999999</v>
      </c>
      <c r="P8">
        <v>0.64365773660000003</v>
      </c>
      <c r="Q8">
        <v>0.22579738769999999</v>
      </c>
      <c r="R8">
        <v>0.27935140980000001</v>
      </c>
      <c r="S8">
        <f>AVERAGE(Table2[[#This Row],[EN-1, reverse]:[7, obv]])</f>
        <v>0.28433209209999999</v>
      </c>
      <c r="T8">
        <f>STDEV(Table2[[#This Row],[EN-1, reverse]:[7, obv]])</f>
        <v>0.16858125762822529</v>
      </c>
    </row>
    <row r="9" spans="1:22" x14ac:dyDescent="0.35">
      <c r="A9" t="s">
        <v>8</v>
      </c>
      <c r="B9">
        <v>9.4879582000000004E-3</v>
      </c>
      <c r="C9">
        <v>9.6750111000000003E-3</v>
      </c>
      <c r="D9">
        <v>8.8315200000000007E-3</v>
      </c>
      <c r="E9">
        <v>8.2400961000000002E-3</v>
      </c>
      <c r="F9">
        <v>1.6203608899999999E-2</v>
      </c>
      <c r="G9">
        <v>8.9358644999999997E-3</v>
      </c>
      <c r="H9">
        <v>1.12973708E-2</v>
      </c>
      <c r="I9">
        <f>AVERAGE(PercentComp[[#This Row],[Column2]:[Column8]])</f>
        <v>1.03816328E-2</v>
      </c>
      <c r="K9" t="s">
        <v>8</v>
      </c>
      <c r="L9">
        <v>2.5901402399999999E-2</v>
      </c>
      <c r="M9">
        <v>0.21037389440000001</v>
      </c>
      <c r="N9">
        <v>0.18419004629999999</v>
      </c>
      <c r="O9">
        <v>0.21525047899999999</v>
      </c>
      <c r="P9">
        <v>0.42015418360000001</v>
      </c>
      <c r="Q9">
        <v>0.13018564499999999</v>
      </c>
      <c r="R9">
        <v>0.1326137325</v>
      </c>
      <c r="S9">
        <f>AVERAGE(Table2[[#This Row],[EN-1, reverse]:[7, obv]])</f>
        <v>0.18838134045714289</v>
      </c>
      <c r="T9">
        <f>STDEV(Table2[[#This Row],[EN-1, reverse]:[7, obv]])</f>
        <v>0.12099472174317831</v>
      </c>
    </row>
    <row r="10" spans="1:22" x14ac:dyDescent="0.35">
      <c r="A10" t="s">
        <v>9</v>
      </c>
      <c r="B10">
        <v>1.1556226100000001E-2</v>
      </c>
      <c r="C10">
        <v>9.3310158999999997E-3</v>
      </c>
      <c r="D10">
        <v>8.6338660000000005E-3</v>
      </c>
      <c r="E10">
        <v>7.4861529000000001E-3</v>
      </c>
      <c r="F10">
        <v>1.46155542E-2</v>
      </c>
      <c r="G10">
        <v>9.4827761999999993E-3</v>
      </c>
      <c r="H10">
        <v>1.23757295E-2</v>
      </c>
      <c r="I10">
        <f>AVERAGE(PercentComp[[#This Row],[Column2]:[Column8]])</f>
        <v>1.0497331542857143E-2</v>
      </c>
      <c r="K10" t="s">
        <v>9</v>
      </c>
      <c r="L10">
        <v>3.8213119216</v>
      </c>
      <c r="M10">
        <v>2.5748984290000001</v>
      </c>
      <c r="N10">
        <v>2.4119196419</v>
      </c>
      <c r="O10">
        <v>1.9646388329</v>
      </c>
      <c r="P10">
        <v>3.4698499509</v>
      </c>
      <c r="Q10">
        <v>2.8729340358000002</v>
      </c>
      <c r="R10">
        <v>3.7502311150000001</v>
      </c>
      <c r="S10">
        <f>AVERAGE(Table2[[#This Row],[EN-1, reverse]:[7, obv]])</f>
        <v>2.9808262752999997</v>
      </c>
      <c r="T10">
        <f>STDEV(Table2[[#This Row],[EN-1, reverse]:[7, obv]])</f>
        <v>0.7153383711749659</v>
      </c>
    </row>
    <row r="11" spans="1:22" x14ac:dyDescent="0.35">
      <c r="A11" t="s">
        <v>10</v>
      </c>
      <c r="B11">
        <v>1.0954292E-3</v>
      </c>
      <c r="C11">
        <v>9.950464E-4</v>
      </c>
      <c r="D11">
        <v>1.0748253000000001E-3</v>
      </c>
      <c r="E11">
        <v>8.9102310000000004E-4</v>
      </c>
      <c r="F11">
        <v>1.5218268000000001E-3</v>
      </c>
      <c r="G11">
        <v>8.9885050000000004E-4</v>
      </c>
      <c r="H11">
        <v>1.1504929E-3</v>
      </c>
      <c r="I11">
        <f>AVERAGE(PercentComp[[#This Row],[Column2]:[Column8]])</f>
        <v>1.0896420285714287E-3</v>
      </c>
      <c r="K11" t="s">
        <v>10</v>
      </c>
      <c r="L11">
        <v>-2.1947969000000001E-2</v>
      </c>
      <c r="M11">
        <v>-3.7948014000000001E-3</v>
      </c>
      <c r="N11">
        <v>2.7867771199999999E-2</v>
      </c>
      <c r="O11">
        <v>6.3983864E-3</v>
      </c>
      <c r="P11">
        <v>2.0441293700000002E-2</v>
      </c>
      <c r="Q11">
        <v>-2.90963638E-2</v>
      </c>
      <c r="R11">
        <v>-2.4407796700000001E-2</v>
      </c>
      <c r="S11">
        <f>AVERAGE(Table2[[#This Row],[EN-1, reverse]:[7, obv]])</f>
        <v>-3.5056399428571431E-3</v>
      </c>
      <c r="T11">
        <f>STDEV(Table2[[#This Row],[EN-1, reverse]:[7, obv]])</f>
        <v>2.268562215540609E-2</v>
      </c>
    </row>
    <row r="12" spans="1:22" x14ac:dyDescent="0.35">
      <c r="A12" t="s">
        <v>11</v>
      </c>
      <c r="B12">
        <v>1.3758422E-3</v>
      </c>
      <c r="C12">
        <v>1.169689E-3</v>
      </c>
      <c r="D12">
        <v>1.4868872E-3</v>
      </c>
      <c r="E12">
        <v>1.1225281000000001E-3</v>
      </c>
      <c r="F12">
        <v>1.5475665E-3</v>
      </c>
      <c r="G12">
        <v>1.3070107E-3</v>
      </c>
      <c r="H12">
        <v>1.3316967000000001E-3</v>
      </c>
      <c r="I12">
        <f>AVERAGE(PercentComp[[#This Row],[Column2]:[Column8]])</f>
        <v>1.3344600571428571E-3</v>
      </c>
      <c r="K12" t="s">
        <v>11</v>
      </c>
      <c r="L12">
        <v>1.4433270600000001E-2</v>
      </c>
      <c r="M12">
        <v>2.12685E-3</v>
      </c>
      <c r="N12">
        <v>2.1321436999999999E-2</v>
      </c>
      <c r="O12">
        <v>-4.0699969999999998E-4</v>
      </c>
      <c r="P12">
        <v>2.3494290000000001E-2</v>
      </c>
      <c r="Q12">
        <v>1.0890504000000001E-2</v>
      </c>
      <c r="R12">
        <v>1.1532164399999999E-2</v>
      </c>
      <c r="S12">
        <f>AVERAGE(Table2[[#This Row],[EN-1, reverse]:[7, obv]])</f>
        <v>1.1913073757142859E-2</v>
      </c>
      <c r="T12">
        <f>STDEV(Table2[[#This Row],[EN-1, reverse]:[7, obv]])</f>
        <v>8.9231756955409428E-3</v>
      </c>
    </row>
    <row r="13" spans="1:22" x14ac:dyDescent="0.35">
      <c r="A13" t="s">
        <v>12</v>
      </c>
      <c r="B13">
        <v>9.1186000000000001E-4</v>
      </c>
      <c r="C13">
        <v>9.2658520000000002E-4</v>
      </c>
      <c r="D13">
        <v>1.0615471E-3</v>
      </c>
      <c r="E13">
        <v>8.8148499999999999E-4</v>
      </c>
      <c r="F13">
        <v>1.1109105000000001E-3</v>
      </c>
      <c r="G13">
        <v>1.0576907E-3</v>
      </c>
      <c r="H13">
        <v>9.8258000000000004E-4</v>
      </c>
      <c r="I13">
        <f>AVERAGE(PercentComp[[#This Row],[Column2]:[Column8]])</f>
        <v>9.9037978571428573E-4</v>
      </c>
      <c r="K13" t="s">
        <v>12</v>
      </c>
      <c r="L13">
        <v>-0.3372220635</v>
      </c>
      <c r="M13">
        <v>-1.0093083301000001</v>
      </c>
      <c r="N13">
        <v>-1.2303257147</v>
      </c>
      <c r="O13">
        <v>-0.93354196560000002</v>
      </c>
      <c r="P13">
        <v>-0.68981873100000002</v>
      </c>
      <c r="Q13">
        <v>-1.5488940542</v>
      </c>
      <c r="R13">
        <v>-0.62930964050000004</v>
      </c>
      <c r="S13">
        <f>AVERAGE(Table2[[#This Row],[EN-1, reverse]:[7, obv]])</f>
        <v>-0.91120292851428564</v>
      </c>
      <c r="T13">
        <f>STDEV(Table2[[#This Row],[EN-1, reverse]:[7, obv]])</f>
        <v>0.40343149955074037</v>
      </c>
    </row>
    <row r="14" spans="1:22" x14ac:dyDescent="0.35">
      <c r="A14" t="s">
        <v>13</v>
      </c>
      <c r="B14">
        <v>1.1559967000000001E-2</v>
      </c>
      <c r="C14">
        <v>3.4882584600000002E-2</v>
      </c>
      <c r="D14">
        <v>3.8610014099999999E-2</v>
      </c>
      <c r="E14">
        <v>3.3516090399999997E-2</v>
      </c>
      <c r="F14">
        <v>2.0968917600000001E-2</v>
      </c>
      <c r="G14">
        <v>4.8247467099999997E-2</v>
      </c>
      <c r="H14">
        <v>2.0663002100000001E-2</v>
      </c>
      <c r="I14">
        <f>AVERAGE(PercentComp[[#This Row],[Column2]:[Column8]])</f>
        <v>2.977829184285714E-2</v>
      </c>
      <c r="K14" t="s">
        <v>13</v>
      </c>
      <c r="L14">
        <v>1.6470922039</v>
      </c>
      <c r="M14" s="6">
        <v>5.3060750798000003</v>
      </c>
      <c r="N14" s="6">
        <v>6.1326924538999998</v>
      </c>
      <c r="O14" s="6">
        <v>5.3474277038000002</v>
      </c>
      <c r="P14">
        <v>2.7056179532</v>
      </c>
      <c r="Q14" s="6">
        <v>7.4194114008999996</v>
      </c>
      <c r="R14">
        <v>3.0677906359999998</v>
      </c>
      <c r="S14">
        <f>AVERAGE(Table2[[#This Row],[EN-1, reverse]:[7, obv]])</f>
        <v>4.5180153473571432</v>
      </c>
      <c r="T14">
        <f>STDEV(Table2[[#This Row],[EN-1, reverse]:[7, obv]])</f>
        <v>2.0802395671429288</v>
      </c>
    </row>
    <row r="15" spans="1:22" x14ac:dyDescent="0.35">
      <c r="A15" t="s">
        <v>14</v>
      </c>
      <c r="B15">
        <v>1.2332408E-2</v>
      </c>
      <c r="C15">
        <v>1.1764402199999999E-2</v>
      </c>
      <c r="D15">
        <v>8.4805663000000007E-3</v>
      </c>
      <c r="E15">
        <v>7.8086555999999996E-3</v>
      </c>
      <c r="F15">
        <v>2.2305880300000001E-2</v>
      </c>
      <c r="G15">
        <v>1.15077563E-2</v>
      </c>
      <c r="H15">
        <v>1.2145271500000001E-2</v>
      </c>
      <c r="I15">
        <f>AVERAGE(PercentComp[[#This Row],[Column2]:[Column8]])</f>
        <v>1.2334991457142857E-2</v>
      </c>
      <c r="K15" t="s">
        <v>14</v>
      </c>
      <c r="L15">
        <v>3.3792992552999999</v>
      </c>
      <c r="M15">
        <v>3.2051901838000001</v>
      </c>
      <c r="N15">
        <v>2.2802766355999999</v>
      </c>
      <c r="O15">
        <v>2.1059342074999998</v>
      </c>
      <c r="P15">
        <v>6.2226932766000003</v>
      </c>
      <c r="Q15">
        <v>3.1283212096000002</v>
      </c>
      <c r="R15">
        <v>3.3548164004999999</v>
      </c>
      <c r="S15">
        <f>AVERAGE(Table2[[#This Row],[EN-1, reverse]:[7, obv]])</f>
        <v>3.3823615955571427</v>
      </c>
      <c r="T15">
        <f>STDEV(Table2[[#This Row],[EN-1, reverse]:[7, obv]])</f>
        <v>1.3545009251148394</v>
      </c>
    </row>
    <row r="16" spans="1:22" x14ac:dyDescent="0.35">
      <c r="A16" t="s">
        <v>15</v>
      </c>
      <c r="B16">
        <v>1.1148158E-3</v>
      </c>
      <c r="C16">
        <v>1.2120257000000001E-3</v>
      </c>
      <c r="D16">
        <v>1.0819878E-3</v>
      </c>
      <c r="E16">
        <v>8.5413440000000002E-4</v>
      </c>
      <c r="F16">
        <v>1.1571706999999999E-3</v>
      </c>
      <c r="G16">
        <v>1.2437111E-3</v>
      </c>
      <c r="H16">
        <v>8.7954150000000002E-4</v>
      </c>
      <c r="I16">
        <f>AVERAGE(PercentComp[[#This Row],[Column2]:[Column8]])</f>
        <v>1.0776267142857143E-3</v>
      </c>
      <c r="K16" t="s">
        <v>15</v>
      </c>
      <c r="L16">
        <v>0.13259462289999999</v>
      </c>
      <c r="M16">
        <v>0.1653484086</v>
      </c>
      <c r="N16">
        <v>0.13065248239999999</v>
      </c>
      <c r="O16">
        <v>5.83974664E-2</v>
      </c>
      <c r="P16">
        <v>0.12381625440000001</v>
      </c>
      <c r="Q16">
        <v>0.1761856892</v>
      </c>
      <c r="R16">
        <v>5.6843764200000001E-2</v>
      </c>
      <c r="S16">
        <f>AVERAGE(Table2[[#This Row],[EN-1, reverse]:[7, obv]])</f>
        <v>0.12054838401428572</v>
      </c>
      <c r="T16">
        <f>STDEV(Table2[[#This Row],[EN-1, reverse]:[7, obv]])</f>
        <v>4.7048646331088392E-2</v>
      </c>
    </row>
    <row r="18" spans="1:11" x14ac:dyDescent="0.35">
      <c r="A18" s="1">
        <v>44505.726493055554</v>
      </c>
    </row>
    <row r="19" spans="1:11" x14ac:dyDescent="0.35">
      <c r="A19" t="s">
        <v>0</v>
      </c>
    </row>
    <row r="20" spans="1:11" x14ac:dyDescent="0.35">
      <c r="K20" s="5"/>
    </row>
  </sheetData>
  <pageMargins left="0.7" right="0.7" top="0.75" bottom="0.75" header="0.3" footer="0.3"/>
  <pageSetup paperSize="9" orientation="portrait" verticalDpi="0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BF499421CF394C864A16E56ADA4F87" ma:contentTypeVersion="8" ma:contentTypeDescription="Create a new document." ma:contentTypeScope="" ma:versionID="c054a737338d45652417cbe5e5e66135">
  <xsd:schema xmlns:xsd="http://www.w3.org/2001/XMLSchema" xmlns:xs="http://www.w3.org/2001/XMLSchema" xmlns:p="http://schemas.microsoft.com/office/2006/metadata/properties" xmlns:ns3="2bdbceb5-9d68-4037-bdc5-bf79a2cf1166" targetNamespace="http://schemas.microsoft.com/office/2006/metadata/properties" ma:root="true" ma:fieldsID="ccc25bdc444c1d4063e2ac47c0af1d69" ns3:_="">
    <xsd:import namespace="2bdbceb5-9d68-4037-bdc5-bf79a2cf11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bceb5-9d68-4037-bdc5-bf79a2cf11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3E5F2E-5669-41B9-890D-38A52B56FF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bceb5-9d68-4037-bdc5-bf79a2cf11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0ABDCA-5767-464C-93F9-FF199528137F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2bdbceb5-9d68-4037-bdc5-bf79a2cf116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8DCF402-0EA5-4181-9700-AFD3E5386A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Eamon Nicholas</cp:lastModifiedBy>
  <dcterms:created xsi:type="dcterms:W3CDTF">2021-05-18T08:57:15Z</dcterms:created>
  <dcterms:modified xsi:type="dcterms:W3CDTF">2021-05-25T00:47:27Z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0x0101005DBF499421CF394C864A16E56ADA4F87</vt:lpwstr>
  </property>
</Properties>
</file>