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do\Documentos\Santiago\3_Trabajo Profesional\Full-Stack-Projects\Bodega\files\"/>
    </mc:Choice>
  </mc:AlternateContent>
  <xr:revisionPtr revIDLastSave="0" documentId="13_ncr:1_{C49CB4BD-E04F-46E3-9318-5EB520F8D553}" xr6:coauthVersionLast="47" xr6:coauthVersionMax="47" xr10:uidLastSave="{00000000-0000-0000-0000-000000000000}"/>
  <bookViews>
    <workbookView xWindow="-120" yWindow="-120" windowWidth="20640" windowHeight="11760" activeTab="4" xr2:uid="{00000000-000D-0000-FFFF-FFFF00000000}"/>
  </bookViews>
  <sheets>
    <sheet name="Original" sheetId="8" r:id="rId1"/>
    <sheet name="Verificada" sheetId="2" r:id="rId2"/>
    <sheet name="Código Divipola Municipio" sheetId="3" r:id="rId3"/>
    <sheet name="Departamento" sheetId="4" r:id="rId4"/>
    <sheet name="Código Punto Atenció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2" i="6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P13" i="2" l="1"/>
  <c r="Q13" i="2"/>
  <c r="S13" i="2"/>
  <c r="T13" i="2"/>
  <c r="V13" i="2"/>
  <c r="W13" i="2"/>
  <c r="Y13" i="2"/>
  <c r="Z13" i="2"/>
  <c r="AB13" i="2"/>
  <c r="AC13" i="2"/>
  <c r="AE13" i="2"/>
  <c r="AF13" i="2"/>
  <c r="AH13" i="2"/>
  <c r="AI13" i="2"/>
  <c r="AK13" i="2"/>
  <c r="AL13" i="2"/>
  <c r="AN13" i="2"/>
  <c r="AO13" i="2"/>
  <c r="AQ13" i="2"/>
  <c r="AR13" i="2"/>
  <c r="AT13" i="2"/>
  <c r="AU13" i="2"/>
  <c r="AW13" i="2"/>
  <c r="AX13" i="2"/>
  <c r="AZ13" i="2"/>
  <c r="BA13" i="2"/>
  <c r="BC13" i="2"/>
  <c r="BD13" i="2"/>
  <c r="BF13" i="2"/>
  <c r="BG13" i="2"/>
  <c r="BI13" i="2"/>
  <c r="BJ13" i="2"/>
  <c r="BL13" i="2"/>
  <c r="BM13" i="2"/>
  <c r="BO13" i="2"/>
  <c r="BP13" i="2"/>
  <c r="BR13" i="2"/>
  <c r="BS13" i="2"/>
  <c r="BU13" i="2"/>
  <c r="BV13" i="2"/>
  <c r="BX13" i="2"/>
  <c r="BY13" i="2"/>
  <c r="CA13" i="2"/>
  <c r="CB13" i="2"/>
  <c r="CD13" i="2"/>
  <c r="CE13" i="2"/>
  <c r="CF13" i="2"/>
  <c r="CG13" i="2"/>
  <c r="CH13" i="2"/>
  <c r="M13" i="2"/>
  <c r="N13" i="2"/>
  <c r="CC2" i="2" l="1"/>
  <c r="CC3" i="2"/>
  <c r="CC4" i="2"/>
  <c r="CC5" i="2"/>
  <c r="CC6" i="2"/>
  <c r="CC7" i="2"/>
  <c r="CC8" i="2"/>
  <c r="CC9" i="2"/>
  <c r="CC10" i="2"/>
  <c r="CC11" i="2"/>
  <c r="BZ2" i="2"/>
  <c r="BZ3" i="2"/>
  <c r="BZ4" i="2"/>
  <c r="BZ5" i="2"/>
  <c r="BZ6" i="2"/>
  <c r="BZ7" i="2"/>
  <c r="BZ8" i="2"/>
  <c r="BZ9" i="2"/>
  <c r="BZ10" i="2"/>
  <c r="BZ11" i="2"/>
  <c r="BW2" i="2"/>
  <c r="BW3" i="2"/>
  <c r="BW4" i="2"/>
  <c r="BW5" i="2"/>
  <c r="BW6" i="2"/>
  <c r="BW7" i="2"/>
  <c r="BW8" i="2"/>
  <c r="BW9" i="2"/>
  <c r="BW10" i="2"/>
  <c r="BW11" i="2"/>
  <c r="BT2" i="2"/>
  <c r="BT3" i="2"/>
  <c r="BT4" i="2"/>
  <c r="BT5" i="2"/>
  <c r="BT6" i="2"/>
  <c r="BT7" i="2"/>
  <c r="BT8" i="2"/>
  <c r="BT9" i="2"/>
  <c r="BT10" i="2"/>
  <c r="BT11" i="2"/>
  <c r="BQ2" i="2"/>
  <c r="BQ3" i="2"/>
  <c r="BQ4" i="2"/>
  <c r="BQ5" i="2"/>
  <c r="BQ6" i="2"/>
  <c r="BQ7" i="2"/>
  <c r="BQ8" i="2"/>
  <c r="BQ9" i="2"/>
  <c r="BQ10" i="2"/>
  <c r="BQ11" i="2"/>
  <c r="BN2" i="2"/>
  <c r="BN3" i="2"/>
  <c r="BN4" i="2"/>
  <c r="BN5" i="2"/>
  <c r="BN6" i="2"/>
  <c r="BN7" i="2"/>
  <c r="BN8" i="2"/>
  <c r="BN9" i="2"/>
  <c r="BN10" i="2"/>
  <c r="BN11" i="2"/>
  <c r="BK2" i="2"/>
  <c r="BK3" i="2"/>
  <c r="BK4" i="2"/>
  <c r="BK5" i="2"/>
  <c r="BK6" i="2"/>
  <c r="BK7" i="2"/>
  <c r="BK8" i="2"/>
  <c r="BK9" i="2"/>
  <c r="BK10" i="2"/>
  <c r="BK11" i="2"/>
  <c r="BH2" i="2"/>
  <c r="BH3" i="2"/>
  <c r="BH4" i="2"/>
  <c r="BH5" i="2"/>
  <c r="BH6" i="2"/>
  <c r="BH7" i="2"/>
  <c r="BH8" i="2"/>
  <c r="BH9" i="2"/>
  <c r="BH10" i="2"/>
  <c r="BH11" i="2"/>
  <c r="BE2" i="2"/>
  <c r="BE3" i="2"/>
  <c r="BE4" i="2"/>
  <c r="BE5" i="2"/>
  <c r="BE6" i="2"/>
  <c r="BE7" i="2"/>
  <c r="BE8" i="2"/>
  <c r="BE9" i="2"/>
  <c r="BE10" i="2"/>
  <c r="BE11" i="2"/>
  <c r="BB2" i="2"/>
  <c r="BB3" i="2"/>
  <c r="BB4" i="2"/>
  <c r="BB5" i="2"/>
  <c r="BB6" i="2"/>
  <c r="BB7" i="2"/>
  <c r="BB8" i="2"/>
  <c r="BB9" i="2"/>
  <c r="BB10" i="2"/>
  <c r="BB11" i="2"/>
  <c r="AY2" i="2"/>
  <c r="AY3" i="2"/>
  <c r="AY4" i="2"/>
  <c r="AY5" i="2"/>
  <c r="AY6" i="2"/>
  <c r="AY7" i="2"/>
  <c r="AY8" i="2"/>
  <c r="AY9" i="2"/>
  <c r="AY10" i="2"/>
  <c r="AY11" i="2"/>
  <c r="AV2" i="2"/>
  <c r="AV3" i="2"/>
  <c r="AV4" i="2"/>
  <c r="AV5" i="2"/>
  <c r="AV6" i="2"/>
  <c r="AV7" i="2"/>
  <c r="AV8" i="2"/>
  <c r="AV9" i="2"/>
  <c r="AV10" i="2"/>
  <c r="AV11" i="2"/>
  <c r="AS2" i="2"/>
  <c r="AS3" i="2"/>
  <c r="AS4" i="2"/>
  <c r="AS5" i="2"/>
  <c r="AS6" i="2"/>
  <c r="AS7" i="2"/>
  <c r="AS8" i="2"/>
  <c r="AS9" i="2"/>
  <c r="AS10" i="2"/>
  <c r="AS11" i="2"/>
  <c r="AP2" i="2"/>
  <c r="AP3" i="2"/>
  <c r="AP4" i="2"/>
  <c r="AP5" i="2"/>
  <c r="AP6" i="2"/>
  <c r="AP7" i="2"/>
  <c r="AP8" i="2"/>
  <c r="AP9" i="2"/>
  <c r="AP10" i="2"/>
  <c r="AP11" i="2"/>
  <c r="AM2" i="2"/>
  <c r="AM3" i="2"/>
  <c r="AM4" i="2"/>
  <c r="AM5" i="2"/>
  <c r="AM6" i="2"/>
  <c r="AM7" i="2"/>
  <c r="AM8" i="2"/>
  <c r="AM9" i="2"/>
  <c r="AM10" i="2"/>
  <c r="AM11" i="2"/>
  <c r="AJ2" i="2"/>
  <c r="AJ3" i="2"/>
  <c r="AJ4" i="2"/>
  <c r="AJ5" i="2"/>
  <c r="AJ6" i="2"/>
  <c r="AJ7" i="2"/>
  <c r="AJ8" i="2"/>
  <c r="AJ9" i="2"/>
  <c r="AJ10" i="2"/>
  <c r="AJ11" i="2"/>
  <c r="AG2" i="2"/>
  <c r="AG3" i="2"/>
  <c r="AG4" i="2"/>
  <c r="AG5" i="2"/>
  <c r="AG6" i="2"/>
  <c r="AG7" i="2"/>
  <c r="AG8" i="2"/>
  <c r="AG9" i="2"/>
  <c r="AG10" i="2"/>
  <c r="AG11" i="2"/>
  <c r="AD2" i="2"/>
  <c r="AD3" i="2"/>
  <c r="AD4" i="2"/>
  <c r="AD5" i="2"/>
  <c r="AD6" i="2"/>
  <c r="AD7" i="2"/>
  <c r="AD8" i="2"/>
  <c r="AD9" i="2"/>
  <c r="AD10" i="2"/>
  <c r="AD11" i="2"/>
  <c r="AA2" i="2"/>
  <c r="AA3" i="2"/>
  <c r="AA4" i="2"/>
  <c r="AA5" i="2"/>
  <c r="AA6" i="2"/>
  <c r="AA7" i="2"/>
  <c r="AA8" i="2"/>
  <c r="AA9" i="2"/>
  <c r="AA10" i="2"/>
  <c r="AA11" i="2"/>
  <c r="X2" i="2"/>
  <c r="X3" i="2"/>
  <c r="X4" i="2"/>
  <c r="X5" i="2"/>
  <c r="X6" i="2"/>
  <c r="X7" i="2"/>
  <c r="X8" i="2"/>
  <c r="X9" i="2"/>
  <c r="X10" i="2"/>
  <c r="X11" i="2"/>
  <c r="U2" i="2"/>
  <c r="U3" i="2"/>
  <c r="U4" i="2"/>
  <c r="U5" i="2"/>
  <c r="U6" i="2"/>
  <c r="U7" i="2"/>
  <c r="U8" i="2"/>
  <c r="U9" i="2"/>
  <c r="U10" i="2"/>
  <c r="U11" i="2"/>
  <c r="R2" i="2"/>
  <c r="R3" i="2"/>
  <c r="R4" i="2"/>
  <c r="R5" i="2"/>
  <c r="R6" i="2"/>
  <c r="R7" i="2"/>
  <c r="R8" i="2"/>
  <c r="R9" i="2"/>
  <c r="R10" i="2"/>
  <c r="R11" i="2"/>
  <c r="O2" i="2"/>
  <c r="O3" i="2"/>
  <c r="O4" i="2"/>
  <c r="O5" i="2"/>
  <c r="O6" i="2"/>
  <c r="O7" i="2"/>
  <c r="O8" i="2"/>
  <c r="O9" i="2"/>
  <c r="O10" i="2"/>
  <c r="O11" i="2"/>
  <c r="L2" i="2"/>
  <c r="L3" i="2"/>
  <c r="L4" i="2"/>
  <c r="L5" i="2"/>
  <c r="L6" i="2"/>
  <c r="L7" i="2"/>
  <c r="L8" i="2"/>
  <c r="L9" i="2"/>
  <c r="L10" i="2"/>
  <c r="L11" i="2"/>
  <c r="O13" i="2" l="1"/>
  <c r="R13" i="2"/>
  <c r="U13" i="2"/>
  <c r="X13" i="2"/>
  <c r="AA13" i="2"/>
  <c r="AD13" i="2"/>
  <c r="AG13" i="2"/>
  <c r="AJ13" i="2"/>
  <c r="AM13" i="2"/>
  <c r="AP13" i="2"/>
  <c r="AS13" i="2"/>
  <c r="AV13" i="2"/>
  <c r="AY13" i="2"/>
  <c r="BB13" i="2"/>
  <c r="BE13" i="2"/>
  <c r="BH13" i="2"/>
  <c r="BK13" i="2"/>
  <c r="BN13" i="2"/>
  <c r="BQ13" i="2"/>
  <c r="BT13" i="2"/>
  <c r="BW13" i="2"/>
  <c r="BZ13" i="2"/>
  <c r="CC13" i="2"/>
  <c r="L13" i="2"/>
</calcChain>
</file>

<file path=xl/sharedStrings.xml><?xml version="1.0" encoding="utf-8"?>
<sst xmlns="http://schemas.openxmlformats.org/spreadsheetml/2006/main" count="6299" uniqueCount="2460">
  <si>
    <t>PAÍS</t>
  </si>
  <si>
    <t>DPT_ID</t>
  </si>
  <si>
    <t>DEPARTAMENTO</t>
  </si>
  <si>
    <t>MUNICIPIO</t>
  </si>
  <si>
    <t>INSCRITOS_MUJER</t>
  </si>
  <si>
    <t>INSCRITOS_HOMBRE</t>
  </si>
  <si>
    <t>INSCRITOS_JOVENES_MUJER</t>
  </si>
  <si>
    <t>INSCRITOS_JOVENES_HOMBRE</t>
  </si>
  <si>
    <t>INSCRITOS_PCD_MUJER</t>
  </si>
  <si>
    <t>INSCRITOS_PCD_HOMBRE</t>
  </si>
  <si>
    <t>INSCRITOS_RUV_MUJER</t>
  </si>
  <si>
    <t>INSCRITOS_RUV_HOMBRE</t>
  </si>
  <si>
    <t>ORIENTADOS_MUJER_IND</t>
  </si>
  <si>
    <t>ORIENTADOS_MUJER_GRU</t>
  </si>
  <si>
    <t>ORIENTADOS_HOMBRE_IND</t>
  </si>
  <si>
    <t>ORIENTADOS_HOMBRE_GRU</t>
  </si>
  <si>
    <t>ORIENTADOS_JOVENES_MUJER_IND</t>
  </si>
  <si>
    <t>ORIENTADOS_JOVENES_MUJER_GRU</t>
  </si>
  <si>
    <t>ORIENTADOS_JOVENES_HOMBRE_IND</t>
  </si>
  <si>
    <t>ORIENTADOS_JOVENES_HOMBRE_GRU</t>
  </si>
  <si>
    <t>ORIENTADOS_PCD_MUJER_IND</t>
  </si>
  <si>
    <t>ORIENTADOS_PCD_MUJER_GRU</t>
  </si>
  <si>
    <t>ORIENTADOS_PCD_HOMBRE_IND</t>
  </si>
  <si>
    <t>ORIENTADOS_PCD_HOMBRE_GRU</t>
  </si>
  <si>
    <t>ORIENTADOS_RUV_MUJER_IND</t>
  </si>
  <si>
    <t>ORIENTADOS_RUV_MUJER_GRU</t>
  </si>
  <si>
    <t>ORIENTADOS_RUV_HOMBRE_IND</t>
  </si>
  <si>
    <t>ORIENTADOS_RUV_HOMBRE_GRU</t>
  </si>
  <si>
    <t>COLOCACIONES_MUJER</t>
  </si>
  <si>
    <t>COLOCACIONES_HOMBRE</t>
  </si>
  <si>
    <t>COLOCACIONES_JOVENES_MUJER</t>
  </si>
  <si>
    <t>COLOCACIONES_JOVENES_HOMBRE</t>
  </si>
  <si>
    <t>COLOCACIONES_PCD_MUJER</t>
  </si>
  <si>
    <t>COLOCACIONES_PCD_HOMBRE</t>
  </si>
  <si>
    <t>COLOCACIONES_RUV_MUJER</t>
  </si>
  <si>
    <t>COLOCACIONES_RUV_HOMBRE</t>
  </si>
  <si>
    <t>POSTULACIONES_MUJER_ASISTIDA</t>
  </si>
  <si>
    <t>POSTULACIONES_MUJER_AUTO</t>
  </si>
  <si>
    <t>POSTULACIONES_HOMBRE_ASISTIDA</t>
  </si>
  <si>
    <t>POSTULACIONES_HOMBRE_AUTO</t>
  </si>
  <si>
    <t>POSTS_JOVENES_MUJER_ASISTIDA</t>
  </si>
  <si>
    <t>POSTS_JOVENES_HOMBRE_ASISTIDA</t>
  </si>
  <si>
    <t>POSTS_JOVENES_MUJER_AUTO</t>
  </si>
  <si>
    <t>POSTS_JOVENES_HOMBRE_AUTO</t>
  </si>
  <si>
    <t>POSTS_PCD_MUJER_ASISTIDA</t>
  </si>
  <si>
    <t>POSTS_PCD_MUJER_AUTO</t>
  </si>
  <si>
    <t>POSTS_PCD_HOMBRE_ASISTIDA</t>
  </si>
  <si>
    <t>POSTS_PCD_HOMBRE_AUTO</t>
  </si>
  <si>
    <t>POSTS_RUV_MUJER_ASISTIDA</t>
  </si>
  <si>
    <t>POSTS_RUV_MUJER_AUTO</t>
  </si>
  <si>
    <t>POSTS_RUV_HOMBRE_ASISTIDA</t>
  </si>
  <si>
    <t>POSTS_RUV_HOMBRE_AUTO</t>
  </si>
  <si>
    <t>EMPRESAS</t>
  </si>
  <si>
    <t>SOLICITUDES</t>
  </si>
  <si>
    <t>VACANTES</t>
  </si>
  <si>
    <t>Antioquia</t>
  </si>
  <si>
    <t>Medellín</t>
  </si>
  <si>
    <t>Abejorral</t>
  </si>
  <si>
    <t>Abriaquí</t>
  </si>
  <si>
    <t>Alejandría</t>
  </si>
  <si>
    <t>Amagá</t>
  </si>
  <si>
    <t>Amalfi</t>
  </si>
  <si>
    <t>Andes</t>
  </si>
  <si>
    <t>Angelopolis</t>
  </si>
  <si>
    <t>Angostura</t>
  </si>
  <si>
    <t>Anori</t>
  </si>
  <si>
    <t>.</t>
  </si>
  <si>
    <t>Columna1</t>
  </si>
  <si>
    <t>Columna2</t>
  </si>
  <si>
    <t>total inscritos</t>
  </si>
  <si>
    <t>T. Inscritos Jóvenes</t>
  </si>
  <si>
    <t>T. Inscritos PcD</t>
  </si>
  <si>
    <t>T. Inscritos Víctimas</t>
  </si>
  <si>
    <t xml:space="preserve">T. Entrevista </t>
  </si>
  <si>
    <t>T. Talleres</t>
  </si>
  <si>
    <t>T. Entrevistas Jóvenes</t>
  </si>
  <si>
    <t>T. Talleres Jóvenes</t>
  </si>
  <si>
    <t>T. Entrevistas PcD</t>
  </si>
  <si>
    <t>T. Talleres PcD</t>
  </si>
  <si>
    <t>T. Entrevistas Víctimas</t>
  </si>
  <si>
    <t>T. Talleres Víctimas</t>
  </si>
  <si>
    <t>T. Colocaciones</t>
  </si>
  <si>
    <t>T. Colocaciones Jóvenes</t>
  </si>
  <si>
    <t>T. Colocaciones PcD</t>
  </si>
  <si>
    <t>T. Colocaciones Víctimas</t>
  </si>
  <si>
    <t>T. Postulaciones</t>
  </si>
  <si>
    <t>T. Autopostulaciones</t>
  </si>
  <si>
    <t>T. Postulaciones Jóvenes</t>
  </si>
  <si>
    <t>T. Autopostulaciones Jóvenes</t>
  </si>
  <si>
    <t>T. Postulaciones PcD</t>
  </si>
  <si>
    <t>T. Autopostulaciones PcD</t>
  </si>
  <si>
    <t>T. Postulaciones Víctimas</t>
  </si>
  <si>
    <t>T. Autopostulaciones Víctimas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</si>
  <si>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</si>
  <si>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</si>
  <si>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</si>
  <si>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</si>
  <si>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</si>
  <si>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</si>
  <si>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</si>
  <si>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</si>
  <si>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</si>
  <si>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</si>
  <si>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</si>
  <si>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</si>
  <si>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</si>
  <si>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</si>
  <si>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</si>
  <si>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</si>
  <si>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</si>
  <si>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</si>
  <si>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</si>
  <si>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</si>
  <si>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</si>
  <si>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</si>
  <si>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</si>
  <si>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</si>
  <si>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</si>
  <si>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</si>
  <si>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</si>
  <si>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</si>
  <si>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</si>
  <si>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</si>
  <si>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</si>
  <si>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</si>
  <si>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</si>
  <si>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</si>
  <si>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</si>
  <si>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</si>
  <si>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</si>
  <si>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</si>
  <si>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</si>
  <si>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</si>
  <si>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</si>
  <si>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</si>
  <si>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</si>
  <si>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</si>
  <si>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</si>
  <si>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</si>
  <si>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</si>
  <si>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</si>
  <si>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</si>
  <si>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</si>
  <si>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</si>
  <si>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</si>
  <si>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</si>
  <si>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</si>
  <si>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</si>
  <si>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</si>
  <si>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</si>
  <si>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</si>
  <si>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</si>
  <si>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</si>
  <si>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</si>
  <si>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</si>
  <si>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</si>
  <si>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</si>
  <si>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</si>
  <si>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</si>
  <si>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</si>
  <si>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</si>
  <si>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</si>
  <si>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</si>
  <si>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</si>
  <si>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</si>
  <si>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</si>
  <si>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</si>
  <si>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</si>
  <si>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05501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</si>
  <si>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</si>
  <si>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</si>
  <si>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</si>
  <si>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</si>
  <si>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</si>
  <si>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</si>
  <si>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</si>
  <si>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</si>
  <si>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</si>
  <si>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</si>
  <si>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</si>
  <si>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</si>
  <si>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</si>
  <si>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</si>
  <si>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</si>
  <si>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</si>
  <si>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</si>
  <si>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</si>
  <si>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</si>
  <si>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</si>
  <si>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</si>
  <si>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</si>
  <si>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</si>
  <si>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</si>
  <si>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</si>
  <si>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</si>
  <si>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</si>
  <si>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</si>
  <si>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</si>
  <si>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</si>
  <si>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</si>
  <si>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</si>
  <si>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</si>
  <si>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</si>
  <si>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</si>
  <si>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</si>
  <si>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</si>
  <si>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</si>
  <si>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</si>
  <si>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</si>
  <si>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</si>
  <si>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</si>
  <si>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</si>
  <si>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</si>
  <si>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</si>
  <si>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</si>
  <si>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</si>
  <si>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</si>
  <si>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</si>
  <si>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</si>
  <si>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</si>
  <si>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</si>
  <si>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</si>
  <si>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</si>
  <si>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</si>
  <si>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</si>
  <si>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</si>
  <si>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</si>
  <si>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</si>
  <si>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</si>
  <si>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</si>
  <si>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</si>
  <si>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</si>
  <si>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</si>
  <si>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</si>
  <si>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</si>
  <si>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</si>
  <si>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</si>
  <si>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</si>
  <si>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</si>
  <si>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</si>
  <si>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</si>
  <si>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Divipola Dpto</t>
  </si>
  <si>
    <t>Divipola Municipio</t>
  </si>
  <si>
    <t>05</t>
  </si>
  <si>
    <t>08</t>
  </si>
  <si>
    <t>Divipola Departamento</t>
  </si>
  <si>
    <t>TIPO PRESTADOR</t>
  </si>
  <si>
    <t>PRESTADOR</t>
  </si>
  <si>
    <t>Concactenar</t>
  </si>
  <si>
    <t>ANTIOQUIA</t>
  </si>
  <si>
    <t>MEDELLIN</t>
  </si>
  <si>
    <t>Agencia Pública de Empleo del SENA</t>
  </si>
  <si>
    <t>SENA</t>
  </si>
  <si>
    <t>ANTIOQUIAMEDELLIN</t>
  </si>
  <si>
    <t>ABEJORRAL</t>
  </si>
  <si>
    <t>ANTIOQUIAABEJORRAL</t>
  </si>
  <si>
    <t>ALEJANDRIA</t>
  </si>
  <si>
    <t>ANTIOQUIAALEJANDRIA</t>
  </si>
  <si>
    <t>AMAGA</t>
  </si>
  <si>
    <t>ANTIOQUIAAMAGA</t>
  </si>
  <si>
    <t>AMALFI</t>
  </si>
  <si>
    <t>ANTIOQUIAAMALFI</t>
  </si>
  <si>
    <t>ANDES</t>
  </si>
  <si>
    <t>ANTIOQUIAANDES</t>
  </si>
  <si>
    <t>ANGELOPOLIS</t>
  </si>
  <si>
    <t>ANTIOQUIAANGELOPOLIS</t>
  </si>
  <si>
    <t>ANGOSTURA</t>
  </si>
  <si>
    <t>ANTIOQUIAANGOSTURA</t>
  </si>
  <si>
    <t>ANORI</t>
  </si>
  <si>
    <t>ANTIOQUIAANORI</t>
  </si>
  <si>
    <t>SANTA FE DE ANTIOQUIA</t>
  </si>
  <si>
    <t>ANTIOQUIASANTA FE DE ANTIOQUIA</t>
  </si>
  <si>
    <t>ANZA</t>
  </si>
  <si>
    <t>ANTIOQUIAANZA</t>
  </si>
  <si>
    <t>APARTADO</t>
  </si>
  <si>
    <t>ANTIOQUIAAPARTADO</t>
  </si>
  <si>
    <t>ARBOLETES</t>
  </si>
  <si>
    <t>ANTIOQUIAARBOLETES</t>
  </si>
  <si>
    <t>ARGELIA</t>
  </si>
  <si>
    <t>ANTIOQUIAARGELIA</t>
  </si>
  <si>
    <t>ARMENIA</t>
  </si>
  <si>
    <t>ANTIOQUIAARMENIA</t>
  </si>
  <si>
    <t>BARBOSA</t>
  </si>
  <si>
    <t>ANTIOQUIABARBOSA</t>
  </si>
  <si>
    <t>BELLO</t>
  </si>
  <si>
    <t>ANTIOQUIABELLO</t>
  </si>
  <si>
    <t>BETULIA</t>
  </si>
  <si>
    <t>ANTIOQUIABETULIA</t>
  </si>
  <si>
    <t>CIUDAD BOLIVAR</t>
  </si>
  <si>
    <t>ANTIOQUIACIUDAD BOLIVAR</t>
  </si>
  <si>
    <t>BURITICA</t>
  </si>
  <si>
    <t>ANTIOQUIABURITICA</t>
  </si>
  <si>
    <t>CACERES</t>
  </si>
  <si>
    <t>ANTIOQUIACACERES</t>
  </si>
  <si>
    <t>CAICEDO</t>
  </si>
  <si>
    <t>ANTIOQUIACAICEDO</t>
  </si>
  <si>
    <t>CALDAS</t>
  </si>
  <si>
    <t>ANTIOQUIACALDAS</t>
  </si>
  <si>
    <t>CAÑASGORDAS</t>
  </si>
  <si>
    <t>ANTIOQUIACAÑASGORDAS</t>
  </si>
  <si>
    <t>CARACOLI</t>
  </si>
  <si>
    <t>ANTIOQUIACARACOLI</t>
  </si>
  <si>
    <t>CAREPA</t>
  </si>
  <si>
    <t>ANTIOQUIACAREPA</t>
  </si>
  <si>
    <t>EL CARMEN DE VIBORAL</t>
  </si>
  <si>
    <t>ANTIOQUIAEL CARMEN DE VIBORAL</t>
  </si>
  <si>
    <t>CAUCASIA</t>
  </si>
  <si>
    <t>ANTIOQUIACAUCASIA</t>
  </si>
  <si>
    <t>CHIGORODO</t>
  </si>
  <si>
    <t>ANTIOQUIACHIGORODO</t>
  </si>
  <si>
    <t>CISNEROS</t>
  </si>
  <si>
    <t>ANTIOQUIACISNEROS</t>
  </si>
  <si>
    <t>COCORNA</t>
  </si>
  <si>
    <t>ANTIOQUIACOCORNA</t>
  </si>
  <si>
    <t>CONCEPCION</t>
  </si>
  <si>
    <t>ANTIOQUIACONCEPCION</t>
  </si>
  <si>
    <t>CONCORDIA</t>
  </si>
  <si>
    <t>ANTIOQUIACONCORDIA</t>
  </si>
  <si>
    <t>COPACABANA</t>
  </si>
  <si>
    <t>ANTIOQUIACOPACABANA</t>
  </si>
  <si>
    <t>DABEIBA</t>
  </si>
  <si>
    <t>ANTIOQUIADABEIBA</t>
  </si>
  <si>
    <t>DONMATIAS</t>
  </si>
  <si>
    <t>ANTIOQUIADONMATIAS</t>
  </si>
  <si>
    <t>EL BAGRE</t>
  </si>
  <si>
    <t>ANTIOQUIAEL BAGRE</t>
  </si>
  <si>
    <t>ENTRERRIOS</t>
  </si>
  <si>
    <t>ANTIOQUIAENTRERRIOS</t>
  </si>
  <si>
    <t>ENVIGADO</t>
  </si>
  <si>
    <t>ANTIOQUIAENVIGADO</t>
  </si>
  <si>
    <t>FREDONIA</t>
  </si>
  <si>
    <t>ANTIOQUIAFREDONIA</t>
  </si>
  <si>
    <t>FRONTINO</t>
  </si>
  <si>
    <t>ANTIOQUIAFRONTINO</t>
  </si>
  <si>
    <t>GIRALDO</t>
  </si>
  <si>
    <t>ANTIOQUIAGIRALDO</t>
  </si>
  <si>
    <t>GIRARDOTA</t>
  </si>
  <si>
    <t>ANTIOQUIAGIRARDOTA</t>
  </si>
  <si>
    <t>GOMEZ PLATA</t>
  </si>
  <si>
    <t>ANTIOQUIAGOMEZ PLATA</t>
  </si>
  <si>
    <t>GRANADA</t>
  </si>
  <si>
    <t>ANTIOQUIAGRANADA</t>
  </si>
  <si>
    <t>GUADALUPE</t>
  </si>
  <si>
    <t>ANTIOQUIAGUADALUPE</t>
  </si>
  <si>
    <t>GUARNE</t>
  </si>
  <si>
    <t>ANTIOQUIAGUARNE</t>
  </si>
  <si>
    <t>ITAGUI</t>
  </si>
  <si>
    <t>ANTIOQUIAITAGUI</t>
  </si>
  <si>
    <t>ITUANGO</t>
  </si>
  <si>
    <t>ANTIOQUIAITUANGO</t>
  </si>
  <si>
    <t>JARDIN</t>
  </si>
  <si>
    <t>ANTIOQUIAJARDIN</t>
  </si>
  <si>
    <t>JERICO</t>
  </si>
  <si>
    <t>ANTIOQUIAJERICO</t>
  </si>
  <si>
    <t>LA CEJA</t>
  </si>
  <si>
    <t>ANTIOQUIALA CEJA</t>
  </si>
  <si>
    <t>LA ESTRELLA</t>
  </si>
  <si>
    <t>ANTIOQUIALA ESTRELLA</t>
  </si>
  <si>
    <t>LA UNION</t>
  </si>
  <si>
    <t>ANTIOQUIALA UNION</t>
  </si>
  <si>
    <t>MACEO</t>
  </si>
  <si>
    <t>ANTIOQUIAMACEO</t>
  </si>
  <si>
    <t>MARINILLA</t>
  </si>
  <si>
    <t>ANTIOQUIAMARINILLA</t>
  </si>
  <si>
    <t>MUTATA</t>
  </si>
  <si>
    <t>ANTIOQUIAMUTATA</t>
  </si>
  <si>
    <t>NECOCLI</t>
  </si>
  <si>
    <t>ANTIOQUIANECOCLI</t>
  </si>
  <si>
    <t>NECHI</t>
  </si>
  <si>
    <t>ANTIOQUIANECHI</t>
  </si>
  <si>
    <t>OLAYA</t>
  </si>
  <si>
    <t>ANTIOQUIAOLAYA</t>
  </si>
  <si>
    <t>PEÑOL</t>
  </si>
  <si>
    <t>ANTIOQUIAPEÑOL</t>
  </si>
  <si>
    <t>PEQUE</t>
  </si>
  <si>
    <t>ANTIOQUIAPEQUE</t>
  </si>
  <si>
    <t>PUEBLORRICO</t>
  </si>
  <si>
    <t>ANTIOQUIAPUEBLORRICO</t>
  </si>
  <si>
    <t>PUERTO BERRIO</t>
  </si>
  <si>
    <t>ANTIOQUIAPUERTO BERRIO</t>
  </si>
  <si>
    <t>PUERTO NARE</t>
  </si>
  <si>
    <t>ANTIOQUIAPUERTO NARE</t>
  </si>
  <si>
    <t>PUERTO TRIUNFO</t>
  </si>
  <si>
    <t>ANTIOQUIAPUERTO TRIUNFO</t>
  </si>
  <si>
    <t>REMEDIOS</t>
  </si>
  <si>
    <t>ANTIOQUIAREMEDIOS</t>
  </si>
  <si>
    <t>RETIRO</t>
  </si>
  <si>
    <t>ANTIOQUIARETIRO</t>
  </si>
  <si>
    <t>RIONEGRO</t>
  </si>
  <si>
    <t>ANTIOQUIARIONEGRO</t>
  </si>
  <si>
    <t>SABANALARGA</t>
  </si>
  <si>
    <t>ANTIOQUIASABANALARGA</t>
  </si>
  <si>
    <t>SABANETA</t>
  </si>
  <si>
    <t>ANTIOQUIASABANETA</t>
  </si>
  <si>
    <t>SALGAR</t>
  </si>
  <si>
    <t>ANTIOQUIASALGAR</t>
  </si>
  <si>
    <t>SAN ANDRES DE CUERQUIA</t>
  </si>
  <si>
    <t>ANTIOQUIASAN ANDRES DE CUERQUIA</t>
  </si>
  <si>
    <t>SAN CARLOS</t>
  </si>
  <si>
    <t>ANTIOQUIASAN CARLOS</t>
  </si>
  <si>
    <t>SAN FRANCISCO</t>
  </si>
  <si>
    <t>ANTIOQUIASAN FRANCISCO</t>
  </si>
  <si>
    <t>SAN JERONIMO</t>
  </si>
  <si>
    <t>ANTIOQUIASAN JERONIMO</t>
  </si>
  <si>
    <t>SAN JUAN DE URABA</t>
  </si>
  <si>
    <t>ANTIOQUIASAN JUAN DE URABA</t>
  </si>
  <si>
    <t>SAN LUIS</t>
  </si>
  <si>
    <t>ANTIOQUIASAN LUIS</t>
  </si>
  <si>
    <t>SAN PEDRO DE LOS MILAGROS</t>
  </si>
  <si>
    <t>ANTIOQUIASAN PEDRO DE LOS MILAGROS</t>
  </si>
  <si>
    <t>SAN PEDRO DE URABA</t>
  </si>
  <si>
    <t>ANTIOQUIASAN PEDRO DE URABA</t>
  </si>
  <si>
    <t>SAN RAFAEL</t>
  </si>
  <si>
    <t>ANTIOQUIASAN RAFAEL</t>
  </si>
  <si>
    <t>SAN ROQUE</t>
  </si>
  <si>
    <t>ANTIOQUIASAN ROQUE</t>
  </si>
  <si>
    <t>SAN VICENTE FERRER</t>
  </si>
  <si>
    <t>ANTIOQUIASAN VICENTE FERRER</t>
  </si>
  <si>
    <t>SANTA BARBARA</t>
  </si>
  <si>
    <t>ANTIOQUIASANTA BARBARA</t>
  </si>
  <si>
    <t>SANTA ROSA DE OSOS</t>
  </si>
  <si>
    <t>ANTIOQUIASANTA ROSA DE OSOS</t>
  </si>
  <si>
    <t>SANTO DOMINGO</t>
  </si>
  <si>
    <t>ANTIOQUIASANTO DOMINGO</t>
  </si>
  <si>
    <t>EL SANTUARIO</t>
  </si>
  <si>
    <t>ANTIOQUIAEL SANTUARIO</t>
  </si>
  <si>
    <t>SEGOVIA</t>
  </si>
  <si>
    <t>ANTIOQUIASEGOVIA</t>
  </si>
  <si>
    <t>SONSON</t>
  </si>
  <si>
    <t>ANTIOQUIASONSON</t>
  </si>
  <si>
    <t>SOPETRAN</t>
  </si>
  <si>
    <t>ANTIOQUIASOPETRAN</t>
  </si>
  <si>
    <t>TAMESIS</t>
  </si>
  <si>
    <t>ANTIOQUIATAMESIS</t>
  </si>
  <si>
    <t>TARAZA</t>
  </si>
  <si>
    <t>ANTIOQUIATARAZA</t>
  </si>
  <si>
    <t>TITIRIBI</t>
  </si>
  <si>
    <t>ANTIOQUIATITIRIBI</t>
  </si>
  <si>
    <t>TOLEDO</t>
  </si>
  <si>
    <t>ANTIOQUIATOLEDO</t>
  </si>
  <si>
    <t>TURBO</t>
  </si>
  <si>
    <t>ANTIOQUIATURBO</t>
  </si>
  <si>
    <t>URRAO</t>
  </si>
  <si>
    <t>ANTIOQUIAURRAO</t>
  </si>
  <si>
    <t>VALDIVIA</t>
  </si>
  <si>
    <t>ANTIOQUIAVALDIVIA</t>
  </si>
  <si>
    <t>VALPARAISO</t>
  </si>
  <si>
    <t>ANTIOQUIAVALPARAISO</t>
  </si>
  <si>
    <t>VEGACHI</t>
  </si>
  <si>
    <t>ANTIOQUIAVEGACHI</t>
  </si>
  <si>
    <t>VIGIA DEL FUERTE</t>
  </si>
  <si>
    <t>ANTIOQUIAVIGIA DEL FUERTE</t>
  </si>
  <si>
    <t>YALI</t>
  </si>
  <si>
    <t>ANTIOQUIAYALI</t>
  </si>
  <si>
    <t>YARUMAL</t>
  </si>
  <si>
    <t>ANTIOQUIAYARUMAL</t>
  </si>
  <si>
    <t>YOLOMBO</t>
  </si>
  <si>
    <t>ANTIOQUIAYOLOMBO</t>
  </si>
  <si>
    <t>YONDO</t>
  </si>
  <si>
    <t>ANTIOQUIAYONDO</t>
  </si>
  <si>
    <t>ZARAGOZA</t>
  </si>
  <si>
    <t>ANTIOQUIAZARAGOZA</t>
  </si>
  <si>
    <t>ATLANTICO</t>
  </si>
  <si>
    <t>BARRANQUILLA</t>
  </si>
  <si>
    <t>ATLANTICOBARRANQUILLA</t>
  </si>
  <si>
    <t>BARANOA</t>
  </si>
  <si>
    <t>ATLANTICOBARANOA</t>
  </si>
  <si>
    <t>CAMPO DE LA CRUZ</t>
  </si>
  <si>
    <t>ATLANTICOCAMPO DE LA CRUZ</t>
  </si>
  <si>
    <t>CANDELARIA</t>
  </si>
  <si>
    <t>ATLANTICOCANDELARIA</t>
  </si>
  <si>
    <t>GALAPA</t>
  </si>
  <si>
    <t>ATLANTICOGALAPA</t>
  </si>
  <si>
    <t>JUAN DE ACOSTA</t>
  </si>
  <si>
    <t>ATLANTICOJUAN DE ACOSTA</t>
  </si>
  <si>
    <t>LURUACO</t>
  </si>
  <si>
    <t>ATLANTICOLURUACO</t>
  </si>
  <si>
    <t>MALAMBO</t>
  </si>
  <si>
    <t>ATLANTICOMALAMBO</t>
  </si>
  <si>
    <t>MANATI</t>
  </si>
  <si>
    <t>ATLANTICOMANATI</t>
  </si>
  <si>
    <t>PALMAR DE VARELA</t>
  </si>
  <si>
    <t>ATLANTICOPALMAR DE VARELA</t>
  </si>
  <si>
    <t>PIOJO</t>
  </si>
  <si>
    <t>ATLANTICOPIOJO</t>
  </si>
  <si>
    <t>POLONUEVO</t>
  </si>
  <si>
    <t>ATLANTICOPOLONUEVO</t>
  </si>
  <si>
    <t>PONEDERA</t>
  </si>
  <si>
    <t>ATLANTICOPONEDERA</t>
  </si>
  <si>
    <t>PUERTO COLOMBIA</t>
  </si>
  <si>
    <t>ATLANTICOPUERTO COLOMBIA</t>
  </si>
  <si>
    <t>REPELON</t>
  </si>
  <si>
    <t>ATLANTICOREPELON</t>
  </si>
  <si>
    <t>SABANAGRANDE</t>
  </si>
  <si>
    <t>ATLANTICOSABANAGRANDE</t>
  </si>
  <si>
    <t>ATLANTICOSABANALARGA</t>
  </si>
  <si>
    <t>SANTA LUCIA</t>
  </si>
  <si>
    <t>ATLANTICOSANTA LUCIA</t>
  </si>
  <si>
    <t>SANTO TOMAS</t>
  </si>
  <si>
    <t>ATLANTICOSANTO TOMAS</t>
  </si>
  <si>
    <t>SOLEDAD</t>
  </si>
  <si>
    <t>ATLANTICOSOLEDAD</t>
  </si>
  <si>
    <t>SUAN</t>
  </si>
  <si>
    <t>ATLANTICOSUAN</t>
  </si>
  <si>
    <t>TUBARA</t>
  </si>
  <si>
    <t>ATLANTICOTUBARA</t>
  </si>
  <si>
    <t>USIACURI</t>
  </si>
  <si>
    <t>ATLANTICOUSIACURI</t>
  </si>
  <si>
    <t>BOGOTA, D.C.</t>
  </si>
  <si>
    <t>BOGOTA, D.C.BOGOTA, D.C.</t>
  </si>
  <si>
    <t>BOLIVAR</t>
  </si>
  <si>
    <t>CARTAGENA DE INDIAS</t>
  </si>
  <si>
    <t>BOLIVARCARTAGENA DE INDIAS</t>
  </si>
  <si>
    <t>ACHI</t>
  </si>
  <si>
    <t>BOLIVARACHI</t>
  </si>
  <si>
    <t>ARJONA</t>
  </si>
  <si>
    <t>BOLIVARARJONA</t>
  </si>
  <si>
    <t>ARROYOHONDO</t>
  </si>
  <si>
    <t>BOLIVARARROYOHONDO</t>
  </si>
  <si>
    <t>BARRANCO DE LOBA</t>
  </si>
  <si>
    <t>BOLIVARBARRANCO DE LOBA</t>
  </si>
  <si>
    <t>CANTAGALLO</t>
  </si>
  <si>
    <t>BOLIVARCANTAGALLO</t>
  </si>
  <si>
    <t>CICUCO</t>
  </si>
  <si>
    <t>BOLIVARCICUCO</t>
  </si>
  <si>
    <t>CLEMENCIA</t>
  </si>
  <si>
    <t>BOLIVARCLEMENCIA</t>
  </si>
  <si>
    <t>EL CARMEN DE BOLIVAR</t>
  </si>
  <si>
    <t>BOLIVAREL CARMEN DE BOLIVAR</t>
  </si>
  <si>
    <t>MAGANGUE</t>
  </si>
  <si>
    <t>BOLIVARMAGANGUE</t>
  </si>
  <si>
    <t>MARGARITA</t>
  </si>
  <si>
    <t>BOLIVARMARGARITA</t>
  </si>
  <si>
    <t>MARIA LA BAJA</t>
  </si>
  <si>
    <t>BOLIVARMARIA LA BAJA</t>
  </si>
  <si>
    <t>SANTA CRUZ DE MOMPOX</t>
  </si>
  <si>
    <t>BOLIVARSANTA CRUZ DE MOMPOX</t>
  </si>
  <si>
    <t>SAN JACINTO</t>
  </si>
  <si>
    <t>BOLIVARSAN JACINTO</t>
  </si>
  <si>
    <t>SAN JUAN NEPOMUCENO</t>
  </si>
  <si>
    <t>BOLIVARSAN JUAN NEPOMUCENO</t>
  </si>
  <si>
    <t>SAN MARTIN DE LOBA</t>
  </si>
  <si>
    <t>BOLIVARSAN MARTIN DE LOBA</t>
  </si>
  <si>
    <t>SAN PABLO</t>
  </si>
  <si>
    <t>BOLIVARSAN PABLO</t>
  </si>
  <si>
    <t>SANTA ROSA</t>
  </si>
  <si>
    <t>BOLIVARSANTA ROSA</t>
  </si>
  <si>
    <t>SOPLAVIENTO</t>
  </si>
  <si>
    <t>BOLIVARSOPLAVIENTO</t>
  </si>
  <si>
    <t>TALAIGUA NUEVO</t>
  </si>
  <si>
    <t>BOLIVARTALAIGUA NUEVO</t>
  </si>
  <si>
    <t>TURBACO</t>
  </si>
  <si>
    <t>BOLIVARTURBACO</t>
  </si>
  <si>
    <t>TURBANA</t>
  </si>
  <si>
    <t>BOLIVARTURBANA</t>
  </si>
  <si>
    <t>ZAMBRANO</t>
  </si>
  <si>
    <t>BOLIVARZAMBRANO</t>
  </si>
  <si>
    <t>BOYACA</t>
  </si>
  <si>
    <t>TUNJA</t>
  </si>
  <si>
    <t>BOYACATUNJA</t>
  </si>
  <si>
    <t>ALMEIDA</t>
  </si>
  <si>
    <t>BOYACAALMEIDA</t>
  </si>
  <si>
    <t>ARCABUCO</t>
  </si>
  <si>
    <t>BOYACAARCABUCO</t>
  </si>
  <si>
    <t>BOAVITA</t>
  </si>
  <si>
    <t>BOYACABOAVITA</t>
  </si>
  <si>
    <t>BOYACABOYACA</t>
  </si>
  <si>
    <t>BRICEÑO</t>
  </si>
  <si>
    <t>BOYACABRICEÑO</t>
  </si>
  <si>
    <t>BUSBANZA</t>
  </si>
  <si>
    <t>BOYACABUSBANZA</t>
  </si>
  <si>
    <t>BOYACACALDAS</t>
  </si>
  <si>
    <t>CAMPOHERMOSO</t>
  </si>
  <si>
    <t>BOYACACAMPOHERMOSO</t>
  </si>
  <si>
    <t>CERINZA</t>
  </si>
  <si>
    <t>BOYACACERINZA</t>
  </si>
  <si>
    <t>CHINAVITA</t>
  </si>
  <si>
    <t>BOYACACHINAVITA</t>
  </si>
  <si>
    <t>CHIQUINQUIRA</t>
  </si>
  <si>
    <t>BOYACACHIQUINQUIRA</t>
  </si>
  <si>
    <t>CIENEGA</t>
  </si>
  <si>
    <t>BOYACACIENEGA</t>
  </si>
  <si>
    <t>COMBITA</t>
  </si>
  <si>
    <t>BOYACACOMBITA</t>
  </si>
  <si>
    <t>CORRALES</t>
  </si>
  <si>
    <t>BOYACACORRALES</t>
  </si>
  <si>
    <t>COVARACHIA</t>
  </si>
  <si>
    <t>BOYACACOVARACHIA</t>
  </si>
  <si>
    <t>CUBARA</t>
  </si>
  <si>
    <t>BOYACACUBARA</t>
  </si>
  <si>
    <t>CUCAITA</t>
  </si>
  <si>
    <t>BOYACACUCAITA</t>
  </si>
  <si>
    <t>CUITIVA</t>
  </si>
  <si>
    <t>BOYACACUITIVA</t>
  </si>
  <si>
    <t>DUITAMA</t>
  </si>
  <si>
    <t>BOYACADUITAMA</t>
  </si>
  <si>
    <t>EL COCUY</t>
  </si>
  <si>
    <t>BOYACAEL COCUY</t>
  </si>
  <si>
    <t>FIRAVITOBA</t>
  </si>
  <si>
    <t>BOYACAFIRAVITOBA</t>
  </si>
  <si>
    <t>GAMEZA</t>
  </si>
  <si>
    <t>BOYACAGAMEZA</t>
  </si>
  <si>
    <t>GARAGOA</t>
  </si>
  <si>
    <t>BOYACAGARAGOA</t>
  </si>
  <si>
    <t>GUATEQUE</t>
  </si>
  <si>
    <t>BOYACAGUATEQUE</t>
  </si>
  <si>
    <t>JENESANO</t>
  </si>
  <si>
    <t>BOYACAJENESANO</t>
  </si>
  <si>
    <t>LA CAPILLA</t>
  </si>
  <si>
    <t>BOYACALA CAPILLA</t>
  </si>
  <si>
    <t>VILLA DE LEYVA</t>
  </si>
  <si>
    <t>BOYACAVILLA DE LEYVA</t>
  </si>
  <si>
    <t>MARIPI</t>
  </si>
  <si>
    <t>BOYACAMARIPI</t>
  </si>
  <si>
    <t>MIRAFLORES</t>
  </si>
  <si>
    <t>BOYACAMIRAFLORES</t>
  </si>
  <si>
    <t>MONGUA</t>
  </si>
  <si>
    <t>BOYACAMONGUA</t>
  </si>
  <si>
    <t>MONIQUIRA</t>
  </si>
  <si>
    <t>BOYACAMONIQUIRA</t>
  </si>
  <si>
    <t>MOTAVITA</t>
  </si>
  <si>
    <t>BOYACAMOTAVITA</t>
  </si>
  <si>
    <t>MUZO</t>
  </si>
  <si>
    <t>BOYACAMUZO</t>
  </si>
  <si>
    <t>NOBSA</t>
  </si>
  <si>
    <t>BOYACANOBSA</t>
  </si>
  <si>
    <t>NUEVO COLON</t>
  </si>
  <si>
    <t>BOYACANUEVO COLON</t>
  </si>
  <si>
    <t>OTANCHE</t>
  </si>
  <si>
    <t>BOYACAOTANCHE</t>
  </si>
  <si>
    <t>PAEZ</t>
  </si>
  <si>
    <t>BOYACAPAEZ</t>
  </si>
  <si>
    <t>PAIPA</t>
  </si>
  <si>
    <t>BOYACAPAIPA</t>
  </si>
  <si>
    <t>PAUNA</t>
  </si>
  <si>
    <t>BOYACAPAUNA</t>
  </si>
  <si>
    <t>PAZ DE RIO</t>
  </si>
  <si>
    <t>BOYACAPAZ DE RIO</t>
  </si>
  <si>
    <t>PESCA</t>
  </si>
  <si>
    <t>BOYACAPESCA</t>
  </si>
  <si>
    <t>PUERTO BOYACA</t>
  </si>
  <si>
    <t>BOYACAPUERTO BOYACA</t>
  </si>
  <si>
    <t>RAMIRIQUI</t>
  </si>
  <si>
    <t>BOYACARAMIRIQUI</t>
  </si>
  <si>
    <t>RAQUIRA</t>
  </si>
  <si>
    <t>BOYACARAQUIRA</t>
  </si>
  <si>
    <t>SABOYA</t>
  </si>
  <si>
    <t>BOYACASABOYA</t>
  </si>
  <si>
    <t>SAMACA</t>
  </si>
  <si>
    <t>BOYACASAMACA</t>
  </si>
  <si>
    <t>SAN EDUARDO</t>
  </si>
  <si>
    <t>BOYACASAN EDUARDO</t>
  </si>
  <si>
    <t>SAN LUIS DE GACENO</t>
  </si>
  <si>
    <t>BOYACASAN LUIS DE GACENO</t>
  </si>
  <si>
    <t>SAN MIGUEL DE SEMA</t>
  </si>
  <si>
    <t>BOYACASAN MIGUEL DE SEMA</t>
  </si>
  <si>
    <t>SANTA MARIA</t>
  </si>
  <si>
    <t>BOYACASANTA MARIA</t>
  </si>
  <si>
    <t>SANTA ROSA DE VITERBO</t>
  </si>
  <si>
    <t>BOYACASANTA ROSA DE VITERBO</t>
  </si>
  <si>
    <t>SANTA SOFIA</t>
  </si>
  <si>
    <t>BOYACASANTA SOFIA</t>
  </si>
  <si>
    <t>SOATA</t>
  </si>
  <si>
    <t>BOYACASOATA</t>
  </si>
  <si>
    <t>SOCHA</t>
  </si>
  <si>
    <t>BOYACASOCHA</t>
  </si>
  <si>
    <t>SOGAMOSO</t>
  </si>
  <si>
    <t>BOYACASOGAMOSO</t>
  </si>
  <si>
    <t>SOTAQUIRA</t>
  </si>
  <si>
    <t>BOYACASOTAQUIRA</t>
  </si>
  <si>
    <t>SORACA</t>
  </si>
  <si>
    <t>BOYACASORACA</t>
  </si>
  <si>
    <t>SUTAMARCHAN</t>
  </si>
  <si>
    <t>BOYACASUTAMARCHAN</t>
  </si>
  <si>
    <t>SUTATENZA</t>
  </si>
  <si>
    <t>BOYACASUTATENZA</t>
  </si>
  <si>
    <t>TENZA</t>
  </si>
  <si>
    <t>BOYACATENZA</t>
  </si>
  <si>
    <t>TIBASOSA</t>
  </si>
  <si>
    <t>BOYACATIBASOSA</t>
  </si>
  <si>
    <t>TOCA</t>
  </si>
  <si>
    <t>BOYACATOCA</t>
  </si>
  <si>
    <t>TOGUI</t>
  </si>
  <si>
    <t>BOYACATOGUI</t>
  </si>
  <si>
    <t>TOPAGA</t>
  </si>
  <si>
    <t>BOYACATOPAGA</t>
  </si>
  <si>
    <t>TUTA</t>
  </si>
  <si>
    <t>BOYACATUTA</t>
  </si>
  <si>
    <t>UMBITA</t>
  </si>
  <si>
    <t>BOYACAUMBITA</t>
  </si>
  <si>
    <t>VENTAQUEMADA</t>
  </si>
  <si>
    <t>BOYACAVENTAQUEMADA</t>
  </si>
  <si>
    <t>ZETAQUIRA</t>
  </si>
  <si>
    <t>BOYACAZETAQUIRA</t>
  </si>
  <si>
    <t>MANIZALES</t>
  </si>
  <si>
    <t>CALDASMANIZALES</t>
  </si>
  <si>
    <t>AGUADAS</t>
  </si>
  <si>
    <t>CALDASAGUADAS</t>
  </si>
  <si>
    <t>ANSERMA</t>
  </si>
  <si>
    <t>CALDASANSERMA</t>
  </si>
  <si>
    <t>ARANZAZU</t>
  </si>
  <si>
    <t>CALDASARANZAZU</t>
  </si>
  <si>
    <t>BELALCAZAR</t>
  </si>
  <si>
    <t>CALDASBELALCAZAR</t>
  </si>
  <si>
    <t>CHINCHINA</t>
  </si>
  <si>
    <t>CALDASCHINCHINA</t>
  </si>
  <si>
    <t>FILADELFIA</t>
  </si>
  <si>
    <t>CALDASFILADELFIA</t>
  </si>
  <si>
    <t>LA DORADA</t>
  </si>
  <si>
    <t>CALDASLA DORADA</t>
  </si>
  <si>
    <t>LA MERCED</t>
  </si>
  <si>
    <t>CALDASLA MERCED</t>
  </si>
  <si>
    <t>MANZANARES</t>
  </si>
  <si>
    <t>CALDASMANZANARES</t>
  </si>
  <si>
    <t>MARMATO</t>
  </si>
  <si>
    <t>CALDASMARMATO</t>
  </si>
  <si>
    <t>MARQUETALIA</t>
  </si>
  <si>
    <t>CALDASMARQUETALIA</t>
  </si>
  <si>
    <t>MARULANDA</t>
  </si>
  <si>
    <t>CALDASMARULANDA</t>
  </si>
  <si>
    <t>NEIRA</t>
  </si>
  <si>
    <t>CALDASNEIRA</t>
  </si>
  <si>
    <t>NORCASIA</t>
  </si>
  <si>
    <t>CALDASNORCASIA</t>
  </si>
  <si>
    <t>PACORA</t>
  </si>
  <si>
    <t>CALDASPACORA</t>
  </si>
  <si>
    <t>PALESTINA</t>
  </si>
  <si>
    <t>CALDASPALESTINA</t>
  </si>
  <si>
    <t>PENSILVANIA</t>
  </si>
  <si>
    <t>CALDASPENSILVANIA</t>
  </si>
  <si>
    <t>RIOSUCIO</t>
  </si>
  <si>
    <t>CALDASRIOSUCIO</t>
  </si>
  <si>
    <t>RISARALDA</t>
  </si>
  <si>
    <t>CALDASRISARALDA</t>
  </si>
  <si>
    <t>SALAMINA</t>
  </si>
  <si>
    <t>CALDASSALAMINA</t>
  </si>
  <si>
    <t>SAMANA</t>
  </si>
  <si>
    <t>CALDASSAMANA</t>
  </si>
  <si>
    <t>SAN JOSE</t>
  </si>
  <si>
    <t>CALDASSAN JOSE</t>
  </si>
  <si>
    <t>SUPIA</t>
  </si>
  <si>
    <t>CALDASSUPIA</t>
  </si>
  <si>
    <t>VICTORIA</t>
  </si>
  <si>
    <t>CALDASVICTORIA</t>
  </si>
  <si>
    <t>VILLAMARIA</t>
  </si>
  <si>
    <t>CALDASVILLAMARIA</t>
  </si>
  <si>
    <t>VITERBO</t>
  </si>
  <si>
    <t>CALDASVITERBO</t>
  </si>
  <si>
    <t>CAQUETA</t>
  </si>
  <si>
    <t>FLORENCIA</t>
  </si>
  <si>
    <t>CAQUETAFLORENCIA</t>
  </si>
  <si>
    <t>ALBANIA</t>
  </si>
  <si>
    <t>CAQUETAALBANIA</t>
  </si>
  <si>
    <t>BELEN DE LOS ANDAQUIES</t>
  </si>
  <si>
    <t>CAQUETABELEN DE LOS ANDAQUIES</t>
  </si>
  <si>
    <t>CURILLO</t>
  </si>
  <si>
    <t>CAQUETACURILLO</t>
  </si>
  <si>
    <t>EL DONCELLO</t>
  </si>
  <si>
    <t>CAQUETAEL DONCELLO</t>
  </si>
  <si>
    <t>EL PAUJIL</t>
  </si>
  <si>
    <t>CAQUETAEL PAUJIL</t>
  </si>
  <si>
    <t>LA MONTAÑITA</t>
  </si>
  <si>
    <t>CAQUETALA MONTAÑITA</t>
  </si>
  <si>
    <t>MORELIA</t>
  </si>
  <si>
    <t>CAQUETAMORELIA</t>
  </si>
  <si>
    <t>PUERTO RICO</t>
  </si>
  <si>
    <t>CAQUETAPUERTO RICO</t>
  </si>
  <si>
    <t>SAN JOSE DEL FRAGUA</t>
  </si>
  <si>
    <t>CAQUETASAN JOSE DEL FRAGUA</t>
  </si>
  <si>
    <t>SAN VICENTE DEL CAGUAN</t>
  </si>
  <si>
    <t>CAQUETASAN VICENTE DEL CAGUAN</t>
  </si>
  <si>
    <t>SOLANO</t>
  </si>
  <si>
    <t>CAQUETASOLANO</t>
  </si>
  <si>
    <t>SOLITA</t>
  </si>
  <si>
    <t>CAQUETASOLITA</t>
  </si>
  <si>
    <t>CAQUETAVALPARAISO</t>
  </si>
  <si>
    <t>CAUCA</t>
  </si>
  <si>
    <t>POPAYAN</t>
  </si>
  <si>
    <t>CAUCAPOPAYAN</t>
  </si>
  <si>
    <t>BUENOS AIRES</t>
  </si>
  <si>
    <t>CAUCABUENOS AIRES</t>
  </si>
  <si>
    <t>CAJIBIO</t>
  </si>
  <si>
    <t>CAUCACAJIBIO</t>
  </si>
  <si>
    <t>CALDONO</t>
  </si>
  <si>
    <t>CAUCACALDONO</t>
  </si>
  <si>
    <t>CALOTO</t>
  </si>
  <si>
    <t>CAUCACALOTO</t>
  </si>
  <si>
    <t>EL TAMBO</t>
  </si>
  <si>
    <t>CAUCAEL TAMBO</t>
  </si>
  <si>
    <t>CAUCAFLORENCIA</t>
  </si>
  <si>
    <t>GUACHENE</t>
  </si>
  <si>
    <t>CAUCAGUACHENE</t>
  </si>
  <si>
    <t>GUAPI</t>
  </si>
  <si>
    <t>CAUCAGUAPI</t>
  </si>
  <si>
    <t>LA VEGA</t>
  </si>
  <si>
    <t>CAUCALA VEGA</t>
  </si>
  <si>
    <t>MERCADERES</t>
  </si>
  <si>
    <t>CAUCAMERCADERES</t>
  </si>
  <si>
    <t>MIRANDA</t>
  </si>
  <si>
    <t>CAUCAMIRANDA</t>
  </si>
  <si>
    <t>CAUCAPAEZ</t>
  </si>
  <si>
    <t>PATIA</t>
  </si>
  <si>
    <t>CAUCAPATIA</t>
  </si>
  <si>
    <t>PIAMONTE</t>
  </si>
  <si>
    <t>CAUCAPIAMONTE</t>
  </si>
  <si>
    <t>PIENDAMO - TUNIA</t>
  </si>
  <si>
    <t>CAUCAPIENDAMO - TUNIA</t>
  </si>
  <si>
    <t>PUERTO TEJADA</t>
  </si>
  <si>
    <t>CAUCAPUERTO TEJADA</t>
  </si>
  <si>
    <t>PURACE</t>
  </si>
  <si>
    <t>CAUCAPURACE</t>
  </si>
  <si>
    <t>SANTANDER DE QUILICHAO</t>
  </si>
  <si>
    <t>CAUCASANTANDER DE QUILICHAO</t>
  </si>
  <si>
    <t>SILVIA</t>
  </si>
  <si>
    <t>CAUCASILVIA</t>
  </si>
  <si>
    <t>SOTARA PAISPAMBA</t>
  </si>
  <si>
    <t>CAUCASOTARA PAISPAMBA</t>
  </si>
  <si>
    <t>SUAREZ</t>
  </si>
  <si>
    <t>CAUCASUAREZ</t>
  </si>
  <si>
    <t>TIMBIO</t>
  </si>
  <si>
    <t>CAUCATIMBIO</t>
  </si>
  <si>
    <t>TOTORO</t>
  </si>
  <si>
    <t>CAUCATOTORO</t>
  </si>
  <si>
    <t>VILLA RICA</t>
  </si>
  <si>
    <t>CAUCAVILLA RICA</t>
  </si>
  <si>
    <t>CESAR</t>
  </si>
  <si>
    <t>VALLEDUPAR</t>
  </si>
  <si>
    <t>CESARVALLEDUPAR</t>
  </si>
  <si>
    <t>AGUACHICA</t>
  </si>
  <si>
    <t>CESARAGUACHICA</t>
  </si>
  <si>
    <t>AGUSTIN CODAZZI</t>
  </si>
  <si>
    <t>CESARAGUSTIN CODAZZI</t>
  </si>
  <si>
    <t>ASTREA</t>
  </si>
  <si>
    <t>CESARASTREA</t>
  </si>
  <si>
    <t>BECERRIL</t>
  </si>
  <si>
    <t>CESARBECERRIL</t>
  </si>
  <si>
    <t>BOSCONIA</t>
  </si>
  <si>
    <t>CESARBOSCONIA</t>
  </si>
  <si>
    <t>CHIRIGUANA</t>
  </si>
  <si>
    <t>CESARCHIRIGUANA</t>
  </si>
  <si>
    <t>CURUMANI</t>
  </si>
  <si>
    <t>CESARCURUMANI</t>
  </si>
  <si>
    <t>EL COPEY</t>
  </si>
  <si>
    <t>CESAREL COPEY</t>
  </si>
  <si>
    <t>EL PASO</t>
  </si>
  <si>
    <t>CESAREL PASO</t>
  </si>
  <si>
    <t>GAMARRA</t>
  </si>
  <si>
    <t>CESARGAMARRA</t>
  </si>
  <si>
    <t>LA GLORIA</t>
  </si>
  <si>
    <t>CESARLA GLORIA</t>
  </si>
  <si>
    <t>LA JAGUA DE IBIRICO</t>
  </si>
  <si>
    <t>CESARLA JAGUA DE IBIRICO</t>
  </si>
  <si>
    <t>PAILITAS</t>
  </si>
  <si>
    <t>CESARPAILITAS</t>
  </si>
  <si>
    <t>PELAYA</t>
  </si>
  <si>
    <t>CESARPELAYA</t>
  </si>
  <si>
    <t>RIO DE ORO</t>
  </si>
  <si>
    <t>CESARRIO DE ORO</t>
  </si>
  <si>
    <t>LA PAZ</t>
  </si>
  <si>
    <t>CESARLA PAZ</t>
  </si>
  <si>
    <t>SAN ALBERTO</t>
  </si>
  <si>
    <t>CESARSAN ALBERTO</t>
  </si>
  <si>
    <t>SAN DIEGO</t>
  </si>
  <si>
    <t>CESARSAN DIEGO</t>
  </si>
  <si>
    <t>SAN MARTIN</t>
  </si>
  <si>
    <t>CESARSAN MARTIN</t>
  </si>
  <si>
    <t>TAMALAMEQUE</t>
  </si>
  <si>
    <t>CESARTAMALAMEQUE</t>
  </si>
  <si>
    <t>CORDOBA</t>
  </si>
  <si>
    <t>MONTERIA</t>
  </si>
  <si>
    <t>CORDOBAMONTERIA</t>
  </si>
  <si>
    <t>AYAPEL</t>
  </si>
  <si>
    <t>CORDOBAAYAPEL</t>
  </si>
  <si>
    <t>CANALETE</t>
  </si>
  <si>
    <t>CORDOBACANALETE</t>
  </si>
  <si>
    <t>CERETE</t>
  </si>
  <si>
    <t>CORDOBACERETE</t>
  </si>
  <si>
    <t>CHINU</t>
  </si>
  <si>
    <t>CORDOBACHINU</t>
  </si>
  <si>
    <t>CIENAGA DE ORO</t>
  </si>
  <si>
    <t>CORDOBACIENAGA DE ORO</t>
  </si>
  <si>
    <t>COTORRA</t>
  </si>
  <si>
    <t>CORDOBACOTORRA</t>
  </si>
  <si>
    <t>LA APARTADA</t>
  </si>
  <si>
    <t>CORDOBALA APARTADA</t>
  </si>
  <si>
    <t>LORICA</t>
  </si>
  <si>
    <t>CORDOBALORICA</t>
  </si>
  <si>
    <t>MOMIL</t>
  </si>
  <si>
    <t>CORDOBAMOMIL</t>
  </si>
  <si>
    <t>MONTELIBANO</t>
  </si>
  <si>
    <t>CORDOBAMONTELIBANO</t>
  </si>
  <si>
    <t>PLANETA RICA</t>
  </si>
  <si>
    <t>CORDOBAPLANETA RICA</t>
  </si>
  <si>
    <t>PUEBLO NUEVO</t>
  </si>
  <si>
    <t>CORDOBAPUEBLO NUEVO</t>
  </si>
  <si>
    <t>PUERTO ESCONDIDO</t>
  </si>
  <si>
    <t>CORDOBAPUERTO ESCONDIDO</t>
  </si>
  <si>
    <t>PUERTO LIBERTADOR</t>
  </si>
  <si>
    <t>CORDOBAPUERTO LIBERTADOR</t>
  </si>
  <si>
    <t>SAHAGUN</t>
  </si>
  <si>
    <t>CORDOBASAHAGUN</t>
  </si>
  <si>
    <t>SAN ANDRES DE SOTAVENTO</t>
  </si>
  <si>
    <t>CORDOBASAN ANDRES DE SOTAVENTO</t>
  </si>
  <si>
    <t>SAN ANTERO</t>
  </si>
  <si>
    <t>CORDOBASAN ANTERO</t>
  </si>
  <si>
    <t>SAN BERNARDO DEL VIENTO</t>
  </si>
  <si>
    <t>CORDOBASAN BERNARDO DEL VIENTO</t>
  </si>
  <si>
    <t>CORDOBASAN CARLOS</t>
  </si>
  <si>
    <t>SAN PELAYO</t>
  </si>
  <si>
    <t>CORDOBASAN PELAYO</t>
  </si>
  <si>
    <t>TIERRALTA</t>
  </si>
  <si>
    <t>CORDOBATIERRALTA</t>
  </si>
  <si>
    <t>VALENCIA</t>
  </si>
  <si>
    <t>CORDOBAVALENCIA</t>
  </si>
  <si>
    <t>CUNDINAMARCA</t>
  </si>
  <si>
    <t>AGUA DE DIOS</t>
  </si>
  <si>
    <t>CUNDINAMARCAAGUA DE DIOS</t>
  </si>
  <si>
    <t>ALBAN</t>
  </si>
  <si>
    <t>CUNDINAMARCAALBAN</t>
  </si>
  <si>
    <t>ANAPOIMA</t>
  </si>
  <si>
    <t>CUNDINAMARCAANAPOIMA</t>
  </si>
  <si>
    <t>ANOLAIMA</t>
  </si>
  <si>
    <t>CUNDINAMARCAANOLAIMA</t>
  </si>
  <si>
    <t>ARBELAEZ</t>
  </si>
  <si>
    <t>CUNDINAMARCAARBELAEZ</t>
  </si>
  <si>
    <t>BOJACA</t>
  </si>
  <si>
    <t>CUNDINAMARCABOJACA</t>
  </si>
  <si>
    <t>CAJICA</t>
  </si>
  <si>
    <t>CUNDINAMARCACAJICA</t>
  </si>
  <si>
    <t>CAPARRAPI</t>
  </si>
  <si>
    <t>CUNDINAMARCACAPARRAPI</t>
  </si>
  <si>
    <t>CAQUEZA</t>
  </si>
  <si>
    <t>CUNDINAMARCACAQUEZA</t>
  </si>
  <si>
    <t>CARMEN DE CARUPA</t>
  </si>
  <si>
    <t>CUNDINAMARCACARMEN DE CARUPA</t>
  </si>
  <si>
    <t>CHIA</t>
  </si>
  <si>
    <t>CUNDINAMARCACHIA</t>
  </si>
  <si>
    <t>CHIPAQUE</t>
  </si>
  <si>
    <t>CUNDINAMARCACHIPAQUE</t>
  </si>
  <si>
    <t>CHOACHI</t>
  </si>
  <si>
    <t>CUNDINAMARCACHOACHI</t>
  </si>
  <si>
    <t>CHOCONTA</t>
  </si>
  <si>
    <t>CUNDINAMARCACHOCONTA</t>
  </si>
  <si>
    <t>COGUA</t>
  </si>
  <si>
    <t>CUNDINAMARCACOGUA</t>
  </si>
  <si>
    <t>COTA</t>
  </si>
  <si>
    <t>CUNDINAMARCACOTA</t>
  </si>
  <si>
    <t>CUCUNUBA</t>
  </si>
  <si>
    <t>CUNDINAMARCACUCUNUBA</t>
  </si>
  <si>
    <t>EL COLEGIO</t>
  </si>
  <si>
    <t>CUNDINAMARCAEL COLEGIO</t>
  </si>
  <si>
    <t>EL ROSAL</t>
  </si>
  <si>
    <t>CUNDINAMARCAEL ROSAL</t>
  </si>
  <si>
    <t>FACATATIVA</t>
  </si>
  <si>
    <t>CUNDINAMARCAFACATATIVA</t>
  </si>
  <si>
    <t>FOMEQUE</t>
  </si>
  <si>
    <t>CUNDINAMARCAFOMEQUE</t>
  </si>
  <si>
    <t>FOSCA</t>
  </si>
  <si>
    <t>CUNDINAMARCAFOSCA</t>
  </si>
  <si>
    <t>FUNZA</t>
  </si>
  <si>
    <t>CUNDINAMARCAFUNZA</t>
  </si>
  <si>
    <t>FUSAGASUGA</t>
  </si>
  <si>
    <t>CUNDINAMARCAFUSAGASUGA</t>
  </si>
  <si>
    <t>GACHALA</t>
  </si>
  <si>
    <t>CUNDINAMARCAGACHALA</t>
  </si>
  <si>
    <t>GACHANCIPA</t>
  </si>
  <si>
    <t>CUNDINAMARCAGACHANCIPA</t>
  </si>
  <si>
    <t>GACHETA</t>
  </si>
  <si>
    <t>CUNDINAMARCAGACHETA</t>
  </si>
  <si>
    <t>GIRARDOT</t>
  </si>
  <si>
    <t>CUNDINAMARCAGIRARDOT</t>
  </si>
  <si>
    <t>GUADUAS</t>
  </si>
  <si>
    <t>CUNDINAMARCAGUADUAS</t>
  </si>
  <si>
    <t>GUATAQUI</t>
  </si>
  <si>
    <t>CUNDINAMARCAGUATAQUI</t>
  </si>
  <si>
    <t>GUAYABAL DE SIQUIMA</t>
  </si>
  <si>
    <t>CUNDINAMARCAGUAYABAL DE SIQUIMA</t>
  </si>
  <si>
    <t>GUAYABETAL</t>
  </si>
  <si>
    <t>CUNDINAMARCAGUAYABETAL</t>
  </si>
  <si>
    <t>LA CALERA</t>
  </si>
  <si>
    <t>CUNDINAMARCALA CALERA</t>
  </si>
  <si>
    <t>LA MESA</t>
  </si>
  <si>
    <t>CUNDINAMARCALA MESA</t>
  </si>
  <si>
    <t>CUNDINAMARCALA VEGA</t>
  </si>
  <si>
    <t>MADRID</t>
  </si>
  <si>
    <t>CUNDINAMARCAMADRID</t>
  </si>
  <si>
    <t>MEDINA</t>
  </si>
  <si>
    <t>CUNDINAMARCAMEDINA</t>
  </si>
  <si>
    <t>MOSQUERA</t>
  </si>
  <si>
    <t>CUNDINAMARCAMOSQUERA</t>
  </si>
  <si>
    <t>NARIÑO</t>
  </si>
  <si>
    <t>CUNDINAMARCANARIÑO</t>
  </si>
  <si>
    <t>NEMOCON</t>
  </si>
  <si>
    <t>CUNDINAMARCANEMOCON</t>
  </si>
  <si>
    <t>NILO</t>
  </si>
  <si>
    <t>CUNDINAMARCANILO</t>
  </si>
  <si>
    <t>NIMAIMA</t>
  </si>
  <si>
    <t>CUNDINAMARCANIMAIMA</t>
  </si>
  <si>
    <t>NOCAIMA</t>
  </si>
  <si>
    <t>CUNDINAMARCANOCAIMA</t>
  </si>
  <si>
    <t>PACHO</t>
  </si>
  <si>
    <t>CUNDINAMARCAPACHO</t>
  </si>
  <si>
    <t>PARATEBUENO</t>
  </si>
  <si>
    <t>CUNDINAMARCAPARATEBUENO</t>
  </si>
  <si>
    <t>PASCA</t>
  </si>
  <si>
    <t>CUNDINAMARCAPASCA</t>
  </si>
  <si>
    <t>PUERTO SALGAR</t>
  </si>
  <si>
    <t>CUNDINAMARCAPUERTO SALGAR</t>
  </si>
  <si>
    <t>PULI</t>
  </si>
  <si>
    <t>CUNDINAMARCAPULI</t>
  </si>
  <si>
    <t>QUETAME</t>
  </si>
  <si>
    <t>CUNDINAMARCAQUETAME</t>
  </si>
  <si>
    <t>QUIPILE</t>
  </si>
  <si>
    <t>CUNDINAMARCAQUIPILE</t>
  </si>
  <si>
    <t>APULO</t>
  </si>
  <si>
    <t>CUNDINAMARCAAPULO</t>
  </si>
  <si>
    <t>RICAURTE</t>
  </si>
  <si>
    <t>CUNDINAMARCARICAURTE</t>
  </si>
  <si>
    <t>SAN BERNARDO</t>
  </si>
  <si>
    <t>CUNDINAMARCASAN BERNARDO</t>
  </si>
  <si>
    <t>SAN CAYETANO</t>
  </si>
  <si>
    <t>CUNDINAMARCASAN CAYETANO</t>
  </si>
  <si>
    <t>SAN JUAN DE RIOSECO</t>
  </si>
  <si>
    <t>CUNDINAMARCASAN JUAN DE RIOSECO</t>
  </si>
  <si>
    <t>SASAIMA</t>
  </si>
  <si>
    <t>CUNDINAMARCASASAIMA</t>
  </si>
  <si>
    <t>SESQUILE</t>
  </si>
  <si>
    <t>CUNDINAMARCASESQUILE</t>
  </si>
  <si>
    <t>SIBATE</t>
  </si>
  <si>
    <t>CUNDINAMARCASIBATE</t>
  </si>
  <si>
    <t>SILVANIA</t>
  </si>
  <si>
    <t>CUNDINAMARCASILVANIA</t>
  </si>
  <si>
    <t>SIMIJACA</t>
  </si>
  <si>
    <t>CUNDINAMARCASIMIJACA</t>
  </si>
  <si>
    <t>SOACHA</t>
  </si>
  <si>
    <t>CUNDINAMARCASOACHA</t>
  </si>
  <si>
    <t>SOPO</t>
  </si>
  <si>
    <t>CUNDINAMARCASOPO</t>
  </si>
  <si>
    <t>SUESCA</t>
  </si>
  <si>
    <t>CUNDINAMARCASUESCA</t>
  </si>
  <si>
    <t>SUTATAUSA</t>
  </si>
  <si>
    <t>CUNDINAMARCASUTATAUSA</t>
  </si>
  <si>
    <t>TABIO</t>
  </si>
  <si>
    <t>CUNDINAMARCATABIO</t>
  </si>
  <si>
    <t>TENJO</t>
  </si>
  <si>
    <t>CUNDINAMARCATENJO</t>
  </si>
  <si>
    <t>TIBACUY</t>
  </si>
  <si>
    <t>CUNDINAMARCATIBACUY</t>
  </si>
  <si>
    <t>TOCANCIPA</t>
  </si>
  <si>
    <t>CUNDINAMARCATOCANCIPA</t>
  </si>
  <si>
    <t>TOPAIPI</t>
  </si>
  <si>
    <t>CUNDINAMARCATOPAIPI</t>
  </si>
  <si>
    <t>VILLA DE SAN DIEGO DE UBATE</t>
  </si>
  <si>
    <t>CUNDINAMARCAVILLA DE SAN DIEGO DE UBATE</t>
  </si>
  <si>
    <t>UTICA</t>
  </si>
  <si>
    <t>CUNDINAMARCAUTICA</t>
  </si>
  <si>
    <t>VERGARA</t>
  </si>
  <si>
    <t>CUNDINAMARCAVERGARA</t>
  </si>
  <si>
    <t>VIANI</t>
  </si>
  <si>
    <t>CUNDINAMARCAVIANI</t>
  </si>
  <si>
    <t>VILLAPINZON</t>
  </si>
  <si>
    <t>CUNDINAMARCAVILLAPINZON</t>
  </si>
  <si>
    <t>VILLETA</t>
  </si>
  <si>
    <t>CUNDINAMARCAVILLETA</t>
  </si>
  <si>
    <t>VIOTA</t>
  </si>
  <si>
    <t>CUNDINAMARCAVIOTA</t>
  </si>
  <si>
    <t>YACOPI</t>
  </si>
  <si>
    <t>CUNDINAMARCAYACOPI</t>
  </si>
  <si>
    <t>ZIPAQUIRA</t>
  </si>
  <si>
    <t>CUNDINAMARCAZIPAQUIRA</t>
  </si>
  <si>
    <t>CHOCO</t>
  </si>
  <si>
    <t>QUIBDO</t>
  </si>
  <si>
    <t>CHOCOQUIBDO</t>
  </si>
  <si>
    <t>ACANDI</t>
  </si>
  <si>
    <t>CHOCOACANDI</t>
  </si>
  <si>
    <t>ATRATO</t>
  </si>
  <si>
    <t>CHOCOATRATO</t>
  </si>
  <si>
    <t>BELEN DE BAJIRA</t>
  </si>
  <si>
    <t>CHOCOBELEN DE BAJIRA</t>
  </si>
  <si>
    <t>BOJAYA</t>
  </si>
  <si>
    <t>CHOCOBOJAYA</t>
  </si>
  <si>
    <t>CARMEN DEL DARIEN</t>
  </si>
  <si>
    <t>CHOCOCARMEN DEL DARIEN</t>
  </si>
  <si>
    <t>CONDOTO</t>
  </si>
  <si>
    <t>CHOCOCONDOTO</t>
  </si>
  <si>
    <t>EL CARMEN DE ATRATO</t>
  </si>
  <si>
    <t>CHOCOEL CARMEN DE ATRATO</t>
  </si>
  <si>
    <t>ISTMINA</t>
  </si>
  <si>
    <t>CHOCOISTMINA</t>
  </si>
  <si>
    <t>JURADO</t>
  </si>
  <si>
    <t>CHOCOJURADO</t>
  </si>
  <si>
    <t>RIO QUITO</t>
  </si>
  <si>
    <t>CHOCORIO QUITO</t>
  </si>
  <si>
    <t>CHOCORIOSUCIO</t>
  </si>
  <si>
    <t>SIPI</t>
  </si>
  <si>
    <t>CHOCOSIPI</t>
  </si>
  <si>
    <t>TADO</t>
  </si>
  <si>
    <t>CHOCOTADO</t>
  </si>
  <si>
    <t>HUILA</t>
  </si>
  <si>
    <t>NEIVA</t>
  </si>
  <si>
    <t>HUILANEIVA</t>
  </si>
  <si>
    <t>AGRADO</t>
  </si>
  <si>
    <t>HUILAAGRADO</t>
  </si>
  <si>
    <t>AIPE</t>
  </si>
  <si>
    <t>HUILAAIPE</t>
  </si>
  <si>
    <t>ALGECIRAS</t>
  </si>
  <si>
    <t>HUILAALGECIRAS</t>
  </si>
  <si>
    <t>ALTAMIRA</t>
  </si>
  <si>
    <t>HUILAALTAMIRA</t>
  </si>
  <si>
    <t>BARAYA</t>
  </si>
  <si>
    <t>HUILABARAYA</t>
  </si>
  <si>
    <t>CAMPOALEGRE</t>
  </si>
  <si>
    <t>HUILACAMPOALEGRE</t>
  </si>
  <si>
    <t>COLOMBIA</t>
  </si>
  <si>
    <t>HUILACOLOMBIA</t>
  </si>
  <si>
    <t>ELIAS</t>
  </si>
  <si>
    <t>HUILAELIAS</t>
  </si>
  <si>
    <t>GARZON</t>
  </si>
  <si>
    <t>HUILAGARZON</t>
  </si>
  <si>
    <t>GIGANTE</t>
  </si>
  <si>
    <t>HUILAGIGANTE</t>
  </si>
  <si>
    <t>HUILAGUADALUPE</t>
  </si>
  <si>
    <t>HOBO</t>
  </si>
  <si>
    <t>HUILAHOBO</t>
  </si>
  <si>
    <t>IQUIRA</t>
  </si>
  <si>
    <t>HUILAIQUIRA</t>
  </si>
  <si>
    <t>ISNOS</t>
  </si>
  <si>
    <t>HUILAISNOS</t>
  </si>
  <si>
    <t>LA ARGENTINA</t>
  </si>
  <si>
    <t>HUILALA ARGENTINA</t>
  </si>
  <si>
    <t>LA PLATA</t>
  </si>
  <si>
    <t>HUILALA PLATA</t>
  </si>
  <si>
    <t>NATAGA</t>
  </si>
  <si>
    <t>HUILANATAGA</t>
  </si>
  <si>
    <t>OPORAPA</t>
  </si>
  <si>
    <t>HUILAOPORAPA</t>
  </si>
  <si>
    <t>PAICOL</t>
  </si>
  <si>
    <t>HUILAPAICOL</t>
  </si>
  <si>
    <t>PALERMO</t>
  </si>
  <si>
    <t>HUILAPALERMO</t>
  </si>
  <si>
    <t>HUILAPALESTINA</t>
  </si>
  <si>
    <t>PITAL</t>
  </si>
  <si>
    <t>HUILAPITAL</t>
  </si>
  <si>
    <t>PITALITO</t>
  </si>
  <si>
    <t>HUILAPITALITO</t>
  </si>
  <si>
    <t>RIVERA</t>
  </si>
  <si>
    <t>HUILARIVERA</t>
  </si>
  <si>
    <t>SAN AGUSTIN</t>
  </si>
  <si>
    <t>HUILASAN AGUSTIN</t>
  </si>
  <si>
    <t>HUILASANTA MARIA</t>
  </si>
  <si>
    <t>SUAZA</t>
  </si>
  <si>
    <t>HUILASUAZA</t>
  </si>
  <si>
    <t>TARQUI</t>
  </si>
  <si>
    <t>HUILATARQUI</t>
  </si>
  <si>
    <t>TESALIA</t>
  </si>
  <si>
    <t>HUILATESALIA</t>
  </si>
  <si>
    <t>TELLO</t>
  </si>
  <si>
    <t>HUILATELLO</t>
  </si>
  <si>
    <t>TERUEL</t>
  </si>
  <si>
    <t>HUILATERUEL</t>
  </si>
  <si>
    <t>TIMANA</t>
  </si>
  <si>
    <t>HUILATIMANA</t>
  </si>
  <si>
    <t>VILLAVIEJA</t>
  </si>
  <si>
    <t>HUILAVILLAVIEJA</t>
  </si>
  <si>
    <t>YAGUARA</t>
  </si>
  <si>
    <t>HUILAYAGUARA</t>
  </si>
  <si>
    <t>LA GUAJIRA</t>
  </si>
  <si>
    <t>RIOHACHA</t>
  </si>
  <si>
    <t>LA GUAJIRARIOHACHA</t>
  </si>
  <si>
    <t>LA GUAJIRAALBANIA</t>
  </si>
  <si>
    <t>BARRANCAS</t>
  </si>
  <si>
    <t>LA GUAJIRABARRANCAS</t>
  </si>
  <si>
    <t>DIBULLA</t>
  </si>
  <si>
    <t>LA GUAJIRADIBULLA</t>
  </si>
  <si>
    <t>DISTRACCION</t>
  </si>
  <si>
    <t>LA GUAJIRADISTRACCION</t>
  </si>
  <si>
    <t>FONSECA</t>
  </si>
  <si>
    <t>LA GUAJIRAFONSECA</t>
  </si>
  <si>
    <t>HATONUEVO</t>
  </si>
  <si>
    <t>LA GUAJIRAHATONUEVO</t>
  </si>
  <si>
    <t>MAICAO</t>
  </si>
  <si>
    <t>LA GUAJIRAMAICAO</t>
  </si>
  <si>
    <t>MANAURE</t>
  </si>
  <si>
    <t>LA GUAJIRAMANAURE</t>
  </si>
  <si>
    <t>SAN JUAN DEL CESAR</t>
  </si>
  <si>
    <t>LA GUAJIRASAN JUAN DEL CESAR</t>
  </si>
  <si>
    <t>URIBIA</t>
  </si>
  <si>
    <t>LA GUAJIRAURIBIA</t>
  </si>
  <si>
    <t>URUMITA</t>
  </si>
  <si>
    <t>LA GUAJIRAURUMITA</t>
  </si>
  <si>
    <t>VILLANUEVA</t>
  </si>
  <si>
    <t>LA GUAJIRAVILLANUEVA</t>
  </si>
  <si>
    <t>MAGDALENA</t>
  </si>
  <si>
    <t>SANTA MARTA</t>
  </si>
  <si>
    <t>MAGDALENASANTA MARTA</t>
  </si>
  <si>
    <t>ALGARROBO</t>
  </si>
  <si>
    <t>MAGDALENAALGARROBO</t>
  </si>
  <si>
    <t>ARACATACA</t>
  </si>
  <si>
    <t>MAGDALENAARACATACA</t>
  </si>
  <si>
    <t>ARIGUANI</t>
  </si>
  <si>
    <t>MAGDALENAARIGUANI</t>
  </si>
  <si>
    <t>CIENAGA</t>
  </si>
  <si>
    <t>MAGDALENACIENAGA</t>
  </si>
  <si>
    <t>EL BANCO</t>
  </si>
  <si>
    <t>MAGDALENAEL BANCO</t>
  </si>
  <si>
    <t>FUNDACION</t>
  </si>
  <si>
    <t>MAGDALENAFUNDACION</t>
  </si>
  <si>
    <t>NUEVA GRANADA</t>
  </si>
  <si>
    <t>MAGDALENANUEVA GRANADA</t>
  </si>
  <si>
    <t>PIJIÑO DEL CARMEN</t>
  </si>
  <si>
    <t>MAGDALENAPIJIÑO DEL CARMEN</t>
  </si>
  <si>
    <t>PIVIJAY</t>
  </si>
  <si>
    <t>MAGDALENAPIVIJAY</t>
  </si>
  <si>
    <t>PLATO</t>
  </si>
  <si>
    <t>MAGDALENAPLATO</t>
  </si>
  <si>
    <t>REMOLINO</t>
  </si>
  <si>
    <t>MAGDALENAREMOLINO</t>
  </si>
  <si>
    <t>SAN SEBASTIAN DE BUENAVISTA</t>
  </si>
  <si>
    <t>MAGDALENASAN SEBASTIAN DE BUENAVISTA</t>
  </si>
  <si>
    <t>SANTA ANA</t>
  </si>
  <si>
    <t>MAGDALENASANTA ANA</t>
  </si>
  <si>
    <t>SANTA BARBARA DE PINTO</t>
  </si>
  <si>
    <t>MAGDALENASANTA BARBARA DE PINTO</t>
  </si>
  <si>
    <t>SITIONUEVO</t>
  </si>
  <si>
    <t>MAGDALENASITIONUEVO</t>
  </si>
  <si>
    <t>TENERIFE</t>
  </si>
  <si>
    <t>MAGDALENATENERIFE</t>
  </si>
  <si>
    <t>META</t>
  </si>
  <si>
    <t>VILLAVICENCIO</t>
  </si>
  <si>
    <t>METAVILLAVICENCIO</t>
  </si>
  <si>
    <t>ACACIAS</t>
  </si>
  <si>
    <t>METAACACIAS</t>
  </si>
  <si>
    <t>BARRANCA DE UPIA</t>
  </si>
  <si>
    <t>METABARRANCA DE UPIA</t>
  </si>
  <si>
    <t>CABUYARO</t>
  </si>
  <si>
    <t>METACABUYARO</t>
  </si>
  <si>
    <t>CASTILLA LA NUEVA</t>
  </si>
  <si>
    <t>METACASTILLA LA NUEVA</t>
  </si>
  <si>
    <t>CUMARAL</t>
  </si>
  <si>
    <t>METACUMARAL</t>
  </si>
  <si>
    <t>METAGRANADA</t>
  </si>
  <si>
    <t>GUAMAL</t>
  </si>
  <si>
    <t>METAGUAMAL</t>
  </si>
  <si>
    <t>MAPIRIPAN</t>
  </si>
  <si>
    <t>METAMAPIRIPAN</t>
  </si>
  <si>
    <t>LEJANIAS</t>
  </si>
  <si>
    <t>METALEJANIAS</t>
  </si>
  <si>
    <t>PUERTO CONCORDIA</t>
  </si>
  <si>
    <t>METAPUERTO CONCORDIA</t>
  </si>
  <si>
    <t>PUERTO GAITAN</t>
  </si>
  <si>
    <t>METAPUERTO GAITAN</t>
  </si>
  <si>
    <t>PUERTO LOPEZ</t>
  </si>
  <si>
    <t>METAPUERTO LOPEZ</t>
  </si>
  <si>
    <t>PUERTO LLERAS</t>
  </si>
  <si>
    <t>METAPUERTO LLERAS</t>
  </si>
  <si>
    <t>METAPUERTO RICO</t>
  </si>
  <si>
    <t>RESTREPO</t>
  </si>
  <si>
    <t>METARESTREPO</t>
  </si>
  <si>
    <t>SAN JUAN DE ARAMA</t>
  </si>
  <si>
    <t>METASAN JUAN DE ARAMA</t>
  </si>
  <si>
    <t>METASAN MARTIN</t>
  </si>
  <si>
    <t>PASTO</t>
  </si>
  <si>
    <t>NARIÑOPASTO</t>
  </si>
  <si>
    <t>ALDANA</t>
  </si>
  <si>
    <t>NARIÑOALDANA</t>
  </si>
  <si>
    <t>ARBOLEDA</t>
  </si>
  <si>
    <t>NARIÑOARBOLEDA</t>
  </si>
  <si>
    <t>BARBACOAS</t>
  </si>
  <si>
    <t>NARIÑOBARBACOAS</t>
  </si>
  <si>
    <t>BUESACO</t>
  </si>
  <si>
    <t>NARIÑOBUESACO</t>
  </si>
  <si>
    <t>COLON</t>
  </si>
  <si>
    <t>NARIÑOCOLON</t>
  </si>
  <si>
    <t>CONSACA</t>
  </si>
  <si>
    <t>NARIÑOCONSACA</t>
  </si>
  <si>
    <t>CONTADERO</t>
  </si>
  <si>
    <t>NARIÑOCONTADERO</t>
  </si>
  <si>
    <t>NARIÑOCORDOBA</t>
  </si>
  <si>
    <t>CUASPUD CARLOSAMA</t>
  </si>
  <si>
    <t>NARIÑOCUASPUD CARLOSAMA</t>
  </si>
  <si>
    <t>CUMBAL</t>
  </si>
  <si>
    <t>NARIÑOCUMBAL</t>
  </si>
  <si>
    <t>CHACHAGUI</t>
  </si>
  <si>
    <t>NARIÑOCHACHAGUI</t>
  </si>
  <si>
    <t>EL CHARCO</t>
  </si>
  <si>
    <t>NARIÑOEL CHARCO</t>
  </si>
  <si>
    <t>EL ROSARIO</t>
  </si>
  <si>
    <t>NARIÑOEL ROSARIO</t>
  </si>
  <si>
    <t>EL TABLON DE GOMEZ</t>
  </si>
  <si>
    <t>NARIÑOEL TABLON DE GOMEZ</t>
  </si>
  <si>
    <t>GUACHUCAL</t>
  </si>
  <si>
    <t>NARIÑOGUACHUCAL</t>
  </si>
  <si>
    <t>GUAITARILLA</t>
  </si>
  <si>
    <t>NARIÑOGUAITARILLA</t>
  </si>
  <si>
    <t>IMUES</t>
  </si>
  <si>
    <t>NARIÑOIMUES</t>
  </si>
  <si>
    <t>IPIALES</t>
  </si>
  <si>
    <t>NARIÑOIPIALES</t>
  </si>
  <si>
    <t>LA FLORIDA</t>
  </si>
  <si>
    <t>NARIÑOLA FLORIDA</t>
  </si>
  <si>
    <t>NARIÑOLA UNION</t>
  </si>
  <si>
    <t>MALLAMA</t>
  </si>
  <si>
    <t>NARIÑOMALLAMA</t>
  </si>
  <si>
    <t>NARIÑONARIÑO</t>
  </si>
  <si>
    <t>PROVIDENCIA</t>
  </si>
  <si>
    <t>NARIÑOPROVIDENCIA</t>
  </si>
  <si>
    <t>PUERRES</t>
  </si>
  <si>
    <t>NARIÑOPUERRES</t>
  </si>
  <si>
    <t>PUPIALES</t>
  </si>
  <si>
    <t>NARIÑOPUPIALES</t>
  </si>
  <si>
    <t>NARIÑORICAURTE</t>
  </si>
  <si>
    <t>ROBERTO PAYAN</t>
  </si>
  <si>
    <t>NARIÑOROBERTO PAYAN</t>
  </si>
  <si>
    <t>SAMANIEGO</t>
  </si>
  <si>
    <t>NARIÑOSAMANIEGO</t>
  </si>
  <si>
    <t>SANDONA</t>
  </si>
  <si>
    <t>NARIÑOSANDONA</t>
  </si>
  <si>
    <t>NARIÑOSAN BERNARDO</t>
  </si>
  <si>
    <t>SAN LORENZO</t>
  </si>
  <si>
    <t>NARIÑOSAN LORENZO</t>
  </si>
  <si>
    <t>NARIÑOSAN PABLO</t>
  </si>
  <si>
    <t>SAPUYES</t>
  </si>
  <si>
    <t>NARIÑOSAPUYES</t>
  </si>
  <si>
    <t>TANGUA</t>
  </si>
  <si>
    <t>NARIÑOTANGUA</t>
  </si>
  <si>
    <t>SAN ANDRES DE TUMACO</t>
  </si>
  <si>
    <t>NARIÑOSAN ANDRES DE TUMACO</t>
  </si>
  <si>
    <t>TUQUERRES</t>
  </si>
  <si>
    <t>NARIÑOTUQUERRES</t>
  </si>
  <si>
    <t>YACUANQUER</t>
  </si>
  <si>
    <t>NARIÑOYACUANQUER</t>
  </si>
  <si>
    <t>NORTE DE SANTANDER</t>
  </si>
  <si>
    <t>SAN JOSE DE CUCUTA</t>
  </si>
  <si>
    <t>NORTE DE SANTANDERSAN JOSE DE CUCUTA</t>
  </si>
  <si>
    <t>ABREGO</t>
  </si>
  <si>
    <t>NORTE DE SANTANDERABREGO</t>
  </si>
  <si>
    <t>ARBOLEDAS</t>
  </si>
  <si>
    <t>NORTE DE SANTANDERARBOLEDAS</t>
  </si>
  <si>
    <t>BOCHALEMA</t>
  </si>
  <si>
    <t>NORTE DE SANTANDERBOCHALEMA</t>
  </si>
  <si>
    <t>CHINACOTA</t>
  </si>
  <si>
    <t>NORTE DE SANTANDERCHINACOTA</t>
  </si>
  <si>
    <t>CHITAGA</t>
  </si>
  <si>
    <t>NORTE DE SANTANDERCHITAGA</t>
  </si>
  <si>
    <t>CONVENCION</t>
  </si>
  <si>
    <t>NORTE DE SANTANDERCONVENCION</t>
  </si>
  <si>
    <t>CUCUTILLA</t>
  </si>
  <si>
    <t>NORTE DE SANTANDERCUCUTILLA</t>
  </si>
  <si>
    <t>EL TARRA</t>
  </si>
  <si>
    <t>NORTE DE SANTANDEREL TARRA</t>
  </si>
  <si>
    <t>EL ZULIA</t>
  </si>
  <si>
    <t>NORTE DE SANTANDEREL ZULIA</t>
  </si>
  <si>
    <t>GRAMALOTE</t>
  </si>
  <si>
    <t>NORTE DE SANTANDERGRAMALOTE</t>
  </si>
  <si>
    <t>HERRAN</t>
  </si>
  <si>
    <t>NORTE DE SANTANDERHERRAN</t>
  </si>
  <si>
    <t>LA ESPERANZA</t>
  </si>
  <si>
    <t>NORTE DE SANTANDERLA ESPERANZA</t>
  </si>
  <si>
    <t>LOS PATIOS</t>
  </si>
  <si>
    <t>NORTE DE SANTANDERLOS PATIOS</t>
  </si>
  <si>
    <t>MUTISCUA</t>
  </si>
  <si>
    <t>NORTE DE SANTANDERMUTISCUA</t>
  </si>
  <si>
    <t>OCAÑA</t>
  </si>
  <si>
    <t>NORTE DE SANTANDEROCAÑA</t>
  </si>
  <si>
    <t>PAMPLONA</t>
  </si>
  <si>
    <t>NORTE DE SANTANDERPAMPLONA</t>
  </si>
  <si>
    <t>PAMPLONITA</t>
  </si>
  <si>
    <t>NORTE DE SANTANDERPAMPLONITA</t>
  </si>
  <si>
    <t>PUERTO SANTANDER</t>
  </si>
  <si>
    <t>NORTE DE SANTANDERPUERTO SANTANDER</t>
  </si>
  <si>
    <t>RAGONVALIA</t>
  </si>
  <si>
    <t>NORTE DE SANTANDERRAGONVALIA</t>
  </si>
  <si>
    <t>SAN CALIXTO</t>
  </si>
  <si>
    <t>NORTE DE SANTANDERSAN CALIXTO</t>
  </si>
  <si>
    <t>NORTE DE SANTANDERSAN CAYETANO</t>
  </si>
  <si>
    <t>SARDINATA</t>
  </si>
  <si>
    <t>NORTE DE SANTANDERSARDINATA</t>
  </si>
  <si>
    <t>TEORAMA</t>
  </si>
  <si>
    <t>NORTE DE SANTANDERTEORAMA</t>
  </si>
  <si>
    <t>TIBU</t>
  </si>
  <si>
    <t>NORTE DE SANTANDERTIBU</t>
  </si>
  <si>
    <t>NORTE DE SANTANDERTOLEDO</t>
  </si>
  <si>
    <t>VILLA DEL ROSARIO</t>
  </si>
  <si>
    <t>NORTE DE SANTANDERVILLA DEL ROSARIO</t>
  </si>
  <si>
    <t>QUINDIO</t>
  </si>
  <si>
    <t>QUINDIOARMENIA</t>
  </si>
  <si>
    <t>BUENAVISTA</t>
  </si>
  <si>
    <t>QUINDIOBUENAVISTA</t>
  </si>
  <si>
    <t>CALARCA</t>
  </si>
  <si>
    <t>QUINDIOCALARCA</t>
  </si>
  <si>
    <t>CIRCASIA</t>
  </si>
  <si>
    <t>QUINDIOCIRCASIA</t>
  </si>
  <si>
    <t>QUINDIOCORDOBA</t>
  </si>
  <si>
    <t>FILANDIA</t>
  </si>
  <si>
    <t>QUINDIOFILANDIA</t>
  </si>
  <si>
    <t>GENOVA</t>
  </si>
  <si>
    <t>QUINDIOGENOVA</t>
  </si>
  <si>
    <t>LA TEBAIDA</t>
  </si>
  <si>
    <t>QUINDIOLA TEBAIDA</t>
  </si>
  <si>
    <t>MONTENEGRO</t>
  </si>
  <si>
    <t>QUINDIOMONTENEGRO</t>
  </si>
  <si>
    <t>PIJAO</t>
  </si>
  <si>
    <t>QUINDIOPIJAO</t>
  </si>
  <si>
    <t>QUIMBAYA</t>
  </si>
  <si>
    <t>QUINDIOQUIMBAYA</t>
  </si>
  <si>
    <t>SALENTO</t>
  </si>
  <si>
    <t>QUINDIOSALENTO</t>
  </si>
  <si>
    <t>PEREIRA</t>
  </si>
  <si>
    <t>RISARALDAPEREIRA</t>
  </si>
  <si>
    <t>APIA</t>
  </si>
  <si>
    <t>RISARALDAAPIA</t>
  </si>
  <si>
    <t>BELEN DE UMBRIA</t>
  </si>
  <si>
    <t>RISARALDABELEN DE UMBRIA</t>
  </si>
  <si>
    <t>DOSQUEBRADAS</t>
  </si>
  <si>
    <t>RISARALDADOSQUEBRADAS</t>
  </si>
  <si>
    <t>GUATICA</t>
  </si>
  <si>
    <t>RISARALDAGUATICA</t>
  </si>
  <si>
    <t>LA VIRGINIA</t>
  </si>
  <si>
    <t>RISARALDALA VIRGINIA</t>
  </si>
  <si>
    <t>MARSELLA</t>
  </si>
  <si>
    <t>RISARALDAMARSELLA</t>
  </si>
  <si>
    <t>MISTRATO</t>
  </si>
  <si>
    <t>RISARALDAMISTRATO</t>
  </si>
  <si>
    <t>QUINCHIA</t>
  </si>
  <si>
    <t>RISARALDAQUINCHIA</t>
  </si>
  <si>
    <t>SANTA ROSA DE CABAL</t>
  </si>
  <si>
    <t>RISARALDASANTA ROSA DE CABAL</t>
  </si>
  <si>
    <t>SANTUARIO</t>
  </si>
  <si>
    <t>RISARALDASANTUARIO</t>
  </si>
  <si>
    <t>SANTANDER</t>
  </si>
  <si>
    <t>BUCARAMANGA</t>
  </si>
  <si>
    <t>SANTANDERBUCARAMANGA</t>
  </si>
  <si>
    <t>SANTANDERBARBOSA</t>
  </si>
  <si>
    <t>BARICHARA</t>
  </si>
  <si>
    <t>SANTANDERBARICHARA</t>
  </si>
  <si>
    <t>BARRANCABERMEJA</t>
  </si>
  <si>
    <t>SANTANDERBARRANCABERMEJA</t>
  </si>
  <si>
    <t>No identificado</t>
  </si>
  <si>
    <t>SANTANDER.</t>
  </si>
  <si>
    <t>SANTANDERBETULIA</t>
  </si>
  <si>
    <t>SANTANDERBOLIVAR</t>
  </si>
  <si>
    <t>CALIFORNIA</t>
  </si>
  <si>
    <t>SANTANDERCALIFORNIA</t>
  </si>
  <si>
    <t>CERRITO</t>
  </si>
  <si>
    <t>SANTANDERCERRITO</t>
  </si>
  <si>
    <t>CHARALA</t>
  </si>
  <si>
    <t>SANTANDERCHARALA</t>
  </si>
  <si>
    <t>CHIMA</t>
  </si>
  <si>
    <t>SANTANDERCHIMA</t>
  </si>
  <si>
    <t>CIMITARRA</t>
  </si>
  <si>
    <t>SANTANDERCIMITARRA</t>
  </si>
  <si>
    <t>CONFINES</t>
  </si>
  <si>
    <t>SANTANDERCONFINES</t>
  </si>
  <si>
    <t>CURITI</t>
  </si>
  <si>
    <t>SANTANDERCURITI</t>
  </si>
  <si>
    <t>EL CARMEN DE CHUCURI</t>
  </si>
  <si>
    <t>SANTANDEREL CARMEN DE CHUCURI</t>
  </si>
  <si>
    <t>FLORIDABLANCA</t>
  </si>
  <si>
    <t>SANTANDERFLORIDABLANCA</t>
  </si>
  <si>
    <t>GIRON</t>
  </si>
  <si>
    <t>SANTANDERGIRON</t>
  </si>
  <si>
    <t>HATO</t>
  </si>
  <si>
    <t>SANTANDERHATO</t>
  </si>
  <si>
    <t>JESUS MARIA</t>
  </si>
  <si>
    <t>SANTANDERJESUS MARIA</t>
  </si>
  <si>
    <t>LA BELLEZA</t>
  </si>
  <si>
    <t>SANTANDERLA BELLEZA</t>
  </si>
  <si>
    <t>LANDAZURI</t>
  </si>
  <si>
    <t>SANTANDERLANDAZURI</t>
  </si>
  <si>
    <t>LEBRIJA</t>
  </si>
  <si>
    <t>SANTANDERLEBRIJA</t>
  </si>
  <si>
    <t>LOS SANTOS</t>
  </si>
  <si>
    <t>SANTANDERLOS SANTOS</t>
  </si>
  <si>
    <t>MALAGA</t>
  </si>
  <si>
    <t>SANTANDERMALAGA</t>
  </si>
  <si>
    <t>MATANZA</t>
  </si>
  <si>
    <t>SANTANDERMATANZA</t>
  </si>
  <si>
    <t>OCAMONTE</t>
  </si>
  <si>
    <t>SANTANDEROCAMONTE</t>
  </si>
  <si>
    <t>OIBA</t>
  </si>
  <si>
    <t>SANTANDEROIBA</t>
  </si>
  <si>
    <t>PIEDECUESTA</t>
  </si>
  <si>
    <t>SANTANDERPIEDECUESTA</t>
  </si>
  <si>
    <t>PINCHOTE</t>
  </si>
  <si>
    <t>SANTANDERPINCHOTE</t>
  </si>
  <si>
    <t>PUENTE NACIONAL</t>
  </si>
  <si>
    <t>SANTANDERPUENTE NACIONAL</t>
  </si>
  <si>
    <t>PUERTO PARRA</t>
  </si>
  <si>
    <t>SANTANDERPUERTO PARRA</t>
  </si>
  <si>
    <t>PUERTO WILCHES</t>
  </si>
  <si>
    <t>SANTANDERPUERTO WILCHES</t>
  </si>
  <si>
    <t>SANTANDERRIONEGRO</t>
  </si>
  <si>
    <t>SABANA DE TORRES</t>
  </si>
  <si>
    <t>SANTANDERSABANA DE TORRES</t>
  </si>
  <si>
    <t>SAN ANDRES</t>
  </si>
  <si>
    <t>SANTANDERSAN ANDRES</t>
  </si>
  <si>
    <t>SAN GIL</t>
  </si>
  <si>
    <t>SANTANDERSAN GIL</t>
  </si>
  <si>
    <t>SAN MIGUEL</t>
  </si>
  <si>
    <t>SANTANDERSAN MIGUEL</t>
  </si>
  <si>
    <t>SAN VICENTE DE CHUCURI</t>
  </si>
  <si>
    <t>SANTANDERSAN VICENTE DE CHUCURI</t>
  </si>
  <si>
    <t>SANTANDERSANTA BARBARA</t>
  </si>
  <si>
    <t>SIMACOTA</t>
  </si>
  <si>
    <t>SANTANDERSIMACOTA</t>
  </si>
  <si>
    <t>SOCORRO</t>
  </si>
  <si>
    <t>SANTANDERSOCORRO</t>
  </si>
  <si>
    <t>SUAITA</t>
  </si>
  <si>
    <t>SANTANDERSUAITA</t>
  </si>
  <si>
    <t>VALLE DE SAN JOSE</t>
  </si>
  <si>
    <t>SANTANDERVALLE DE SAN JOSE</t>
  </si>
  <si>
    <t>VELEZ</t>
  </si>
  <si>
    <t>SANTANDERVELEZ</t>
  </si>
  <si>
    <t>SANTANDERVILLANUEVA</t>
  </si>
  <si>
    <t>ZAPATOCA</t>
  </si>
  <si>
    <t>SANTANDERZAPATOCA</t>
  </si>
  <si>
    <t>SUCRE</t>
  </si>
  <si>
    <t>SINCELEJO</t>
  </si>
  <si>
    <t>SUCRESINCELEJO</t>
  </si>
  <si>
    <t>CAIMITO</t>
  </si>
  <si>
    <t>SUCRECAIMITO</t>
  </si>
  <si>
    <t>COROZAL</t>
  </si>
  <si>
    <t>SUCRECOROZAL</t>
  </si>
  <si>
    <t>COVEÑAS</t>
  </si>
  <si>
    <t>SUCRECOVEÑAS</t>
  </si>
  <si>
    <t>EL ROBLE</t>
  </si>
  <si>
    <t>SUCREEL ROBLE</t>
  </si>
  <si>
    <t>GALERAS</t>
  </si>
  <si>
    <t>SUCREGALERAS</t>
  </si>
  <si>
    <t>GUARANDA</t>
  </si>
  <si>
    <t>SUCREGUARANDA</t>
  </si>
  <si>
    <t>SUCRELA UNION</t>
  </si>
  <si>
    <t>LOS PALMITOS</t>
  </si>
  <si>
    <t>SUCRELOS PALMITOS</t>
  </si>
  <si>
    <t>MAJAGUAL</t>
  </si>
  <si>
    <t>SUCREMAJAGUAL</t>
  </si>
  <si>
    <t>OVEJAS</t>
  </si>
  <si>
    <t>SUCREOVEJAS</t>
  </si>
  <si>
    <t>PALMITO</t>
  </si>
  <si>
    <t>SUCREPALMITO</t>
  </si>
  <si>
    <t>SAMPUES</t>
  </si>
  <si>
    <t>SUCRESAMPUES</t>
  </si>
  <si>
    <t>SAN BENITO ABAD</t>
  </si>
  <si>
    <t>SUCRESAN BENITO ABAD</t>
  </si>
  <si>
    <t>SAN JUAN DE BETULIA</t>
  </si>
  <si>
    <t>SUCRESAN JUAN DE BETULIA</t>
  </si>
  <si>
    <t>SAN MARCOS</t>
  </si>
  <si>
    <t>SUCRESAN MARCOS</t>
  </si>
  <si>
    <t>SAN ONOFRE</t>
  </si>
  <si>
    <t>SUCRESAN ONOFRE</t>
  </si>
  <si>
    <t>SAN PEDRO</t>
  </si>
  <si>
    <t>SUCRESAN PEDRO</t>
  </si>
  <si>
    <t>SAN LUIS DE SINCE</t>
  </si>
  <si>
    <t>SUCRESAN LUIS DE SINCE</t>
  </si>
  <si>
    <t>SUCRESUCRE</t>
  </si>
  <si>
    <t>SANTIAGO DE TOLU</t>
  </si>
  <si>
    <t>SUCRESANTIAGO DE TOLU</t>
  </si>
  <si>
    <t>SAN JOSE DE TOLUVIEJO</t>
  </si>
  <si>
    <t>SUCRESAN JOSE DE TOLUVIEJO</t>
  </si>
  <si>
    <t>TOLIMA</t>
  </si>
  <si>
    <t>IBAGUE</t>
  </si>
  <si>
    <t>TOLIMAIBAGUE</t>
  </si>
  <si>
    <t>ALVARADO</t>
  </si>
  <si>
    <t>TOLIMAALVARADO</t>
  </si>
  <si>
    <t>AMBALEMA</t>
  </si>
  <si>
    <t>TOLIMAAMBALEMA</t>
  </si>
  <si>
    <t>ANZOATEGUI</t>
  </si>
  <si>
    <t>TOLIMAANZOATEGUI</t>
  </si>
  <si>
    <t>ARMERO</t>
  </si>
  <si>
    <t>TOLIMAARMERO</t>
  </si>
  <si>
    <t>ATACO</t>
  </si>
  <si>
    <t>TOLIMAATACO</t>
  </si>
  <si>
    <t>CAJAMARCA</t>
  </si>
  <si>
    <t>TOLIMACAJAMARCA</t>
  </si>
  <si>
    <t>CHAPARRAL</t>
  </si>
  <si>
    <t>TOLIMACHAPARRAL</t>
  </si>
  <si>
    <t>COELLO</t>
  </si>
  <si>
    <t>TOLIMACOELLO</t>
  </si>
  <si>
    <t>COYAIMA</t>
  </si>
  <si>
    <t>TOLIMACOYAIMA</t>
  </si>
  <si>
    <t>DOLORES</t>
  </si>
  <si>
    <t>TOLIMADOLORES</t>
  </si>
  <si>
    <t>ESPINAL</t>
  </si>
  <si>
    <t>TOLIMAESPINAL</t>
  </si>
  <si>
    <t>FLANDES</t>
  </si>
  <si>
    <t>TOLIMAFLANDES</t>
  </si>
  <si>
    <t>FRESNO</t>
  </si>
  <si>
    <t>TOLIMAFRESNO</t>
  </si>
  <si>
    <t>GUAMO</t>
  </si>
  <si>
    <t>TOLIMAGUAMO</t>
  </si>
  <si>
    <t>HERVEO</t>
  </si>
  <si>
    <t>TOLIMAHERVEO</t>
  </si>
  <si>
    <t>HONDA</t>
  </si>
  <si>
    <t>TOLIMAHONDA</t>
  </si>
  <si>
    <t>ICONONZO</t>
  </si>
  <si>
    <t>TOLIMAICONONZO</t>
  </si>
  <si>
    <t>LERIDA</t>
  </si>
  <si>
    <t>TOLIMALERIDA</t>
  </si>
  <si>
    <t>LIBANO</t>
  </si>
  <si>
    <t>TOLIMALIBANO</t>
  </si>
  <si>
    <t>SAN SEBASTIAN DE MARIQUITA</t>
  </si>
  <si>
    <t>TOLIMASAN SEBASTIAN DE MARIQUITA</t>
  </si>
  <si>
    <t>MELGAR</t>
  </si>
  <si>
    <t>TOLIMAMELGAR</t>
  </si>
  <si>
    <t>NATAGAIMA</t>
  </si>
  <si>
    <t>TOLIMANATAGAIMA</t>
  </si>
  <si>
    <t>ORTEGA</t>
  </si>
  <si>
    <t>TOLIMAORTEGA</t>
  </si>
  <si>
    <t>PIEDRAS</t>
  </si>
  <si>
    <t>TOLIMAPIEDRAS</t>
  </si>
  <si>
    <t>PRADO</t>
  </si>
  <si>
    <t>TOLIMAPRADO</t>
  </si>
  <si>
    <t>PURIFICACION</t>
  </si>
  <si>
    <t>TOLIMAPURIFICACION</t>
  </si>
  <si>
    <t>RIOBLANCO</t>
  </si>
  <si>
    <t>TOLIMARIOBLANCO</t>
  </si>
  <si>
    <t>RONCESVALLES</t>
  </si>
  <si>
    <t>TOLIMARONCESVALLES</t>
  </si>
  <si>
    <t>ROVIRA</t>
  </si>
  <si>
    <t>TOLIMAROVIRA</t>
  </si>
  <si>
    <t>SALDAÑA</t>
  </si>
  <si>
    <t>TOLIMASALDAÑA</t>
  </si>
  <si>
    <t>SAN ANTONIO</t>
  </si>
  <si>
    <t>TOLIMASAN ANTONIO</t>
  </si>
  <si>
    <t>TOLIMASAN LUIS</t>
  </si>
  <si>
    <t>TOLIMASUAREZ</t>
  </si>
  <si>
    <t>VENADILLO</t>
  </si>
  <si>
    <t>TOLIMAVENADILLO</t>
  </si>
  <si>
    <t>VALLE DEL CAUCA</t>
  </si>
  <si>
    <t>CALI</t>
  </si>
  <si>
    <t>VALLE DEL CAUCACALI</t>
  </si>
  <si>
    <t>ALCALA</t>
  </si>
  <si>
    <t>VALLE DEL CAUCAALCALA</t>
  </si>
  <si>
    <t>ANDALUCIA</t>
  </si>
  <si>
    <t>VALLE DEL CAUCAANDALUCIA</t>
  </si>
  <si>
    <t>VALLE DEL CAUCABOLIVAR</t>
  </si>
  <si>
    <t>BUENAVENTURA</t>
  </si>
  <si>
    <t>VALLE DEL CAUCABUENAVENTURA</t>
  </si>
  <si>
    <t>GUADALAJARA DE BUGA</t>
  </si>
  <si>
    <t>VALLE DEL CAUCAGUADALAJARA DE BUGA</t>
  </si>
  <si>
    <t>BUGALAGRANDE</t>
  </si>
  <si>
    <t>VALLE DEL CAUCABUGALAGRANDE</t>
  </si>
  <si>
    <t>CAICEDONIA</t>
  </si>
  <si>
    <t>VALLE DEL CAUCACAICEDONIA</t>
  </si>
  <si>
    <t>CALIMA</t>
  </si>
  <si>
    <t>VALLE DEL CAUCACALIMA</t>
  </si>
  <si>
    <t>VALLE DEL CAUCACANDELARIA</t>
  </si>
  <si>
    <t>CARTAGO</t>
  </si>
  <si>
    <t>VALLE DEL CAUCACARTAGO</t>
  </si>
  <si>
    <t>DAGUA</t>
  </si>
  <si>
    <t>VALLE DEL CAUCADAGUA</t>
  </si>
  <si>
    <t>EL CERRITO</t>
  </si>
  <si>
    <t>VALLE DEL CAUCAEL CERRITO</t>
  </si>
  <si>
    <t>EL DOVIO</t>
  </si>
  <si>
    <t>VALLE DEL CAUCAEL DOVIO</t>
  </si>
  <si>
    <t>FLORIDA</t>
  </si>
  <si>
    <t>VALLE DEL CAUCAFLORIDA</t>
  </si>
  <si>
    <t>GINEBRA</t>
  </si>
  <si>
    <t>VALLE DEL CAUCAGINEBRA</t>
  </si>
  <si>
    <t>GUACARI</t>
  </si>
  <si>
    <t>VALLE DEL CAUCAGUACARI</t>
  </si>
  <si>
    <t>JAMUNDI</t>
  </si>
  <si>
    <t>VALLE DEL CAUCAJAMUNDI</t>
  </si>
  <si>
    <t>VALLE DEL CAUCALA UNION</t>
  </si>
  <si>
    <t>LA VICTORIA</t>
  </si>
  <si>
    <t>VALLE DEL CAUCALA VICTORIA</t>
  </si>
  <si>
    <t>PALMIRA</t>
  </si>
  <si>
    <t>VALLE DEL CAUCAPALMIRA</t>
  </si>
  <si>
    <t>PRADERA</t>
  </si>
  <si>
    <t>VALLE DEL CAUCAPRADERA</t>
  </si>
  <si>
    <t>RIOFRIO</t>
  </si>
  <si>
    <t>VALLE DEL CAUCARIOFRIO</t>
  </si>
  <si>
    <t>ROLDANILLO</t>
  </si>
  <si>
    <t>VALLE DEL CAUCAROLDANILLO</t>
  </si>
  <si>
    <t>VALLE DEL CAUCASAN PEDRO</t>
  </si>
  <si>
    <t>SEVILLA</t>
  </si>
  <si>
    <t>VALLE DEL CAUCASEVILLA</t>
  </si>
  <si>
    <t>TULUA</t>
  </si>
  <si>
    <t>VALLE DEL CAUCATULUA</t>
  </si>
  <si>
    <t>VIJES</t>
  </si>
  <si>
    <t>VALLE DEL CAUCAVIJES</t>
  </si>
  <si>
    <t>YOTOCO</t>
  </si>
  <si>
    <t>VALLE DEL CAUCAYOTOCO</t>
  </si>
  <si>
    <t>YUMBO</t>
  </si>
  <si>
    <t>VALLE DEL CAUCAYUMBO</t>
  </si>
  <si>
    <t>ZARZAL</t>
  </si>
  <si>
    <t>VALLE DEL CAUCAZARZAL</t>
  </si>
  <si>
    <t>ARAUCA</t>
  </si>
  <si>
    <t>ARAUCAARAUCA</t>
  </si>
  <si>
    <t>ARAUQUITA</t>
  </si>
  <si>
    <t>ARAUCAARAUQUITA</t>
  </si>
  <si>
    <t>CRAVO NORTE</t>
  </si>
  <si>
    <t>ARAUCACRAVO NORTE</t>
  </si>
  <si>
    <t>FORTUL</t>
  </si>
  <si>
    <t>ARAUCAFORTUL</t>
  </si>
  <si>
    <t>PUERTO RONDON</t>
  </si>
  <si>
    <t>ARAUCAPUERTO RONDON</t>
  </si>
  <si>
    <t>SARAVENA</t>
  </si>
  <si>
    <t>ARAUCASARAVENA</t>
  </si>
  <si>
    <t>TAME</t>
  </si>
  <si>
    <t>ARAUCATAME</t>
  </si>
  <si>
    <t>CASANARE</t>
  </si>
  <si>
    <t>YOPAL</t>
  </si>
  <si>
    <t>CASANAREYOPAL</t>
  </si>
  <si>
    <t>AGUAZUL</t>
  </si>
  <si>
    <t>CASANAREAGUAZUL</t>
  </si>
  <si>
    <t>HATO COROZAL</t>
  </si>
  <si>
    <t>CASANAREHATO COROZAL</t>
  </si>
  <si>
    <t>MANI</t>
  </si>
  <si>
    <t>CASANAREMANI</t>
  </si>
  <si>
    <t>MONTERREY</t>
  </si>
  <si>
    <t>CASANAREMONTERREY</t>
  </si>
  <si>
    <t>NUNCHIA</t>
  </si>
  <si>
    <t>CASANARENUNCHIA</t>
  </si>
  <si>
    <t>OROCUE</t>
  </si>
  <si>
    <t>CASANAREOROCUE</t>
  </si>
  <si>
    <t>PAZ DE ARIPORO</t>
  </si>
  <si>
    <t>CASANAREPAZ DE ARIPORO</t>
  </si>
  <si>
    <t>PORE</t>
  </si>
  <si>
    <t>CASANAREPORE</t>
  </si>
  <si>
    <t>CASANARESABANALARGA</t>
  </si>
  <si>
    <t>SACAMA</t>
  </si>
  <si>
    <t>CASANARESACAMA</t>
  </si>
  <si>
    <t>SAN LUIS DE PALENQUE</t>
  </si>
  <si>
    <t>CASANARESAN LUIS DE PALENQUE</t>
  </si>
  <si>
    <t>TAMARA</t>
  </si>
  <si>
    <t>CASANARETAMARA</t>
  </si>
  <si>
    <t>TAURAMENA</t>
  </si>
  <si>
    <t>CASANARETAURAMENA</t>
  </si>
  <si>
    <t>TRINIDAD</t>
  </si>
  <si>
    <t>CASANARETRINIDAD</t>
  </si>
  <si>
    <t>CASANAREVILLANUEVA</t>
  </si>
  <si>
    <t>PUTUMAYO</t>
  </si>
  <si>
    <t>MOCOA</t>
  </si>
  <si>
    <t>PUTUMAYOMOCOA</t>
  </si>
  <si>
    <t>ORITO</t>
  </si>
  <si>
    <t>PUTUMAYOORITO</t>
  </si>
  <si>
    <t>PUERTO ASIS</t>
  </si>
  <si>
    <t>PUTUMAYOPUERTO ASIS</t>
  </si>
  <si>
    <t>PUERTO CAICEDO</t>
  </si>
  <si>
    <t>PUTUMAYOPUERTO CAICEDO</t>
  </si>
  <si>
    <t>PUERTO LEGUIZAMO</t>
  </si>
  <si>
    <t>PUTUMAYOPUERTO LEGUIZAMO</t>
  </si>
  <si>
    <t>PUTUMAYOSAN MIGUEL</t>
  </si>
  <si>
    <t>SANTIAGO</t>
  </si>
  <si>
    <t>PUTUMAYOSANTIAGO</t>
  </si>
  <si>
    <t>VALLE DEL GUAMUEZ</t>
  </si>
  <si>
    <t>PUTUMAYOVALLE DEL GUAMUEZ</t>
  </si>
  <si>
    <t>VILLAGARZON</t>
  </si>
  <si>
    <t>PUTUMAYOVILLAGARZON</t>
  </si>
  <si>
    <t>ARCHIPIELAGO DE SAN ANDRES, PROVIDENCIA Y SANTA CATALINA</t>
  </si>
  <si>
    <t>ARCHIPIELAGO DE SAN ANDRES, PROVIDENCIA Y SANTA CATALINASAN ANDRES</t>
  </si>
  <si>
    <t>ARCHIPIELAGO DE SAN ANDRES, PROVIDENCIA Y SANTA CATALINAPROVIDENCIA</t>
  </si>
  <si>
    <t>AMAZONAS</t>
  </si>
  <si>
    <t>LETICIA</t>
  </si>
  <si>
    <t>AMAZONASLETICIA</t>
  </si>
  <si>
    <t>LA PEDRERA</t>
  </si>
  <si>
    <t>AMAZONASLA PEDRERA</t>
  </si>
  <si>
    <t>MIRITI - PARANA</t>
  </si>
  <si>
    <t>AMAZONASMIRITI - PARANA</t>
  </si>
  <si>
    <t>GUAINIA</t>
  </si>
  <si>
    <t>INIRIDA</t>
  </si>
  <si>
    <t>GUAINIAINIRIDA</t>
  </si>
  <si>
    <t>GUAVIARE</t>
  </si>
  <si>
    <t>SAN JOSE DEL GUAVIARE</t>
  </si>
  <si>
    <t>GUAVIARESAN JOSE DEL GUAVIARE</t>
  </si>
  <si>
    <t>CALAMAR</t>
  </si>
  <si>
    <t>GUAVIARECALAMAR</t>
  </si>
  <si>
    <t>EL RETORNO</t>
  </si>
  <si>
    <t>GUAVIAREEL RETORNO</t>
  </si>
  <si>
    <t>VAUPES</t>
  </si>
  <si>
    <t>MITU</t>
  </si>
  <si>
    <t>VAUPESMITU</t>
  </si>
  <si>
    <t>CARURU</t>
  </si>
  <si>
    <t>VAUPESCARURU</t>
  </si>
  <si>
    <t>VICHADA</t>
  </si>
  <si>
    <t>PUERTO CARREÑO</t>
  </si>
  <si>
    <t>VICHADAPUERTO CARREÑO</t>
  </si>
  <si>
    <t>LA PRIMAVERA</t>
  </si>
  <si>
    <t>VICHADALA PRIMAVERA</t>
  </si>
  <si>
    <t>SANTA ROSALIA</t>
  </si>
  <si>
    <t>VICHADASANTA ROSALIA</t>
  </si>
  <si>
    <t>CUMARIBO</t>
  </si>
  <si>
    <t>VICHADACUMARIBO</t>
  </si>
  <si>
    <t>BELMIRA</t>
  </si>
  <si>
    <t>ANTIOQUIABELMIRA</t>
  </si>
  <si>
    <t>BETANIA</t>
  </si>
  <si>
    <t>ANTIOQUIABETANIA</t>
  </si>
  <si>
    <t>ANTIOQUIABRICEÑO</t>
  </si>
  <si>
    <t>CAMPAMENTO</t>
  </si>
  <si>
    <t>ANTIOQUIACAMPAMENTO</t>
  </si>
  <si>
    <t>CARAMANTA</t>
  </si>
  <si>
    <t>ANTIOQUIACARAMANTA</t>
  </si>
  <si>
    <t>CAROLINA</t>
  </si>
  <si>
    <t>ANTIOQUIACAROLINA</t>
  </si>
  <si>
    <t>EBEJICO</t>
  </si>
  <si>
    <t>ANTIOQUIAEBEJICO</t>
  </si>
  <si>
    <t>GUATAPE</t>
  </si>
  <si>
    <t>ANTIOQUIAGUATAPE</t>
  </si>
  <si>
    <t>HELICONIA</t>
  </si>
  <si>
    <t>ANTIOQUIAHELICONIA</t>
  </si>
  <si>
    <t>HISPANIA</t>
  </si>
  <si>
    <t>ANTIOQUIAHISPANIA</t>
  </si>
  <si>
    <t>LA PINTADA</t>
  </si>
  <si>
    <t>ANTIOQUIALA PINTADA</t>
  </si>
  <si>
    <t>LIBORINA</t>
  </si>
  <si>
    <t>ANTIOQUIALIBORINA</t>
  </si>
  <si>
    <t>MONTEBELLO</t>
  </si>
  <si>
    <t>ANTIOQUIAMONTEBELLO</t>
  </si>
  <si>
    <t>ANTIOQUIANARIÑO</t>
  </si>
  <si>
    <t>SAN JOSE DE LA MONTAÑA</t>
  </si>
  <si>
    <t>ANTIOQUIASAN JOSE DE LA MONTAÑA</t>
  </si>
  <si>
    <t>TARSO</t>
  </si>
  <si>
    <t>ANTIOQUIATARSO</t>
  </si>
  <si>
    <t>URAMITA</t>
  </si>
  <si>
    <t>ANTIOQUIAURAMITA</t>
  </si>
  <si>
    <t>VENECIA</t>
  </si>
  <si>
    <t>ANTIOQUIAVENECIA</t>
  </si>
  <si>
    <t>ALTOS DEL ROSARIO</t>
  </si>
  <si>
    <t>BOLIVARALTOS DEL ROSARIO</t>
  </si>
  <si>
    <t>ARENAL</t>
  </si>
  <si>
    <t>BOLIVARARENAL</t>
  </si>
  <si>
    <t>BOLIVARCALAMAR</t>
  </si>
  <si>
    <t>BOLIVARCORDOBA</t>
  </si>
  <si>
    <t>EL GUAMO</t>
  </si>
  <si>
    <t>BOLIVAREL GUAMO</t>
  </si>
  <si>
    <t>HATILLO DE LOBA</t>
  </si>
  <si>
    <t>BOLIVARHATILLO DE LOBA</t>
  </si>
  <si>
    <t>MAHATES</t>
  </si>
  <si>
    <t>BOLIVARMAHATES</t>
  </si>
  <si>
    <t>MONTECRISTO</t>
  </si>
  <si>
    <t>BOLIVARMONTECRISTO</t>
  </si>
  <si>
    <t>MORALES</t>
  </si>
  <si>
    <t>BOLIVARMORALES</t>
  </si>
  <si>
    <t>NOROSI</t>
  </si>
  <si>
    <t>BOLIVARNOROSI</t>
  </si>
  <si>
    <t>PINILLOS</t>
  </si>
  <si>
    <t>BOLIVARPINILLOS</t>
  </si>
  <si>
    <t>REGIDOR</t>
  </si>
  <si>
    <t>BOLIVARREGIDOR</t>
  </si>
  <si>
    <t>RIO VIEJO</t>
  </si>
  <si>
    <t>BOLIVARRIO VIEJO</t>
  </si>
  <si>
    <t>SAN CRISTOBAL</t>
  </si>
  <si>
    <t>BOLIVARSAN CRISTOBAL</t>
  </si>
  <si>
    <t>SAN ESTANISLAO</t>
  </si>
  <si>
    <t>BOLIVARSAN ESTANISLAO</t>
  </si>
  <si>
    <t>SAN FERNANDO</t>
  </si>
  <si>
    <t>BOLIVARSAN FERNANDO</t>
  </si>
  <si>
    <t>SAN JACINTO DEL CAUCA</t>
  </si>
  <si>
    <t>BOLIVARSAN JACINTO DEL CAUCA</t>
  </si>
  <si>
    <t>SANTA CATALINA</t>
  </si>
  <si>
    <t>BOLIVARSANTA CATALINA</t>
  </si>
  <si>
    <t>SANTA ROSA DEL SUR</t>
  </si>
  <si>
    <t>BOLIVARSANTA ROSA DEL SUR</t>
  </si>
  <si>
    <t>SIMITI</t>
  </si>
  <si>
    <t>BOLIVARSIMITI</t>
  </si>
  <si>
    <t>TIQUISIO</t>
  </si>
  <si>
    <t>BOLIVARTIQUISIO</t>
  </si>
  <si>
    <t>BOLIVARVILLANUEVA</t>
  </si>
  <si>
    <t>AQUITANIA</t>
  </si>
  <si>
    <t>BOYACAAQUITANIA</t>
  </si>
  <si>
    <t>BELEN</t>
  </si>
  <si>
    <t>BOYACABELEN</t>
  </si>
  <si>
    <t>BETEITIVA</t>
  </si>
  <si>
    <t>BOYACABETEITIVA</t>
  </si>
  <si>
    <t>BOYACABUENAVISTA</t>
  </si>
  <si>
    <t>LOS CEDROS</t>
  </si>
  <si>
    <t>BOYACALOS CEDROS</t>
  </si>
  <si>
    <t>CHITA</t>
  </si>
  <si>
    <t>BOYACACHITA</t>
  </si>
  <si>
    <t>CHITARAQUE</t>
  </si>
  <si>
    <t>BOYACACHITARAQUE</t>
  </si>
  <si>
    <t>CHIVATA</t>
  </si>
  <si>
    <t>BOYACACHIVATA</t>
  </si>
  <si>
    <t>CHIVOR</t>
  </si>
  <si>
    <t>BOYACACHIVOR</t>
  </si>
  <si>
    <t>FLORESTA</t>
  </si>
  <si>
    <t>BOYACAFLORESTA</t>
  </si>
  <si>
    <t>GUACAMAYAS</t>
  </si>
  <si>
    <t>BOYACAGUACAMAYAS</t>
  </si>
  <si>
    <t>GUICAN DE LA SIERRA</t>
  </si>
  <si>
    <t>BOYACAGUICAN DE LA SIERRA</t>
  </si>
  <si>
    <t>LA UVITA</t>
  </si>
  <si>
    <t>BOYACALA UVITA</t>
  </si>
  <si>
    <t>MACANAL</t>
  </si>
  <si>
    <t>BOYACAMACANAL</t>
  </si>
  <si>
    <t>PAJARITO</t>
  </si>
  <si>
    <t>BOYACAPAJARITO</t>
  </si>
  <si>
    <t>PAYA</t>
  </si>
  <si>
    <t>BOYACAPAYA</t>
  </si>
  <si>
    <t>SAN JOSE DE PARE</t>
  </si>
  <si>
    <t>BOYACASAN JOSE DE PARE</t>
  </si>
  <si>
    <t>SAN MATEO</t>
  </si>
  <si>
    <t>BOYACASAN MATEO</t>
  </si>
  <si>
    <t>SAN PABLO DE BORBUR</t>
  </si>
  <si>
    <t>BOYACASAN PABLO DE BORBUR</t>
  </si>
  <si>
    <t>SATIVASUR</t>
  </si>
  <si>
    <t>BOYACASATIVASUR</t>
  </si>
  <si>
    <t>SIACHOQUE</t>
  </si>
  <si>
    <t>BOYACASIACHOQUE</t>
  </si>
  <si>
    <t>SOCOTA</t>
  </si>
  <si>
    <t>BOYACASOCOTA</t>
  </si>
  <si>
    <t>SOMONDOCO</t>
  </si>
  <si>
    <t>BOYACASOMONDOCO</t>
  </si>
  <si>
    <t>TASCO</t>
  </si>
  <si>
    <t>BOYACATASCO</t>
  </si>
  <si>
    <t>TIBANA</t>
  </si>
  <si>
    <t>BOYACATIBANA</t>
  </si>
  <si>
    <t>TIPACOQUE</t>
  </si>
  <si>
    <t>BOYACATIPACOQUE</t>
  </si>
  <si>
    <t>TOTA</t>
  </si>
  <si>
    <t>BOYACATOTA</t>
  </si>
  <si>
    <t>CARTAGENA DEL CHAIRA</t>
  </si>
  <si>
    <t>CAQUETACARTAGENA DEL CHAIRA</t>
  </si>
  <si>
    <t>MILAN</t>
  </si>
  <si>
    <t>CAQUETAMILAN</t>
  </si>
  <si>
    <t>ALMAGUER</t>
  </si>
  <si>
    <t>CAUCAALMAGUER</t>
  </si>
  <si>
    <t>CAUCAARGELIA</t>
  </si>
  <si>
    <t>BALBOA</t>
  </si>
  <si>
    <t>CAUCABALBOA</t>
  </si>
  <si>
    <t>CAUCABOLIVAR</t>
  </si>
  <si>
    <t>CORINTO</t>
  </si>
  <si>
    <t>CAUCACORINTO</t>
  </si>
  <si>
    <t>INZA</t>
  </si>
  <si>
    <t>CAUCAINZA</t>
  </si>
  <si>
    <t>JAMBALO</t>
  </si>
  <si>
    <t>CAUCAJAMBALO</t>
  </si>
  <si>
    <t>LA SIERRA</t>
  </si>
  <si>
    <t>CAUCALA SIERRA</t>
  </si>
  <si>
    <t>LOPEZ DE MICAY</t>
  </si>
  <si>
    <t>CAUCALOPEZ DE MICAY</t>
  </si>
  <si>
    <t>CAUCAMORALES</t>
  </si>
  <si>
    <t>PADILLA</t>
  </si>
  <si>
    <t>CAUCAPADILLA</t>
  </si>
  <si>
    <t>ROSAS</t>
  </si>
  <si>
    <t>CAUCAROSAS</t>
  </si>
  <si>
    <t>CAUCASANTA ROSA</t>
  </si>
  <si>
    <t>CAUCASUCRE</t>
  </si>
  <si>
    <t>TIMBIQUI</t>
  </si>
  <si>
    <t>CAUCATIMBIQUI</t>
  </si>
  <si>
    <t>TORIBIO</t>
  </si>
  <si>
    <t>CAUCATORIBIO</t>
  </si>
  <si>
    <t>CHIMICHAGUA</t>
  </si>
  <si>
    <t>CESARCHIMICHAGUA</t>
  </si>
  <si>
    <t>MANAURE BALCON DEL CESAR</t>
  </si>
  <si>
    <t>CESARMANAURE BALCON DEL CESAR</t>
  </si>
  <si>
    <t>PUEBLO BELLO</t>
  </si>
  <si>
    <t>CESARPUEBLO BELLO</t>
  </si>
  <si>
    <t>CORDOBABUENAVISTA</t>
  </si>
  <si>
    <t>CORDOBACHIMA</t>
  </si>
  <si>
    <t>MOÑITOS</t>
  </si>
  <si>
    <t>CORDOBAMOÑITOS</t>
  </si>
  <si>
    <t>BELTRAN</t>
  </si>
  <si>
    <t>CUNDINAMARCABELTRAN</t>
  </si>
  <si>
    <t>BITUIMA</t>
  </si>
  <si>
    <t>CUNDINAMARCABITUIMA</t>
  </si>
  <si>
    <t>CABRERA</t>
  </si>
  <si>
    <t>CUNDINAMARCACABRERA</t>
  </si>
  <si>
    <t>CACHIPAY</t>
  </si>
  <si>
    <t>CUNDINAMARCACACHIPAY</t>
  </si>
  <si>
    <t>CHAGUANI</t>
  </si>
  <si>
    <t>CUNDINAMARCACHAGUANI</t>
  </si>
  <si>
    <t>EL PEÑON</t>
  </si>
  <si>
    <t>CUNDINAMARCAEL PEÑON</t>
  </si>
  <si>
    <t>FUQUENE</t>
  </si>
  <si>
    <t>CUNDINAMARCAFUQUENE</t>
  </si>
  <si>
    <t>CUNDINAMARCAGRANADA</t>
  </si>
  <si>
    <t>GUACHETA</t>
  </si>
  <si>
    <t>CUNDINAMARCAGUACHETA</t>
  </si>
  <si>
    <t>GUASCA</t>
  </si>
  <si>
    <t>CUNDINAMARCAGUASCA</t>
  </si>
  <si>
    <t>GUATAVITA</t>
  </si>
  <si>
    <t>CUNDINAMARCAGUATAVITA</t>
  </si>
  <si>
    <t>GUTIERREZ</t>
  </si>
  <si>
    <t>CUNDINAMARCAGUTIERREZ</t>
  </si>
  <si>
    <t>LA PALMA</t>
  </si>
  <si>
    <t>CUNDINAMARCALA PALMA</t>
  </si>
  <si>
    <t>LA PEÑA</t>
  </si>
  <si>
    <t>CUNDINAMARCALA PEÑA</t>
  </si>
  <si>
    <t>LENGUAZAQUE</t>
  </si>
  <si>
    <t>CUNDINAMARCALENGUAZAQUE</t>
  </si>
  <si>
    <t>MACHETA</t>
  </si>
  <si>
    <t>CUNDINAMARCAMACHETA</t>
  </si>
  <si>
    <t>CUNDINAMARCAVENECIA</t>
  </si>
  <si>
    <t>PAIME</t>
  </si>
  <si>
    <t>CUNDINAMARCAPAIME</t>
  </si>
  <si>
    <t>PANDI</t>
  </si>
  <si>
    <t>CUNDINAMARCAPANDI</t>
  </si>
  <si>
    <t>QUEBRADANEGRA</t>
  </si>
  <si>
    <t>CUNDINAMARCAQUEBRADANEGRA</t>
  </si>
  <si>
    <t>SAN ANTONIO DEL TEQUENDAMA</t>
  </si>
  <si>
    <t>CUNDINAMARCASAN ANTONIO DEL TEQUENDAMA</t>
  </si>
  <si>
    <t>CUNDINAMARCASAN FRANCISCO</t>
  </si>
  <si>
    <t>SUBACHOQUE</t>
  </si>
  <si>
    <t>CUNDINAMARCASUBACHOQUE</t>
  </si>
  <si>
    <t>SUPATA</t>
  </si>
  <si>
    <t>CUNDINAMARCASUPATA</t>
  </si>
  <si>
    <t>TAUSA</t>
  </si>
  <si>
    <t>CUNDINAMARCATAUSA</t>
  </si>
  <si>
    <t>TENA</t>
  </si>
  <si>
    <t>CUNDINAMARCATENA</t>
  </si>
  <si>
    <t>TIBIRITA</t>
  </si>
  <si>
    <t>CUNDINAMARCATIBIRITA</t>
  </si>
  <si>
    <t>TOCAIMA</t>
  </si>
  <si>
    <t>CUNDINAMARCATOCAIMA</t>
  </si>
  <si>
    <t>UBALA</t>
  </si>
  <si>
    <t>CUNDINAMARCAUBALA</t>
  </si>
  <si>
    <t>UBAQUE</t>
  </si>
  <si>
    <t>CUNDINAMARCAUBAQUE</t>
  </si>
  <si>
    <t>UNE</t>
  </si>
  <si>
    <t>CUNDINAMARCAUNE</t>
  </si>
  <si>
    <t>VILLAGOMEZ</t>
  </si>
  <si>
    <t>CUNDINAMARCAVILLAGOMEZ</t>
  </si>
  <si>
    <t>ZIPACON</t>
  </si>
  <si>
    <t>CUNDINAMARCAZIPACON</t>
  </si>
  <si>
    <t>ALTO BAUDO</t>
  </si>
  <si>
    <t>CHOCOALTO BAUDO</t>
  </si>
  <si>
    <t>BAGADO</t>
  </si>
  <si>
    <t>CHOCOBAGADO</t>
  </si>
  <si>
    <t>BAHIA SOLANO</t>
  </si>
  <si>
    <t>CHOCOBAHIA SOLANO</t>
  </si>
  <si>
    <t>BAJO BAUDO</t>
  </si>
  <si>
    <t>CHOCOBAJO BAUDO</t>
  </si>
  <si>
    <t>EL LITORAL DEL SAN JUAN</t>
  </si>
  <si>
    <t>CHOCOEL LITORAL DEL SAN JUAN</t>
  </si>
  <si>
    <t>MEDIO BAUDO</t>
  </si>
  <si>
    <t>CHOCOMEDIO BAUDO</t>
  </si>
  <si>
    <t>MEDIO SAN JUAN</t>
  </si>
  <si>
    <t>CHOCOMEDIO SAN JUAN</t>
  </si>
  <si>
    <t>NOVITA</t>
  </si>
  <si>
    <t>CHOCONOVITA</t>
  </si>
  <si>
    <t>NUQUI</t>
  </si>
  <si>
    <t>CHOCONUQUI</t>
  </si>
  <si>
    <t>RIO IRO</t>
  </si>
  <si>
    <t>CHOCORIO IRO</t>
  </si>
  <si>
    <t>SAN JOSE DEL PALMAR</t>
  </si>
  <si>
    <t>CHOCOSAN JOSE DEL PALMAR</t>
  </si>
  <si>
    <t>UNGUIA</t>
  </si>
  <si>
    <t>CHOCOUNGUIA</t>
  </si>
  <si>
    <t>UNION PANAMERICANA</t>
  </si>
  <si>
    <t>CHOCOUNION PANAMERICANA</t>
  </si>
  <si>
    <t>ACEVEDO</t>
  </si>
  <si>
    <t>HUILAACEVEDO</t>
  </si>
  <si>
    <t>SALADOBLANCO</t>
  </si>
  <si>
    <t>HUILASALADOBLANCO</t>
  </si>
  <si>
    <t>EL MOLINO</t>
  </si>
  <si>
    <t>LA GUAJIRAEL MOLINO</t>
  </si>
  <si>
    <t>LA JAGUA DEL PILAR</t>
  </si>
  <si>
    <t>LA GUAJIRALA JAGUA DEL PILAR</t>
  </si>
  <si>
    <t>CHIVOLO</t>
  </si>
  <si>
    <t>MAGDALENACHIVOLO</t>
  </si>
  <si>
    <t>EL RETEN</t>
  </si>
  <si>
    <t>MAGDALENAEL RETEN</t>
  </si>
  <si>
    <t>PUEBLOVIEJO</t>
  </si>
  <si>
    <t>MAGDALENAPUEBLOVIEJO</t>
  </si>
  <si>
    <t>MAGDALENASALAMINA</t>
  </si>
  <si>
    <t>SAN ZENON</t>
  </si>
  <si>
    <t>MAGDALENASAN ZENON</t>
  </si>
  <si>
    <t>ZAPAYAN</t>
  </si>
  <si>
    <t>MAGDALENAZAPAYAN</t>
  </si>
  <si>
    <t>ZONA BANANERA</t>
  </si>
  <si>
    <t>MAGDALENAZONA BANANERA</t>
  </si>
  <si>
    <t>CUBARRAL</t>
  </si>
  <si>
    <t>METACUBARRAL</t>
  </si>
  <si>
    <t>EL CASTILLO</t>
  </si>
  <si>
    <t>METAEL CASTILLO</t>
  </si>
  <si>
    <t>EL DORADO</t>
  </si>
  <si>
    <t>METAEL DORADO</t>
  </si>
  <si>
    <t>FUENTE DE ORO</t>
  </si>
  <si>
    <t>METAFUENTE DE ORO</t>
  </si>
  <si>
    <t>LA MACARENA</t>
  </si>
  <si>
    <t>METALA MACARENA</t>
  </si>
  <si>
    <t>URIBE</t>
  </si>
  <si>
    <t>METAURIBE</t>
  </si>
  <si>
    <t>SAN CARLOS DE GUAROA</t>
  </si>
  <si>
    <t>METASAN CARLOS DE GUAROA</t>
  </si>
  <si>
    <t>VISTAHERMOSA</t>
  </si>
  <si>
    <t>METAVISTAHERMOSA</t>
  </si>
  <si>
    <t>NARIÑOALBAN</t>
  </si>
  <si>
    <t>ANCUYA</t>
  </si>
  <si>
    <t>NARIÑOANCUYA</t>
  </si>
  <si>
    <t>NARIÑOBELEN</t>
  </si>
  <si>
    <t>EL PEÑOL</t>
  </si>
  <si>
    <t>NARIÑOEL PEÑOL</t>
  </si>
  <si>
    <t>NARIÑOEL TAMBO</t>
  </si>
  <si>
    <t>ILES</t>
  </si>
  <si>
    <t>NARIÑOILES</t>
  </si>
  <si>
    <t>LA CRUZ</t>
  </si>
  <si>
    <t>NARIÑOLA CRUZ</t>
  </si>
  <si>
    <t>LOS ANDES</t>
  </si>
  <si>
    <t>NARIÑOLOS ANDES</t>
  </si>
  <si>
    <t>MAGUI</t>
  </si>
  <si>
    <t>NARIÑOMAGUI</t>
  </si>
  <si>
    <t>OLAYA HERRERA</t>
  </si>
  <si>
    <t>NARIÑOOLAYA HERRERA</t>
  </si>
  <si>
    <t>FRANCISCO PIZARRO</t>
  </si>
  <si>
    <t>NARIÑOFRANCISCO PIZARRO</t>
  </si>
  <si>
    <t>POTOSI</t>
  </si>
  <si>
    <t>NARIÑOPOTOSI</t>
  </si>
  <si>
    <t>SAN PEDRO DE CARTAGO</t>
  </si>
  <si>
    <t>NARIÑOSAN PEDRO DE CARTAGO</t>
  </si>
  <si>
    <t>SANTACRUZ</t>
  </si>
  <si>
    <t>NARIÑOSANTACRUZ</t>
  </si>
  <si>
    <t>TAMINANGO</t>
  </si>
  <si>
    <t>NARIÑOTAMINANGO</t>
  </si>
  <si>
    <t>CACHIRA</t>
  </si>
  <si>
    <t>NORTE DE SANTANDERCACHIRA</t>
  </si>
  <si>
    <t>DURANIA</t>
  </si>
  <si>
    <t>NORTE DE SANTANDERDURANIA</t>
  </si>
  <si>
    <t>EL CARMEN</t>
  </si>
  <si>
    <t>NORTE DE SANTANDEREL CARMEN</t>
  </si>
  <si>
    <t>HACARI</t>
  </si>
  <si>
    <t>NORTE DE SANTANDERHACARI</t>
  </si>
  <si>
    <t>LA PLAYA</t>
  </si>
  <si>
    <t>NORTE DE SANTANDERLA PLAYA</t>
  </si>
  <si>
    <t>LOURDES</t>
  </si>
  <si>
    <t>NORTE DE SANTANDERLOURDES</t>
  </si>
  <si>
    <t>SALAZAR</t>
  </si>
  <si>
    <t>NORTE DE SANTANDERSALAZAR</t>
  </si>
  <si>
    <t>NORTE DE SANTANDERSANTIAGO</t>
  </si>
  <si>
    <t>RISARALDABALBOA</t>
  </si>
  <si>
    <t>PUEBLO RICO</t>
  </si>
  <si>
    <t>RISARALDAPUEBLO RICO</t>
  </si>
  <si>
    <t>SANTANDERALBANIA</t>
  </si>
  <si>
    <t>CHIPATA</t>
  </si>
  <si>
    <t>SANTANDERCHIPATA</t>
  </si>
  <si>
    <t>SANTANDERCONCEPCION</t>
  </si>
  <si>
    <t>EL PLAYON</t>
  </si>
  <si>
    <t>SANTANDEREL PLAYON</t>
  </si>
  <si>
    <t>ENCISO</t>
  </si>
  <si>
    <t>SANTANDERENCISO</t>
  </si>
  <si>
    <t>FLORIAN</t>
  </si>
  <si>
    <t>SANTANDERFLORIAN</t>
  </si>
  <si>
    <t>GUACA</t>
  </si>
  <si>
    <t>SANTANDERGUACA</t>
  </si>
  <si>
    <t>GUAVATA</t>
  </si>
  <si>
    <t>SANTANDERGUAVATA</t>
  </si>
  <si>
    <t>GUEPSA</t>
  </si>
  <si>
    <t>SANTANDERGUEPSA</t>
  </si>
  <si>
    <t>SANTANDERLA PAZ</t>
  </si>
  <si>
    <t>MOGOTES</t>
  </si>
  <si>
    <t>SANTANDERMOGOTES</t>
  </si>
  <si>
    <t>ONZAGA</t>
  </si>
  <si>
    <t>SANTANDERONZAGA</t>
  </si>
  <si>
    <t>PARAMO</t>
  </si>
  <si>
    <t>SANTANDERPARAMO</t>
  </si>
  <si>
    <t>SURATA</t>
  </si>
  <si>
    <t>SANTANDERSURATA</t>
  </si>
  <si>
    <t>VETAS</t>
  </si>
  <si>
    <t>SANTANDERVETAS</t>
  </si>
  <si>
    <t>SUCREBUENAVISTA</t>
  </si>
  <si>
    <t>COLOSO</t>
  </si>
  <si>
    <t>SUCRECOLOSO</t>
  </si>
  <si>
    <t>CHALAN</t>
  </si>
  <si>
    <t>SUCRECHALAN</t>
  </si>
  <si>
    <t>MORROA</t>
  </si>
  <si>
    <t>SUCREMORROA</t>
  </si>
  <si>
    <t>ALPUJARRA</t>
  </si>
  <si>
    <t>TOLIMAALPUJARRA</t>
  </si>
  <si>
    <t>CARMEN DE APICALA</t>
  </si>
  <si>
    <t>TOLIMACARMEN DE APICALA</t>
  </si>
  <si>
    <t>CUNDAY</t>
  </si>
  <si>
    <t>TOLIMACUNDAY</t>
  </si>
  <si>
    <t>FALAN</t>
  </si>
  <si>
    <t>TOLIMAFALAN</t>
  </si>
  <si>
    <t>MURILLO</t>
  </si>
  <si>
    <t>TOLIMAMURILLO</t>
  </si>
  <si>
    <t>PALOCABILDO</t>
  </si>
  <si>
    <t>TOLIMAPALOCABILDO</t>
  </si>
  <si>
    <t>PLANADAS</t>
  </si>
  <si>
    <t>TOLIMAPLANADAS</t>
  </si>
  <si>
    <t>SANTA ISABEL</t>
  </si>
  <si>
    <t>TOLIMASANTA ISABEL</t>
  </si>
  <si>
    <t>VILLAHERMOSA</t>
  </si>
  <si>
    <t>TOLIMAVILLAHERMOSA</t>
  </si>
  <si>
    <t>VILLARRICA</t>
  </si>
  <si>
    <t>TOLIMAVILLARRICA</t>
  </si>
  <si>
    <t>ANSERMANUEVO</t>
  </si>
  <si>
    <t>VALLE DEL CAUCAANSERMANUEVO</t>
  </si>
  <si>
    <t>LA CUMBRE</t>
  </si>
  <si>
    <t>VALLE DEL CAUCALA CUMBRE</t>
  </si>
  <si>
    <t>OBANDO</t>
  </si>
  <si>
    <t>VALLE DEL CAUCAOBANDO</t>
  </si>
  <si>
    <t>VALLE DEL CAUCARESTREPO</t>
  </si>
  <si>
    <t>TRUJILLO</t>
  </si>
  <si>
    <t>VALLE DEL CAUCATRUJILLO</t>
  </si>
  <si>
    <t>ULLOA</t>
  </si>
  <si>
    <t>VALLE DEL CAUCAULLOA</t>
  </si>
  <si>
    <t>VERSALLES</t>
  </si>
  <si>
    <t>VALLE DEL CAUCAVERSALLES</t>
  </si>
  <si>
    <t>PUTUMAYOCOLON</t>
  </si>
  <si>
    <t>PUERTO GUZMAN</t>
  </si>
  <si>
    <t>PUTUMAYOPUERTO GUZMAN</t>
  </si>
  <si>
    <t>SIBUNDOY</t>
  </si>
  <si>
    <t>PUTUMAYOSIBUNDOY</t>
  </si>
  <si>
    <t>PUTUMAYOSAN FRANCISCO</t>
  </si>
  <si>
    <t>ARARACUARA</t>
  </si>
  <si>
    <t>AMAZONASARARACUARA</t>
  </si>
  <si>
    <t>LA CHORRERA</t>
  </si>
  <si>
    <t>AMAZONASLA CHORRERA</t>
  </si>
  <si>
    <t>PUERTO NARIÑO</t>
  </si>
  <si>
    <t>AMAZONASPUERTO NARIÑO</t>
  </si>
  <si>
    <t>BARRANCOMINAS</t>
  </si>
  <si>
    <t>GUAINIABARRANCOMINAS</t>
  </si>
  <si>
    <t>GUAVIAREMIRAFLORES</t>
  </si>
  <si>
    <t>TARAIRA</t>
  </si>
  <si>
    <t>VAUPESTARAIRA</t>
  </si>
  <si>
    <t>CASUARITO</t>
  </si>
  <si>
    <t>VICHADACASUARITO</t>
  </si>
  <si>
    <t>ABRIAQUI</t>
  </si>
  <si>
    <t>ANTIOQUIAABRIAQUI</t>
  </si>
  <si>
    <t>MURINDO</t>
  </si>
  <si>
    <t>ANTIOQUIAMURINDO</t>
  </si>
  <si>
    <t>BOLIVAREL PEÑON</t>
  </si>
  <si>
    <t>BERBEO</t>
  </si>
  <si>
    <t>BOYACABERBEO</t>
  </si>
  <si>
    <t>CHISCAS</t>
  </si>
  <si>
    <t>BOYACACHISCAS</t>
  </si>
  <si>
    <t>COPER</t>
  </si>
  <si>
    <t>BOYACACOPER</t>
  </si>
  <si>
    <t>CHIQUIZA</t>
  </si>
  <si>
    <t>BOYACACHIQUIZA</t>
  </si>
  <si>
    <t>EL ESPINO</t>
  </si>
  <si>
    <t>BOYACAEL ESPINO</t>
  </si>
  <si>
    <t>GACHANTIVA</t>
  </si>
  <si>
    <t>BOYACAGACHANTIVA</t>
  </si>
  <si>
    <t>GUAYATA</t>
  </si>
  <si>
    <t>BOYACAGUAYATA</t>
  </si>
  <si>
    <t>IZA</t>
  </si>
  <si>
    <t>BOYACAIZA</t>
  </si>
  <si>
    <t>BOYACAJERICO</t>
  </si>
  <si>
    <t>LABRANZAGRANDE</t>
  </si>
  <si>
    <t>BOYACALABRANZAGRANDE</t>
  </si>
  <si>
    <t>BOYACALA VICTORIA</t>
  </si>
  <si>
    <t>MONGUI</t>
  </si>
  <si>
    <t>BOYACAMONGUI</t>
  </si>
  <si>
    <t>OICATA</t>
  </si>
  <si>
    <t>BOYACAOICATA</t>
  </si>
  <si>
    <t>PACHAVITA</t>
  </si>
  <si>
    <t>BOYACAPACHAVITA</t>
  </si>
  <si>
    <t>PANQUEBA</t>
  </si>
  <si>
    <t>BOYACAPANQUEBA</t>
  </si>
  <si>
    <t>PISBA</t>
  </si>
  <si>
    <t>BOYACAPISBA</t>
  </si>
  <si>
    <t>QUIPAMA</t>
  </si>
  <si>
    <t>BOYACAQUIPAMA</t>
  </si>
  <si>
    <t>SACHICA</t>
  </si>
  <si>
    <t>BOYACASACHICA</t>
  </si>
  <si>
    <t>SANTANA</t>
  </si>
  <si>
    <t>BOYACASANTANA</t>
  </si>
  <si>
    <t>SATIVANORTE</t>
  </si>
  <si>
    <t>BOYACASATIVANORTE</t>
  </si>
  <si>
    <t>SORA</t>
  </si>
  <si>
    <t>BOYACASORA</t>
  </si>
  <si>
    <t>SUSACON</t>
  </si>
  <si>
    <t>BOYACASUSACON</t>
  </si>
  <si>
    <t>TINJACA</t>
  </si>
  <si>
    <t>BOYACATINJACA</t>
  </si>
  <si>
    <t>TUNUNGUA</t>
  </si>
  <si>
    <t>BOYACATUNUNGUA</t>
  </si>
  <si>
    <t>TURMEQUE</t>
  </si>
  <si>
    <t>BOYACATURMEQUE</t>
  </si>
  <si>
    <t>TUTAZA</t>
  </si>
  <si>
    <t>BOYACATUTAZA</t>
  </si>
  <si>
    <t>VIRACACHA</t>
  </si>
  <si>
    <t>BOYACAVIRACACHA</t>
  </si>
  <si>
    <t>GETUCHA</t>
  </si>
  <si>
    <t>CAQUETAGETUCHA</t>
  </si>
  <si>
    <t>SAN SEBASTIAN</t>
  </si>
  <si>
    <t>CAUCASAN SEBASTIAN</t>
  </si>
  <si>
    <t>GONZALEZ</t>
  </si>
  <si>
    <t>CESARGONZALEZ</t>
  </si>
  <si>
    <t>LOS CORDOBAS</t>
  </si>
  <si>
    <t>CORDOBALOS CORDOBAS</t>
  </si>
  <si>
    <t>PURISIMA DE LA CONCEPCION</t>
  </si>
  <si>
    <t>CORDOBAPURISIMA DE LA CONCEPCION</t>
  </si>
  <si>
    <t>SAN JOSE DE URE</t>
  </si>
  <si>
    <t>CORDOBASAN JOSE DE URE</t>
  </si>
  <si>
    <t>TUCHIN</t>
  </si>
  <si>
    <t>CORDOBATUCHIN</t>
  </si>
  <si>
    <t>GAMA</t>
  </si>
  <si>
    <t>CUNDINAMARCAGAMA</t>
  </si>
  <si>
    <t>JERUSALEN</t>
  </si>
  <si>
    <t>CUNDINAMARCAJERUSALEN</t>
  </si>
  <si>
    <t>SUSA</t>
  </si>
  <si>
    <t>CUNDINAMARCASUSA</t>
  </si>
  <si>
    <t>EL CANTON DEL SAN PABLO</t>
  </si>
  <si>
    <t>CHOCOEL CANTON DEL SAN PABLO</t>
  </si>
  <si>
    <t>CERTEGUI</t>
  </si>
  <si>
    <t>CHOCOCERTEGUI</t>
  </si>
  <si>
    <t>LLORO</t>
  </si>
  <si>
    <t>CHOCOLLORO</t>
  </si>
  <si>
    <t>CERRO DE SAN ANTONIO</t>
  </si>
  <si>
    <t>MAGDALENACERRO DE SAN ANTONIO</t>
  </si>
  <si>
    <t>MAGDALENACONCORDIA</t>
  </si>
  <si>
    <t>EL PIÑON</t>
  </si>
  <si>
    <t>MAGDALENAEL PIÑON</t>
  </si>
  <si>
    <t>MAGDALENAGUAMAL</t>
  </si>
  <si>
    <t>PEDRAZA</t>
  </si>
  <si>
    <t>MAGDALENAPEDRAZA</t>
  </si>
  <si>
    <t>SABANAS DE SAN ANGEL</t>
  </si>
  <si>
    <t>MAGDALENASABANAS DE SAN ANGEL</t>
  </si>
  <si>
    <t>EL CALVARIO</t>
  </si>
  <si>
    <t>METAEL CALVARIO</t>
  </si>
  <si>
    <t>MESETAS</t>
  </si>
  <si>
    <t>METAMESETAS</t>
  </si>
  <si>
    <t>CUMBITARA</t>
  </si>
  <si>
    <t>NARIÑOCUMBITARA</t>
  </si>
  <si>
    <t>FUNES</t>
  </si>
  <si>
    <t>NARIÑOFUNES</t>
  </si>
  <si>
    <t>GUALMATAN</t>
  </si>
  <si>
    <t>NARIÑOGUALMATAN</t>
  </si>
  <si>
    <t>LA LLANADA</t>
  </si>
  <si>
    <t>NARIÑOLA LLANADA</t>
  </si>
  <si>
    <t>LA TOLA</t>
  </si>
  <si>
    <t>NARIÑOLA TOLA</t>
  </si>
  <si>
    <t>LINARES</t>
  </si>
  <si>
    <t>NARIÑOLINARES</t>
  </si>
  <si>
    <t>NARIÑOMOSQUERA</t>
  </si>
  <si>
    <t>OSPINA</t>
  </si>
  <si>
    <t>NARIÑOOSPINA</t>
  </si>
  <si>
    <t>POLICARPA</t>
  </si>
  <si>
    <t>NARIÑOPOLICARPA</t>
  </si>
  <si>
    <t>NARIÑOSANTA BARBARA</t>
  </si>
  <si>
    <t>BUCARASICA</t>
  </si>
  <si>
    <t>NORTE DE SANTANDERBUCARASICA</t>
  </si>
  <si>
    <t>LABATECA</t>
  </si>
  <si>
    <t>NORTE DE SANTANDERLABATECA</t>
  </si>
  <si>
    <t>VILLA CARO</t>
  </si>
  <si>
    <t>NORTE DE SANTANDERVILLA CARO</t>
  </si>
  <si>
    <t>LA CELIA</t>
  </si>
  <si>
    <t>RISARALDALA CELIA</t>
  </si>
  <si>
    <t>AGUADA</t>
  </si>
  <si>
    <t>SANTANDERAGUADA</t>
  </si>
  <si>
    <t>ARATOCA</t>
  </si>
  <si>
    <t>SANTANDERARATOCA</t>
  </si>
  <si>
    <t>BADILLO</t>
  </si>
  <si>
    <t>SANTANDERBADILLO</t>
  </si>
  <si>
    <t>SANTANDERCABRERA</t>
  </si>
  <si>
    <t>CAPITANEJO</t>
  </si>
  <si>
    <t>SANTANDERCAPITANEJO</t>
  </si>
  <si>
    <t>CARCASI</t>
  </si>
  <si>
    <t>SANTANDERCARCASI</t>
  </si>
  <si>
    <t>CEPITA</t>
  </si>
  <si>
    <t>SANTANDERCEPITA</t>
  </si>
  <si>
    <t>CHARTA</t>
  </si>
  <si>
    <t>SANTANDERCHARTA</t>
  </si>
  <si>
    <t>CONTRATACION</t>
  </si>
  <si>
    <t>SANTANDERCONTRATACION</t>
  </si>
  <si>
    <t>COROMORO</t>
  </si>
  <si>
    <t>SANTANDERCOROMORO</t>
  </si>
  <si>
    <t>SANTANDEREL PEÑON</t>
  </si>
  <si>
    <t>GALAN</t>
  </si>
  <si>
    <t>SANTANDERGALAN</t>
  </si>
  <si>
    <t>GAMBITA</t>
  </si>
  <si>
    <t>SANTANDERGAMBITA</t>
  </si>
  <si>
    <t>SANTANDERGUADALUPE</t>
  </si>
  <si>
    <t>GUAPOTA</t>
  </si>
  <si>
    <t>SANTANDERGUAPOTA</t>
  </si>
  <si>
    <t>MACARAVITA</t>
  </si>
  <si>
    <t>SANTANDERMACARAVITA</t>
  </si>
  <si>
    <t>MOLAGAVITA</t>
  </si>
  <si>
    <t>SANTANDERMOLAGAVITA</t>
  </si>
  <si>
    <t>PALMAR</t>
  </si>
  <si>
    <t>SANTANDERPALMAR</t>
  </si>
  <si>
    <t>PALMAS DEL SOCORRO</t>
  </si>
  <si>
    <t>SANTANDERPALMAS DEL SOCORRO</t>
  </si>
  <si>
    <t>SAN BENITO</t>
  </si>
  <si>
    <t>SANTANDERSAN BENITO</t>
  </si>
  <si>
    <t>SAN JOSE DE MIRANDA</t>
  </si>
  <si>
    <t>SANTANDERSAN JOSE DE MIRANDA</t>
  </si>
  <si>
    <t>SANTANDERSUCRE</t>
  </si>
  <si>
    <t>TONA</t>
  </si>
  <si>
    <t>SANTANDERTONA</t>
  </si>
  <si>
    <t>CASABIANCA</t>
  </si>
  <si>
    <t>TOLIMACASABIANCA</t>
  </si>
  <si>
    <t>FRIAS</t>
  </si>
  <si>
    <t>TOLIMAFRIAS</t>
  </si>
  <si>
    <t>VALLE DE SAN JUAN</t>
  </si>
  <si>
    <t>TOLIMAVALLE DE SAN JUAN</t>
  </si>
  <si>
    <t>VALLE DEL CAUCAARGELIA</t>
  </si>
  <si>
    <t>EL AGUILA</t>
  </si>
  <si>
    <t>VALLE DEL CAUCAEL AGUILA</t>
  </si>
  <si>
    <t>EL CAIRO</t>
  </si>
  <si>
    <t>VALLE DEL CAUCAEL CAIRO</t>
  </si>
  <si>
    <t>TORO</t>
  </si>
  <si>
    <t>VALLE DEL CAUCATORO</t>
  </si>
  <si>
    <t>CHAMEZA</t>
  </si>
  <si>
    <t>CASANARECHAMEZA</t>
  </si>
  <si>
    <t>EL ENCANTO</t>
  </si>
  <si>
    <t>AMAZONASEL ENCANTO</t>
  </si>
  <si>
    <t>PUERTO ARICA</t>
  </si>
  <si>
    <t>AMAZONASPUERTO ARICA</t>
  </si>
  <si>
    <t>TARAPACA</t>
  </si>
  <si>
    <t>AMAZONASTARAPACA</t>
  </si>
  <si>
    <t>PACOA</t>
  </si>
  <si>
    <t>VAUPESPACOA</t>
  </si>
  <si>
    <t>NUEVA ANTIOQUIA</t>
  </si>
  <si>
    <t>VICHADANUEVA ANTIOQUIA</t>
  </si>
  <si>
    <t>CUEMANI</t>
  </si>
  <si>
    <t>CAQUETACUEMANI</t>
  </si>
  <si>
    <t>MATICURO</t>
  </si>
  <si>
    <t>CAQUETAMATICURO</t>
  </si>
  <si>
    <t>JUNIN</t>
  </si>
  <si>
    <t>CUNDINAMARCAJUNIN</t>
  </si>
  <si>
    <t>TUTUNENDO</t>
  </si>
  <si>
    <t>CHOCOTUTUNENDO</t>
  </si>
  <si>
    <t>MEDIO ATRATO</t>
  </si>
  <si>
    <t>CHOCOMEDIO ATRATO</t>
  </si>
  <si>
    <t>SAN JUANITO</t>
  </si>
  <si>
    <t>METASAN JUANITO</t>
  </si>
  <si>
    <t>LEIVA</t>
  </si>
  <si>
    <t>NARIÑOLEIVA</t>
  </si>
  <si>
    <t>CACOTA</t>
  </si>
  <si>
    <t>NORTE DE SANTANDERCACOTA</t>
  </si>
  <si>
    <t>SILOS</t>
  </si>
  <si>
    <t>NORTE DE SANTANDERSILOS</t>
  </si>
  <si>
    <t>ENCINO</t>
  </si>
  <si>
    <t>SANTANDERENCINO</t>
  </si>
  <si>
    <t>SAN JOAQUIN</t>
  </si>
  <si>
    <t>SANTANDERSAN JOAQUIN</t>
  </si>
  <si>
    <t>SANTA HELENA DEL OPON</t>
  </si>
  <si>
    <t>SANTANDERSANTA HELENA DEL OPON</t>
  </si>
  <si>
    <t>UMPALA</t>
  </si>
  <si>
    <t>SANTANDERUMPALA</t>
  </si>
  <si>
    <t>LA SALINA</t>
  </si>
  <si>
    <t>CASANARELA SALINA</t>
  </si>
  <si>
    <t>MAPIRIPANA</t>
  </si>
  <si>
    <t>GUAINIAMAPIRIPANA</t>
  </si>
  <si>
    <t>SAN FELIPE</t>
  </si>
  <si>
    <t>GUAINIASAN FELIPE</t>
  </si>
  <si>
    <t>GUAINIAPUERTO COLOMBIA</t>
  </si>
  <si>
    <t>RONDON</t>
  </si>
  <si>
    <t>BOYACARONDON</t>
  </si>
  <si>
    <t>MANTA</t>
  </si>
  <si>
    <t>CUNDINAMARCAMANTA</t>
  </si>
  <si>
    <t>JORDAN</t>
  </si>
  <si>
    <t>SANTANDERJORDAN</t>
  </si>
  <si>
    <t>RECETOR</t>
  </si>
  <si>
    <t>CASANARERECETOR</t>
  </si>
  <si>
    <t>MORICHAL</t>
  </si>
  <si>
    <t>GUAVIAREMORICHAL</t>
  </si>
  <si>
    <t>EL GUACAMAYO</t>
  </si>
  <si>
    <t>SANTANDEREL GUACAMAYO</t>
  </si>
  <si>
    <t>SAN JOSE DE OCUNE</t>
  </si>
  <si>
    <t>VICHADASAN JOSE DE OCUNE</t>
  </si>
  <si>
    <t>LA MAGDALENA</t>
  </si>
  <si>
    <t>ANTIOQUIALA MAGDALENA</t>
  </si>
  <si>
    <t>AMAZONASLA VICTORIA</t>
  </si>
  <si>
    <t>Dpto Final</t>
  </si>
  <si>
    <t>Departamento</t>
  </si>
  <si>
    <t>Municipio Final</t>
  </si>
  <si>
    <t>Medellin</t>
  </si>
  <si>
    <t>Abriaqui</t>
  </si>
  <si>
    <t>Alejandria</t>
  </si>
  <si>
    <t>Amaga</t>
  </si>
  <si>
    <t>ID PUNTO Atemcióm</t>
  </si>
  <si>
    <t>ID_PUNTO_AT</t>
  </si>
  <si>
    <t>MPO_ID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</si>
</sst>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49" fontId="16" fillId="11" borderId="5" xfId="20" applyNumberFormat="1" applyFont="1" applyBorder="1" applyAlignment="1">
      <alignment horizontal="center" vertical="center" wrapText="1"/>
    </xf>
    <xf numFmtId="0" fontId="16" fillId="11" borderId="5" xfId="20" applyFont="1" applyBorder="1" applyAlignment="1">
      <alignment horizontal="center" vertical="center"/>
    </xf>
    <xf numFmtId="0" fontId="16" fillId="11" borderId="5" xfId="2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9" fillId="0" borderId="0" xfId="0" applyFont="1"/>
    <xf numFmtId="49" fontId="0" fillId="0" borderId="0" xfId="0" applyNumberFormat="1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343550-9A0E-6946-86C2-885A9BFD6352}" name="Tabla22" displayName="Tabla22" ref="A1:BD12" totalsRowCount="1">
  <autoFilter ref="A1:BD11" xr:uid="{13A29E19-7F56-8744-9C2B-F0947B0DCD99}"/>
  <tableColumns count="56">
    <tableColumn id="1" xr3:uid="{398F67DE-0C9D-4C4C-AE33-49D818AC2A94}" name="PAÍS"/>
    <tableColumn id="2" xr3:uid="{A6FBBF12-4555-4845-9749-BA3B1EC6742C}" name="DPT_ID"/>
    <tableColumn id="3" xr3:uid="{2A2EE298-E617-D641-B406-F22DD688425C}" name="DEPARTAMENTO"/>
    <tableColumn id="4" xr3:uid="{03740A9F-83B3-904D-9BC6-87D9A71BFFCC}" name="MPO_ID"/>
    <tableColumn id="5" xr3:uid="{2EB88112-EAB7-E643-A85C-6CA290EDCBBC}" name="MUNICIPIO"/>
    <tableColumn id="6" xr3:uid="{37D86509-69A6-344D-A682-8BA53176A376}" name="INSCRITOS_MUJER" totalsRowFunction="custom">
      <totalsRowFormula>SUM(Tabla22[INSCRITOS_MUJER])</totalsRowFormula>
    </tableColumn>
    <tableColumn id="7" xr3:uid="{63C03D16-D2E0-5E49-8ABC-68365B94FA0D}" name="INSCRITOS_HOMBRE" totalsRowFunction="custom">
      <totalsRowFormula>SUM(Tabla22[INSCRITOS_HOMBRE])</totalsRowFormula>
    </tableColumn>
    <tableColumn id="8" xr3:uid="{BB6BA32A-D7DC-1640-B062-48E3C410CA7B}" name="INSCRITOS_JOVENES_MUJER" totalsRowFunction="custom">
      <totalsRowFormula>SUM(Tabla22[INSCRITOS_JOVENES_MUJER])</totalsRowFormula>
    </tableColumn>
    <tableColumn id="9" xr3:uid="{B494DAD2-7558-F946-8D33-9DFD730ABCA7}" name="INSCRITOS_JOVENES_HOMBRE" totalsRowFunction="custom">
      <totalsRowFormula>SUM(Tabla22[INSCRITOS_JOVENES_HOMBRE])</totalsRowFormula>
    </tableColumn>
    <tableColumn id="10" xr3:uid="{A3E584C7-14B4-B745-A635-8A4FFD5D01BB}" name="INSCRITOS_PCD_MUJER" totalsRowFunction="custom">
      <totalsRowFormula>SUM(Tabla22[INSCRITOS_PCD_MUJER])</totalsRowFormula>
    </tableColumn>
    <tableColumn id="11" xr3:uid="{41BA5BCF-5883-B440-870D-159EE7861DCC}" name="INSCRITOS_PCD_HOMBRE" totalsRowFunction="custom">
      <totalsRowFormula>SUM(Tabla22[INSCRITOS_PCD_HOMBRE])</totalsRowFormula>
    </tableColumn>
    <tableColumn id="12" xr3:uid="{ADC423FE-7449-3045-83DF-C324ED0C6DB4}" name="INSCRITOS_RUV_MUJER" totalsRowFunction="custom">
      <totalsRowFormula>SUM(Tabla22[INSCRITOS_RUV_MUJER])</totalsRowFormula>
    </tableColumn>
    <tableColumn id="13" xr3:uid="{EBE36AB6-E268-D84F-B75A-D8A766261A30}" name="INSCRITOS_RUV_HOMBRE" totalsRowFunction="custom">
      <totalsRowFormula>SUM(Tabla22[INSCRITOS_RUV_HOMBRE])</totalsRowFormula>
    </tableColumn>
    <tableColumn id="14" xr3:uid="{751A806A-008E-B746-8746-D5E03FC03F56}" name="ORIENTADOS_MUJER_IND" totalsRowFunction="custom">
      <totalsRowFormula>SUM(Tabla22[ORIENTADOS_MUJER_IND])</totalsRowFormula>
    </tableColumn>
    <tableColumn id="15" xr3:uid="{115F791C-1043-9649-8514-1512871E91F5}" name="ORIENTADOS_MUJER_GRU" totalsRowFunction="custom">
      <totalsRowFormula>SUM(Tabla22[ORIENTADOS_MUJER_GRU])</totalsRowFormula>
    </tableColumn>
    <tableColumn id="16" xr3:uid="{9B646251-CFA3-E24F-8BA3-91EF4CD8DB87}" name="ORIENTADOS_HOMBRE_IND" totalsRowFunction="custom">
      <totalsRowFormula>SUM(Tabla22[ORIENTADOS_HOMBRE_IND])</totalsRowFormula>
    </tableColumn>
    <tableColumn id="17" xr3:uid="{31F83069-3D03-E84E-9B07-56B3315EC759}" name="ORIENTADOS_HOMBRE_GRU" totalsRowFunction="custom">
      <totalsRowFormula>SUM(Tabla22[ORIENTADOS_HOMBRE_GRU])</totalsRowFormula>
    </tableColumn>
    <tableColumn id="18" xr3:uid="{D385EA1A-AA23-AB49-B4B9-6E511E169B3F}" name="ORIENTADOS_JOVENES_MUJER_IND" totalsRowFunction="custom">
      <totalsRowFormula>SUM(Tabla22[ORIENTADOS_JOVENES_MUJER_IND])</totalsRowFormula>
    </tableColumn>
    <tableColumn id="19" xr3:uid="{68155ED5-1A13-1040-B4E9-980CD5F75403}" name="ORIENTADOS_JOVENES_MUJER_GRU" totalsRowFunction="custom">
      <totalsRowFormula>SUM(Tabla22[ORIENTADOS_JOVENES_MUJER_GRU])</totalsRowFormula>
    </tableColumn>
    <tableColumn id="20" xr3:uid="{A1BA204E-91BB-5A45-AA51-FCC3CB91DAAB}" name="ORIENTADOS_JOVENES_HOMBRE_IND" totalsRowFunction="custom">
      <totalsRowFormula>SUM(Tabla22[ORIENTADOS_JOVENES_HOMBRE_IND])</totalsRowFormula>
    </tableColumn>
    <tableColumn id="21" xr3:uid="{8F69242A-CADC-B84B-B15F-8D50AD93D1DE}" name="ORIENTADOS_JOVENES_HOMBRE_GRU" totalsRowFunction="custom">
      <totalsRowFormula>SUM(Tabla22[ORIENTADOS_JOVENES_HOMBRE_GRU])</totalsRowFormula>
    </tableColumn>
    <tableColumn id="22" xr3:uid="{C8E738A1-5E6F-F14A-A141-2603C77022C7}" name="ORIENTADOS_PCD_MUJER_IND" totalsRowFunction="custom">
      <totalsRowFormula>SUM(Tabla22[ORIENTADOS_PCD_MUJER_IND])</totalsRowFormula>
    </tableColumn>
    <tableColumn id="23" xr3:uid="{1E3AF5CC-73A8-FA44-AEE2-37703C5A1696}" name="ORIENTADOS_PCD_MUJER_GRU" totalsRowFunction="custom">
      <totalsRowFormula>SUM(Tabla22[ORIENTADOS_PCD_MUJER_GRU])</totalsRowFormula>
    </tableColumn>
    <tableColumn id="24" xr3:uid="{456970DE-9446-B445-B2D6-C3CFCEA08785}" name="ORIENTADOS_PCD_HOMBRE_IND" totalsRowFunction="custom">
      <totalsRowFormula>SUM(Tabla22[ORIENTADOS_PCD_HOMBRE_IND])</totalsRowFormula>
    </tableColumn>
    <tableColumn id="25" xr3:uid="{3643D297-6977-924B-AD0C-EE7B0B0B6B5C}" name="ORIENTADOS_PCD_HOMBRE_GRU" totalsRowFunction="custom">
      <totalsRowFormula>SUM(Tabla22[ORIENTADOS_PCD_HOMBRE_GRU])</totalsRowFormula>
    </tableColumn>
    <tableColumn id="26" xr3:uid="{97BC0B76-8410-2946-B0D5-42769EA1C0B5}" name="ORIENTADOS_RUV_MUJER_IND" totalsRowFunction="custom">
      <totalsRowFormula>SUM(Tabla22[ORIENTADOS_RUV_MUJER_IND])</totalsRowFormula>
    </tableColumn>
    <tableColumn id="27" xr3:uid="{143523CD-83D9-1148-AD64-0F262D9F63BC}" name="ORIENTADOS_RUV_MUJER_GRU" totalsRowFunction="custom">
      <totalsRowFormula>SUM(Tabla22[ORIENTADOS_RUV_MUJER_GRU])</totalsRowFormula>
    </tableColumn>
    <tableColumn id="28" xr3:uid="{CC6D81DB-2F1E-8141-A378-F8EF81385EA3}" name="ORIENTADOS_RUV_HOMBRE_IND" totalsRowFunction="custom">
      <totalsRowFormula>SUM(Tabla22[ORIENTADOS_RUV_HOMBRE_IND])</totalsRowFormula>
    </tableColumn>
    <tableColumn id="29" xr3:uid="{2F1062C8-8DFC-794C-B4E9-16A3833CA019}" name="ORIENTADOS_RUV_HOMBRE_GRU" totalsRowFunction="custom">
      <totalsRowFormula>SUM(Tabla22[ORIENTADOS_RUV_HOMBRE_GRU])</totalsRowFormula>
    </tableColumn>
    <tableColumn id="30" xr3:uid="{529DFCD9-396A-7A4E-BBC0-D77E902F26F2}" name="COLOCACIONES_MUJER" totalsRowFunction="custom">
      <totalsRowFormula>SUM(Tabla22[COLOCACIONES_MUJER])</totalsRowFormula>
    </tableColumn>
    <tableColumn id="31" xr3:uid="{BB5AA517-73A4-DE4B-AF7B-2793C1E0BA98}" name="COLOCACIONES_HOMBRE" totalsRowFunction="custom">
      <totalsRowFormula>SUM(Tabla22[COLOCACIONES_HOMBRE])</totalsRowFormula>
    </tableColumn>
    <tableColumn id="32" xr3:uid="{280B5994-F836-6548-AFA2-A6FDC84FC946}" name="COLOCACIONES_JOVENES_MUJER" totalsRowFunction="custom">
      <totalsRowFormula>SUM(Tabla22[COLOCACIONES_JOVENES_MUJER])</totalsRowFormula>
    </tableColumn>
    <tableColumn id="33" xr3:uid="{A9F334FF-4C70-8942-92C7-3CDECA0A0ECE}" name="COLOCACIONES_JOVENES_HOMBRE" totalsRowFunction="custom">
      <totalsRowFormula>SUM(Tabla22[COLOCACIONES_JOVENES_HOMBRE])</totalsRowFormula>
    </tableColumn>
    <tableColumn id="34" xr3:uid="{2E7FB4A4-04D3-0C46-AB11-5554B38308DE}" name="COLOCACIONES_PCD_MUJER" totalsRowFunction="custom">
      <totalsRowFormula>SUM(Tabla22[COLOCACIONES_PCD_MUJER])</totalsRowFormula>
    </tableColumn>
    <tableColumn id="35" xr3:uid="{1395601A-19A7-4B4B-8004-AC4F289ED7AB}" name="COLOCACIONES_PCD_HOMBRE" totalsRowFunction="custom">
      <totalsRowFormula>SUM(Tabla22[COLOCACIONES_PCD_HOMBRE])</totalsRowFormula>
    </tableColumn>
    <tableColumn id="36" xr3:uid="{7AAECFBD-4952-8A4C-A409-D00B3D301B79}" name="COLOCACIONES_RUV_MUJER" totalsRowFunction="custom">
      <totalsRowFormula>SUM(Tabla22[COLOCACIONES_RUV_MUJER])</totalsRowFormula>
    </tableColumn>
    <tableColumn id="37" xr3:uid="{14C083C9-6C5F-234F-8501-FF6FB850C142}" name="COLOCACIONES_RUV_HOMBRE" totalsRowFunction="custom">
      <totalsRowFormula>SUM(Tabla22[COLOCACIONES_RUV_HOMBRE])</totalsRowFormula>
    </tableColumn>
    <tableColumn id="38" xr3:uid="{E9966531-9676-1244-85F1-42BF512B6694}" name="POSTULACIONES_MUJER_ASISTIDA" totalsRowFunction="custom">
      <totalsRowFormula>SUM(Tabla22[POSTULACIONES_MUJER_ASISTIDA])</totalsRowFormula>
    </tableColumn>
    <tableColumn id="39" xr3:uid="{94F34430-02D1-4649-9AE8-8336EC6C2F47}" name="POSTULACIONES_MUJER_AUTO" totalsRowFunction="custom">
      <totalsRowFormula>SUM(Tabla22[POSTULACIONES_MUJER_AUTO])</totalsRowFormula>
    </tableColumn>
    <tableColumn id="40" xr3:uid="{170E4643-D171-7D48-805F-FB91C4AD2E43}" name="POSTULACIONES_HOMBRE_ASISTIDA" totalsRowFunction="custom">
      <totalsRowFormula>SUM(Tabla22[POSTULACIONES_HOMBRE_ASISTIDA])</totalsRowFormula>
    </tableColumn>
    <tableColumn id="41" xr3:uid="{0EEBBFA8-586A-F04A-8D2E-630A90FA03DA}" name="POSTULACIONES_HOMBRE_AUTO" totalsRowFunction="custom">
      <totalsRowFormula>SUM(Tabla22[POSTULACIONES_HOMBRE_AUTO])</totalsRowFormula>
    </tableColumn>
    <tableColumn id="42" xr3:uid="{9FB1B6C0-7CBF-8F4F-B9E3-D933417F97D7}" name="POSTS_JOVENES_MUJER_ASISTIDA" totalsRowFunction="custom">
      <totalsRowFormula>SUM(Tabla22[POSTS_JOVENES_MUJER_ASISTIDA])</totalsRowFormula>
    </tableColumn>
    <tableColumn id="43" xr3:uid="{DC038A6F-D6B9-A341-8748-0AFB36B7A6CB}" name="POSTS_JOVENES_HOMBRE_ASISTIDA" totalsRowFunction="custom">
      <totalsRowFormula>SUM(Tabla22[POSTS_JOVENES_HOMBRE_ASISTIDA])</totalsRowFormula>
    </tableColumn>
    <tableColumn id="44" xr3:uid="{B85C50CF-EB87-774F-9BA3-4C5ACE89B4C4}" name="POSTS_JOVENES_MUJER_AUTO" totalsRowFunction="custom">
      <totalsRowFormula>SUM(Tabla22[POSTS_JOVENES_MUJER_AUTO])</totalsRowFormula>
    </tableColumn>
    <tableColumn id="45" xr3:uid="{109CB258-D076-B946-B912-4075A98CCAD6}" name="POSTS_JOVENES_HOMBRE_AUTO" totalsRowFunction="custom">
      <totalsRowFormula>SUM(Tabla22[POSTS_JOVENES_HOMBRE_AUTO])</totalsRowFormula>
    </tableColumn>
    <tableColumn id="46" xr3:uid="{0F990FA1-BFA2-D948-B714-990D899FCE30}" name="POSTS_PCD_MUJER_ASISTIDA" totalsRowFunction="custom">
      <totalsRowFormula>SUM(Tabla22[POSTS_PCD_MUJER_ASISTIDA])</totalsRowFormula>
    </tableColumn>
    <tableColumn id="47" xr3:uid="{681A9E28-0101-6743-8969-D448E895FE68}" name="POSTS_PCD_MUJER_AUTO" totalsRowFunction="custom">
      <totalsRowFormula>SUM(Tabla22[POSTS_PCD_MUJER_AUTO])</totalsRowFormula>
    </tableColumn>
    <tableColumn id="48" xr3:uid="{0C8B17CE-F8E2-6242-A249-284105A6DBCA}" name="POSTS_PCD_HOMBRE_ASISTIDA" totalsRowFunction="custom">
      <totalsRowFormula>SUM(Tabla22[POSTS_PCD_HOMBRE_ASISTIDA])</totalsRowFormula>
    </tableColumn>
    <tableColumn id="49" xr3:uid="{889C79C8-3334-644C-A31D-C44E0BD438B8}" name="POSTS_PCD_HOMBRE_AUTO" totalsRowFunction="custom">
      <totalsRowFormula>SUM(Tabla22[POSTS_PCD_HOMBRE_AUTO])</totalsRowFormula>
    </tableColumn>
    <tableColumn id="50" xr3:uid="{BDE7230D-5657-EE47-94B8-DCEEBDA9A159}" name="POSTS_RUV_MUJER_ASISTIDA" totalsRowFunction="custom">
      <totalsRowFormula>SUM(Tabla22[POSTS_RUV_MUJER_ASISTIDA])</totalsRowFormula>
    </tableColumn>
    <tableColumn id="51" xr3:uid="{61CC1A07-5DE2-B047-95B1-E57052CEB91A}" name="POSTS_RUV_MUJER_AUTO" totalsRowFunction="custom">
      <totalsRowFormula>SUM(Tabla22[POSTS_RUV_MUJER_AUTO])</totalsRowFormula>
    </tableColumn>
    <tableColumn id="52" xr3:uid="{85DA9247-F0AB-2642-98BF-FE70A7A46BAC}" name="POSTS_RUV_HOMBRE_ASISTIDA" totalsRowFunction="custom">
      <totalsRowFormula>SUM(Tabla22[POSTS_RUV_HOMBRE_ASISTIDA])</totalsRowFormula>
    </tableColumn>
    <tableColumn id="53" xr3:uid="{C00859DD-4FD7-E143-9982-F5F0D59C4BB7}" name="POSTS_RUV_HOMBRE_AUTO" totalsRowFunction="custom">
      <totalsRowFormula>SUM(Tabla22[POSTS_RUV_HOMBRE_AUTO])</totalsRowFormula>
    </tableColumn>
    <tableColumn id="54" xr3:uid="{32592FF5-4C3F-3A4F-8281-04A4AD9209D2}" name="EMPRESAS" totalsRowFunction="custom">
      <totalsRowFormula>SUM(Tabla22[EMPRESAS])</totalsRowFormula>
    </tableColumn>
    <tableColumn id="55" xr3:uid="{E7CE38F8-ECD8-F24F-B01F-1BF84481678C}" name="SOLICITUDES" totalsRowFunction="custom">
      <totalsRowFormula>SUM(Tabla22[SOLICITUDES])</totalsRowFormula>
    </tableColumn>
    <tableColumn id="56" xr3:uid="{F83B503A-CEE0-4B4C-AF19-2096D0FE9981}" name="VACANTES" totalsRowFunction="custom">
      <totalsRowFormula>SUM(Tabla22[VACANTES])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CH11" totalsRowShown="0">
  <autoFilter ref="A1:CH11" xr:uid="{00000000-0009-0000-0100-000002000000}"/>
  <tableColumns count="86">
    <tableColumn id="1" xr3:uid="{00000000-0010-0000-0000-000001000000}" name="PAÍS"/>
    <tableColumn id="2" xr3:uid="{00000000-0010-0000-0000-000002000000}" name="DPT_ID"/>
    <tableColumn id="3" xr3:uid="{00000000-0010-0000-0000-000003000000}" name="DEPARTAMENTO"/>
    <tableColumn id="84" xr3:uid="{76AF90E6-8E31-3548-BC84-AA61124FF048}" name="Divipola Dpto" dataDxfId="30"/>
    <tableColumn id="85" xr3:uid="{17F2C534-F1F1-C44A-AFAD-C95507CF80AC}" name="Dpto Final" dataDxfId="29"/>
    <tableColumn id="90" xr3:uid="{C66E9F97-1C3B-FB47-AE4D-AEC7DB00F1CC}" name="ID PUNTO Atemcióm" dataDxfId="28"/>
    <tableColumn id="4" xr3:uid="{00000000-0010-0000-0000-000004000000}" name="Divipola Municipio" dataDxfId="27"/>
    <tableColumn id="5" xr3:uid="{00000000-0010-0000-0000-000005000000}" name="MUNICIPIO"/>
    <tableColumn id="89" xr3:uid="{26C11DA9-5826-8C48-8EB6-6BCFECA9DA2E}" name="Columna2" dataDxfId="26"/>
    <tableColumn id="86" xr3:uid="{44749F89-31CD-7A41-9E81-EE773DDABE17}" name="Municipio Final" dataDxfId="25"/>
    <tableColumn id="88" xr3:uid="{55090993-90E5-534F-BF5A-95D2B23F5648}" name="Columna1" dataDxfId="24"/>
    <tableColumn id="57" xr3:uid="{362C61CD-72DA-0B46-B7E0-ABDE8D4BEA9F}" name="total inscritos" dataDxfId="23">
      <calculatedColumnFormula>Tabla2[[#This Row],[INSCRITOS_HOMBRE]]+Tabla2[[#This Row],[INSCRITOS_MUJER]]</calculatedColumnFormula>
    </tableColumn>
    <tableColumn id="7" xr3:uid="{00000000-0010-0000-0000-000007000000}" name="INSCRITOS_HOMBRE"/>
    <tableColumn id="6" xr3:uid="{00000000-0010-0000-0000-000006000000}" name="INSCRITOS_MUJER"/>
    <tableColumn id="58" xr3:uid="{23C98F5F-C799-254E-90B4-8302325D7E57}" name="T. Inscritos Jóvenes" dataDxfId="22">
      <calculatedColumnFormula>Tabla2[[#This Row],[INSCRITOS_JOVENES_MUJER]]+Tabla2[[#This Row],[INSCRITOS_JOVENES_HOMBRE]]</calculatedColumnFormula>
    </tableColumn>
    <tableColumn id="8" xr3:uid="{00000000-0010-0000-0000-000008000000}" name="INSCRITOS_JOVENES_MUJER"/>
    <tableColumn id="9" xr3:uid="{00000000-0010-0000-0000-000009000000}" name="INSCRITOS_JOVENES_HOMBRE"/>
    <tableColumn id="59" xr3:uid="{D8673296-84CC-7C4C-B066-0ECC5E70BAA0}" name="T. Inscritos PcD" dataDxfId="21">
      <calculatedColumnFormula>Tabla2[[#This Row],[INSCRITOS_PCD_MUJER]]+Tabla2[[#This Row],[INSCRITOS_PCD_HOMBRE]]</calculatedColumnFormula>
    </tableColumn>
    <tableColumn id="10" xr3:uid="{00000000-0010-0000-0000-00000A000000}" name="INSCRITOS_PCD_MUJER"/>
    <tableColumn id="11" xr3:uid="{00000000-0010-0000-0000-00000B000000}" name="INSCRITOS_PCD_HOMBRE"/>
    <tableColumn id="60" xr3:uid="{6CB698CB-CE18-054B-91C6-B93852A5020E}" name="T. Inscritos Víctimas" dataDxfId="20">
      <calculatedColumnFormula>Tabla2[[#This Row],[INSCRITOS_RUV_MUJER]]+Tabla2[[#This Row],[INSCRITOS_RUV_HOMBRE]]</calculatedColumnFormula>
    </tableColumn>
    <tableColumn id="12" xr3:uid="{00000000-0010-0000-0000-00000C000000}" name="INSCRITOS_RUV_MUJER"/>
    <tableColumn id="13" xr3:uid="{00000000-0010-0000-0000-00000D000000}" name="INSCRITOS_RUV_HOMBRE"/>
    <tableColumn id="61" xr3:uid="{F4A18F5E-5665-0444-A216-F06AF1DCBF7B}" name="T. Entrevista " dataDxfId="19">
      <calculatedColumnFormula>Tabla2[[#This Row],[ORIENTADOS_HOMBRE_IND]]+Tabla2[[#This Row],[ORIENTADOS_MUJER_IND]]</calculatedColumnFormula>
    </tableColumn>
    <tableColumn id="16" xr3:uid="{00000000-0010-0000-0000-000010000000}" name="ORIENTADOS_HOMBRE_IND"/>
    <tableColumn id="14" xr3:uid="{00000000-0010-0000-0000-00000E000000}" name="ORIENTADOS_MUJER_IND"/>
    <tableColumn id="62" xr3:uid="{720B9747-CED5-8545-A9E1-EFF89C32E0BE}" name="T. Talleres" dataDxfId="18">
      <calculatedColumnFormula>Tabla2[[#This Row],[ORIENTADOS_MUJER_GRU]]+Tabla2[[#This Row],[ORIENTADOS_HOMBRE_GRU]]</calculatedColumnFormula>
    </tableColumn>
    <tableColumn id="17" xr3:uid="{00000000-0010-0000-0000-000011000000}" name="ORIENTADOS_HOMBRE_GRU"/>
    <tableColumn id="15" xr3:uid="{00000000-0010-0000-0000-00000F000000}" name="ORIENTADOS_MUJER_GRU"/>
    <tableColumn id="63" xr3:uid="{5259D562-276A-6449-9A8D-1506026BCBD7}" name="T. Entrevistas Jóvenes" dataDxfId="17">
      <calculatedColumnFormula>Tabla2[[#This Row],[ORIENTADOS_JOVENES_MUJER_IND]]+Tabla2[[#This Row],[ORIENTADOS_JOVENES_HOMBRE_IND]]</calculatedColumnFormula>
    </tableColumn>
    <tableColumn id="18" xr3:uid="{00000000-0010-0000-0000-000012000000}" name="ORIENTADOS_JOVENES_MUJER_IND"/>
    <tableColumn id="20" xr3:uid="{00000000-0010-0000-0000-000014000000}" name="ORIENTADOS_JOVENES_HOMBRE_IND"/>
    <tableColumn id="64" xr3:uid="{75D6ADA4-8C97-1D48-A642-581923E0FF8A}" name="T. Talleres Jóvenes" dataDxfId="16">
      <calculatedColumnFormula>Tabla2[[#This Row],[ORIENTADOS_JOVENES_MUJER_GRU]]+Tabla2[[#This Row],[ORIENTADOS_JOVENES_HOMBRE_GRU]]</calculatedColumnFormula>
    </tableColumn>
    <tableColumn id="19" xr3:uid="{00000000-0010-0000-0000-000013000000}" name="ORIENTADOS_JOVENES_MUJER_GRU"/>
    <tableColumn id="21" xr3:uid="{00000000-0010-0000-0000-000015000000}" name="ORIENTADOS_JOVENES_HOMBRE_GRU"/>
    <tableColumn id="65" xr3:uid="{6EE58A8D-27D5-D742-8E14-FDF399CAF1E6}" name="T. Entrevistas PcD" dataDxfId="15">
      <calculatedColumnFormula>Tabla2[[#This Row],[ORIENTADOS_PCD_MUJER_IND]]+Tabla2[[#This Row],[ORIENTADOS_PCD_HOMBRE_IND]]</calculatedColumnFormula>
    </tableColumn>
    <tableColumn id="22" xr3:uid="{00000000-0010-0000-0000-000016000000}" name="ORIENTADOS_PCD_MUJER_IND"/>
    <tableColumn id="24" xr3:uid="{00000000-0010-0000-0000-000018000000}" name="ORIENTADOS_PCD_HOMBRE_IND"/>
    <tableColumn id="66" xr3:uid="{6A76EE8E-FED5-D740-B184-F40CDB61BF6C}" name="T. Talleres PcD" dataDxfId="14">
      <calculatedColumnFormula>Tabla2[[#This Row],[ORIENTADOS_PCD_MUJER_GRU]]+Tabla2[[#This Row],[ORIENTADOS_PCD_HOMBRE_GRU]]</calculatedColumnFormula>
    </tableColumn>
    <tableColumn id="23" xr3:uid="{00000000-0010-0000-0000-000017000000}" name="ORIENTADOS_PCD_MUJER_GRU"/>
    <tableColumn id="25" xr3:uid="{00000000-0010-0000-0000-000019000000}" name="ORIENTADOS_PCD_HOMBRE_GRU"/>
    <tableColumn id="67" xr3:uid="{A19A6FBB-FA78-2748-B81A-EE68715B496A}" name="T. Entrevistas Víctimas" dataDxfId="13">
      <calculatedColumnFormula>Tabla2[[#This Row],[ORIENTADOS_RUV_MUJER_IND]]+Tabla2[[#This Row],[ORIENTADOS_RUV_HOMBRE_IND]]</calculatedColumnFormula>
    </tableColumn>
    <tableColumn id="26" xr3:uid="{00000000-0010-0000-0000-00001A000000}" name="ORIENTADOS_RUV_MUJER_IND"/>
    <tableColumn id="28" xr3:uid="{00000000-0010-0000-0000-00001C000000}" name="ORIENTADOS_RUV_HOMBRE_IND"/>
    <tableColumn id="68" xr3:uid="{4E68A226-7D46-E140-9F32-4ED30D90CA7D}" name="T. Talleres Víctimas" dataDxfId="12">
      <calculatedColumnFormula>Tabla2[[#This Row],[ORIENTADOS_RUV_MUJER_GRU]]+Tabla2[[#This Row],[ORIENTADOS_RUV_HOMBRE_GRU]]</calculatedColumnFormula>
    </tableColumn>
    <tableColumn id="27" xr3:uid="{00000000-0010-0000-0000-00001B000000}" name="ORIENTADOS_RUV_MUJER_GRU"/>
    <tableColumn id="29" xr3:uid="{00000000-0010-0000-0000-00001D000000}" name="ORIENTADOS_RUV_HOMBRE_GRU"/>
    <tableColumn id="69" xr3:uid="{22BE390D-3E8D-1742-AF29-CE721352EA64}" name="T. Colocaciones" dataDxfId="11">
      <calculatedColumnFormula>Tabla2[[#This Row],[COLOCACIONES_HOMBRE]]+Tabla2[[#This Row],[COLOCACIONES_MUJER]]</calculatedColumnFormula>
    </tableColumn>
    <tableColumn id="31" xr3:uid="{00000000-0010-0000-0000-00001F000000}" name="COLOCACIONES_HOMBRE"/>
    <tableColumn id="30" xr3:uid="{00000000-0010-0000-0000-00001E000000}" name="COLOCACIONES_MUJER"/>
    <tableColumn id="70" xr3:uid="{45AC824F-F8F9-374B-8867-E5A8CADFE0D5}" name="T. Colocaciones Jóvenes" dataDxfId="10">
      <calculatedColumnFormula>Tabla2[[#This Row],[COLOCACIONES_JOVENES_MUJER]]+Tabla2[[#This Row],[COLOCACIONES_JOVENES_HOMBRE]]</calculatedColumnFormula>
    </tableColumn>
    <tableColumn id="32" xr3:uid="{00000000-0010-0000-0000-000020000000}" name="COLOCACIONES_JOVENES_MUJER"/>
    <tableColumn id="33" xr3:uid="{00000000-0010-0000-0000-000021000000}" name="COLOCACIONES_JOVENES_HOMBRE"/>
    <tableColumn id="72" xr3:uid="{6A3D0922-9094-0040-985B-1319C450537F}" name="T. Colocaciones PcD" dataDxfId="9">
      <calculatedColumnFormula>Tabla2[[#This Row],[COLOCACIONES_PCD_MUJER]]+Tabla2[[#This Row],[COLOCACIONES_PCD_HOMBRE]]</calculatedColumnFormula>
    </tableColumn>
    <tableColumn id="34" xr3:uid="{00000000-0010-0000-0000-000022000000}" name="COLOCACIONES_PCD_MUJER"/>
    <tableColumn id="35" xr3:uid="{00000000-0010-0000-0000-000023000000}" name="COLOCACIONES_PCD_HOMBRE"/>
    <tableColumn id="73" xr3:uid="{9311559A-6FCC-C545-8565-37C05BAE70CC}" name="T. Colocaciones Víctimas" dataDxfId="8">
      <calculatedColumnFormula>Tabla2[[#This Row],[COLOCACIONES_RUV_MUJER]]+Tabla2[[#This Row],[COLOCACIONES_RUV_HOMBRE]]</calculatedColumnFormula>
    </tableColumn>
    <tableColumn id="36" xr3:uid="{00000000-0010-0000-0000-000024000000}" name="COLOCACIONES_RUV_MUJER"/>
    <tableColumn id="37" xr3:uid="{00000000-0010-0000-0000-000025000000}" name="COLOCACIONES_RUV_HOMBRE"/>
    <tableColumn id="74" xr3:uid="{D9029F47-D078-DC49-95A1-3536B35DE757}" name="T. Postulaciones" dataDxfId="7">
      <calculatedColumnFormula>Tabla2[[#This Row],[POSTULACIONES_HOMBRE_ASISTIDA]]+Tabla2[[#This Row],[POSTULACIONES_MUJER_ASISTIDA]]</calculatedColumnFormula>
    </tableColumn>
    <tableColumn id="40" xr3:uid="{00000000-0010-0000-0000-000028000000}" name="POSTULACIONES_HOMBRE_ASISTIDA"/>
    <tableColumn id="38" xr3:uid="{00000000-0010-0000-0000-000026000000}" name="POSTULACIONES_MUJER_ASISTIDA"/>
    <tableColumn id="75" xr3:uid="{6F832ABC-C202-A645-81A5-E66A3D801080}" name="T. Autopostulaciones" dataDxfId="6">
      <calculatedColumnFormula>Tabla2[[#This Row],[POSTULACIONES_HOMBRE_AUTO]]+Tabla2[[#This Row],[POSTULACIONES_MUJER_AUTO]]</calculatedColumnFormula>
    </tableColumn>
    <tableColumn id="41" xr3:uid="{00000000-0010-0000-0000-000029000000}" name="POSTULACIONES_HOMBRE_AUTO"/>
    <tableColumn id="39" xr3:uid="{00000000-0010-0000-0000-000027000000}" name="POSTULACIONES_MUJER_AUTO"/>
    <tableColumn id="76" xr3:uid="{250CDE77-FE3F-F24F-A43E-A2F116E69E44}" name="T. Postulaciones Jóvenes" dataDxfId="5">
      <calculatedColumnFormula>Tabla2[[#This Row],[POSTS_JOVENES_MUJER_ASISTIDA]]+Tabla2[[#This Row],[POSTS_JOVENES_HOMBRE_ASISTIDA]]</calculatedColumnFormula>
    </tableColumn>
    <tableColumn id="42" xr3:uid="{00000000-0010-0000-0000-00002A000000}" name="POSTS_JOVENES_MUJER_ASISTIDA"/>
    <tableColumn id="43" xr3:uid="{00000000-0010-0000-0000-00002B000000}" name="POSTS_JOVENES_HOMBRE_ASISTIDA"/>
    <tableColumn id="77" xr3:uid="{A91FD0CE-E2E1-7C4D-8623-655803F63DC9}" name="T. Autopostulaciones Jóvenes" dataDxfId="4">
      <calculatedColumnFormula>Tabla2[[#This Row],[POSTS_JOVENES_MUJER_AUTO]]+Tabla2[[#This Row],[POSTS_JOVENES_HOMBRE_AUTO]]</calculatedColumnFormula>
    </tableColumn>
    <tableColumn id="44" xr3:uid="{00000000-0010-0000-0000-00002C000000}" name="POSTS_JOVENES_MUJER_AUTO"/>
    <tableColumn id="45" xr3:uid="{00000000-0010-0000-0000-00002D000000}" name="POSTS_JOVENES_HOMBRE_AUTO"/>
    <tableColumn id="78" xr3:uid="{CAAFED83-1C43-904B-9E46-AA3D73F87B7D}" name="T. Postulaciones PcD" dataDxfId="3">
      <calculatedColumnFormula>Tabla2[[#This Row],[POSTS_PCD_MUJER_ASISTIDA]]+Tabla2[[#This Row],[POSTS_PCD_HOMBRE_ASISTIDA]]</calculatedColumnFormula>
    </tableColumn>
    <tableColumn id="46" xr3:uid="{00000000-0010-0000-0000-00002E000000}" name="POSTS_PCD_MUJER_ASISTIDA"/>
    <tableColumn id="48" xr3:uid="{00000000-0010-0000-0000-000030000000}" name="POSTS_PCD_HOMBRE_ASISTIDA"/>
    <tableColumn id="79" xr3:uid="{E1EE95AD-2F76-EF47-A9E6-764C6413E93C}" name="T. Autopostulaciones PcD" dataDxfId="2">
      <calculatedColumnFormula>Tabla2[[#This Row],[POSTS_PCD_MUJER_AUTO]]+Tabla2[[#This Row],[POSTS_PCD_HOMBRE_AUTO]]</calculatedColumnFormula>
    </tableColumn>
    <tableColumn id="47" xr3:uid="{00000000-0010-0000-0000-00002F000000}" name="POSTS_PCD_MUJER_AUTO"/>
    <tableColumn id="49" xr3:uid="{00000000-0010-0000-0000-000031000000}" name="POSTS_PCD_HOMBRE_AUTO"/>
    <tableColumn id="80" xr3:uid="{B7325BCC-39C1-6049-9C27-11F58F9C04AB}" name="T. Postulaciones Víctimas" dataDxfId="1">
      <calculatedColumnFormula>Tabla2[[#This Row],[POSTS_RUV_MUJER_ASISTIDA]]+Tabla2[[#This Row],[POSTS_RUV_HOMBRE_ASISTIDA]]</calculatedColumnFormula>
    </tableColumn>
    <tableColumn id="50" xr3:uid="{00000000-0010-0000-0000-000032000000}" name="POSTS_RUV_MUJER_ASISTIDA"/>
    <tableColumn id="52" xr3:uid="{00000000-0010-0000-0000-000034000000}" name="POSTS_RUV_HOMBRE_ASISTIDA"/>
    <tableColumn id="81" xr3:uid="{A0103F2C-7D72-2B4C-83EF-AB373FC4EB94}" name="T. Autopostulaciones Víctimas" dataDxfId="0">
      <calculatedColumnFormula>Tabla2[[#This Row],[POSTS_RUV_MUJER_AUTO]]+Tabla2[[#This Row],[POSTS_RUV_HOMBRE_AUTO]]</calculatedColumnFormula>
    </tableColumn>
    <tableColumn id="51" xr3:uid="{00000000-0010-0000-0000-000033000000}" name="POSTS_RUV_MUJER_AUTO"/>
    <tableColumn id="53" xr3:uid="{00000000-0010-0000-0000-000035000000}" name="POSTS_RUV_HOMBRE_AUTO"/>
    <tableColumn id="54" xr3:uid="{00000000-0010-0000-0000-000036000000}" name="EMPRESAS"/>
    <tableColumn id="55" xr3:uid="{00000000-0010-0000-0000-000037000000}" name="SOLICITUDES"/>
    <tableColumn id="56" xr3:uid="{00000000-0010-0000-0000-000038000000}" name="VACAN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8C0A-53AA-0C49-9D9D-3F52A45621F7}">
  <dimension ref="A1:BD12"/>
  <sheetViews>
    <sheetView workbookViewId="0">
      <selection activeCell="B1" sqref="B1"/>
    </sheetView>
  </sheetViews>
  <sheetFormatPr baseColWidth="10" defaultRowHeight="15" x14ac:dyDescent="0.25"/>
  <cols>
    <col min="3" max="3" width="18" customWidth="1"/>
    <col min="5" max="5" width="13.28515625" customWidth="1"/>
    <col min="6" max="6" width="19.42578125" customWidth="1"/>
    <col min="7" max="7" width="21.28515625" customWidth="1"/>
    <col min="8" max="8" width="28.42578125" customWidth="1"/>
    <col min="9" max="9" width="30.140625" customWidth="1"/>
    <col min="10" max="10" width="24.140625" customWidth="1"/>
    <col min="11" max="11" width="25.85546875" customWidth="1"/>
    <col min="12" max="12" width="24.42578125" customWidth="1"/>
    <col min="13" max="14" width="26.140625" customWidth="1"/>
    <col min="15" max="15" width="26.85546875" customWidth="1"/>
    <col min="16" max="16" width="27.85546875" customWidth="1"/>
    <col min="17" max="17" width="28.42578125" customWidth="1"/>
    <col min="18" max="18" width="35" customWidth="1"/>
    <col min="19" max="19" width="35.7109375" customWidth="1"/>
    <col min="20" max="20" width="36.7109375" customWidth="1"/>
    <col min="21" max="21" width="37.42578125" customWidth="1"/>
    <col min="22" max="22" width="30.7109375" customWidth="1"/>
    <col min="23" max="23" width="31.42578125" customWidth="1"/>
    <col min="24" max="24" width="32.42578125" customWidth="1"/>
    <col min="25" max="25" width="33.140625" customWidth="1"/>
    <col min="26" max="26" width="31" customWidth="1"/>
    <col min="27" max="27" width="31.7109375" customWidth="1"/>
    <col min="28" max="28" width="32.7109375" customWidth="1"/>
    <col min="29" max="29" width="33.42578125" customWidth="1"/>
    <col min="30" max="30" width="24.140625" customWidth="1"/>
    <col min="31" max="31" width="25.85546875" customWidth="1"/>
    <col min="32" max="32" width="33" customWidth="1"/>
    <col min="33" max="33" width="34.7109375" customWidth="1"/>
    <col min="34" max="34" width="28.7109375" customWidth="1"/>
    <col min="35" max="35" width="30.42578125" customWidth="1"/>
    <col min="36" max="36" width="29" customWidth="1"/>
    <col min="37" max="37" width="30.7109375" customWidth="1"/>
    <col min="38" max="38" width="34" customWidth="1"/>
    <col min="39" max="39" width="31.140625" customWidth="1"/>
    <col min="40" max="40" width="35.7109375" customWidth="1"/>
    <col min="41" max="41" width="32.85546875" customWidth="1"/>
    <col min="42" max="42" width="33.7109375" customWidth="1"/>
    <col min="43" max="43" width="35.42578125" customWidth="1"/>
    <col min="44" max="44" width="30.85546875" customWidth="1"/>
    <col min="45" max="45" width="32.42578125" customWidth="1"/>
    <col min="46" max="46" width="29.42578125" customWidth="1"/>
    <col min="47" max="47" width="26.42578125" customWidth="1"/>
    <col min="48" max="48" width="31.140625" customWidth="1"/>
    <col min="49" max="49" width="28.28515625" customWidth="1"/>
    <col min="50" max="50" width="29.7109375" customWidth="1"/>
    <col min="51" max="51" width="26.85546875" customWidth="1"/>
    <col min="52" max="52" width="31.42578125" customWidth="1"/>
    <col min="53" max="53" width="28.42578125" customWidth="1"/>
    <col min="54" max="54" width="12.42578125" customWidth="1"/>
    <col min="55" max="55" width="14.42578125" customWidth="1"/>
    <col min="56" max="56" width="12.42578125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2459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 spans="1:56" x14ac:dyDescent="0.25">
      <c r="A2">
        <v>57</v>
      </c>
      <c r="B2">
        <v>57005</v>
      </c>
      <c r="C2" t="s">
        <v>55</v>
      </c>
      <c r="D2">
        <v>57005001</v>
      </c>
      <c r="E2" t="s">
        <v>56</v>
      </c>
      <c r="F2">
        <v>3353</v>
      </c>
      <c r="G2">
        <v>2954</v>
      </c>
      <c r="H2">
        <v>1288</v>
      </c>
      <c r="I2">
        <v>1274</v>
      </c>
      <c r="J2">
        <v>13</v>
      </c>
      <c r="K2">
        <v>19</v>
      </c>
      <c r="L2">
        <v>616</v>
      </c>
      <c r="M2">
        <v>452</v>
      </c>
      <c r="N2">
        <v>3470</v>
      </c>
      <c r="O2">
        <v>346</v>
      </c>
      <c r="P2">
        <v>3067</v>
      </c>
      <c r="Q2">
        <v>309</v>
      </c>
      <c r="R2">
        <v>1500</v>
      </c>
      <c r="S2">
        <v>143</v>
      </c>
      <c r="T2">
        <v>1371</v>
      </c>
      <c r="U2">
        <v>126</v>
      </c>
      <c r="V2">
        <v>31</v>
      </c>
      <c r="W2">
        <v>1</v>
      </c>
      <c r="X2">
        <v>38</v>
      </c>
      <c r="Y2">
        <v>4</v>
      </c>
      <c r="Z2">
        <v>722</v>
      </c>
      <c r="AA2">
        <v>105</v>
      </c>
      <c r="AB2">
        <v>554</v>
      </c>
      <c r="AC2">
        <v>61</v>
      </c>
      <c r="AD2">
        <v>2001</v>
      </c>
      <c r="AE2">
        <v>1906</v>
      </c>
      <c r="AF2">
        <v>874</v>
      </c>
      <c r="AG2">
        <v>922</v>
      </c>
      <c r="AH2">
        <v>15</v>
      </c>
      <c r="AI2">
        <v>19</v>
      </c>
      <c r="AJ2">
        <v>496</v>
      </c>
      <c r="AK2">
        <v>334</v>
      </c>
      <c r="AL2">
        <v>3170</v>
      </c>
      <c r="AM2">
        <v>3256</v>
      </c>
      <c r="AN2">
        <v>2842</v>
      </c>
      <c r="AO2">
        <v>6129</v>
      </c>
      <c r="AP2">
        <v>1215</v>
      </c>
      <c r="AQ2">
        <v>1195</v>
      </c>
      <c r="AR2">
        <v>906</v>
      </c>
      <c r="AS2">
        <v>1204</v>
      </c>
      <c r="AT2">
        <v>65</v>
      </c>
      <c r="AU2">
        <v>48</v>
      </c>
      <c r="AV2">
        <v>123</v>
      </c>
      <c r="AW2">
        <v>143</v>
      </c>
      <c r="AX2">
        <v>956</v>
      </c>
      <c r="AY2">
        <v>654</v>
      </c>
      <c r="AZ2">
        <v>793</v>
      </c>
      <c r="BA2">
        <v>968</v>
      </c>
      <c r="BB2">
        <v>214</v>
      </c>
      <c r="BC2">
        <v>2224</v>
      </c>
      <c r="BD2">
        <v>5569</v>
      </c>
    </row>
    <row r="3" spans="1:56" x14ac:dyDescent="0.25">
      <c r="A3">
        <v>57</v>
      </c>
      <c r="B3">
        <v>57005</v>
      </c>
      <c r="C3" t="s">
        <v>55</v>
      </c>
      <c r="D3">
        <v>57005002</v>
      </c>
      <c r="E3" t="s">
        <v>57</v>
      </c>
      <c r="F3">
        <v>19</v>
      </c>
      <c r="G3">
        <v>12</v>
      </c>
      <c r="H3">
        <v>12</v>
      </c>
      <c r="I3">
        <v>6</v>
      </c>
      <c r="J3">
        <v>0</v>
      </c>
      <c r="K3">
        <v>0</v>
      </c>
      <c r="L3">
        <v>11</v>
      </c>
      <c r="M3">
        <v>7</v>
      </c>
      <c r="N3">
        <v>21</v>
      </c>
      <c r="O3">
        <v>2</v>
      </c>
      <c r="P3">
        <v>13</v>
      </c>
      <c r="Q3">
        <v>0</v>
      </c>
      <c r="R3">
        <v>14</v>
      </c>
      <c r="S3">
        <v>2</v>
      </c>
      <c r="T3">
        <v>7</v>
      </c>
      <c r="U3">
        <v>0</v>
      </c>
      <c r="V3">
        <v>0</v>
      </c>
      <c r="W3">
        <v>0</v>
      </c>
      <c r="X3">
        <v>0</v>
      </c>
      <c r="Y3">
        <v>0</v>
      </c>
      <c r="Z3">
        <v>13</v>
      </c>
      <c r="AA3">
        <v>2</v>
      </c>
      <c r="AB3">
        <v>7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2</v>
      </c>
      <c r="AN3">
        <v>1</v>
      </c>
      <c r="AO3">
        <v>0</v>
      </c>
      <c r="AP3">
        <v>0</v>
      </c>
      <c r="AQ3">
        <v>1</v>
      </c>
      <c r="AR3">
        <v>2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2</v>
      </c>
      <c r="AZ3">
        <v>0</v>
      </c>
      <c r="BA3">
        <v>0</v>
      </c>
      <c r="BB3">
        <v>3</v>
      </c>
      <c r="BC3">
        <v>0</v>
      </c>
      <c r="BD3">
        <v>0</v>
      </c>
    </row>
    <row r="4" spans="1:56" x14ac:dyDescent="0.25">
      <c r="A4">
        <v>57</v>
      </c>
      <c r="B4">
        <v>57005</v>
      </c>
      <c r="C4" t="s">
        <v>55</v>
      </c>
      <c r="D4">
        <v>57005004</v>
      </c>
      <c r="E4" t="s">
        <v>58</v>
      </c>
      <c r="F4">
        <v>1</v>
      </c>
      <c r="G4">
        <v>3</v>
      </c>
      <c r="H4">
        <v>1</v>
      </c>
      <c r="I4">
        <v>3</v>
      </c>
      <c r="J4">
        <v>0</v>
      </c>
      <c r="K4">
        <v>0</v>
      </c>
      <c r="L4">
        <v>1</v>
      </c>
      <c r="M4">
        <v>2</v>
      </c>
      <c r="N4">
        <v>1</v>
      </c>
      <c r="O4">
        <v>0</v>
      </c>
      <c r="P4">
        <v>3</v>
      </c>
      <c r="Q4">
        <v>0</v>
      </c>
      <c r="R4">
        <v>1</v>
      </c>
      <c r="S4">
        <v>0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2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2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</row>
    <row r="5" spans="1:56" x14ac:dyDescent="0.25">
      <c r="A5">
        <v>57</v>
      </c>
      <c r="B5">
        <v>57005</v>
      </c>
      <c r="C5" t="s">
        <v>55</v>
      </c>
      <c r="D5">
        <v>57005021</v>
      </c>
      <c r="E5" t="s">
        <v>59</v>
      </c>
      <c r="F5">
        <v>7</v>
      </c>
      <c r="G5">
        <v>1</v>
      </c>
      <c r="H5">
        <v>3</v>
      </c>
      <c r="I5">
        <v>1</v>
      </c>
      <c r="J5">
        <v>0</v>
      </c>
      <c r="K5">
        <v>0</v>
      </c>
      <c r="L5">
        <v>6</v>
      </c>
      <c r="M5">
        <v>1</v>
      </c>
      <c r="N5">
        <v>7</v>
      </c>
      <c r="O5">
        <v>0</v>
      </c>
      <c r="P5">
        <v>1</v>
      </c>
      <c r="Q5">
        <v>1</v>
      </c>
      <c r="R5">
        <v>3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6</v>
      </c>
      <c r="AA5">
        <v>0</v>
      </c>
      <c r="AB5">
        <v>1</v>
      </c>
      <c r="AC5">
        <v>1</v>
      </c>
      <c r="AD5">
        <v>0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1</v>
      </c>
      <c r="BD5">
        <v>1</v>
      </c>
    </row>
    <row r="6" spans="1:56" x14ac:dyDescent="0.25">
      <c r="A6">
        <v>57</v>
      </c>
      <c r="B6">
        <v>57005</v>
      </c>
      <c r="C6" t="s">
        <v>55</v>
      </c>
      <c r="D6">
        <v>57005030</v>
      </c>
      <c r="E6" t="s">
        <v>60</v>
      </c>
      <c r="F6">
        <v>16</v>
      </c>
      <c r="G6">
        <v>7</v>
      </c>
      <c r="H6">
        <v>5</v>
      </c>
      <c r="I6">
        <v>2</v>
      </c>
      <c r="J6">
        <v>0</v>
      </c>
      <c r="K6">
        <v>0</v>
      </c>
      <c r="L6">
        <v>2</v>
      </c>
      <c r="M6">
        <v>2</v>
      </c>
      <c r="N6">
        <v>16</v>
      </c>
      <c r="O6">
        <v>0</v>
      </c>
      <c r="P6">
        <v>12</v>
      </c>
      <c r="Q6">
        <v>0</v>
      </c>
      <c r="R6">
        <v>5</v>
      </c>
      <c r="S6">
        <v>0</v>
      </c>
      <c r="T6">
        <v>2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3</v>
      </c>
      <c r="AC6">
        <v>0</v>
      </c>
      <c r="AD6">
        <v>1</v>
      </c>
      <c r="AE6">
        <v>2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7</v>
      </c>
      <c r="AM6">
        <v>3</v>
      </c>
      <c r="AN6">
        <v>31</v>
      </c>
      <c r="AO6">
        <v>10</v>
      </c>
      <c r="AP6">
        <v>3</v>
      </c>
      <c r="AQ6">
        <v>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19</v>
      </c>
      <c r="BA6">
        <v>0</v>
      </c>
      <c r="BB6">
        <v>1</v>
      </c>
      <c r="BC6">
        <v>4</v>
      </c>
      <c r="BD6">
        <v>4</v>
      </c>
    </row>
    <row r="7" spans="1:56" x14ac:dyDescent="0.25">
      <c r="A7">
        <v>57</v>
      </c>
      <c r="B7">
        <v>57005</v>
      </c>
      <c r="C7" t="s">
        <v>55</v>
      </c>
      <c r="D7">
        <v>57005031</v>
      </c>
      <c r="E7" t="s">
        <v>61</v>
      </c>
      <c r="F7">
        <v>30</v>
      </c>
      <c r="G7">
        <v>20</v>
      </c>
      <c r="H7">
        <v>8</v>
      </c>
      <c r="I7">
        <v>4</v>
      </c>
      <c r="J7">
        <v>0</v>
      </c>
      <c r="K7">
        <v>0</v>
      </c>
      <c r="L7">
        <v>7</v>
      </c>
      <c r="M7">
        <v>3</v>
      </c>
      <c r="N7">
        <v>32</v>
      </c>
      <c r="O7">
        <v>0</v>
      </c>
      <c r="P7">
        <v>26</v>
      </c>
      <c r="Q7">
        <v>1</v>
      </c>
      <c r="R7">
        <v>14</v>
      </c>
      <c r="S7">
        <v>0</v>
      </c>
      <c r="T7">
        <v>9</v>
      </c>
      <c r="U7">
        <v>0</v>
      </c>
      <c r="V7">
        <v>0</v>
      </c>
      <c r="W7">
        <v>0</v>
      </c>
      <c r="X7">
        <v>0</v>
      </c>
      <c r="Y7">
        <v>0</v>
      </c>
      <c r="Z7">
        <v>11</v>
      </c>
      <c r="AA7">
        <v>0</v>
      </c>
      <c r="AB7">
        <v>10</v>
      </c>
      <c r="AC7">
        <v>1</v>
      </c>
      <c r="AD7">
        <v>21</v>
      </c>
      <c r="AE7">
        <v>8</v>
      </c>
      <c r="AF7">
        <v>3</v>
      </c>
      <c r="AG7">
        <v>3</v>
      </c>
      <c r="AH7">
        <v>0</v>
      </c>
      <c r="AI7">
        <v>0</v>
      </c>
      <c r="AJ7">
        <v>5</v>
      </c>
      <c r="AK7">
        <v>2</v>
      </c>
      <c r="AL7">
        <v>9</v>
      </c>
      <c r="AM7">
        <v>0</v>
      </c>
      <c r="AN7">
        <v>6</v>
      </c>
      <c r="AO7">
        <v>4</v>
      </c>
      <c r="AP7">
        <v>2</v>
      </c>
      <c r="AQ7">
        <v>6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4</v>
      </c>
      <c r="AY7">
        <v>0</v>
      </c>
      <c r="AZ7">
        <v>3</v>
      </c>
      <c r="BA7">
        <v>0</v>
      </c>
      <c r="BB7">
        <v>0</v>
      </c>
      <c r="BC7">
        <v>9</v>
      </c>
      <c r="BD7">
        <v>33</v>
      </c>
    </row>
    <row r="8" spans="1:56" x14ac:dyDescent="0.25">
      <c r="A8">
        <v>57</v>
      </c>
      <c r="B8">
        <v>57005</v>
      </c>
      <c r="C8" t="s">
        <v>55</v>
      </c>
      <c r="D8">
        <v>57005034</v>
      </c>
      <c r="E8" t="s">
        <v>62</v>
      </c>
      <c r="F8">
        <v>10</v>
      </c>
      <c r="G8">
        <v>11</v>
      </c>
      <c r="H8">
        <v>3</v>
      </c>
      <c r="I8">
        <v>6</v>
      </c>
      <c r="J8">
        <v>0</v>
      </c>
      <c r="K8">
        <v>0</v>
      </c>
      <c r="L8">
        <v>1</v>
      </c>
      <c r="M8">
        <v>1</v>
      </c>
      <c r="N8">
        <v>11</v>
      </c>
      <c r="O8">
        <v>0</v>
      </c>
      <c r="P8">
        <v>11</v>
      </c>
      <c r="Q8">
        <v>0</v>
      </c>
      <c r="R8">
        <v>4</v>
      </c>
      <c r="S8">
        <v>0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2</v>
      </c>
      <c r="AA8">
        <v>0</v>
      </c>
      <c r="AB8">
        <v>1</v>
      </c>
      <c r="AC8">
        <v>0</v>
      </c>
      <c r="AD8">
        <v>0</v>
      </c>
      <c r="AE8">
        <v>2</v>
      </c>
      <c r="AF8">
        <v>0</v>
      </c>
      <c r="AG8">
        <v>2</v>
      </c>
      <c r="AH8">
        <v>0</v>
      </c>
      <c r="AI8">
        <v>0</v>
      </c>
      <c r="AJ8">
        <v>0</v>
      </c>
      <c r="AK8">
        <v>0</v>
      </c>
      <c r="AL8">
        <v>6</v>
      </c>
      <c r="AM8">
        <v>0</v>
      </c>
      <c r="AN8">
        <v>2</v>
      </c>
      <c r="AO8">
        <v>1</v>
      </c>
      <c r="AP8">
        <v>1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3</v>
      </c>
      <c r="AY8">
        <v>0</v>
      </c>
      <c r="AZ8">
        <v>0</v>
      </c>
      <c r="BA8">
        <v>0</v>
      </c>
      <c r="BB8">
        <v>0</v>
      </c>
      <c r="BC8">
        <v>3</v>
      </c>
      <c r="BD8">
        <v>3</v>
      </c>
    </row>
    <row r="9" spans="1:56" x14ac:dyDescent="0.25">
      <c r="A9">
        <v>57</v>
      </c>
      <c r="B9">
        <v>57005</v>
      </c>
      <c r="C9" t="s">
        <v>55</v>
      </c>
      <c r="D9">
        <v>57005036</v>
      </c>
      <c r="E9" t="s">
        <v>63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2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</row>
    <row r="10" spans="1:56" x14ac:dyDescent="0.25">
      <c r="A10">
        <v>57</v>
      </c>
      <c r="B10">
        <v>57005</v>
      </c>
      <c r="C10" t="s">
        <v>55</v>
      </c>
      <c r="D10">
        <v>57005038</v>
      </c>
      <c r="E10" t="s">
        <v>64</v>
      </c>
      <c r="F10">
        <v>6</v>
      </c>
      <c r="G10">
        <v>6</v>
      </c>
      <c r="H10">
        <v>3</v>
      </c>
      <c r="I10">
        <v>1</v>
      </c>
      <c r="J10">
        <v>0</v>
      </c>
      <c r="K10">
        <v>0</v>
      </c>
      <c r="L10">
        <v>1</v>
      </c>
      <c r="M10">
        <v>1</v>
      </c>
      <c r="N10">
        <v>6</v>
      </c>
      <c r="O10">
        <v>5</v>
      </c>
      <c r="P10">
        <v>6</v>
      </c>
      <c r="Q10">
        <v>0</v>
      </c>
      <c r="R10">
        <v>3</v>
      </c>
      <c r="S10">
        <v>2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25">
      <c r="A11">
        <v>57</v>
      </c>
      <c r="B11">
        <v>57005</v>
      </c>
      <c r="C11" t="s">
        <v>55</v>
      </c>
      <c r="D11">
        <v>57005040</v>
      </c>
      <c r="E11" t="s">
        <v>65</v>
      </c>
      <c r="F11">
        <v>19</v>
      </c>
      <c r="G11">
        <v>12</v>
      </c>
      <c r="H11">
        <v>2</v>
      </c>
      <c r="I11">
        <v>6</v>
      </c>
      <c r="J11">
        <v>1</v>
      </c>
      <c r="K11">
        <v>0</v>
      </c>
      <c r="L11">
        <v>7</v>
      </c>
      <c r="M11">
        <v>5</v>
      </c>
      <c r="N11">
        <v>29</v>
      </c>
      <c r="O11">
        <v>0</v>
      </c>
      <c r="P11">
        <v>20</v>
      </c>
      <c r="Q11">
        <v>0</v>
      </c>
      <c r="R11">
        <v>12</v>
      </c>
      <c r="S11">
        <v>0</v>
      </c>
      <c r="T11">
        <v>14</v>
      </c>
      <c r="U11">
        <v>0</v>
      </c>
      <c r="V11">
        <v>1</v>
      </c>
      <c r="W11">
        <v>0</v>
      </c>
      <c r="X11">
        <v>0</v>
      </c>
      <c r="Y11">
        <v>0</v>
      </c>
      <c r="Z11">
        <v>21</v>
      </c>
      <c r="AA11">
        <v>0</v>
      </c>
      <c r="AB11">
        <v>14</v>
      </c>
      <c r="AC11">
        <v>0</v>
      </c>
      <c r="AD11">
        <v>9</v>
      </c>
      <c r="AE11">
        <v>4</v>
      </c>
      <c r="AF11">
        <v>2</v>
      </c>
      <c r="AG11">
        <v>2</v>
      </c>
      <c r="AH11">
        <v>0</v>
      </c>
      <c r="AI11">
        <v>0</v>
      </c>
      <c r="AJ11">
        <v>1</v>
      </c>
      <c r="AK11">
        <v>3</v>
      </c>
      <c r="AL11">
        <v>4</v>
      </c>
      <c r="AM11">
        <v>0</v>
      </c>
      <c r="AN11">
        <v>3</v>
      </c>
      <c r="AO11">
        <v>2</v>
      </c>
      <c r="AP11">
        <v>0</v>
      </c>
      <c r="AQ11">
        <v>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2</v>
      </c>
      <c r="BA11">
        <v>0</v>
      </c>
      <c r="BB11">
        <v>0</v>
      </c>
      <c r="BC11">
        <v>2</v>
      </c>
      <c r="BD11">
        <v>13</v>
      </c>
    </row>
    <row r="12" spans="1:56" x14ac:dyDescent="0.25">
      <c r="F12">
        <f>SUM(Tabla22[INSCRITOS_MUJER])</f>
        <v>3461</v>
      </c>
      <c r="G12">
        <f>SUM(Tabla22[INSCRITOS_HOMBRE])</f>
        <v>3026</v>
      </c>
      <c r="H12">
        <f>SUM(Tabla22[INSCRITOS_JOVENES_MUJER])</f>
        <v>1325</v>
      </c>
      <c r="I12">
        <f>SUM(Tabla22[INSCRITOS_JOVENES_HOMBRE])</f>
        <v>1303</v>
      </c>
      <c r="J12">
        <f>SUM(Tabla22[INSCRITOS_PCD_MUJER])</f>
        <v>14</v>
      </c>
      <c r="K12">
        <f>SUM(Tabla22[INSCRITOS_PCD_HOMBRE])</f>
        <v>19</v>
      </c>
      <c r="L12">
        <f>SUM(Tabla22[INSCRITOS_RUV_MUJER])</f>
        <v>652</v>
      </c>
      <c r="M12">
        <f>SUM(Tabla22[INSCRITOS_RUV_HOMBRE])</f>
        <v>474</v>
      </c>
      <c r="N12">
        <f>SUM(Tabla22[ORIENTADOS_MUJER_IND])</f>
        <v>3593</v>
      </c>
      <c r="O12">
        <f>SUM(Tabla22[ORIENTADOS_MUJER_GRU])</f>
        <v>353</v>
      </c>
      <c r="P12">
        <f>SUM(Tabla22[ORIENTADOS_HOMBRE_IND])</f>
        <v>3159</v>
      </c>
      <c r="Q12">
        <f>SUM(Tabla22[ORIENTADOS_HOMBRE_GRU])</f>
        <v>311</v>
      </c>
      <c r="R12">
        <f>SUM(Tabla22[ORIENTADOS_JOVENES_MUJER_IND])</f>
        <v>1556</v>
      </c>
      <c r="S12">
        <f>SUM(Tabla22[ORIENTADOS_JOVENES_MUJER_GRU])</f>
        <v>147</v>
      </c>
      <c r="T12">
        <f>SUM(Tabla22[ORIENTADOS_JOVENES_HOMBRE_IND])</f>
        <v>1414</v>
      </c>
      <c r="U12">
        <f>SUM(Tabla22[ORIENTADOS_JOVENES_HOMBRE_GRU])</f>
        <v>127</v>
      </c>
      <c r="V12">
        <f>SUM(Tabla22[ORIENTADOS_PCD_MUJER_IND])</f>
        <v>32</v>
      </c>
      <c r="W12">
        <f>SUM(Tabla22[ORIENTADOS_PCD_MUJER_GRU])</f>
        <v>1</v>
      </c>
      <c r="X12">
        <f>SUM(Tabla22[ORIENTADOS_PCD_HOMBRE_IND])</f>
        <v>38</v>
      </c>
      <c r="Y12">
        <f>SUM(Tabla22[ORIENTADOS_PCD_HOMBRE_GRU])</f>
        <v>4</v>
      </c>
      <c r="Z12">
        <f>SUM(Tabla22[ORIENTADOS_RUV_MUJER_IND])</f>
        <v>778</v>
      </c>
      <c r="AA12">
        <f>SUM(Tabla22[ORIENTADOS_RUV_MUJER_GRU])</f>
        <v>108</v>
      </c>
      <c r="AB12">
        <f>SUM(Tabla22[ORIENTADOS_RUV_HOMBRE_IND])</f>
        <v>593</v>
      </c>
      <c r="AC12">
        <f>SUM(Tabla22[ORIENTADOS_RUV_HOMBRE_GRU])</f>
        <v>63</v>
      </c>
      <c r="AD12">
        <f>SUM(Tabla22[COLOCACIONES_MUJER])</f>
        <v>2032</v>
      </c>
      <c r="AE12">
        <f>SUM(Tabla22[COLOCACIONES_HOMBRE])</f>
        <v>1923</v>
      </c>
      <c r="AF12">
        <f>SUM(Tabla22[COLOCACIONES_JOVENES_MUJER])</f>
        <v>880</v>
      </c>
      <c r="AG12">
        <f>SUM(Tabla22[COLOCACIONES_JOVENES_HOMBRE])</f>
        <v>930</v>
      </c>
      <c r="AH12">
        <f>SUM(Tabla22[COLOCACIONES_PCD_MUJER])</f>
        <v>15</v>
      </c>
      <c r="AI12">
        <f>SUM(Tabla22[COLOCACIONES_PCD_HOMBRE])</f>
        <v>19</v>
      </c>
      <c r="AJ12">
        <f>SUM(Tabla22[COLOCACIONES_RUV_MUJER])</f>
        <v>502</v>
      </c>
      <c r="AK12">
        <f>SUM(Tabla22[COLOCACIONES_RUV_HOMBRE])</f>
        <v>340</v>
      </c>
      <c r="AL12">
        <f>SUM(Tabla22[POSTULACIONES_MUJER_ASISTIDA])</f>
        <v>3197</v>
      </c>
      <c r="AM12">
        <f>SUM(Tabla22[POSTULACIONES_MUJER_AUTO])</f>
        <v>3261</v>
      </c>
      <c r="AN12">
        <f>SUM(Tabla22[POSTULACIONES_HOMBRE_ASISTIDA])</f>
        <v>2891</v>
      </c>
      <c r="AO12">
        <f>SUM(Tabla22[POSTULACIONES_HOMBRE_AUTO])</f>
        <v>6146</v>
      </c>
      <c r="AP12">
        <f>SUM(Tabla22[POSTS_JOVENES_MUJER_ASISTIDA])</f>
        <v>1221</v>
      </c>
      <c r="AQ12">
        <f>SUM(Tabla22[POSTS_JOVENES_HOMBRE_ASISTIDA])</f>
        <v>1211</v>
      </c>
      <c r="AR12">
        <f>SUM(Tabla22[POSTS_JOVENES_MUJER_AUTO])</f>
        <v>908</v>
      </c>
      <c r="AS12">
        <f>SUM(Tabla22[POSTS_JOVENES_HOMBRE_AUTO])</f>
        <v>1204</v>
      </c>
      <c r="AT12">
        <f>SUM(Tabla22[POSTS_PCD_MUJER_ASISTIDA])</f>
        <v>65</v>
      </c>
      <c r="AU12">
        <f>SUM(Tabla22[POSTS_PCD_MUJER_AUTO])</f>
        <v>48</v>
      </c>
      <c r="AV12">
        <f>SUM(Tabla22[POSTS_PCD_HOMBRE_ASISTIDA])</f>
        <v>123</v>
      </c>
      <c r="AW12">
        <f>SUM(Tabla22[POSTS_PCD_HOMBRE_AUTO])</f>
        <v>143</v>
      </c>
      <c r="AX12">
        <f>SUM(Tabla22[POSTS_RUV_MUJER_ASISTIDA])</f>
        <v>965</v>
      </c>
      <c r="AY12">
        <f>SUM(Tabla22[POSTS_RUV_MUJER_AUTO])</f>
        <v>656</v>
      </c>
      <c r="AZ12">
        <f>SUM(Tabla22[POSTS_RUV_HOMBRE_ASISTIDA])</f>
        <v>819</v>
      </c>
      <c r="BA12">
        <f>SUM(Tabla22[POSTS_RUV_HOMBRE_AUTO])</f>
        <v>968</v>
      </c>
      <c r="BB12">
        <f>SUM(Tabla22[EMPRESAS])</f>
        <v>219</v>
      </c>
      <c r="BC12">
        <f>SUM(Tabla22[SOLICITUDES])</f>
        <v>2243</v>
      </c>
      <c r="BD12">
        <f>SUM(Tabla22[VACANTES])</f>
        <v>5623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3"/>
  <sheetViews>
    <sheetView topLeftCell="E1" workbookViewId="0">
      <selection activeCell="F26" sqref="F26"/>
    </sheetView>
  </sheetViews>
  <sheetFormatPr baseColWidth="10" defaultRowHeight="15" x14ac:dyDescent="0.25"/>
  <cols>
    <col min="3" max="3" width="18" customWidth="1"/>
    <col min="4" max="7" width="15.28515625" customWidth="1"/>
    <col min="8" max="8" width="13.28515625" customWidth="1"/>
    <col min="9" max="10" width="19.140625" customWidth="1"/>
    <col min="11" max="11" width="20" customWidth="1"/>
    <col min="12" max="12" width="21.28515625" customWidth="1"/>
    <col min="13" max="13" width="19.42578125" customWidth="1"/>
    <col min="14" max="14" width="22.140625" customWidth="1"/>
    <col min="15" max="15" width="27.140625" customWidth="1"/>
    <col min="16" max="17" width="26.85546875" customWidth="1"/>
    <col min="18" max="18" width="23.7109375" customWidth="1"/>
    <col min="19" max="20" width="24.140625" customWidth="1"/>
    <col min="21" max="21" width="25.85546875" customWidth="1"/>
    <col min="22" max="22" width="24.42578125" customWidth="1"/>
    <col min="23" max="23" width="19.28515625" customWidth="1"/>
    <col min="24" max="24" width="26.85546875" customWidth="1"/>
    <col min="25" max="25" width="26.140625" customWidth="1"/>
    <col min="26" max="26" width="18" customWidth="1"/>
    <col min="27" max="27" width="28.7109375" customWidth="1"/>
    <col min="28" max="28" width="28.28515625" customWidth="1"/>
    <col min="29" max="29" width="23.7109375" customWidth="1"/>
    <col min="30" max="30" width="30.28515625" customWidth="1"/>
    <col min="31" max="31" width="35.42578125" customWidth="1"/>
    <col min="32" max="32" width="36.28515625" customWidth="1"/>
    <col min="33" max="33" width="23" customWidth="1"/>
    <col min="34" max="34" width="37.42578125" customWidth="1"/>
    <col min="35" max="35" width="25.85546875" customWidth="1"/>
    <col min="36" max="36" width="28.42578125" customWidth="1"/>
    <col min="37" max="37" width="28.85546875" customWidth="1"/>
    <col min="38" max="38" width="33.85546875" customWidth="1"/>
    <col min="39" max="39" width="35.140625" customWidth="1"/>
    <col min="40" max="40" width="31" customWidth="1"/>
    <col min="41" max="41" width="23.28515625" customWidth="1"/>
    <col min="42" max="43" width="31" customWidth="1"/>
    <col min="44" max="44" width="30.85546875" customWidth="1"/>
    <col min="45" max="45" width="29.7109375" customWidth="1"/>
    <col min="46" max="46" width="31" customWidth="1"/>
    <col min="47" max="47" width="21" customWidth="1"/>
    <col min="48" max="48" width="30.7109375" customWidth="1"/>
    <col min="49" max="49" width="37.42578125" customWidth="1"/>
    <col min="50" max="50" width="25" customWidth="1"/>
    <col min="51" max="52" width="31.42578125" customWidth="1"/>
    <col min="53" max="53" width="24.7109375" customWidth="1"/>
    <col min="54" max="54" width="26.7109375" customWidth="1"/>
    <col min="55" max="55" width="31.140625" customWidth="1"/>
    <col min="56" max="56" width="25.42578125" customWidth="1"/>
    <col min="57" max="57" width="31.140625" customWidth="1"/>
    <col min="58" max="58" width="33.140625" customWidth="1"/>
    <col min="59" max="59" width="16.7109375" customWidth="1"/>
    <col min="60" max="60" width="31.85546875" customWidth="1"/>
    <col min="61" max="61" width="31.140625" customWidth="1"/>
    <col min="62" max="62" width="32.42578125" customWidth="1"/>
    <col min="63" max="63" width="30.7109375" customWidth="1"/>
    <col min="64" max="64" width="30.28515625" customWidth="1"/>
    <col min="65" max="65" width="24.7109375" customWidth="1"/>
    <col min="66" max="66" width="32.28515625" customWidth="1"/>
    <col min="67" max="67" width="33.42578125" customWidth="1"/>
    <col min="68" max="68" width="29.140625" customWidth="1"/>
    <col min="69" max="70" width="29" customWidth="1"/>
    <col min="71" max="71" width="26.85546875" customWidth="1"/>
    <col min="72" max="72" width="33" customWidth="1"/>
    <col min="73" max="73" width="28.7109375" customWidth="1"/>
    <col min="74" max="74" width="25.28515625" customWidth="1"/>
    <col min="75" max="75" width="34.7109375" customWidth="1"/>
    <col min="76" max="77" width="29.42578125" customWidth="1"/>
    <col min="78" max="78" width="30.42578125" customWidth="1"/>
    <col min="79" max="80" width="30.7109375" customWidth="1"/>
    <col min="81" max="81" width="29" customWidth="1"/>
    <col min="82" max="82" width="25.7109375" customWidth="1"/>
    <col min="83" max="83" width="34" customWidth="1"/>
    <col min="84" max="84" width="31.140625" customWidth="1"/>
    <col min="85" max="85" width="35.7109375" customWidth="1"/>
    <col min="86" max="86" width="32.85546875" customWidth="1"/>
    <col min="87" max="87" width="33.7109375" customWidth="1"/>
    <col min="88" max="88" width="35.42578125" customWidth="1"/>
    <col min="89" max="89" width="30.85546875" customWidth="1"/>
    <col min="90" max="90" width="32.42578125" customWidth="1"/>
    <col min="91" max="91" width="29.42578125" customWidth="1"/>
    <col min="92" max="92" width="26.42578125" customWidth="1"/>
    <col min="93" max="93" width="31.140625" customWidth="1"/>
    <col min="94" max="94" width="28.28515625" customWidth="1"/>
    <col min="95" max="95" width="29.7109375" customWidth="1"/>
    <col min="96" max="96" width="26.85546875" customWidth="1"/>
    <col min="97" max="97" width="31.42578125" customWidth="1"/>
    <col min="98" max="98" width="28.42578125" customWidth="1"/>
    <col min="99" max="99" width="12.42578125" customWidth="1"/>
    <col min="100" max="100" width="14.42578125" customWidth="1"/>
    <col min="101" max="101" width="12.42578125" customWidth="1"/>
  </cols>
  <sheetData>
    <row r="1" spans="1:86" x14ac:dyDescent="0.25">
      <c r="A1" t="s">
        <v>0</v>
      </c>
      <c r="B1" t="s">
        <v>1</v>
      </c>
      <c r="C1" t="s">
        <v>2</v>
      </c>
      <c r="D1" s="8" t="s">
        <v>241</v>
      </c>
      <c r="E1" t="s">
        <v>2450</v>
      </c>
      <c r="F1" t="s">
        <v>2457</v>
      </c>
      <c r="G1" s="8" t="s">
        <v>242</v>
      </c>
      <c r="H1" t="s">
        <v>3</v>
      </c>
      <c r="I1" t="s">
        <v>68</v>
      </c>
      <c r="J1" s="8" t="s">
        <v>2452</v>
      </c>
      <c r="K1" t="s">
        <v>67</v>
      </c>
      <c r="L1" s="9" t="s">
        <v>69</v>
      </c>
      <c r="M1" s="8" t="s">
        <v>5</v>
      </c>
      <c r="N1" s="8" t="s">
        <v>4</v>
      </c>
      <c r="O1" s="9" t="s">
        <v>70</v>
      </c>
      <c r="P1" s="8" t="s">
        <v>6</v>
      </c>
      <c r="Q1" s="8" t="s">
        <v>7</v>
      </c>
      <c r="R1" s="10" t="s">
        <v>71</v>
      </c>
      <c r="S1" s="8" t="s">
        <v>8</v>
      </c>
      <c r="T1" s="8" t="s">
        <v>9</v>
      </c>
      <c r="U1" s="10" t="s">
        <v>72</v>
      </c>
      <c r="V1" s="8" t="s">
        <v>10</v>
      </c>
      <c r="W1" s="8" t="s">
        <v>11</v>
      </c>
      <c r="X1" s="10" t="s">
        <v>73</v>
      </c>
      <c r="Y1" s="8" t="s">
        <v>14</v>
      </c>
      <c r="Z1" s="8" t="s">
        <v>12</v>
      </c>
      <c r="AA1" s="10" t="s">
        <v>74</v>
      </c>
      <c r="AB1" s="8" t="s">
        <v>15</v>
      </c>
      <c r="AC1" s="8" t="s">
        <v>13</v>
      </c>
      <c r="AD1" s="10" t="s">
        <v>75</v>
      </c>
      <c r="AE1" s="8" t="s">
        <v>16</v>
      </c>
      <c r="AF1" s="8" t="s">
        <v>18</v>
      </c>
      <c r="AG1" s="10" t="s">
        <v>76</v>
      </c>
      <c r="AH1" s="8" t="s">
        <v>17</v>
      </c>
      <c r="AI1" s="8" t="s">
        <v>19</v>
      </c>
      <c r="AJ1" s="10" t="s">
        <v>77</v>
      </c>
      <c r="AK1" s="8" t="s">
        <v>20</v>
      </c>
      <c r="AL1" s="8" t="s">
        <v>22</v>
      </c>
      <c r="AM1" s="10" t="s">
        <v>78</v>
      </c>
      <c r="AN1" s="8" t="s">
        <v>21</v>
      </c>
      <c r="AO1" s="8" t="s">
        <v>23</v>
      </c>
      <c r="AP1" s="10" t="s">
        <v>79</v>
      </c>
      <c r="AQ1" s="8" t="s">
        <v>24</v>
      </c>
      <c r="AR1" s="8" t="s">
        <v>26</v>
      </c>
      <c r="AS1" s="10" t="s">
        <v>80</v>
      </c>
      <c r="AT1" s="8" t="s">
        <v>25</v>
      </c>
      <c r="AU1" s="8" t="s">
        <v>27</v>
      </c>
      <c r="AV1" s="10" t="s">
        <v>81</v>
      </c>
      <c r="AW1" s="8" t="s">
        <v>29</v>
      </c>
      <c r="AX1" s="8" t="s">
        <v>28</v>
      </c>
      <c r="AY1" s="10" t="s">
        <v>82</v>
      </c>
      <c r="AZ1" s="8" t="s">
        <v>30</v>
      </c>
      <c r="BA1" s="8" t="s">
        <v>31</v>
      </c>
      <c r="BB1" s="10" t="s">
        <v>83</v>
      </c>
      <c r="BC1" s="8" t="s">
        <v>32</v>
      </c>
      <c r="BD1" s="8" t="s">
        <v>33</v>
      </c>
      <c r="BE1" s="10" t="s">
        <v>84</v>
      </c>
      <c r="BF1" s="8" t="s">
        <v>34</v>
      </c>
      <c r="BG1" s="8" t="s">
        <v>35</v>
      </c>
      <c r="BH1" s="10" t="s">
        <v>85</v>
      </c>
      <c r="BI1" s="8" t="s">
        <v>38</v>
      </c>
      <c r="BJ1" s="8" t="s">
        <v>36</v>
      </c>
      <c r="BK1" s="10" t="s">
        <v>86</v>
      </c>
      <c r="BL1" s="8" t="s">
        <v>39</v>
      </c>
      <c r="BM1" s="8" t="s">
        <v>37</v>
      </c>
      <c r="BN1" s="10" t="s">
        <v>87</v>
      </c>
      <c r="BO1" s="8" t="s">
        <v>40</v>
      </c>
      <c r="BP1" s="8" t="s">
        <v>41</v>
      </c>
      <c r="BQ1" s="10" t="s">
        <v>88</v>
      </c>
      <c r="BR1" s="8" t="s">
        <v>42</v>
      </c>
      <c r="BS1" s="8" t="s">
        <v>43</v>
      </c>
      <c r="BT1" s="10" t="s">
        <v>89</v>
      </c>
      <c r="BU1" s="8" t="s">
        <v>44</v>
      </c>
      <c r="BV1" s="8" t="s">
        <v>46</v>
      </c>
      <c r="BW1" s="10" t="s">
        <v>90</v>
      </c>
      <c r="BX1" s="8" t="s">
        <v>45</v>
      </c>
      <c r="BY1" s="8" t="s">
        <v>47</v>
      </c>
      <c r="BZ1" s="10" t="s">
        <v>91</v>
      </c>
      <c r="CA1" s="8" t="s">
        <v>48</v>
      </c>
      <c r="CB1" s="8" t="s">
        <v>50</v>
      </c>
      <c r="CC1" s="10" t="s">
        <v>92</v>
      </c>
      <c r="CD1" s="8" t="s">
        <v>49</v>
      </c>
      <c r="CE1" s="8" t="s">
        <v>51</v>
      </c>
      <c r="CF1" s="8" t="s">
        <v>52</v>
      </c>
      <c r="CG1" t="s">
        <v>53</v>
      </c>
      <c r="CH1" t="s">
        <v>54</v>
      </c>
    </row>
    <row r="2" spans="1:86" x14ac:dyDescent="0.25">
      <c r="A2">
        <v>1</v>
      </c>
      <c r="B2">
        <v>57005</v>
      </c>
      <c r="C2" t="s">
        <v>55</v>
      </c>
      <c r="D2" t="s">
        <v>243</v>
      </c>
      <c r="E2" t="s">
        <v>249</v>
      </c>
      <c r="F2">
        <v>11000024</v>
      </c>
      <c r="G2" s="1" t="s">
        <v>93</v>
      </c>
      <c r="H2" t="s">
        <v>56</v>
      </c>
      <c r="I2" t="s">
        <v>2453</v>
      </c>
      <c r="J2" t="s">
        <v>250</v>
      </c>
      <c r="K2" t="b">
        <v>1</v>
      </c>
      <c r="L2">
        <f>Tabla2[[#This Row],[INSCRITOS_HOMBRE]]+Tabla2[[#This Row],[INSCRITOS_MUJER]]</f>
        <v>6307</v>
      </c>
      <c r="M2">
        <v>2954</v>
      </c>
      <c r="N2">
        <v>3353</v>
      </c>
      <c r="O2">
        <f>Tabla2[[#This Row],[INSCRITOS_JOVENES_MUJER]]+Tabla2[[#This Row],[INSCRITOS_JOVENES_HOMBRE]]</f>
        <v>2562</v>
      </c>
      <c r="P2">
        <v>1288</v>
      </c>
      <c r="Q2">
        <v>1274</v>
      </c>
      <c r="R2">
        <f>Tabla2[[#This Row],[INSCRITOS_PCD_MUJER]]+Tabla2[[#This Row],[INSCRITOS_PCD_HOMBRE]]</f>
        <v>32</v>
      </c>
      <c r="S2">
        <v>13</v>
      </c>
      <c r="T2">
        <v>19</v>
      </c>
      <c r="U2">
        <f>Tabla2[[#This Row],[INSCRITOS_RUV_MUJER]]+Tabla2[[#This Row],[INSCRITOS_RUV_HOMBRE]]</f>
        <v>1068</v>
      </c>
      <c r="V2">
        <v>616</v>
      </c>
      <c r="W2">
        <v>452</v>
      </c>
      <c r="X2">
        <f>Tabla2[[#This Row],[ORIENTADOS_HOMBRE_IND]]+Tabla2[[#This Row],[ORIENTADOS_MUJER_IND]]</f>
        <v>6537</v>
      </c>
      <c r="Y2">
        <v>3067</v>
      </c>
      <c r="Z2">
        <v>3470</v>
      </c>
      <c r="AA2">
        <f>Tabla2[[#This Row],[ORIENTADOS_MUJER_GRU]]+Tabla2[[#This Row],[ORIENTADOS_HOMBRE_GRU]]</f>
        <v>655</v>
      </c>
      <c r="AB2">
        <v>309</v>
      </c>
      <c r="AC2">
        <v>346</v>
      </c>
      <c r="AD2">
        <f>Tabla2[[#This Row],[ORIENTADOS_JOVENES_MUJER_IND]]+Tabla2[[#This Row],[ORIENTADOS_JOVENES_HOMBRE_IND]]</f>
        <v>2871</v>
      </c>
      <c r="AE2">
        <v>1500</v>
      </c>
      <c r="AF2">
        <v>1371</v>
      </c>
      <c r="AG2">
        <f>Tabla2[[#This Row],[ORIENTADOS_JOVENES_MUJER_GRU]]+Tabla2[[#This Row],[ORIENTADOS_JOVENES_HOMBRE_GRU]]</f>
        <v>269</v>
      </c>
      <c r="AH2">
        <v>143</v>
      </c>
      <c r="AI2">
        <v>126</v>
      </c>
      <c r="AJ2">
        <f>Tabla2[[#This Row],[ORIENTADOS_PCD_MUJER_IND]]+Tabla2[[#This Row],[ORIENTADOS_PCD_HOMBRE_IND]]</f>
        <v>69</v>
      </c>
      <c r="AK2">
        <v>31</v>
      </c>
      <c r="AL2">
        <v>38</v>
      </c>
      <c r="AM2">
        <f>Tabla2[[#This Row],[ORIENTADOS_PCD_MUJER_GRU]]+Tabla2[[#This Row],[ORIENTADOS_PCD_HOMBRE_GRU]]</f>
        <v>5</v>
      </c>
      <c r="AN2">
        <v>1</v>
      </c>
      <c r="AO2">
        <v>4</v>
      </c>
      <c r="AP2">
        <f>Tabla2[[#This Row],[ORIENTADOS_RUV_MUJER_IND]]+Tabla2[[#This Row],[ORIENTADOS_RUV_HOMBRE_IND]]</f>
        <v>1276</v>
      </c>
      <c r="AQ2">
        <v>722</v>
      </c>
      <c r="AR2">
        <v>554</v>
      </c>
      <c r="AS2">
        <f>Tabla2[[#This Row],[ORIENTADOS_RUV_MUJER_GRU]]+Tabla2[[#This Row],[ORIENTADOS_RUV_HOMBRE_GRU]]</f>
        <v>166</v>
      </c>
      <c r="AT2">
        <v>105</v>
      </c>
      <c r="AU2">
        <v>61</v>
      </c>
      <c r="AV2">
        <f>Tabla2[[#This Row],[COLOCACIONES_HOMBRE]]+Tabla2[[#This Row],[COLOCACIONES_MUJER]]</f>
        <v>3907</v>
      </c>
      <c r="AW2">
        <v>1906</v>
      </c>
      <c r="AX2">
        <v>2001</v>
      </c>
      <c r="AY2">
        <f>Tabla2[[#This Row],[COLOCACIONES_JOVENES_MUJER]]+Tabla2[[#This Row],[COLOCACIONES_JOVENES_HOMBRE]]</f>
        <v>1796</v>
      </c>
      <c r="AZ2">
        <v>874</v>
      </c>
      <c r="BA2">
        <v>922</v>
      </c>
      <c r="BB2">
        <f>Tabla2[[#This Row],[COLOCACIONES_PCD_MUJER]]+Tabla2[[#This Row],[COLOCACIONES_PCD_HOMBRE]]</f>
        <v>34</v>
      </c>
      <c r="BC2">
        <v>15</v>
      </c>
      <c r="BD2">
        <v>19</v>
      </c>
      <c r="BE2">
        <f>Tabla2[[#This Row],[COLOCACIONES_RUV_MUJER]]+Tabla2[[#This Row],[COLOCACIONES_RUV_HOMBRE]]</f>
        <v>830</v>
      </c>
      <c r="BF2">
        <v>496</v>
      </c>
      <c r="BG2">
        <v>334</v>
      </c>
      <c r="BH2">
        <f>Tabla2[[#This Row],[POSTULACIONES_HOMBRE_ASISTIDA]]+Tabla2[[#This Row],[POSTULACIONES_MUJER_ASISTIDA]]</f>
        <v>6012</v>
      </c>
      <c r="BI2">
        <v>2842</v>
      </c>
      <c r="BJ2">
        <v>3170</v>
      </c>
      <c r="BK2">
        <f>Tabla2[[#This Row],[POSTULACIONES_HOMBRE_AUTO]]+Tabla2[[#This Row],[POSTULACIONES_MUJER_AUTO]]</f>
        <v>9385</v>
      </c>
      <c r="BL2">
        <v>6129</v>
      </c>
      <c r="BM2">
        <v>3256</v>
      </c>
      <c r="BN2">
        <f>Tabla2[[#This Row],[POSTS_JOVENES_MUJER_ASISTIDA]]+Tabla2[[#This Row],[POSTS_JOVENES_HOMBRE_ASISTIDA]]</f>
        <v>2410</v>
      </c>
      <c r="BO2">
        <v>1215</v>
      </c>
      <c r="BP2">
        <v>1195</v>
      </c>
      <c r="BQ2">
        <f>Tabla2[[#This Row],[POSTS_JOVENES_MUJER_AUTO]]+Tabla2[[#This Row],[POSTS_JOVENES_HOMBRE_AUTO]]</f>
        <v>2110</v>
      </c>
      <c r="BR2">
        <v>906</v>
      </c>
      <c r="BS2">
        <v>1204</v>
      </c>
      <c r="BT2">
        <f>Tabla2[[#This Row],[POSTS_PCD_MUJER_ASISTIDA]]+Tabla2[[#This Row],[POSTS_PCD_HOMBRE_ASISTIDA]]</f>
        <v>188</v>
      </c>
      <c r="BU2">
        <v>65</v>
      </c>
      <c r="BV2">
        <v>123</v>
      </c>
      <c r="BW2">
        <f>Tabla2[[#This Row],[POSTS_PCD_MUJER_AUTO]]+Tabla2[[#This Row],[POSTS_PCD_HOMBRE_AUTO]]</f>
        <v>191</v>
      </c>
      <c r="BX2">
        <v>48</v>
      </c>
      <c r="BY2">
        <v>143</v>
      </c>
      <c r="BZ2">
        <f>Tabla2[[#This Row],[POSTS_RUV_MUJER_ASISTIDA]]+Tabla2[[#This Row],[POSTS_RUV_HOMBRE_ASISTIDA]]</f>
        <v>1749</v>
      </c>
      <c r="CA2">
        <v>956</v>
      </c>
      <c r="CB2">
        <v>793</v>
      </c>
      <c r="CC2">
        <f>Tabla2[[#This Row],[POSTS_RUV_MUJER_AUTO]]+Tabla2[[#This Row],[POSTS_RUV_HOMBRE_AUTO]]</f>
        <v>1622</v>
      </c>
      <c r="CD2">
        <v>654</v>
      </c>
      <c r="CE2">
        <v>968</v>
      </c>
      <c r="CF2">
        <v>214</v>
      </c>
      <c r="CG2">
        <v>2224</v>
      </c>
      <c r="CH2">
        <v>5569</v>
      </c>
    </row>
    <row r="3" spans="1:86" x14ac:dyDescent="0.25">
      <c r="A3">
        <v>2</v>
      </c>
      <c r="B3">
        <v>57005</v>
      </c>
      <c r="C3" t="s">
        <v>55</v>
      </c>
      <c r="D3" t="s">
        <v>243</v>
      </c>
      <c r="E3" t="s">
        <v>249</v>
      </c>
      <c r="F3">
        <v>11000024</v>
      </c>
      <c r="G3" s="1" t="s">
        <v>94</v>
      </c>
      <c r="H3" t="s">
        <v>57</v>
      </c>
      <c r="I3" t="s">
        <v>57</v>
      </c>
      <c r="J3" t="s">
        <v>254</v>
      </c>
      <c r="K3" t="b">
        <v>1</v>
      </c>
      <c r="L3">
        <f>Tabla2[[#This Row],[INSCRITOS_HOMBRE]]+Tabla2[[#This Row],[INSCRITOS_MUJER]]</f>
        <v>31</v>
      </c>
      <c r="M3">
        <v>12</v>
      </c>
      <c r="N3">
        <v>19</v>
      </c>
      <c r="O3">
        <f>Tabla2[[#This Row],[INSCRITOS_JOVENES_MUJER]]+Tabla2[[#This Row],[INSCRITOS_JOVENES_HOMBRE]]</f>
        <v>18</v>
      </c>
      <c r="P3">
        <v>12</v>
      </c>
      <c r="Q3">
        <v>6</v>
      </c>
      <c r="R3">
        <f>Tabla2[[#This Row],[INSCRITOS_PCD_MUJER]]+Tabla2[[#This Row],[INSCRITOS_PCD_HOMBRE]]</f>
        <v>0</v>
      </c>
      <c r="S3">
        <v>0</v>
      </c>
      <c r="T3">
        <v>0</v>
      </c>
      <c r="U3">
        <f>Tabla2[[#This Row],[INSCRITOS_RUV_MUJER]]+Tabla2[[#This Row],[INSCRITOS_RUV_HOMBRE]]</f>
        <v>18</v>
      </c>
      <c r="V3">
        <v>11</v>
      </c>
      <c r="W3">
        <v>7</v>
      </c>
      <c r="X3">
        <f>Tabla2[[#This Row],[ORIENTADOS_HOMBRE_IND]]+Tabla2[[#This Row],[ORIENTADOS_MUJER_IND]]</f>
        <v>34</v>
      </c>
      <c r="Y3">
        <v>13</v>
      </c>
      <c r="Z3">
        <v>21</v>
      </c>
      <c r="AA3">
        <f>Tabla2[[#This Row],[ORIENTADOS_MUJER_GRU]]+Tabla2[[#This Row],[ORIENTADOS_HOMBRE_GRU]]</f>
        <v>2</v>
      </c>
      <c r="AB3">
        <v>0</v>
      </c>
      <c r="AC3">
        <v>2</v>
      </c>
      <c r="AD3">
        <f>Tabla2[[#This Row],[ORIENTADOS_JOVENES_MUJER_IND]]+Tabla2[[#This Row],[ORIENTADOS_JOVENES_HOMBRE_IND]]</f>
        <v>21</v>
      </c>
      <c r="AE3">
        <v>14</v>
      </c>
      <c r="AF3">
        <v>7</v>
      </c>
      <c r="AG3">
        <f>Tabla2[[#This Row],[ORIENTADOS_JOVENES_MUJER_GRU]]+Tabla2[[#This Row],[ORIENTADOS_JOVENES_HOMBRE_GRU]]</f>
        <v>2</v>
      </c>
      <c r="AH3">
        <v>2</v>
      </c>
      <c r="AI3">
        <v>0</v>
      </c>
      <c r="AJ3">
        <f>Tabla2[[#This Row],[ORIENTADOS_PCD_MUJER_IND]]+Tabla2[[#This Row],[ORIENTADOS_PCD_HOMBRE_IND]]</f>
        <v>0</v>
      </c>
      <c r="AK3">
        <v>0</v>
      </c>
      <c r="AL3">
        <v>0</v>
      </c>
      <c r="AM3">
        <f>Tabla2[[#This Row],[ORIENTADOS_PCD_MUJER_GRU]]+Tabla2[[#This Row],[ORIENTADOS_PCD_HOMBRE_GRU]]</f>
        <v>0</v>
      </c>
      <c r="AN3">
        <v>0</v>
      </c>
      <c r="AO3">
        <v>0</v>
      </c>
      <c r="AP3">
        <f>Tabla2[[#This Row],[ORIENTADOS_RUV_MUJER_IND]]+Tabla2[[#This Row],[ORIENTADOS_RUV_HOMBRE_IND]]</f>
        <v>20</v>
      </c>
      <c r="AQ3">
        <v>13</v>
      </c>
      <c r="AR3">
        <v>7</v>
      </c>
      <c r="AS3">
        <f>Tabla2[[#This Row],[ORIENTADOS_RUV_MUJER_GRU]]+Tabla2[[#This Row],[ORIENTADOS_RUV_HOMBRE_GRU]]</f>
        <v>2</v>
      </c>
      <c r="AT3">
        <v>2</v>
      </c>
      <c r="AU3">
        <v>0</v>
      </c>
      <c r="AV3">
        <f>Tabla2[[#This Row],[COLOCACIONES_HOMBRE]]+Tabla2[[#This Row],[COLOCACIONES_MUJER]]</f>
        <v>0</v>
      </c>
      <c r="AW3">
        <v>0</v>
      </c>
      <c r="AX3">
        <v>0</v>
      </c>
      <c r="AY3">
        <f>Tabla2[[#This Row],[COLOCACIONES_JOVENES_MUJER]]+Tabla2[[#This Row],[COLOCACIONES_JOVENES_HOMBRE]]</f>
        <v>0</v>
      </c>
      <c r="AZ3">
        <v>0</v>
      </c>
      <c r="BA3">
        <v>0</v>
      </c>
      <c r="BB3">
        <f>Tabla2[[#This Row],[COLOCACIONES_PCD_MUJER]]+Tabla2[[#This Row],[COLOCACIONES_PCD_HOMBRE]]</f>
        <v>0</v>
      </c>
      <c r="BC3">
        <v>0</v>
      </c>
      <c r="BD3">
        <v>0</v>
      </c>
      <c r="BE3">
        <f>Tabla2[[#This Row],[COLOCACIONES_RUV_MUJER]]+Tabla2[[#This Row],[COLOCACIONES_RUV_HOMBRE]]</f>
        <v>0</v>
      </c>
      <c r="BF3">
        <v>0</v>
      </c>
      <c r="BG3">
        <v>0</v>
      </c>
      <c r="BH3">
        <f>Tabla2[[#This Row],[POSTULACIONES_HOMBRE_ASISTIDA]]+Tabla2[[#This Row],[POSTULACIONES_MUJER_ASISTIDA]]</f>
        <v>2</v>
      </c>
      <c r="BI3">
        <v>1</v>
      </c>
      <c r="BJ3">
        <v>1</v>
      </c>
      <c r="BK3">
        <f>Tabla2[[#This Row],[POSTULACIONES_HOMBRE_AUTO]]+Tabla2[[#This Row],[POSTULACIONES_MUJER_AUTO]]</f>
        <v>2</v>
      </c>
      <c r="BL3">
        <v>0</v>
      </c>
      <c r="BM3">
        <v>2</v>
      </c>
      <c r="BN3">
        <f>Tabla2[[#This Row],[POSTS_JOVENES_MUJER_ASISTIDA]]+Tabla2[[#This Row],[POSTS_JOVENES_HOMBRE_ASISTIDA]]</f>
        <v>1</v>
      </c>
      <c r="BO3">
        <v>0</v>
      </c>
      <c r="BP3">
        <v>1</v>
      </c>
      <c r="BQ3">
        <f>Tabla2[[#This Row],[POSTS_JOVENES_MUJER_AUTO]]+Tabla2[[#This Row],[POSTS_JOVENES_HOMBRE_AUTO]]</f>
        <v>2</v>
      </c>
      <c r="BR3">
        <v>2</v>
      </c>
      <c r="BS3">
        <v>0</v>
      </c>
      <c r="BT3">
        <f>Tabla2[[#This Row],[POSTS_PCD_MUJER_ASISTIDA]]+Tabla2[[#This Row],[POSTS_PCD_HOMBRE_ASISTIDA]]</f>
        <v>0</v>
      </c>
      <c r="BU3">
        <v>0</v>
      </c>
      <c r="BV3">
        <v>0</v>
      </c>
      <c r="BW3">
        <f>Tabla2[[#This Row],[POSTS_PCD_MUJER_AUTO]]+Tabla2[[#This Row],[POSTS_PCD_HOMBRE_AUTO]]</f>
        <v>0</v>
      </c>
      <c r="BX3">
        <v>0</v>
      </c>
      <c r="BY3">
        <v>0</v>
      </c>
      <c r="BZ3">
        <f>Tabla2[[#This Row],[POSTS_RUV_MUJER_ASISTIDA]]+Tabla2[[#This Row],[POSTS_RUV_HOMBRE_ASISTIDA]]</f>
        <v>1</v>
      </c>
      <c r="CA3">
        <v>1</v>
      </c>
      <c r="CB3">
        <v>0</v>
      </c>
      <c r="CC3">
        <f>Tabla2[[#This Row],[POSTS_RUV_MUJER_AUTO]]+Tabla2[[#This Row],[POSTS_RUV_HOMBRE_AUTO]]</f>
        <v>2</v>
      </c>
      <c r="CD3">
        <v>2</v>
      </c>
      <c r="CE3">
        <v>0</v>
      </c>
      <c r="CF3">
        <v>3</v>
      </c>
      <c r="CG3">
        <v>0</v>
      </c>
      <c r="CH3">
        <v>0</v>
      </c>
    </row>
    <row r="4" spans="1:86" x14ac:dyDescent="0.25">
      <c r="A4">
        <v>3</v>
      </c>
      <c r="B4">
        <v>57005</v>
      </c>
      <c r="C4" t="s">
        <v>55</v>
      </c>
      <c r="D4" t="s">
        <v>243</v>
      </c>
      <c r="E4" t="s">
        <v>249</v>
      </c>
      <c r="F4">
        <v>11000024</v>
      </c>
      <c r="G4" s="1" t="s">
        <v>95</v>
      </c>
      <c r="H4" t="s">
        <v>58</v>
      </c>
      <c r="I4" t="s">
        <v>2454</v>
      </c>
      <c r="J4" t="s">
        <v>2210</v>
      </c>
      <c r="K4" t="b">
        <v>1</v>
      </c>
      <c r="L4">
        <f>Tabla2[[#This Row],[INSCRITOS_HOMBRE]]+Tabla2[[#This Row],[INSCRITOS_MUJER]]</f>
        <v>4</v>
      </c>
      <c r="M4">
        <v>3</v>
      </c>
      <c r="N4">
        <v>1</v>
      </c>
      <c r="O4">
        <f>Tabla2[[#This Row],[INSCRITOS_JOVENES_MUJER]]+Tabla2[[#This Row],[INSCRITOS_JOVENES_HOMBRE]]</f>
        <v>4</v>
      </c>
      <c r="P4">
        <v>1</v>
      </c>
      <c r="Q4">
        <v>3</v>
      </c>
      <c r="R4">
        <f>Tabla2[[#This Row],[INSCRITOS_PCD_MUJER]]+Tabla2[[#This Row],[INSCRITOS_PCD_HOMBRE]]</f>
        <v>0</v>
      </c>
      <c r="S4">
        <v>0</v>
      </c>
      <c r="T4">
        <v>0</v>
      </c>
      <c r="U4">
        <f>Tabla2[[#This Row],[INSCRITOS_RUV_MUJER]]+Tabla2[[#This Row],[INSCRITOS_RUV_HOMBRE]]</f>
        <v>3</v>
      </c>
      <c r="V4">
        <v>1</v>
      </c>
      <c r="W4">
        <v>2</v>
      </c>
      <c r="X4">
        <f>Tabla2[[#This Row],[ORIENTADOS_HOMBRE_IND]]+Tabla2[[#This Row],[ORIENTADOS_MUJER_IND]]</f>
        <v>4</v>
      </c>
      <c r="Y4">
        <v>3</v>
      </c>
      <c r="Z4">
        <v>1</v>
      </c>
      <c r="AA4">
        <f>Tabla2[[#This Row],[ORIENTADOS_MUJER_GRU]]+Tabla2[[#This Row],[ORIENTADOS_HOMBRE_GRU]]</f>
        <v>0</v>
      </c>
      <c r="AB4">
        <v>0</v>
      </c>
      <c r="AC4">
        <v>0</v>
      </c>
      <c r="AD4">
        <f>Tabla2[[#This Row],[ORIENTADOS_JOVENES_MUJER_IND]]+Tabla2[[#This Row],[ORIENTADOS_JOVENES_HOMBRE_IND]]</f>
        <v>4</v>
      </c>
      <c r="AE4">
        <v>1</v>
      </c>
      <c r="AF4">
        <v>3</v>
      </c>
      <c r="AG4">
        <f>Tabla2[[#This Row],[ORIENTADOS_JOVENES_MUJER_GRU]]+Tabla2[[#This Row],[ORIENTADOS_JOVENES_HOMBRE_GRU]]</f>
        <v>0</v>
      </c>
      <c r="AH4">
        <v>0</v>
      </c>
      <c r="AI4">
        <v>0</v>
      </c>
      <c r="AJ4">
        <f>Tabla2[[#This Row],[ORIENTADOS_PCD_MUJER_IND]]+Tabla2[[#This Row],[ORIENTADOS_PCD_HOMBRE_IND]]</f>
        <v>0</v>
      </c>
      <c r="AK4">
        <v>0</v>
      </c>
      <c r="AL4">
        <v>0</v>
      </c>
      <c r="AM4">
        <f>Tabla2[[#This Row],[ORIENTADOS_PCD_MUJER_GRU]]+Tabla2[[#This Row],[ORIENTADOS_PCD_HOMBRE_GRU]]</f>
        <v>0</v>
      </c>
      <c r="AN4">
        <v>0</v>
      </c>
      <c r="AO4">
        <v>0</v>
      </c>
      <c r="AP4">
        <f>Tabla2[[#This Row],[ORIENTADOS_RUV_MUJER_IND]]+Tabla2[[#This Row],[ORIENTADOS_RUV_HOMBRE_IND]]</f>
        <v>3</v>
      </c>
      <c r="AQ4">
        <v>1</v>
      </c>
      <c r="AR4">
        <v>2</v>
      </c>
      <c r="AS4">
        <f>Tabla2[[#This Row],[ORIENTADOS_RUV_MUJER_GRU]]+Tabla2[[#This Row],[ORIENTADOS_RUV_HOMBRE_GRU]]</f>
        <v>0</v>
      </c>
      <c r="AT4">
        <v>0</v>
      </c>
      <c r="AU4">
        <v>0</v>
      </c>
      <c r="AV4">
        <f>Tabla2[[#This Row],[COLOCACIONES_HOMBRE]]+Tabla2[[#This Row],[COLOCACIONES_MUJER]]</f>
        <v>0</v>
      </c>
      <c r="AW4">
        <v>0</v>
      </c>
      <c r="AX4">
        <v>0</v>
      </c>
      <c r="AY4">
        <f>Tabla2[[#This Row],[COLOCACIONES_JOVENES_MUJER]]+Tabla2[[#This Row],[COLOCACIONES_JOVENES_HOMBRE]]</f>
        <v>0</v>
      </c>
      <c r="AZ4">
        <v>0</v>
      </c>
      <c r="BA4">
        <v>0</v>
      </c>
      <c r="BB4">
        <f>Tabla2[[#This Row],[COLOCACIONES_PCD_MUJER]]+Tabla2[[#This Row],[COLOCACIONES_PCD_HOMBRE]]</f>
        <v>0</v>
      </c>
      <c r="BC4">
        <v>0</v>
      </c>
      <c r="BD4">
        <v>0</v>
      </c>
      <c r="BE4">
        <f>Tabla2[[#This Row],[COLOCACIONES_RUV_MUJER]]+Tabla2[[#This Row],[COLOCACIONES_RUV_HOMBRE]]</f>
        <v>0</v>
      </c>
      <c r="BF4">
        <v>0</v>
      </c>
      <c r="BG4">
        <v>0</v>
      </c>
      <c r="BH4">
        <f>Tabla2[[#This Row],[POSTULACIONES_HOMBRE_ASISTIDA]]+Tabla2[[#This Row],[POSTULACIONES_MUJER_ASISTIDA]]</f>
        <v>2</v>
      </c>
      <c r="BI4">
        <v>2</v>
      </c>
      <c r="BJ4">
        <v>0</v>
      </c>
      <c r="BK4">
        <f>Tabla2[[#This Row],[POSTULACIONES_HOMBRE_AUTO]]+Tabla2[[#This Row],[POSTULACIONES_MUJER_AUTO]]</f>
        <v>0</v>
      </c>
      <c r="BL4">
        <v>0</v>
      </c>
      <c r="BM4">
        <v>0</v>
      </c>
      <c r="BN4">
        <f>Tabla2[[#This Row],[POSTS_JOVENES_MUJER_ASISTIDA]]+Tabla2[[#This Row],[POSTS_JOVENES_HOMBRE_ASISTIDA]]</f>
        <v>1</v>
      </c>
      <c r="BO4">
        <v>0</v>
      </c>
      <c r="BP4">
        <v>1</v>
      </c>
      <c r="BQ4">
        <f>Tabla2[[#This Row],[POSTS_JOVENES_MUJER_AUTO]]+Tabla2[[#This Row],[POSTS_JOVENES_HOMBRE_AUTO]]</f>
        <v>0</v>
      </c>
      <c r="BR4">
        <v>0</v>
      </c>
      <c r="BS4">
        <v>0</v>
      </c>
      <c r="BT4">
        <f>Tabla2[[#This Row],[POSTS_PCD_MUJER_ASISTIDA]]+Tabla2[[#This Row],[POSTS_PCD_HOMBRE_ASISTIDA]]</f>
        <v>0</v>
      </c>
      <c r="BU4">
        <v>0</v>
      </c>
      <c r="BV4">
        <v>0</v>
      </c>
      <c r="BW4">
        <f>Tabla2[[#This Row],[POSTS_PCD_MUJER_AUTO]]+Tabla2[[#This Row],[POSTS_PCD_HOMBRE_AUTO]]</f>
        <v>0</v>
      </c>
      <c r="BX4">
        <v>0</v>
      </c>
      <c r="BY4">
        <v>0</v>
      </c>
      <c r="BZ4">
        <f>Tabla2[[#This Row],[POSTS_RUV_MUJER_ASISTIDA]]+Tabla2[[#This Row],[POSTS_RUV_HOMBRE_ASISTIDA]]</f>
        <v>1</v>
      </c>
      <c r="CA4">
        <v>0</v>
      </c>
      <c r="CB4">
        <v>1</v>
      </c>
      <c r="CC4">
        <f>Tabla2[[#This Row],[POSTS_RUV_MUJER_AUTO]]+Tabla2[[#This Row],[POSTS_RUV_HOMBRE_AUTO]]</f>
        <v>0</v>
      </c>
      <c r="CD4">
        <v>0</v>
      </c>
      <c r="CE4">
        <v>0</v>
      </c>
      <c r="CF4">
        <v>0</v>
      </c>
      <c r="CG4">
        <v>0</v>
      </c>
      <c r="CH4">
        <v>0</v>
      </c>
    </row>
    <row r="5" spans="1:86" x14ac:dyDescent="0.25">
      <c r="A5">
        <v>4</v>
      </c>
      <c r="B5">
        <v>57005</v>
      </c>
      <c r="C5" t="s">
        <v>55</v>
      </c>
      <c r="D5" t="s">
        <v>243</v>
      </c>
      <c r="E5" t="s">
        <v>249</v>
      </c>
      <c r="F5">
        <v>11000024</v>
      </c>
      <c r="G5" s="1" t="s">
        <v>96</v>
      </c>
      <c r="H5" t="s">
        <v>59</v>
      </c>
      <c r="I5" t="s">
        <v>2455</v>
      </c>
      <c r="J5" t="s">
        <v>256</v>
      </c>
      <c r="K5" t="b">
        <v>1</v>
      </c>
      <c r="L5">
        <f>Tabla2[[#This Row],[INSCRITOS_HOMBRE]]+Tabla2[[#This Row],[INSCRITOS_MUJER]]</f>
        <v>8</v>
      </c>
      <c r="M5">
        <v>1</v>
      </c>
      <c r="N5">
        <v>7</v>
      </c>
      <c r="O5">
        <f>Tabla2[[#This Row],[INSCRITOS_JOVENES_MUJER]]+Tabla2[[#This Row],[INSCRITOS_JOVENES_HOMBRE]]</f>
        <v>4</v>
      </c>
      <c r="P5">
        <v>3</v>
      </c>
      <c r="Q5">
        <v>1</v>
      </c>
      <c r="R5">
        <f>Tabla2[[#This Row],[INSCRITOS_PCD_MUJER]]+Tabla2[[#This Row],[INSCRITOS_PCD_HOMBRE]]</f>
        <v>0</v>
      </c>
      <c r="S5">
        <v>0</v>
      </c>
      <c r="T5">
        <v>0</v>
      </c>
      <c r="U5">
        <f>Tabla2[[#This Row],[INSCRITOS_RUV_MUJER]]+Tabla2[[#This Row],[INSCRITOS_RUV_HOMBRE]]</f>
        <v>7</v>
      </c>
      <c r="V5">
        <v>6</v>
      </c>
      <c r="W5">
        <v>1</v>
      </c>
      <c r="X5">
        <f>Tabla2[[#This Row],[ORIENTADOS_HOMBRE_IND]]+Tabla2[[#This Row],[ORIENTADOS_MUJER_IND]]</f>
        <v>8</v>
      </c>
      <c r="Y5">
        <v>1</v>
      </c>
      <c r="Z5">
        <v>7</v>
      </c>
      <c r="AA5">
        <f>Tabla2[[#This Row],[ORIENTADOS_MUJER_GRU]]+Tabla2[[#This Row],[ORIENTADOS_HOMBRE_GRU]]</f>
        <v>1</v>
      </c>
      <c r="AB5">
        <v>1</v>
      </c>
      <c r="AC5">
        <v>0</v>
      </c>
      <c r="AD5">
        <f>Tabla2[[#This Row],[ORIENTADOS_JOVENES_MUJER_IND]]+Tabla2[[#This Row],[ORIENTADOS_JOVENES_HOMBRE_IND]]</f>
        <v>4</v>
      </c>
      <c r="AE5">
        <v>3</v>
      </c>
      <c r="AF5">
        <v>1</v>
      </c>
      <c r="AG5">
        <f>Tabla2[[#This Row],[ORIENTADOS_JOVENES_MUJER_GRU]]+Tabla2[[#This Row],[ORIENTADOS_JOVENES_HOMBRE_GRU]]</f>
        <v>1</v>
      </c>
      <c r="AH5">
        <v>0</v>
      </c>
      <c r="AI5">
        <v>1</v>
      </c>
      <c r="AJ5">
        <f>Tabla2[[#This Row],[ORIENTADOS_PCD_MUJER_IND]]+Tabla2[[#This Row],[ORIENTADOS_PCD_HOMBRE_IND]]</f>
        <v>0</v>
      </c>
      <c r="AK5">
        <v>0</v>
      </c>
      <c r="AL5">
        <v>0</v>
      </c>
      <c r="AM5">
        <f>Tabla2[[#This Row],[ORIENTADOS_PCD_MUJER_GRU]]+Tabla2[[#This Row],[ORIENTADOS_PCD_HOMBRE_GRU]]</f>
        <v>0</v>
      </c>
      <c r="AN5">
        <v>0</v>
      </c>
      <c r="AO5">
        <v>0</v>
      </c>
      <c r="AP5">
        <f>Tabla2[[#This Row],[ORIENTADOS_RUV_MUJER_IND]]+Tabla2[[#This Row],[ORIENTADOS_RUV_HOMBRE_IND]]</f>
        <v>7</v>
      </c>
      <c r="AQ5">
        <v>6</v>
      </c>
      <c r="AR5">
        <v>1</v>
      </c>
      <c r="AS5">
        <f>Tabla2[[#This Row],[ORIENTADOS_RUV_MUJER_GRU]]+Tabla2[[#This Row],[ORIENTADOS_RUV_HOMBRE_GRU]]</f>
        <v>1</v>
      </c>
      <c r="AT5">
        <v>0</v>
      </c>
      <c r="AU5">
        <v>1</v>
      </c>
      <c r="AV5">
        <f>Tabla2[[#This Row],[COLOCACIONES_HOMBRE]]+Tabla2[[#This Row],[COLOCACIONES_MUJER]]</f>
        <v>1</v>
      </c>
      <c r="AW5">
        <v>1</v>
      </c>
      <c r="AX5">
        <v>0</v>
      </c>
      <c r="AY5">
        <f>Tabla2[[#This Row],[COLOCACIONES_JOVENES_MUJER]]+Tabla2[[#This Row],[COLOCACIONES_JOVENES_HOMBRE]]</f>
        <v>1</v>
      </c>
      <c r="AZ5">
        <v>0</v>
      </c>
      <c r="BA5">
        <v>1</v>
      </c>
      <c r="BB5">
        <f>Tabla2[[#This Row],[COLOCACIONES_PCD_MUJER]]+Tabla2[[#This Row],[COLOCACIONES_PCD_HOMBRE]]</f>
        <v>0</v>
      </c>
      <c r="BC5">
        <v>0</v>
      </c>
      <c r="BD5">
        <v>0</v>
      </c>
      <c r="BE5">
        <f>Tabla2[[#This Row],[COLOCACIONES_RUV_MUJER]]+Tabla2[[#This Row],[COLOCACIONES_RUV_HOMBRE]]</f>
        <v>1</v>
      </c>
      <c r="BF5">
        <v>0</v>
      </c>
      <c r="BG5">
        <v>1</v>
      </c>
      <c r="BH5">
        <f>Tabla2[[#This Row],[POSTULACIONES_HOMBRE_ASISTIDA]]+Tabla2[[#This Row],[POSTULACIONES_MUJER_ASISTIDA]]</f>
        <v>0</v>
      </c>
      <c r="BI5">
        <v>0</v>
      </c>
      <c r="BJ5">
        <v>0</v>
      </c>
      <c r="BK5">
        <f>Tabla2[[#This Row],[POSTULACIONES_HOMBRE_AUTO]]+Tabla2[[#This Row],[POSTULACIONES_MUJER_AUTO]]</f>
        <v>0</v>
      </c>
      <c r="BL5">
        <v>0</v>
      </c>
      <c r="BM5">
        <v>0</v>
      </c>
      <c r="BN5">
        <f>Tabla2[[#This Row],[POSTS_JOVENES_MUJER_ASISTIDA]]+Tabla2[[#This Row],[POSTS_JOVENES_HOMBRE_ASISTIDA]]</f>
        <v>0</v>
      </c>
      <c r="BO5">
        <v>0</v>
      </c>
      <c r="BP5">
        <v>0</v>
      </c>
      <c r="BQ5">
        <f>Tabla2[[#This Row],[POSTS_JOVENES_MUJER_AUTO]]+Tabla2[[#This Row],[POSTS_JOVENES_HOMBRE_AUTO]]</f>
        <v>0</v>
      </c>
      <c r="BR5">
        <v>0</v>
      </c>
      <c r="BS5">
        <v>0</v>
      </c>
      <c r="BT5">
        <f>Tabla2[[#This Row],[POSTS_PCD_MUJER_ASISTIDA]]+Tabla2[[#This Row],[POSTS_PCD_HOMBRE_ASISTIDA]]</f>
        <v>0</v>
      </c>
      <c r="BU5">
        <v>0</v>
      </c>
      <c r="BV5">
        <v>0</v>
      </c>
      <c r="BW5">
        <f>Tabla2[[#This Row],[POSTS_PCD_MUJER_AUTO]]+Tabla2[[#This Row],[POSTS_PCD_HOMBRE_AUTO]]</f>
        <v>0</v>
      </c>
      <c r="BX5">
        <v>0</v>
      </c>
      <c r="BY5">
        <v>0</v>
      </c>
      <c r="BZ5">
        <f>Tabla2[[#This Row],[POSTS_RUV_MUJER_ASISTIDA]]+Tabla2[[#This Row],[POSTS_RUV_HOMBRE_ASISTIDA]]</f>
        <v>0</v>
      </c>
      <c r="CA5">
        <v>0</v>
      </c>
      <c r="CB5">
        <v>0</v>
      </c>
      <c r="CC5">
        <f>Tabla2[[#This Row],[POSTS_RUV_MUJER_AUTO]]+Tabla2[[#This Row],[POSTS_RUV_HOMBRE_AUTO]]</f>
        <v>0</v>
      </c>
      <c r="CD5">
        <v>0</v>
      </c>
      <c r="CE5">
        <v>0</v>
      </c>
      <c r="CF5">
        <v>1</v>
      </c>
      <c r="CG5">
        <v>1</v>
      </c>
      <c r="CH5">
        <v>1</v>
      </c>
    </row>
    <row r="6" spans="1:86" x14ac:dyDescent="0.25">
      <c r="A6">
        <v>5</v>
      </c>
      <c r="B6">
        <v>57005</v>
      </c>
      <c r="C6" t="s">
        <v>55</v>
      </c>
      <c r="D6" t="s">
        <v>243</v>
      </c>
      <c r="E6" t="s">
        <v>249</v>
      </c>
      <c r="F6">
        <v>11000024</v>
      </c>
      <c r="G6" s="1" t="s">
        <v>97</v>
      </c>
      <c r="H6" t="s">
        <v>60</v>
      </c>
      <c r="I6" t="s">
        <v>2456</v>
      </c>
      <c r="J6" t="s">
        <v>258</v>
      </c>
      <c r="K6" t="b">
        <v>1</v>
      </c>
      <c r="L6">
        <f>Tabla2[[#This Row],[INSCRITOS_HOMBRE]]+Tabla2[[#This Row],[INSCRITOS_MUJER]]</f>
        <v>23</v>
      </c>
      <c r="M6">
        <v>7</v>
      </c>
      <c r="N6">
        <v>16</v>
      </c>
      <c r="O6">
        <f>Tabla2[[#This Row],[INSCRITOS_JOVENES_MUJER]]+Tabla2[[#This Row],[INSCRITOS_JOVENES_HOMBRE]]</f>
        <v>7</v>
      </c>
      <c r="P6">
        <v>5</v>
      </c>
      <c r="Q6">
        <v>2</v>
      </c>
      <c r="R6">
        <f>Tabla2[[#This Row],[INSCRITOS_PCD_MUJER]]+Tabla2[[#This Row],[INSCRITOS_PCD_HOMBRE]]</f>
        <v>0</v>
      </c>
      <c r="S6">
        <v>0</v>
      </c>
      <c r="T6">
        <v>0</v>
      </c>
      <c r="U6">
        <f>Tabla2[[#This Row],[INSCRITOS_RUV_MUJER]]+Tabla2[[#This Row],[INSCRITOS_RUV_HOMBRE]]</f>
        <v>4</v>
      </c>
      <c r="V6">
        <v>2</v>
      </c>
      <c r="W6">
        <v>2</v>
      </c>
      <c r="X6">
        <f>Tabla2[[#This Row],[ORIENTADOS_HOMBRE_IND]]+Tabla2[[#This Row],[ORIENTADOS_MUJER_IND]]</f>
        <v>28</v>
      </c>
      <c r="Y6">
        <v>12</v>
      </c>
      <c r="Z6">
        <v>16</v>
      </c>
      <c r="AA6">
        <f>Tabla2[[#This Row],[ORIENTADOS_MUJER_GRU]]+Tabla2[[#This Row],[ORIENTADOS_HOMBRE_GRU]]</f>
        <v>0</v>
      </c>
      <c r="AB6">
        <v>0</v>
      </c>
      <c r="AC6">
        <v>0</v>
      </c>
      <c r="AD6">
        <f>Tabla2[[#This Row],[ORIENTADOS_JOVENES_MUJER_IND]]+Tabla2[[#This Row],[ORIENTADOS_JOVENES_HOMBRE_IND]]</f>
        <v>7</v>
      </c>
      <c r="AE6">
        <v>5</v>
      </c>
      <c r="AF6">
        <v>2</v>
      </c>
      <c r="AG6">
        <f>Tabla2[[#This Row],[ORIENTADOS_JOVENES_MUJER_GRU]]+Tabla2[[#This Row],[ORIENTADOS_JOVENES_HOMBRE_GRU]]</f>
        <v>0</v>
      </c>
      <c r="AH6">
        <v>0</v>
      </c>
      <c r="AI6">
        <v>0</v>
      </c>
      <c r="AJ6">
        <f>Tabla2[[#This Row],[ORIENTADOS_PCD_MUJER_IND]]+Tabla2[[#This Row],[ORIENTADOS_PCD_HOMBRE_IND]]</f>
        <v>0</v>
      </c>
      <c r="AK6">
        <v>0</v>
      </c>
      <c r="AL6">
        <v>0</v>
      </c>
      <c r="AM6">
        <f>Tabla2[[#This Row],[ORIENTADOS_PCD_MUJER_GRU]]+Tabla2[[#This Row],[ORIENTADOS_PCD_HOMBRE_GRU]]</f>
        <v>0</v>
      </c>
      <c r="AN6">
        <v>0</v>
      </c>
      <c r="AO6">
        <v>0</v>
      </c>
      <c r="AP6">
        <f>Tabla2[[#This Row],[ORIENTADOS_RUV_MUJER_IND]]+Tabla2[[#This Row],[ORIENTADOS_RUV_HOMBRE_IND]]</f>
        <v>4</v>
      </c>
      <c r="AQ6">
        <v>1</v>
      </c>
      <c r="AR6">
        <v>3</v>
      </c>
      <c r="AS6">
        <f>Tabla2[[#This Row],[ORIENTADOS_RUV_MUJER_GRU]]+Tabla2[[#This Row],[ORIENTADOS_RUV_HOMBRE_GRU]]</f>
        <v>0</v>
      </c>
      <c r="AT6">
        <v>0</v>
      </c>
      <c r="AU6">
        <v>0</v>
      </c>
      <c r="AV6">
        <f>Tabla2[[#This Row],[COLOCACIONES_HOMBRE]]+Tabla2[[#This Row],[COLOCACIONES_MUJER]]</f>
        <v>3</v>
      </c>
      <c r="AW6">
        <v>2</v>
      </c>
      <c r="AX6">
        <v>1</v>
      </c>
      <c r="AY6">
        <f>Tabla2[[#This Row],[COLOCACIONES_JOVENES_MUJER]]+Tabla2[[#This Row],[COLOCACIONES_JOVENES_HOMBRE]]</f>
        <v>1</v>
      </c>
      <c r="AZ6">
        <v>1</v>
      </c>
      <c r="BA6">
        <v>0</v>
      </c>
      <c r="BB6">
        <f>Tabla2[[#This Row],[COLOCACIONES_PCD_MUJER]]+Tabla2[[#This Row],[COLOCACIONES_PCD_HOMBRE]]</f>
        <v>0</v>
      </c>
      <c r="BC6">
        <v>0</v>
      </c>
      <c r="BD6">
        <v>0</v>
      </c>
      <c r="BE6">
        <f>Tabla2[[#This Row],[COLOCACIONES_RUV_MUJER]]+Tabla2[[#This Row],[COLOCACIONES_RUV_HOMBRE]]</f>
        <v>0</v>
      </c>
      <c r="BF6">
        <v>0</v>
      </c>
      <c r="BG6">
        <v>0</v>
      </c>
      <c r="BH6">
        <f>Tabla2[[#This Row],[POSTULACIONES_HOMBRE_ASISTIDA]]+Tabla2[[#This Row],[POSTULACIONES_MUJER_ASISTIDA]]</f>
        <v>38</v>
      </c>
      <c r="BI6">
        <v>31</v>
      </c>
      <c r="BJ6">
        <v>7</v>
      </c>
      <c r="BK6">
        <f>Tabla2[[#This Row],[POSTULACIONES_HOMBRE_AUTO]]+Tabla2[[#This Row],[POSTULACIONES_MUJER_AUTO]]</f>
        <v>13</v>
      </c>
      <c r="BL6">
        <v>10</v>
      </c>
      <c r="BM6">
        <v>3</v>
      </c>
      <c r="BN6">
        <f>Tabla2[[#This Row],[POSTS_JOVENES_MUJER_ASISTIDA]]+Tabla2[[#This Row],[POSTS_JOVENES_HOMBRE_ASISTIDA]]</f>
        <v>6</v>
      </c>
      <c r="BO6">
        <v>3</v>
      </c>
      <c r="BP6">
        <v>3</v>
      </c>
      <c r="BQ6">
        <f>Tabla2[[#This Row],[POSTS_JOVENES_MUJER_AUTO]]+Tabla2[[#This Row],[POSTS_JOVENES_HOMBRE_AUTO]]</f>
        <v>0</v>
      </c>
      <c r="BR6">
        <v>0</v>
      </c>
      <c r="BS6">
        <v>0</v>
      </c>
      <c r="BT6">
        <f>Tabla2[[#This Row],[POSTS_PCD_MUJER_ASISTIDA]]+Tabla2[[#This Row],[POSTS_PCD_HOMBRE_ASISTIDA]]</f>
        <v>0</v>
      </c>
      <c r="BU6">
        <v>0</v>
      </c>
      <c r="BV6">
        <v>0</v>
      </c>
      <c r="BW6">
        <f>Tabla2[[#This Row],[POSTS_PCD_MUJER_AUTO]]+Tabla2[[#This Row],[POSTS_PCD_HOMBRE_AUTO]]</f>
        <v>0</v>
      </c>
      <c r="BX6">
        <v>0</v>
      </c>
      <c r="BY6">
        <v>0</v>
      </c>
      <c r="BZ6">
        <f>Tabla2[[#This Row],[POSTS_RUV_MUJER_ASISTIDA]]+Tabla2[[#This Row],[POSTS_RUV_HOMBRE_ASISTIDA]]</f>
        <v>19</v>
      </c>
      <c r="CA6">
        <v>0</v>
      </c>
      <c r="CB6">
        <v>19</v>
      </c>
      <c r="CC6">
        <f>Tabla2[[#This Row],[POSTS_RUV_MUJER_AUTO]]+Tabla2[[#This Row],[POSTS_RUV_HOMBRE_AUTO]]</f>
        <v>0</v>
      </c>
      <c r="CD6">
        <v>0</v>
      </c>
      <c r="CE6">
        <v>0</v>
      </c>
      <c r="CF6">
        <v>1</v>
      </c>
      <c r="CG6">
        <v>4</v>
      </c>
      <c r="CH6">
        <v>4</v>
      </c>
    </row>
    <row r="7" spans="1:86" x14ac:dyDescent="0.25">
      <c r="A7">
        <v>6</v>
      </c>
      <c r="B7">
        <v>57005</v>
      </c>
      <c r="C7" t="s">
        <v>55</v>
      </c>
      <c r="D7" t="s">
        <v>243</v>
      </c>
      <c r="E7" t="s">
        <v>249</v>
      </c>
      <c r="F7">
        <v>11000024</v>
      </c>
      <c r="G7" s="1" t="s">
        <v>98</v>
      </c>
      <c r="H7" t="s">
        <v>61</v>
      </c>
      <c r="I7" t="s">
        <v>61</v>
      </c>
      <c r="J7" t="s">
        <v>260</v>
      </c>
      <c r="K7" t="b">
        <v>1</v>
      </c>
      <c r="L7">
        <f>Tabla2[[#This Row],[INSCRITOS_HOMBRE]]+Tabla2[[#This Row],[INSCRITOS_MUJER]]</f>
        <v>50</v>
      </c>
      <c r="M7">
        <v>20</v>
      </c>
      <c r="N7">
        <v>30</v>
      </c>
      <c r="O7">
        <f>Tabla2[[#This Row],[INSCRITOS_JOVENES_MUJER]]+Tabla2[[#This Row],[INSCRITOS_JOVENES_HOMBRE]]</f>
        <v>12</v>
      </c>
      <c r="P7">
        <v>8</v>
      </c>
      <c r="Q7">
        <v>4</v>
      </c>
      <c r="R7">
        <f>Tabla2[[#This Row],[INSCRITOS_PCD_MUJER]]+Tabla2[[#This Row],[INSCRITOS_PCD_HOMBRE]]</f>
        <v>0</v>
      </c>
      <c r="S7">
        <v>0</v>
      </c>
      <c r="T7">
        <v>0</v>
      </c>
      <c r="U7">
        <f>Tabla2[[#This Row],[INSCRITOS_RUV_MUJER]]+Tabla2[[#This Row],[INSCRITOS_RUV_HOMBRE]]</f>
        <v>10</v>
      </c>
      <c r="V7">
        <v>7</v>
      </c>
      <c r="W7">
        <v>3</v>
      </c>
      <c r="X7">
        <f>Tabla2[[#This Row],[ORIENTADOS_HOMBRE_IND]]+Tabla2[[#This Row],[ORIENTADOS_MUJER_IND]]</f>
        <v>58</v>
      </c>
      <c r="Y7">
        <v>26</v>
      </c>
      <c r="Z7">
        <v>32</v>
      </c>
      <c r="AA7">
        <f>Tabla2[[#This Row],[ORIENTADOS_MUJER_GRU]]+Tabla2[[#This Row],[ORIENTADOS_HOMBRE_GRU]]</f>
        <v>1</v>
      </c>
      <c r="AB7">
        <v>1</v>
      </c>
      <c r="AC7">
        <v>0</v>
      </c>
      <c r="AD7">
        <f>Tabla2[[#This Row],[ORIENTADOS_JOVENES_MUJER_IND]]+Tabla2[[#This Row],[ORIENTADOS_JOVENES_HOMBRE_IND]]</f>
        <v>23</v>
      </c>
      <c r="AE7">
        <v>14</v>
      </c>
      <c r="AF7">
        <v>9</v>
      </c>
      <c r="AG7">
        <f>Tabla2[[#This Row],[ORIENTADOS_JOVENES_MUJER_GRU]]+Tabla2[[#This Row],[ORIENTADOS_JOVENES_HOMBRE_GRU]]</f>
        <v>0</v>
      </c>
      <c r="AH7">
        <v>0</v>
      </c>
      <c r="AI7">
        <v>0</v>
      </c>
      <c r="AJ7">
        <f>Tabla2[[#This Row],[ORIENTADOS_PCD_MUJER_IND]]+Tabla2[[#This Row],[ORIENTADOS_PCD_HOMBRE_IND]]</f>
        <v>0</v>
      </c>
      <c r="AK7">
        <v>0</v>
      </c>
      <c r="AL7">
        <v>0</v>
      </c>
      <c r="AM7">
        <f>Tabla2[[#This Row],[ORIENTADOS_PCD_MUJER_GRU]]+Tabla2[[#This Row],[ORIENTADOS_PCD_HOMBRE_GRU]]</f>
        <v>0</v>
      </c>
      <c r="AN7">
        <v>0</v>
      </c>
      <c r="AO7">
        <v>0</v>
      </c>
      <c r="AP7">
        <f>Tabla2[[#This Row],[ORIENTADOS_RUV_MUJER_IND]]+Tabla2[[#This Row],[ORIENTADOS_RUV_HOMBRE_IND]]</f>
        <v>21</v>
      </c>
      <c r="AQ7">
        <v>11</v>
      </c>
      <c r="AR7">
        <v>10</v>
      </c>
      <c r="AS7">
        <f>Tabla2[[#This Row],[ORIENTADOS_RUV_MUJER_GRU]]+Tabla2[[#This Row],[ORIENTADOS_RUV_HOMBRE_GRU]]</f>
        <v>1</v>
      </c>
      <c r="AT7">
        <v>0</v>
      </c>
      <c r="AU7">
        <v>1</v>
      </c>
      <c r="AV7">
        <f>Tabla2[[#This Row],[COLOCACIONES_HOMBRE]]+Tabla2[[#This Row],[COLOCACIONES_MUJER]]</f>
        <v>29</v>
      </c>
      <c r="AW7">
        <v>8</v>
      </c>
      <c r="AX7">
        <v>21</v>
      </c>
      <c r="AY7">
        <f>Tabla2[[#This Row],[COLOCACIONES_JOVENES_MUJER]]+Tabla2[[#This Row],[COLOCACIONES_JOVENES_HOMBRE]]</f>
        <v>6</v>
      </c>
      <c r="AZ7">
        <v>3</v>
      </c>
      <c r="BA7">
        <v>3</v>
      </c>
      <c r="BB7">
        <f>Tabla2[[#This Row],[COLOCACIONES_PCD_MUJER]]+Tabla2[[#This Row],[COLOCACIONES_PCD_HOMBRE]]</f>
        <v>0</v>
      </c>
      <c r="BC7">
        <v>0</v>
      </c>
      <c r="BD7">
        <v>0</v>
      </c>
      <c r="BE7">
        <f>Tabla2[[#This Row],[COLOCACIONES_RUV_MUJER]]+Tabla2[[#This Row],[COLOCACIONES_RUV_HOMBRE]]</f>
        <v>7</v>
      </c>
      <c r="BF7">
        <v>5</v>
      </c>
      <c r="BG7">
        <v>2</v>
      </c>
      <c r="BH7">
        <f>Tabla2[[#This Row],[POSTULACIONES_HOMBRE_ASISTIDA]]+Tabla2[[#This Row],[POSTULACIONES_MUJER_ASISTIDA]]</f>
        <v>15</v>
      </c>
      <c r="BI7">
        <v>6</v>
      </c>
      <c r="BJ7">
        <v>9</v>
      </c>
      <c r="BK7">
        <f>Tabla2[[#This Row],[POSTULACIONES_HOMBRE_AUTO]]+Tabla2[[#This Row],[POSTULACIONES_MUJER_AUTO]]</f>
        <v>4</v>
      </c>
      <c r="BL7">
        <v>4</v>
      </c>
      <c r="BM7">
        <v>0</v>
      </c>
      <c r="BN7">
        <f>Tabla2[[#This Row],[POSTS_JOVENES_MUJER_ASISTIDA]]+Tabla2[[#This Row],[POSTS_JOVENES_HOMBRE_ASISTIDA]]</f>
        <v>8</v>
      </c>
      <c r="BO7">
        <v>2</v>
      </c>
      <c r="BP7">
        <v>6</v>
      </c>
      <c r="BQ7">
        <f>Tabla2[[#This Row],[POSTS_JOVENES_MUJER_AUTO]]+Tabla2[[#This Row],[POSTS_JOVENES_HOMBRE_AUTO]]</f>
        <v>0</v>
      </c>
      <c r="BR7">
        <v>0</v>
      </c>
      <c r="BS7">
        <v>0</v>
      </c>
      <c r="BT7">
        <f>Tabla2[[#This Row],[POSTS_PCD_MUJER_ASISTIDA]]+Tabla2[[#This Row],[POSTS_PCD_HOMBRE_ASISTIDA]]</f>
        <v>0</v>
      </c>
      <c r="BU7">
        <v>0</v>
      </c>
      <c r="BV7">
        <v>0</v>
      </c>
      <c r="BW7">
        <f>Tabla2[[#This Row],[POSTS_PCD_MUJER_AUTO]]+Tabla2[[#This Row],[POSTS_PCD_HOMBRE_AUTO]]</f>
        <v>0</v>
      </c>
      <c r="BX7">
        <v>0</v>
      </c>
      <c r="BY7">
        <v>0</v>
      </c>
      <c r="BZ7">
        <f>Tabla2[[#This Row],[POSTS_RUV_MUJER_ASISTIDA]]+Tabla2[[#This Row],[POSTS_RUV_HOMBRE_ASISTIDA]]</f>
        <v>7</v>
      </c>
      <c r="CA7">
        <v>4</v>
      </c>
      <c r="CB7">
        <v>3</v>
      </c>
      <c r="CC7">
        <f>Tabla2[[#This Row],[POSTS_RUV_MUJER_AUTO]]+Tabla2[[#This Row],[POSTS_RUV_HOMBRE_AUTO]]</f>
        <v>0</v>
      </c>
      <c r="CD7">
        <v>0</v>
      </c>
      <c r="CE7">
        <v>0</v>
      </c>
      <c r="CF7">
        <v>0</v>
      </c>
      <c r="CG7">
        <v>9</v>
      </c>
      <c r="CH7">
        <v>33</v>
      </c>
    </row>
    <row r="8" spans="1:86" x14ac:dyDescent="0.25">
      <c r="A8">
        <v>7</v>
      </c>
      <c r="B8">
        <v>57005</v>
      </c>
      <c r="C8" t="s">
        <v>55</v>
      </c>
      <c r="D8" t="s">
        <v>243</v>
      </c>
      <c r="E8" t="s">
        <v>249</v>
      </c>
      <c r="F8">
        <v>11000024</v>
      </c>
      <c r="G8" s="1" t="s">
        <v>99</v>
      </c>
      <c r="H8" t="s">
        <v>62</v>
      </c>
      <c r="I8" t="s">
        <v>62</v>
      </c>
      <c r="J8" t="s">
        <v>262</v>
      </c>
      <c r="K8" t="b">
        <v>1</v>
      </c>
      <c r="L8">
        <f>Tabla2[[#This Row],[INSCRITOS_HOMBRE]]+Tabla2[[#This Row],[INSCRITOS_MUJER]]</f>
        <v>21</v>
      </c>
      <c r="M8">
        <v>11</v>
      </c>
      <c r="N8">
        <v>10</v>
      </c>
      <c r="O8">
        <f>Tabla2[[#This Row],[INSCRITOS_JOVENES_MUJER]]+Tabla2[[#This Row],[INSCRITOS_JOVENES_HOMBRE]]</f>
        <v>9</v>
      </c>
      <c r="P8">
        <v>3</v>
      </c>
      <c r="Q8">
        <v>6</v>
      </c>
      <c r="R8">
        <f>Tabla2[[#This Row],[INSCRITOS_PCD_MUJER]]+Tabla2[[#This Row],[INSCRITOS_PCD_HOMBRE]]</f>
        <v>0</v>
      </c>
      <c r="S8">
        <v>0</v>
      </c>
      <c r="T8">
        <v>0</v>
      </c>
      <c r="U8">
        <f>Tabla2[[#This Row],[INSCRITOS_RUV_MUJER]]+Tabla2[[#This Row],[INSCRITOS_RUV_HOMBRE]]</f>
        <v>2</v>
      </c>
      <c r="V8">
        <v>1</v>
      </c>
      <c r="W8">
        <v>1</v>
      </c>
      <c r="X8">
        <f>Tabla2[[#This Row],[ORIENTADOS_HOMBRE_IND]]+Tabla2[[#This Row],[ORIENTADOS_MUJER_IND]]</f>
        <v>22</v>
      </c>
      <c r="Y8">
        <v>11</v>
      </c>
      <c r="Z8">
        <v>11</v>
      </c>
      <c r="AA8">
        <f>Tabla2[[#This Row],[ORIENTADOS_MUJER_GRU]]+Tabla2[[#This Row],[ORIENTADOS_HOMBRE_GRU]]</f>
        <v>0</v>
      </c>
      <c r="AB8">
        <v>0</v>
      </c>
      <c r="AC8">
        <v>0</v>
      </c>
      <c r="AD8">
        <f>Tabla2[[#This Row],[ORIENTADOS_JOVENES_MUJER_IND]]+Tabla2[[#This Row],[ORIENTADOS_JOVENES_HOMBRE_IND]]</f>
        <v>10</v>
      </c>
      <c r="AE8">
        <v>4</v>
      </c>
      <c r="AF8">
        <v>6</v>
      </c>
      <c r="AG8">
        <f>Tabla2[[#This Row],[ORIENTADOS_JOVENES_MUJER_GRU]]+Tabla2[[#This Row],[ORIENTADOS_JOVENES_HOMBRE_GRU]]</f>
        <v>0</v>
      </c>
      <c r="AH8">
        <v>0</v>
      </c>
      <c r="AI8">
        <v>0</v>
      </c>
      <c r="AJ8">
        <f>Tabla2[[#This Row],[ORIENTADOS_PCD_MUJER_IND]]+Tabla2[[#This Row],[ORIENTADOS_PCD_HOMBRE_IND]]</f>
        <v>0</v>
      </c>
      <c r="AK8">
        <v>0</v>
      </c>
      <c r="AL8">
        <v>0</v>
      </c>
      <c r="AM8">
        <f>Tabla2[[#This Row],[ORIENTADOS_PCD_MUJER_GRU]]+Tabla2[[#This Row],[ORIENTADOS_PCD_HOMBRE_GRU]]</f>
        <v>0</v>
      </c>
      <c r="AN8">
        <v>0</v>
      </c>
      <c r="AO8">
        <v>0</v>
      </c>
      <c r="AP8">
        <f>Tabla2[[#This Row],[ORIENTADOS_RUV_MUJER_IND]]+Tabla2[[#This Row],[ORIENTADOS_RUV_HOMBRE_IND]]</f>
        <v>3</v>
      </c>
      <c r="AQ8">
        <v>2</v>
      </c>
      <c r="AR8">
        <v>1</v>
      </c>
      <c r="AS8">
        <f>Tabla2[[#This Row],[ORIENTADOS_RUV_MUJER_GRU]]+Tabla2[[#This Row],[ORIENTADOS_RUV_HOMBRE_GRU]]</f>
        <v>0</v>
      </c>
      <c r="AT8">
        <v>0</v>
      </c>
      <c r="AU8">
        <v>0</v>
      </c>
      <c r="AV8">
        <f>Tabla2[[#This Row],[COLOCACIONES_HOMBRE]]+Tabla2[[#This Row],[COLOCACIONES_MUJER]]</f>
        <v>2</v>
      </c>
      <c r="AW8">
        <v>2</v>
      </c>
      <c r="AX8">
        <v>0</v>
      </c>
      <c r="AY8">
        <f>Tabla2[[#This Row],[COLOCACIONES_JOVENES_MUJER]]+Tabla2[[#This Row],[COLOCACIONES_JOVENES_HOMBRE]]</f>
        <v>2</v>
      </c>
      <c r="AZ8">
        <v>0</v>
      </c>
      <c r="BA8">
        <v>2</v>
      </c>
      <c r="BB8">
        <f>Tabla2[[#This Row],[COLOCACIONES_PCD_MUJER]]+Tabla2[[#This Row],[COLOCACIONES_PCD_HOMBRE]]</f>
        <v>0</v>
      </c>
      <c r="BC8">
        <v>0</v>
      </c>
      <c r="BD8">
        <v>0</v>
      </c>
      <c r="BE8">
        <f>Tabla2[[#This Row],[COLOCACIONES_RUV_MUJER]]+Tabla2[[#This Row],[COLOCACIONES_RUV_HOMBRE]]</f>
        <v>0</v>
      </c>
      <c r="BF8">
        <v>0</v>
      </c>
      <c r="BG8">
        <v>0</v>
      </c>
      <c r="BH8">
        <f>Tabla2[[#This Row],[POSTULACIONES_HOMBRE_ASISTIDA]]+Tabla2[[#This Row],[POSTULACIONES_MUJER_ASISTIDA]]</f>
        <v>8</v>
      </c>
      <c r="BI8">
        <v>2</v>
      </c>
      <c r="BJ8">
        <v>6</v>
      </c>
      <c r="BK8">
        <f>Tabla2[[#This Row],[POSTULACIONES_HOMBRE_AUTO]]+Tabla2[[#This Row],[POSTULACIONES_MUJER_AUTO]]</f>
        <v>1</v>
      </c>
      <c r="BL8">
        <v>1</v>
      </c>
      <c r="BM8">
        <v>0</v>
      </c>
      <c r="BN8">
        <f>Tabla2[[#This Row],[POSTS_JOVENES_MUJER_ASISTIDA]]+Tabla2[[#This Row],[POSTS_JOVENES_HOMBRE_ASISTIDA]]</f>
        <v>2</v>
      </c>
      <c r="BO8">
        <v>1</v>
      </c>
      <c r="BP8">
        <v>1</v>
      </c>
      <c r="BQ8">
        <f>Tabla2[[#This Row],[POSTS_JOVENES_MUJER_AUTO]]+Tabla2[[#This Row],[POSTS_JOVENES_HOMBRE_AUTO]]</f>
        <v>0</v>
      </c>
      <c r="BR8">
        <v>0</v>
      </c>
      <c r="BS8">
        <v>0</v>
      </c>
      <c r="BT8">
        <f>Tabla2[[#This Row],[POSTS_PCD_MUJER_ASISTIDA]]+Tabla2[[#This Row],[POSTS_PCD_HOMBRE_ASISTIDA]]</f>
        <v>0</v>
      </c>
      <c r="BU8">
        <v>0</v>
      </c>
      <c r="BV8">
        <v>0</v>
      </c>
      <c r="BW8">
        <f>Tabla2[[#This Row],[POSTS_PCD_MUJER_AUTO]]+Tabla2[[#This Row],[POSTS_PCD_HOMBRE_AUTO]]</f>
        <v>0</v>
      </c>
      <c r="BX8">
        <v>0</v>
      </c>
      <c r="BY8">
        <v>0</v>
      </c>
      <c r="BZ8">
        <f>Tabla2[[#This Row],[POSTS_RUV_MUJER_ASISTIDA]]+Tabla2[[#This Row],[POSTS_RUV_HOMBRE_ASISTIDA]]</f>
        <v>3</v>
      </c>
      <c r="CA8">
        <v>3</v>
      </c>
      <c r="CB8">
        <v>0</v>
      </c>
      <c r="CC8">
        <f>Tabla2[[#This Row],[POSTS_RUV_MUJER_AUTO]]+Tabla2[[#This Row],[POSTS_RUV_HOMBRE_AUTO]]</f>
        <v>0</v>
      </c>
      <c r="CD8">
        <v>0</v>
      </c>
      <c r="CE8">
        <v>0</v>
      </c>
      <c r="CF8">
        <v>0</v>
      </c>
      <c r="CG8">
        <v>3</v>
      </c>
      <c r="CH8">
        <v>3</v>
      </c>
    </row>
    <row r="9" spans="1:86" x14ac:dyDescent="0.25">
      <c r="A9">
        <v>8</v>
      </c>
      <c r="B9">
        <v>57005</v>
      </c>
      <c r="C9" t="s">
        <v>55</v>
      </c>
      <c r="D9" t="s">
        <v>243</v>
      </c>
      <c r="E9" t="s">
        <v>249</v>
      </c>
      <c r="F9">
        <v>11000024</v>
      </c>
      <c r="G9" s="1" t="s">
        <v>100</v>
      </c>
      <c r="H9" t="s">
        <v>63</v>
      </c>
      <c r="I9" t="s">
        <v>63</v>
      </c>
      <c r="J9" t="s">
        <v>264</v>
      </c>
      <c r="K9" t="b">
        <v>1</v>
      </c>
      <c r="L9">
        <f>Tabla2[[#This Row],[INSCRITOS_HOMBRE]]+Tabla2[[#This Row],[INSCRITOS_MUJER]]</f>
        <v>0</v>
      </c>
      <c r="M9">
        <v>0</v>
      </c>
      <c r="N9">
        <v>0</v>
      </c>
      <c r="O9">
        <f>Tabla2[[#This Row],[INSCRITOS_JOVENES_MUJER]]+Tabla2[[#This Row],[INSCRITOS_JOVENES_HOMBRE]]</f>
        <v>0</v>
      </c>
      <c r="P9">
        <v>0</v>
      </c>
      <c r="Q9">
        <v>0</v>
      </c>
      <c r="R9">
        <f>Tabla2[[#This Row],[INSCRITOS_PCD_MUJER]]+Tabla2[[#This Row],[INSCRITOS_PCD_HOMBRE]]</f>
        <v>0</v>
      </c>
      <c r="S9">
        <v>0</v>
      </c>
      <c r="T9">
        <v>0</v>
      </c>
      <c r="U9">
        <f>Tabla2[[#This Row],[INSCRITOS_RUV_MUJER]]+Tabla2[[#This Row],[INSCRITOS_RUV_HOMBRE]]</f>
        <v>0</v>
      </c>
      <c r="V9">
        <v>0</v>
      </c>
      <c r="W9">
        <v>0</v>
      </c>
      <c r="X9">
        <f>Tabla2[[#This Row],[ORIENTADOS_HOMBRE_IND]]+Tabla2[[#This Row],[ORIENTADOS_MUJER_IND]]</f>
        <v>0</v>
      </c>
      <c r="Y9">
        <v>0</v>
      </c>
      <c r="Z9">
        <v>0</v>
      </c>
      <c r="AA9">
        <f>Tabla2[[#This Row],[ORIENTADOS_MUJER_GRU]]+Tabla2[[#This Row],[ORIENTADOS_HOMBRE_GRU]]</f>
        <v>0</v>
      </c>
      <c r="AB9">
        <v>0</v>
      </c>
      <c r="AC9">
        <v>0</v>
      </c>
      <c r="AD9">
        <f>Tabla2[[#This Row],[ORIENTADOS_JOVENES_MUJER_IND]]+Tabla2[[#This Row],[ORIENTADOS_JOVENES_HOMBRE_IND]]</f>
        <v>0</v>
      </c>
      <c r="AE9">
        <v>0</v>
      </c>
      <c r="AF9">
        <v>0</v>
      </c>
      <c r="AG9">
        <f>Tabla2[[#This Row],[ORIENTADOS_JOVENES_MUJER_GRU]]+Tabla2[[#This Row],[ORIENTADOS_JOVENES_HOMBRE_GRU]]</f>
        <v>0</v>
      </c>
      <c r="AH9">
        <v>0</v>
      </c>
      <c r="AI9">
        <v>0</v>
      </c>
      <c r="AJ9">
        <f>Tabla2[[#This Row],[ORIENTADOS_PCD_MUJER_IND]]+Tabla2[[#This Row],[ORIENTADOS_PCD_HOMBRE_IND]]</f>
        <v>0</v>
      </c>
      <c r="AK9">
        <v>0</v>
      </c>
      <c r="AL9">
        <v>0</v>
      </c>
      <c r="AM9">
        <f>Tabla2[[#This Row],[ORIENTADOS_PCD_MUJER_GRU]]+Tabla2[[#This Row],[ORIENTADOS_PCD_HOMBRE_GRU]]</f>
        <v>0</v>
      </c>
      <c r="AN9">
        <v>0</v>
      </c>
      <c r="AO9">
        <v>0</v>
      </c>
      <c r="AP9">
        <f>Tabla2[[#This Row],[ORIENTADOS_RUV_MUJER_IND]]+Tabla2[[#This Row],[ORIENTADOS_RUV_HOMBRE_IND]]</f>
        <v>0</v>
      </c>
      <c r="AQ9">
        <v>0</v>
      </c>
      <c r="AR9">
        <v>0</v>
      </c>
      <c r="AS9">
        <f>Tabla2[[#This Row],[ORIENTADOS_RUV_MUJER_GRU]]+Tabla2[[#This Row],[ORIENTADOS_RUV_HOMBRE_GRU]]</f>
        <v>0</v>
      </c>
      <c r="AT9">
        <v>0</v>
      </c>
      <c r="AU9">
        <v>0</v>
      </c>
      <c r="AV9">
        <f>Tabla2[[#This Row],[COLOCACIONES_HOMBRE]]+Tabla2[[#This Row],[COLOCACIONES_MUJER]]</f>
        <v>0</v>
      </c>
      <c r="AW9">
        <v>0</v>
      </c>
      <c r="AX9">
        <v>0</v>
      </c>
      <c r="AY9">
        <f>Tabla2[[#This Row],[COLOCACIONES_JOVENES_MUJER]]+Tabla2[[#This Row],[COLOCACIONES_JOVENES_HOMBRE]]</f>
        <v>0</v>
      </c>
      <c r="AZ9">
        <v>0</v>
      </c>
      <c r="BA9">
        <v>0</v>
      </c>
      <c r="BB9">
        <f>Tabla2[[#This Row],[COLOCACIONES_PCD_MUJER]]+Tabla2[[#This Row],[COLOCACIONES_PCD_HOMBRE]]</f>
        <v>0</v>
      </c>
      <c r="BC9">
        <v>0</v>
      </c>
      <c r="BD9">
        <v>0</v>
      </c>
      <c r="BE9">
        <f>Tabla2[[#This Row],[COLOCACIONES_RUV_MUJER]]+Tabla2[[#This Row],[COLOCACIONES_RUV_HOMBRE]]</f>
        <v>0</v>
      </c>
      <c r="BF9">
        <v>0</v>
      </c>
      <c r="BG9">
        <v>0</v>
      </c>
      <c r="BH9">
        <f>Tabla2[[#This Row],[POSTULACIONES_HOMBRE_ASISTIDA]]+Tabla2[[#This Row],[POSTULACIONES_MUJER_ASISTIDA]]</f>
        <v>2</v>
      </c>
      <c r="BI9">
        <v>2</v>
      </c>
      <c r="BJ9">
        <v>0</v>
      </c>
      <c r="BK9">
        <f>Tabla2[[#This Row],[POSTULACIONES_HOMBRE_AUTO]]+Tabla2[[#This Row],[POSTULACIONES_MUJER_AUTO]]</f>
        <v>0</v>
      </c>
      <c r="BL9">
        <v>0</v>
      </c>
      <c r="BM9">
        <v>0</v>
      </c>
      <c r="BN9">
        <f>Tabla2[[#This Row],[POSTS_JOVENES_MUJER_ASISTIDA]]+Tabla2[[#This Row],[POSTS_JOVENES_HOMBRE_ASISTIDA]]</f>
        <v>2</v>
      </c>
      <c r="BO9">
        <v>0</v>
      </c>
      <c r="BP9">
        <v>2</v>
      </c>
      <c r="BQ9">
        <f>Tabla2[[#This Row],[POSTS_JOVENES_MUJER_AUTO]]+Tabla2[[#This Row],[POSTS_JOVENES_HOMBRE_AUTO]]</f>
        <v>0</v>
      </c>
      <c r="BR9">
        <v>0</v>
      </c>
      <c r="BS9">
        <v>0</v>
      </c>
      <c r="BT9">
        <f>Tabla2[[#This Row],[POSTS_PCD_MUJER_ASISTIDA]]+Tabla2[[#This Row],[POSTS_PCD_HOMBRE_ASISTIDA]]</f>
        <v>0</v>
      </c>
      <c r="BU9">
        <v>0</v>
      </c>
      <c r="BV9">
        <v>0</v>
      </c>
      <c r="BW9">
        <f>Tabla2[[#This Row],[POSTS_PCD_MUJER_AUTO]]+Tabla2[[#This Row],[POSTS_PCD_HOMBRE_AUTO]]</f>
        <v>0</v>
      </c>
      <c r="BX9">
        <v>0</v>
      </c>
      <c r="BY9">
        <v>0</v>
      </c>
      <c r="BZ9">
        <f>Tabla2[[#This Row],[POSTS_RUV_MUJER_ASISTIDA]]+Tabla2[[#This Row],[POSTS_RUV_HOMBRE_ASISTIDA]]</f>
        <v>1</v>
      </c>
      <c r="CA9">
        <v>0</v>
      </c>
      <c r="CB9">
        <v>1</v>
      </c>
      <c r="CC9">
        <f>Tabla2[[#This Row],[POSTS_RUV_MUJER_AUTO]]+Tabla2[[#This Row],[POSTS_RUV_HOMBRE_AUTO]]</f>
        <v>0</v>
      </c>
      <c r="CD9">
        <v>0</v>
      </c>
      <c r="CE9">
        <v>0</v>
      </c>
      <c r="CF9">
        <v>0</v>
      </c>
      <c r="CG9">
        <v>0</v>
      </c>
      <c r="CH9">
        <v>0</v>
      </c>
    </row>
    <row r="10" spans="1:86" x14ac:dyDescent="0.25">
      <c r="A10">
        <v>9</v>
      </c>
      <c r="B10">
        <v>57005</v>
      </c>
      <c r="C10" t="s">
        <v>55</v>
      </c>
      <c r="D10" t="s">
        <v>243</v>
      </c>
      <c r="E10" t="s">
        <v>249</v>
      </c>
      <c r="F10">
        <v>11000024</v>
      </c>
      <c r="G10" s="1" t="s">
        <v>101</v>
      </c>
      <c r="H10" t="s">
        <v>64</v>
      </c>
      <c r="I10" t="s">
        <v>64</v>
      </c>
      <c r="J10" t="s">
        <v>266</v>
      </c>
      <c r="K10" t="b">
        <v>1</v>
      </c>
      <c r="L10">
        <f>Tabla2[[#This Row],[INSCRITOS_HOMBRE]]+Tabla2[[#This Row],[INSCRITOS_MUJER]]</f>
        <v>12</v>
      </c>
      <c r="M10">
        <v>6</v>
      </c>
      <c r="N10">
        <v>6</v>
      </c>
      <c r="O10">
        <f>Tabla2[[#This Row],[INSCRITOS_JOVENES_MUJER]]+Tabla2[[#This Row],[INSCRITOS_JOVENES_HOMBRE]]</f>
        <v>4</v>
      </c>
      <c r="P10">
        <v>3</v>
      </c>
      <c r="Q10">
        <v>1</v>
      </c>
      <c r="R10">
        <f>Tabla2[[#This Row],[INSCRITOS_PCD_MUJER]]+Tabla2[[#This Row],[INSCRITOS_PCD_HOMBRE]]</f>
        <v>0</v>
      </c>
      <c r="S10">
        <v>0</v>
      </c>
      <c r="T10">
        <v>0</v>
      </c>
      <c r="U10">
        <f>Tabla2[[#This Row],[INSCRITOS_RUV_MUJER]]+Tabla2[[#This Row],[INSCRITOS_RUV_HOMBRE]]</f>
        <v>2</v>
      </c>
      <c r="V10">
        <v>1</v>
      </c>
      <c r="W10">
        <v>1</v>
      </c>
      <c r="X10">
        <f>Tabla2[[#This Row],[ORIENTADOS_HOMBRE_IND]]+Tabla2[[#This Row],[ORIENTADOS_MUJER_IND]]</f>
        <v>12</v>
      </c>
      <c r="Y10">
        <v>6</v>
      </c>
      <c r="Z10">
        <v>6</v>
      </c>
      <c r="AA10">
        <f>Tabla2[[#This Row],[ORIENTADOS_MUJER_GRU]]+Tabla2[[#This Row],[ORIENTADOS_HOMBRE_GRU]]</f>
        <v>5</v>
      </c>
      <c r="AB10">
        <v>0</v>
      </c>
      <c r="AC10">
        <v>5</v>
      </c>
      <c r="AD10">
        <f>Tabla2[[#This Row],[ORIENTADOS_JOVENES_MUJER_IND]]+Tabla2[[#This Row],[ORIENTADOS_JOVENES_HOMBRE_IND]]</f>
        <v>4</v>
      </c>
      <c r="AE10">
        <v>3</v>
      </c>
      <c r="AF10">
        <v>1</v>
      </c>
      <c r="AG10">
        <f>Tabla2[[#This Row],[ORIENTADOS_JOVENES_MUJER_GRU]]+Tabla2[[#This Row],[ORIENTADOS_JOVENES_HOMBRE_GRU]]</f>
        <v>2</v>
      </c>
      <c r="AH10">
        <v>2</v>
      </c>
      <c r="AI10">
        <v>0</v>
      </c>
      <c r="AJ10">
        <f>Tabla2[[#This Row],[ORIENTADOS_PCD_MUJER_IND]]+Tabla2[[#This Row],[ORIENTADOS_PCD_HOMBRE_IND]]</f>
        <v>0</v>
      </c>
      <c r="AK10">
        <v>0</v>
      </c>
      <c r="AL10">
        <v>0</v>
      </c>
      <c r="AM10">
        <f>Tabla2[[#This Row],[ORIENTADOS_PCD_MUJER_GRU]]+Tabla2[[#This Row],[ORIENTADOS_PCD_HOMBRE_GRU]]</f>
        <v>0</v>
      </c>
      <c r="AN10">
        <v>0</v>
      </c>
      <c r="AO10">
        <v>0</v>
      </c>
      <c r="AP10">
        <f>Tabla2[[#This Row],[ORIENTADOS_RUV_MUJER_IND]]+Tabla2[[#This Row],[ORIENTADOS_RUV_HOMBRE_IND]]</f>
        <v>2</v>
      </c>
      <c r="AQ10">
        <v>1</v>
      </c>
      <c r="AR10">
        <v>1</v>
      </c>
      <c r="AS10">
        <f>Tabla2[[#This Row],[ORIENTADOS_RUV_MUJER_GRU]]+Tabla2[[#This Row],[ORIENTADOS_RUV_HOMBRE_GRU]]</f>
        <v>1</v>
      </c>
      <c r="AT10">
        <v>1</v>
      </c>
      <c r="AU10">
        <v>0</v>
      </c>
      <c r="AV10">
        <f>Tabla2[[#This Row],[COLOCACIONES_HOMBRE]]+Tabla2[[#This Row],[COLOCACIONES_MUJER]]</f>
        <v>0</v>
      </c>
      <c r="AW10">
        <v>0</v>
      </c>
      <c r="AX10">
        <v>0</v>
      </c>
      <c r="AY10">
        <f>Tabla2[[#This Row],[COLOCACIONES_JOVENES_MUJER]]+Tabla2[[#This Row],[COLOCACIONES_JOVENES_HOMBRE]]</f>
        <v>0</v>
      </c>
      <c r="AZ10">
        <v>0</v>
      </c>
      <c r="BA10">
        <v>0</v>
      </c>
      <c r="BB10">
        <f>Tabla2[[#This Row],[COLOCACIONES_PCD_MUJER]]+Tabla2[[#This Row],[COLOCACIONES_PCD_HOMBRE]]</f>
        <v>0</v>
      </c>
      <c r="BC10">
        <v>0</v>
      </c>
      <c r="BD10">
        <v>0</v>
      </c>
      <c r="BE10">
        <f>Tabla2[[#This Row],[COLOCACIONES_RUV_MUJER]]+Tabla2[[#This Row],[COLOCACIONES_RUV_HOMBRE]]</f>
        <v>0</v>
      </c>
      <c r="BF10">
        <v>0</v>
      </c>
      <c r="BG10">
        <v>0</v>
      </c>
      <c r="BH10">
        <f>Tabla2[[#This Row],[POSTULACIONES_HOMBRE_ASISTIDA]]+Tabla2[[#This Row],[POSTULACIONES_MUJER_ASISTIDA]]</f>
        <v>2</v>
      </c>
      <c r="BI10">
        <v>2</v>
      </c>
      <c r="BJ10">
        <v>0</v>
      </c>
      <c r="BK10">
        <f>Tabla2[[#This Row],[POSTULACIONES_HOMBRE_AUTO]]+Tabla2[[#This Row],[POSTULACIONES_MUJER_AUTO]]</f>
        <v>0</v>
      </c>
      <c r="BL10">
        <v>0</v>
      </c>
      <c r="BM10">
        <v>0</v>
      </c>
      <c r="BN10">
        <f>Tabla2[[#This Row],[POSTS_JOVENES_MUJER_ASISTIDA]]+Tabla2[[#This Row],[POSTS_JOVENES_HOMBRE_ASISTIDA]]</f>
        <v>0</v>
      </c>
      <c r="BO10">
        <v>0</v>
      </c>
      <c r="BP10">
        <v>0</v>
      </c>
      <c r="BQ10">
        <f>Tabla2[[#This Row],[POSTS_JOVENES_MUJER_AUTO]]+Tabla2[[#This Row],[POSTS_JOVENES_HOMBRE_AUTO]]</f>
        <v>0</v>
      </c>
      <c r="BR10">
        <v>0</v>
      </c>
      <c r="BS10">
        <v>0</v>
      </c>
      <c r="BT10">
        <f>Tabla2[[#This Row],[POSTS_PCD_MUJER_ASISTIDA]]+Tabla2[[#This Row],[POSTS_PCD_HOMBRE_ASISTIDA]]</f>
        <v>0</v>
      </c>
      <c r="BU10">
        <v>0</v>
      </c>
      <c r="BV10">
        <v>0</v>
      </c>
      <c r="BW10">
        <f>Tabla2[[#This Row],[POSTS_PCD_MUJER_AUTO]]+Tabla2[[#This Row],[POSTS_PCD_HOMBRE_AUTO]]</f>
        <v>0</v>
      </c>
      <c r="BX10">
        <v>0</v>
      </c>
      <c r="BY10">
        <v>0</v>
      </c>
      <c r="BZ10">
        <f>Tabla2[[#This Row],[POSTS_RUV_MUJER_ASISTIDA]]+Tabla2[[#This Row],[POSTS_RUV_HOMBRE_ASISTIDA]]</f>
        <v>0</v>
      </c>
      <c r="CA10">
        <v>0</v>
      </c>
      <c r="CB10">
        <v>0</v>
      </c>
      <c r="CC10">
        <f>Tabla2[[#This Row],[POSTS_RUV_MUJER_AUTO]]+Tabla2[[#This Row],[POSTS_RUV_HOMBRE_AUTO]]</f>
        <v>0</v>
      </c>
      <c r="CD10">
        <v>0</v>
      </c>
      <c r="CE10">
        <v>0</v>
      </c>
      <c r="CF10">
        <v>0</v>
      </c>
      <c r="CG10">
        <v>0</v>
      </c>
      <c r="CH10">
        <v>0</v>
      </c>
    </row>
    <row r="11" spans="1:86" x14ac:dyDescent="0.25">
      <c r="A11">
        <v>10</v>
      </c>
      <c r="B11">
        <v>57005</v>
      </c>
      <c r="C11" t="s">
        <v>55</v>
      </c>
      <c r="D11" t="s">
        <v>243</v>
      </c>
      <c r="E11" t="s">
        <v>249</v>
      </c>
      <c r="F11">
        <v>11000024</v>
      </c>
      <c r="G11" s="1" t="s">
        <v>102</v>
      </c>
      <c r="H11" t="s">
        <v>65</v>
      </c>
      <c r="I11" t="s">
        <v>65</v>
      </c>
      <c r="J11" t="s">
        <v>268</v>
      </c>
      <c r="K11" t="b">
        <v>1</v>
      </c>
      <c r="L11">
        <f>Tabla2[[#This Row],[INSCRITOS_HOMBRE]]+Tabla2[[#This Row],[INSCRITOS_MUJER]]</f>
        <v>31</v>
      </c>
      <c r="M11">
        <v>12</v>
      </c>
      <c r="N11">
        <v>19</v>
      </c>
      <c r="O11">
        <f>Tabla2[[#This Row],[INSCRITOS_JOVENES_MUJER]]+Tabla2[[#This Row],[INSCRITOS_JOVENES_HOMBRE]]</f>
        <v>8</v>
      </c>
      <c r="P11">
        <v>2</v>
      </c>
      <c r="Q11">
        <v>6</v>
      </c>
      <c r="R11">
        <f>Tabla2[[#This Row],[INSCRITOS_PCD_MUJER]]+Tabla2[[#This Row],[INSCRITOS_PCD_HOMBRE]]</f>
        <v>1</v>
      </c>
      <c r="S11">
        <v>1</v>
      </c>
      <c r="T11">
        <v>0</v>
      </c>
      <c r="U11">
        <f>Tabla2[[#This Row],[INSCRITOS_RUV_MUJER]]+Tabla2[[#This Row],[INSCRITOS_RUV_HOMBRE]]</f>
        <v>12</v>
      </c>
      <c r="V11">
        <v>7</v>
      </c>
      <c r="W11">
        <v>5</v>
      </c>
      <c r="X11">
        <f>Tabla2[[#This Row],[ORIENTADOS_HOMBRE_IND]]+Tabla2[[#This Row],[ORIENTADOS_MUJER_IND]]</f>
        <v>49</v>
      </c>
      <c r="Y11">
        <v>20</v>
      </c>
      <c r="Z11">
        <v>29</v>
      </c>
      <c r="AA11">
        <f>Tabla2[[#This Row],[ORIENTADOS_MUJER_GRU]]+Tabla2[[#This Row],[ORIENTADOS_HOMBRE_GRU]]</f>
        <v>0</v>
      </c>
      <c r="AB11">
        <v>0</v>
      </c>
      <c r="AC11">
        <v>0</v>
      </c>
      <c r="AD11">
        <f>Tabla2[[#This Row],[ORIENTADOS_JOVENES_MUJER_IND]]+Tabla2[[#This Row],[ORIENTADOS_JOVENES_HOMBRE_IND]]</f>
        <v>26</v>
      </c>
      <c r="AE11">
        <v>12</v>
      </c>
      <c r="AF11">
        <v>14</v>
      </c>
      <c r="AG11">
        <f>Tabla2[[#This Row],[ORIENTADOS_JOVENES_MUJER_GRU]]+Tabla2[[#This Row],[ORIENTADOS_JOVENES_HOMBRE_GRU]]</f>
        <v>0</v>
      </c>
      <c r="AH11">
        <v>0</v>
      </c>
      <c r="AI11">
        <v>0</v>
      </c>
      <c r="AJ11">
        <f>Tabla2[[#This Row],[ORIENTADOS_PCD_MUJER_IND]]+Tabla2[[#This Row],[ORIENTADOS_PCD_HOMBRE_IND]]</f>
        <v>1</v>
      </c>
      <c r="AK11">
        <v>1</v>
      </c>
      <c r="AL11">
        <v>0</v>
      </c>
      <c r="AM11">
        <f>Tabla2[[#This Row],[ORIENTADOS_PCD_MUJER_GRU]]+Tabla2[[#This Row],[ORIENTADOS_PCD_HOMBRE_GRU]]</f>
        <v>0</v>
      </c>
      <c r="AN11">
        <v>0</v>
      </c>
      <c r="AO11">
        <v>0</v>
      </c>
      <c r="AP11">
        <f>Tabla2[[#This Row],[ORIENTADOS_RUV_MUJER_IND]]+Tabla2[[#This Row],[ORIENTADOS_RUV_HOMBRE_IND]]</f>
        <v>35</v>
      </c>
      <c r="AQ11">
        <v>21</v>
      </c>
      <c r="AR11">
        <v>14</v>
      </c>
      <c r="AS11">
        <f>Tabla2[[#This Row],[ORIENTADOS_RUV_MUJER_GRU]]+Tabla2[[#This Row],[ORIENTADOS_RUV_HOMBRE_GRU]]</f>
        <v>0</v>
      </c>
      <c r="AT11">
        <v>0</v>
      </c>
      <c r="AU11">
        <v>0</v>
      </c>
      <c r="AV11">
        <f>Tabla2[[#This Row],[COLOCACIONES_HOMBRE]]+Tabla2[[#This Row],[COLOCACIONES_MUJER]]</f>
        <v>13</v>
      </c>
      <c r="AW11">
        <v>4</v>
      </c>
      <c r="AX11">
        <v>9</v>
      </c>
      <c r="AY11">
        <f>Tabla2[[#This Row],[COLOCACIONES_JOVENES_MUJER]]+Tabla2[[#This Row],[COLOCACIONES_JOVENES_HOMBRE]]</f>
        <v>4</v>
      </c>
      <c r="AZ11">
        <v>2</v>
      </c>
      <c r="BA11">
        <v>2</v>
      </c>
      <c r="BB11">
        <f>Tabla2[[#This Row],[COLOCACIONES_PCD_MUJER]]+Tabla2[[#This Row],[COLOCACIONES_PCD_HOMBRE]]</f>
        <v>0</v>
      </c>
      <c r="BC11">
        <v>0</v>
      </c>
      <c r="BD11">
        <v>0</v>
      </c>
      <c r="BE11">
        <f>Tabla2[[#This Row],[COLOCACIONES_RUV_MUJER]]+Tabla2[[#This Row],[COLOCACIONES_RUV_HOMBRE]]</f>
        <v>4</v>
      </c>
      <c r="BF11">
        <v>1</v>
      </c>
      <c r="BG11">
        <v>3</v>
      </c>
      <c r="BH11">
        <f>Tabla2[[#This Row],[POSTULACIONES_HOMBRE_ASISTIDA]]+Tabla2[[#This Row],[POSTULACIONES_MUJER_ASISTIDA]]</f>
        <v>7</v>
      </c>
      <c r="BI11">
        <v>3</v>
      </c>
      <c r="BJ11">
        <v>4</v>
      </c>
      <c r="BK11">
        <f>Tabla2[[#This Row],[POSTULACIONES_HOMBRE_AUTO]]+Tabla2[[#This Row],[POSTULACIONES_MUJER_AUTO]]</f>
        <v>2</v>
      </c>
      <c r="BL11">
        <v>2</v>
      </c>
      <c r="BM11">
        <v>0</v>
      </c>
      <c r="BN11">
        <f>Tabla2[[#This Row],[POSTS_JOVENES_MUJER_ASISTIDA]]+Tabla2[[#This Row],[POSTS_JOVENES_HOMBRE_ASISTIDA]]</f>
        <v>2</v>
      </c>
      <c r="BO11">
        <v>0</v>
      </c>
      <c r="BP11">
        <v>2</v>
      </c>
      <c r="BQ11">
        <f>Tabla2[[#This Row],[POSTS_JOVENES_MUJER_AUTO]]+Tabla2[[#This Row],[POSTS_JOVENES_HOMBRE_AUTO]]</f>
        <v>0</v>
      </c>
      <c r="BR11">
        <v>0</v>
      </c>
      <c r="BS11">
        <v>0</v>
      </c>
      <c r="BT11">
        <f>Tabla2[[#This Row],[POSTS_PCD_MUJER_ASISTIDA]]+Tabla2[[#This Row],[POSTS_PCD_HOMBRE_ASISTIDA]]</f>
        <v>0</v>
      </c>
      <c r="BU11">
        <v>0</v>
      </c>
      <c r="BV11">
        <v>0</v>
      </c>
      <c r="BW11">
        <f>Tabla2[[#This Row],[POSTS_PCD_MUJER_AUTO]]+Tabla2[[#This Row],[POSTS_PCD_HOMBRE_AUTO]]</f>
        <v>0</v>
      </c>
      <c r="BX11">
        <v>0</v>
      </c>
      <c r="BY11">
        <v>0</v>
      </c>
      <c r="BZ11">
        <f>Tabla2[[#This Row],[POSTS_RUV_MUJER_ASISTIDA]]+Tabla2[[#This Row],[POSTS_RUV_HOMBRE_ASISTIDA]]</f>
        <v>3</v>
      </c>
      <c r="CA11">
        <v>1</v>
      </c>
      <c r="CB11">
        <v>2</v>
      </c>
      <c r="CC11">
        <f>Tabla2[[#This Row],[POSTS_RUV_MUJER_AUTO]]+Tabla2[[#This Row],[POSTS_RUV_HOMBRE_AUTO]]</f>
        <v>0</v>
      </c>
      <c r="CD11">
        <v>0</v>
      </c>
      <c r="CE11">
        <v>0</v>
      </c>
      <c r="CF11">
        <v>0</v>
      </c>
      <c r="CG11">
        <v>2</v>
      </c>
      <c r="CH11">
        <v>13</v>
      </c>
    </row>
    <row r="13" spans="1:86" x14ac:dyDescent="0.25">
      <c r="L13">
        <f>SUM(Tabla2[total inscritos])</f>
        <v>6487</v>
      </c>
      <c r="M13">
        <f>SUM(Tabla2[INSCRITOS_HOMBRE])</f>
        <v>3026</v>
      </c>
      <c r="N13">
        <f>SUM(Tabla2[INSCRITOS_MUJER])</f>
        <v>3461</v>
      </c>
      <c r="O13">
        <f>SUM(Tabla2[T. Inscritos Jóvenes])</f>
        <v>2628</v>
      </c>
      <c r="P13">
        <f>SUM(Tabla2[INSCRITOS_JOVENES_MUJER])</f>
        <v>1325</v>
      </c>
      <c r="Q13">
        <f>SUM(Tabla2[INSCRITOS_JOVENES_HOMBRE])</f>
        <v>1303</v>
      </c>
      <c r="R13">
        <f>SUM(Tabla2[T. Inscritos PcD])</f>
        <v>33</v>
      </c>
      <c r="S13">
        <f>SUM(Tabla2[INSCRITOS_PCD_MUJER])</f>
        <v>14</v>
      </c>
      <c r="T13">
        <f>SUM(Tabla2[INSCRITOS_PCD_HOMBRE])</f>
        <v>19</v>
      </c>
      <c r="U13">
        <f>SUM(Tabla2[T. Inscritos Víctimas])</f>
        <v>1126</v>
      </c>
      <c r="V13">
        <f>SUM(Tabla2[INSCRITOS_RUV_MUJER])</f>
        <v>652</v>
      </c>
      <c r="W13">
        <f>SUM(Tabla2[INSCRITOS_RUV_HOMBRE])</f>
        <v>474</v>
      </c>
      <c r="X13">
        <f>SUM(Tabla2[T. Entrevista ])</f>
        <v>6752</v>
      </c>
      <c r="Y13">
        <f>SUM(Tabla2[ORIENTADOS_HOMBRE_IND])</f>
        <v>3159</v>
      </c>
      <c r="Z13">
        <f>SUM(Tabla2[ORIENTADOS_MUJER_IND])</f>
        <v>3593</v>
      </c>
      <c r="AA13">
        <f>SUM(Tabla2[T. Talleres])</f>
        <v>664</v>
      </c>
      <c r="AB13">
        <f>SUM(Tabla2[ORIENTADOS_HOMBRE_GRU])</f>
        <v>311</v>
      </c>
      <c r="AC13">
        <f>SUM(Tabla2[ORIENTADOS_MUJER_GRU])</f>
        <v>353</v>
      </c>
      <c r="AD13">
        <f>SUM(Tabla2[T. Entrevistas Jóvenes])</f>
        <v>2970</v>
      </c>
      <c r="AE13">
        <f>SUM(Tabla2[ORIENTADOS_JOVENES_MUJER_IND])</f>
        <v>1556</v>
      </c>
      <c r="AF13">
        <f>SUM(Tabla2[ORIENTADOS_JOVENES_HOMBRE_IND])</f>
        <v>1414</v>
      </c>
      <c r="AG13">
        <f>SUM(Tabla2[T. Talleres Jóvenes])</f>
        <v>274</v>
      </c>
      <c r="AH13">
        <f>SUM(Tabla2[ORIENTADOS_JOVENES_MUJER_GRU])</f>
        <v>147</v>
      </c>
      <c r="AI13">
        <f>SUM(Tabla2[ORIENTADOS_JOVENES_HOMBRE_GRU])</f>
        <v>127</v>
      </c>
      <c r="AJ13">
        <f>SUM(Tabla2[T. Entrevistas PcD])</f>
        <v>70</v>
      </c>
      <c r="AK13">
        <f>SUM(Tabla2[ORIENTADOS_PCD_MUJER_IND])</f>
        <v>32</v>
      </c>
      <c r="AL13">
        <f>SUM(Tabla2[ORIENTADOS_PCD_HOMBRE_IND])</f>
        <v>38</v>
      </c>
      <c r="AM13">
        <f>SUM(Tabla2[T. Talleres PcD])</f>
        <v>5</v>
      </c>
      <c r="AN13">
        <f>SUM(Tabla2[ORIENTADOS_PCD_MUJER_GRU])</f>
        <v>1</v>
      </c>
      <c r="AO13">
        <f>SUM(Tabla2[ORIENTADOS_PCD_HOMBRE_GRU])</f>
        <v>4</v>
      </c>
      <c r="AP13">
        <f>SUM(Tabla2[T. Entrevistas Víctimas])</f>
        <v>1371</v>
      </c>
      <c r="AQ13">
        <f>SUM(Tabla2[ORIENTADOS_RUV_MUJER_IND])</f>
        <v>778</v>
      </c>
      <c r="AR13">
        <f>SUM(Tabla2[ORIENTADOS_RUV_HOMBRE_IND])</f>
        <v>593</v>
      </c>
      <c r="AS13">
        <f>SUM(Tabla2[T. Talleres Víctimas])</f>
        <v>171</v>
      </c>
      <c r="AT13">
        <f>SUM(Tabla2[ORIENTADOS_RUV_MUJER_GRU])</f>
        <v>108</v>
      </c>
      <c r="AU13">
        <f>SUM(Tabla2[ORIENTADOS_RUV_HOMBRE_GRU])</f>
        <v>63</v>
      </c>
      <c r="AV13">
        <f>SUM(Tabla2[T. Colocaciones])</f>
        <v>3955</v>
      </c>
      <c r="AW13">
        <f>SUM(Tabla2[COLOCACIONES_HOMBRE])</f>
        <v>1923</v>
      </c>
      <c r="AX13">
        <f>SUM(Tabla2[COLOCACIONES_MUJER])</f>
        <v>2032</v>
      </c>
      <c r="AY13">
        <f>SUM(Tabla2[T. Colocaciones Jóvenes])</f>
        <v>1810</v>
      </c>
      <c r="AZ13">
        <f>SUM(Tabla2[COLOCACIONES_JOVENES_MUJER])</f>
        <v>880</v>
      </c>
      <c r="BA13">
        <f>SUM(Tabla2[COLOCACIONES_JOVENES_HOMBRE])</f>
        <v>930</v>
      </c>
      <c r="BB13">
        <f>SUM(Tabla2[T. Colocaciones PcD])</f>
        <v>34</v>
      </c>
      <c r="BC13">
        <f>SUM(Tabla2[COLOCACIONES_PCD_MUJER])</f>
        <v>15</v>
      </c>
      <c r="BD13">
        <f>SUM(Tabla2[COLOCACIONES_PCD_HOMBRE])</f>
        <v>19</v>
      </c>
      <c r="BE13">
        <f>SUM(Tabla2[T. Colocaciones Víctimas])</f>
        <v>842</v>
      </c>
      <c r="BF13">
        <f>SUM(Tabla2[COLOCACIONES_RUV_MUJER])</f>
        <v>502</v>
      </c>
      <c r="BG13">
        <f>SUM(Tabla2[COLOCACIONES_RUV_HOMBRE])</f>
        <v>340</v>
      </c>
      <c r="BH13">
        <f>SUM(Tabla2[T. Postulaciones])</f>
        <v>6088</v>
      </c>
      <c r="BI13">
        <f>SUM(Tabla2[POSTULACIONES_HOMBRE_ASISTIDA])</f>
        <v>2891</v>
      </c>
      <c r="BJ13">
        <f>SUM(Tabla2[POSTULACIONES_MUJER_ASISTIDA])</f>
        <v>3197</v>
      </c>
      <c r="BK13">
        <f>SUM(Tabla2[T. Autopostulaciones])</f>
        <v>9407</v>
      </c>
      <c r="BL13">
        <f>SUM(Tabla2[POSTULACIONES_HOMBRE_AUTO])</f>
        <v>6146</v>
      </c>
      <c r="BM13">
        <f>SUM(Tabla2[POSTULACIONES_MUJER_AUTO])</f>
        <v>3261</v>
      </c>
      <c r="BN13">
        <f>SUM(Tabla2[T. Postulaciones Jóvenes])</f>
        <v>2432</v>
      </c>
      <c r="BO13">
        <f>SUM(Tabla2[POSTS_JOVENES_MUJER_ASISTIDA])</f>
        <v>1221</v>
      </c>
      <c r="BP13">
        <f>SUM(Tabla2[POSTS_JOVENES_HOMBRE_ASISTIDA])</f>
        <v>1211</v>
      </c>
      <c r="BQ13">
        <f>SUM(Tabla2[T. Autopostulaciones Jóvenes])</f>
        <v>2112</v>
      </c>
      <c r="BR13">
        <f>SUM(Tabla2[POSTS_JOVENES_MUJER_AUTO])</f>
        <v>908</v>
      </c>
      <c r="BS13">
        <f>SUM(Tabla2[POSTS_JOVENES_HOMBRE_AUTO])</f>
        <v>1204</v>
      </c>
      <c r="BT13">
        <f>SUM(Tabla2[T. Postulaciones PcD])</f>
        <v>188</v>
      </c>
      <c r="BU13">
        <f>SUM(Tabla2[POSTS_PCD_MUJER_ASISTIDA])</f>
        <v>65</v>
      </c>
      <c r="BV13">
        <f>SUM(Tabla2[POSTS_PCD_HOMBRE_ASISTIDA])</f>
        <v>123</v>
      </c>
      <c r="BW13">
        <f>SUM(Tabla2[T. Autopostulaciones PcD])</f>
        <v>191</v>
      </c>
      <c r="BX13">
        <f>SUM(Tabla2[POSTS_PCD_MUJER_AUTO])</f>
        <v>48</v>
      </c>
      <c r="BY13">
        <f>SUM(Tabla2[POSTS_PCD_HOMBRE_AUTO])</f>
        <v>143</v>
      </c>
      <c r="BZ13">
        <f>SUM(Tabla2[T. Postulaciones Víctimas])</f>
        <v>1784</v>
      </c>
      <c r="CA13">
        <f>SUM(Tabla2[POSTS_RUV_MUJER_ASISTIDA])</f>
        <v>965</v>
      </c>
      <c r="CB13">
        <f>SUM(Tabla2[POSTS_RUV_HOMBRE_ASISTIDA])</f>
        <v>819</v>
      </c>
      <c r="CC13">
        <f>SUM(Tabla2[T. Autopostulaciones Víctimas])</f>
        <v>1624</v>
      </c>
      <c r="CD13">
        <f>SUM(Tabla2[POSTS_RUV_MUJER_AUTO])</f>
        <v>656</v>
      </c>
      <c r="CE13">
        <f>SUM(Tabla2[POSTS_RUV_HOMBRE_AUTO])</f>
        <v>968</v>
      </c>
      <c r="CF13">
        <f>SUM(Tabla2[EMPRESAS])</f>
        <v>219</v>
      </c>
      <c r="CG13">
        <f>SUM(Tabla2[SOLICITUDES])</f>
        <v>2243</v>
      </c>
      <c r="CH13">
        <f>SUM(Tabla2[VACANTES])</f>
        <v>5623</v>
      </c>
    </row>
  </sheetData>
  <pageMargins left="0.7" right="0.7" top="0.75" bottom="0.75" header="0.3" footer="0.3"/>
  <ignoredErrors>
    <ignoredError sqref="G2:G11 D2:D11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62A8-4BB6-0B45-BAAB-37807C8B0DBF}">
  <dimension ref="A1:G1131"/>
  <sheetViews>
    <sheetView workbookViewId="0">
      <selection activeCell="E989" sqref="E989"/>
    </sheetView>
  </sheetViews>
  <sheetFormatPr baseColWidth="10" defaultRowHeight="15" x14ac:dyDescent="0.25"/>
  <cols>
    <col min="2" max="2" width="17.42578125" customWidth="1"/>
    <col min="5" max="5" width="28.28515625" customWidth="1"/>
    <col min="7" max="7" width="23" customWidth="1"/>
  </cols>
  <sheetData>
    <row r="1" spans="1:7" ht="45" x14ac:dyDescent="0.25">
      <c r="A1" s="2" t="s">
        <v>245</v>
      </c>
      <c r="B1" s="3" t="s">
        <v>2</v>
      </c>
      <c r="C1" s="2" t="s">
        <v>242</v>
      </c>
      <c r="D1" s="3" t="s">
        <v>3</v>
      </c>
      <c r="E1" s="4" t="s">
        <v>246</v>
      </c>
      <c r="F1" s="3" t="s">
        <v>247</v>
      </c>
      <c r="G1" s="3" t="s">
        <v>248</v>
      </c>
    </row>
    <row r="2" spans="1:7" x14ac:dyDescent="0.25">
      <c r="A2" s="5" t="s">
        <v>243</v>
      </c>
      <c r="B2" t="s">
        <v>249</v>
      </c>
      <c r="C2" s="5" t="s">
        <v>93</v>
      </c>
      <c r="D2" t="s">
        <v>250</v>
      </c>
      <c r="E2" t="s">
        <v>251</v>
      </c>
      <c r="F2" t="s">
        <v>252</v>
      </c>
      <c r="G2" t="s">
        <v>253</v>
      </c>
    </row>
    <row r="3" spans="1:7" x14ac:dyDescent="0.25">
      <c r="A3" s="5" t="s">
        <v>243</v>
      </c>
      <c r="B3" t="s">
        <v>249</v>
      </c>
      <c r="C3" s="5" t="s">
        <v>94</v>
      </c>
      <c r="D3" t="s">
        <v>254</v>
      </c>
      <c r="E3" t="s">
        <v>251</v>
      </c>
      <c r="F3" t="s">
        <v>252</v>
      </c>
      <c r="G3" t="s">
        <v>255</v>
      </c>
    </row>
    <row r="4" spans="1:7" x14ac:dyDescent="0.25">
      <c r="A4" s="5" t="s">
        <v>243</v>
      </c>
      <c r="B4" t="s">
        <v>249</v>
      </c>
      <c r="C4" s="5" t="s">
        <v>96</v>
      </c>
      <c r="D4" t="s">
        <v>256</v>
      </c>
      <c r="E4" t="s">
        <v>251</v>
      </c>
      <c r="F4" t="s">
        <v>252</v>
      </c>
      <c r="G4" t="s">
        <v>257</v>
      </c>
    </row>
    <row r="5" spans="1:7" x14ac:dyDescent="0.25">
      <c r="A5" s="5" t="s">
        <v>243</v>
      </c>
      <c r="B5" t="s">
        <v>249</v>
      </c>
      <c r="C5" s="5" t="s">
        <v>97</v>
      </c>
      <c r="D5" t="s">
        <v>258</v>
      </c>
      <c r="E5" t="s">
        <v>251</v>
      </c>
      <c r="F5" t="s">
        <v>252</v>
      </c>
      <c r="G5" t="s">
        <v>259</v>
      </c>
    </row>
    <row r="6" spans="1:7" x14ac:dyDescent="0.25">
      <c r="A6" s="5" t="s">
        <v>243</v>
      </c>
      <c r="B6" t="s">
        <v>249</v>
      </c>
      <c r="C6" s="5" t="s">
        <v>98</v>
      </c>
      <c r="D6" t="s">
        <v>260</v>
      </c>
      <c r="E6" t="s">
        <v>251</v>
      </c>
      <c r="F6" t="s">
        <v>252</v>
      </c>
      <c r="G6" t="s">
        <v>261</v>
      </c>
    </row>
    <row r="7" spans="1:7" x14ac:dyDescent="0.25">
      <c r="A7" s="5" t="s">
        <v>243</v>
      </c>
      <c r="B7" t="s">
        <v>249</v>
      </c>
      <c r="C7" s="5" t="s">
        <v>99</v>
      </c>
      <c r="D7" t="s">
        <v>262</v>
      </c>
      <c r="E7" t="s">
        <v>251</v>
      </c>
      <c r="F7" t="s">
        <v>252</v>
      </c>
      <c r="G7" t="s">
        <v>263</v>
      </c>
    </row>
    <row r="8" spans="1:7" x14ac:dyDescent="0.25">
      <c r="A8" s="5" t="s">
        <v>243</v>
      </c>
      <c r="B8" t="s">
        <v>249</v>
      </c>
      <c r="C8" s="5" t="s">
        <v>100</v>
      </c>
      <c r="D8" t="s">
        <v>264</v>
      </c>
      <c r="E8" t="s">
        <v>251</v>
      </c>
      <c r="F8" t="s">
        <v>252</v>
      </c>
      <c r="G8" t="s">
        <v>265</v>
      </c>
    </row>
    <row r="9" spans="1:7" x14ac:dyDescent="0.25">
      <c r="A9" s="5" t="s">
        <v>243</v>
      </c>
      <c r="B9" t="s">
        <v>249</v>
      </c>
      <c r="C9" s="5" t="s">
        <v>101</v>
      </c>
      <c r="D9" t="s">
        <v>266</v>
      </c>
      <c r="E9" t="s">
        <v>251</v>
      </c>
      <c r="F9" t="s">
        <v>252</v>
      </c>
      <c r="G9" t="s">
        <v>267</v>
      </c>
    </row>
    <row r="10" spans="1:7" x14ac:dyDescent="0.25">
      <c r="A10" s="5" t="s">
        <v>243</v>
      </c>
      <c r="B10" t="s">
        <v>249</v>
      </c>
      <c r="C10" s="5" t="s">
        <v>102</v>
      </c>
      <c r="D10" t="s">
        <v>268</v>
      </c>
      <c r="E10" t="s">
        <v>251</v>
      </c>
      <c r="F10" t="s">
        <v>252</v>
      </c>
      <c r="G10" t="s">
        <v>269</v>
      </c>
    </row>
    <row r="11" spans="1:7" x14ac:dyDescent="0.25">
      <c r="A11" s="5" t="s">
        <v>243</v>
      </c>
      <c r="B11" t="s">
        <v>249</v>
      </c>
      <c r="C11" s="5" t="s">
        <v>103</v>
      </c>
      <c r="D11" t="s">
        <v>270</v>
      </c>
      <c r="E11" t="s">
        <v>251</v>
      </c>
      <c r="F11" t="s">
        <v>252</v>
      </c>
      <c r="G11" t="s">
        <v>271</v>
      </c>
    </row>
    <row r="12" spans="1:7" x14ac:dyDescent="0.25">
      <c r="A12" s="5" t="s">
        <v>243</v>
      </c>
      <c r="B12" t="s">
        <v>249</v>
      </c>
      <c r="C12" s="5" t="s">
        <v>104</v>
      </c>
      <c r="D12" t="s">
        <v>272</v>
      </c>
      <c r="E12" t="s">
        <v>251</v>
      </c>
      <c r="F12" t="s">
        <v>252</v>
      </c>
      <c r="G12" t="s">
        <v>273</v>
      </c>
    </row>
    <row r="13" spans="1:7" x14ac:dyDescent="0.25">
      <c r="A13" s="5" t="s">
        <v>243</v>
      </c>
      <c r="B13" t="s">
        <v>249</v>
      </c>
      <c r="C13" s="5" t="s">
        <v>105</v>
      </c>
      <c r="D13" t="s">
        <v>274</v>
      </c>
      <c r="E13" t="s">
        <v>251</v>
      </c>
      <c r="F13" t="s">
        <v>252</v>
      </c>
      <c r="G13" t="s">
        <v>275</v>
      </c>
    </row>
    <row r="14" spans="1:7" x14ac:dyDescent="0.25">
      <c r="A14" s="5" t="s">
        <v>243</v>
      </c>
      <c r="B14" t="s">
        <v>249</v>
      </c>
      <c r="C14" s="5" t="s">
        <v>106</v>
      </c>
      <c r="D14" t="s">
        <v>276</v>
      </c>
      <c r="E14" t="s">
        <v>251</v>
      </c>
      <c r="F14" t="s">
        <v>252</v>
      </c>
      <c r="G14" t="s">
        <v>277</v>
      </c>
    </row>
    <row r="15" spans="1:7" x14ac:dyDescent="0.25">
      <c r="A15" s="5" t="s">
        <v>243</v>
      </c>
      <c r="B15" t="s">
        <v>249</v>
      </c>
      <c r="C15" s="5" t="s">
        <v>107</v>
      </c>
      <c r="D15" t="s">
        <v>278</v>
      </c>
      <c r="E15" t="s">
        <v>251</v>
      </c>
      <c r="F15" t="s">
        <v>252</v>
      </c>
      <c r="G15" t="s">
        <v>279</v>
      </c>
    </row>
    <row r="16" spans="1:7" x14ac:dyDescent="0.25">
      <c r="A16" s="5" t="s">
        <v>243</v>
      </c>
      <c r="B16" t="s">
        <v>249</v>
      </c>
      <c r="C16" s="5" t="s">
        <v>108</v>
      </c>
      <c r="D16" t="s">
        <v>280</v>
      </c>
      <c r="E16" t="s">
        <v>251</v>
      </c>
      <c r="F16" t="s">
        <v>252</v>
      </c>
      <c r="G16" t="s">
        <v>281</v>
      </c>
    </row>
    <row r="17" spans="1:7" x14ac:dyDescent="0.25">
      <c r="A17" s="5" t="s">
        <v>243</v>
      </c>
      <c r="B17" t="s">
        <v>249</v>
      </c>
      <c r="C17" s="5" t="s">
        <v>109</v>
      </c>
      <c r="D17" t="s">
        <v>282</v>
      </c>
      <c r="E17" t="s">
        <v>251</v>
      </c>
      <c r="F17" t="s">
        <v>252</v>
      </c>
      <c r="G17" t="s">
        <v>283</v>
      </c>
    </row>
    <row r="18" spans="1:7" x14ac:dyDescent="0.25">
      <c r="A18" s="5" t="s">
        <v>243</v>
      </c>
      <c r="B18" t="s">
        <v>249</v>
      </c>
      <c r="C18" s="5" t="s">
        <v>111</v>
      </c>
      <c r="D18" t="s">
        <v>284</v>
      </c>
      <c r="E18" t="s">
        <v>251</v>
      </c>
      <c r="F18" t="s">
        <v>252</v>
      </c>
      <c r="G18" t="s">
        <v>285</v>
      </c>
    </row>
    <row r="19" spans="1:7" x14ac:dyDescent="0.25">
      <c r="A19" s="5" t="s">
        <v>243</v>
      </c>
      <c r="B19" t="s">
        <v>249</v>
      </c>
      <c r="C19" s="5" t="s">
        <v>113</v>
      </c>
      <c r="D19" t="s">
        <v>286</v>
      </c>
      <c r="E19" t="s">
        <v>251</v>
      </c>
      <c r="F19" t="s">
        <v>252</v>
      </c>
      <c r="G19" t="s">
        <v>287</v>
      </c>
    </row>
    <row r="20" spans="1:7" x14ac:dyDescent="0.25">
      <c r="A20" s="5" t="s">
        <v>243</v>
      </c>
      <c r="B20" t="s">
        <v>249</v>
      </c>
      <c r="C20" s="5" t="s">
        <v>114</v>
      </c>
      <c r="D20" t="s">
        <v>288</v>
      </c>
      <c r="E20" t="s">
        <v>251</v>
      </c>
      <c r="F20" t="s">
        <v>252</v>
      </c>
      <c r="G20" t="s">
        <v>289</v>
      </c>
    </row>
    <row r="21" spans="1:7" x14ac:dyDescent="0.25">
      <c r="A21" s="5" t="s">
        <v>243</v>
      </c>
      <c r="B21" t="s">
        <v>249</v>
      </c>
      <c r="C21" s="5" t="s">
        <v>116</v>
      </c>
      <c r="D21" t="s">
        <v>290</v>
      </c>
      <c r="E21" t="s">
        <v>251</v>
      </c>
      <c r="F21" t="s">
        <v>252</v>
      </c>
      <c r="G21" t="s">
        <v>291</v>
      </c>
    </row>
    <row r="22" spans="1:7" x14ac:dyDescent="0.25">
      <c r="A22" s="5" t="s">
        <v>243</v>
      </c>
      <c r="B22" t="s">
        <v>249</v>
      </c>
      <c r="C22" s="5" t="s">
        <v>117</v>
      </c>
      <c r="D22" t="s">
        <v>292</v>
      </c>
      <c r="E22" t="s">
        <v>251</v>
      </c>
      <c r="F22" t="s">
        <v>252</v>
      </c>
      <c r="G22" t="s">
        <v>293</v>
      </c>
    </row>
    <row r="23" spans="1:7" x14ac:dyDescent="0.25">
      <c r="A23" s="5" t="s">
        <v>243</v>
      </c>
      <c r="B23" t="s">
        <v>249</v>
      </c>
      <c r="C23" s="5" t="s">
        <v>118</v>
      </c>
      <c r="D23" t="s">
        <v>294</v>
      </c>
      <c r="E23" t="s">
        <v>251</v>
      </c>
      <c r="F23" t="s">
        <v>252</v>
      </c>
      <c r="G23" t="s">
        <v>295</v>
      </c>
    </row>
    <row r="24" spans="1:7" x14ac:dyDescent="0.25">
      <c r="A24" s="5" t="s">
        <v>243</v>
      </c>
      <c r="B24" t="s">
        <v>249</v>
      </c>
      <c r="C24" s="5" t="s">
        <v>119</v>
      </c>
      <c r="D24" t="s">
        <v>296</v>
      </c>
      <c r="E24" t="s">
        <v>251</v>
      </c>
      <c r="F24" t="s">
        <v>252</v>
      </c>
      <c r="G24" t="s">
        <v>297</v>
      </c>
    </row>
    <row r="25" spans="1:7" x14ac:dyDescent="0.25">
      <c r="A25" s="5" t="s">
        <v>243</v>
      </c>
      <c r="B25" t="s">
        <v>249</v>
      </c>
      <c r="C25" s="5" t="s">
        <v>121</v>
      </c>
      <c r="D25" t="s">
        <v>298</v>
      </c>
      <c r="E25" t="s">
        <v>251</v>
      </c>
      <c r="F25" t="s">
        <v>252</v>
      </c>
      <c r="G25" t="s">
        <v>299</v>
      </c>
    </row>
    <row r="26" spans="1:7" x14ac:dyDescent="0.25">
      <c r="A26" s="5" t="s">
        <v>243</v>
      </c>
      <c r="B26" t="s">
        <v>249</v>
      </c>
      <c r="C26" s="5" t="s">
        <v>122</v>
      </c>
      <c r="D26" t="s">
        <v>300</v>
      </c>
      <c r="E26" t="s">
        <v>251</v>
      </c>
      <c r="F26" t="s">
        <v>252</v>
      </c>
      <c r="G26" t="s">
        <v>301</v>
      </c>
    </row>
    <row r="27" spans="1:7" x14ac:dyDescent="0.25">
      <c r="A27" s="5" t="s">
        <v>243</v>
      </c>
      <c r="B27" t="s">
        <v>249</v>
      </c>
      <c r="C27" s="5" t="s">
        <v>124</v>
      </c>
      <c r="D27" t="s">
        <v>302</v>
      </c>
      <c r="E27" t="s">
        <v>251</v>
      </c>
      <c r="F27" t="s">
        <v>252</v>
      </c>
      <c r="G27" t="s">
        <v>303</v>
      </c>
    </row>
    <row r="28" spans="1:7" x14ac:dyDescent="0.25">
      <c r="A28" s="5" t="s">
        <v>243</v>
      </c>
      <c r="B28" t="s">
        <v>249</v>
      </c>
      <c r="C28" s="5" t="s">
        <v>125</v>
      </c>
      <c r="D28" t="s">
        <v>304</v>
      </c>
      <c r="E28" t="s">
        <v>251</v>
      </c>
      <c r="F28" t="s">
        <v>252</v>
      </c>
      <c r="G28" t="s">
        <v>305</v>
      </c>
    </row>
    <row r="29" spans="1:7" x14ac:dyDescent="0.25">
      <c r="A29" s="5" t="s">
        <v>243</v>
      </c>
      <c r="B29" t="s">
        <v>249</v>
      </c>
      <c r="C29" s="5" t="s">
        <v>127</v>
      </c>
      <c r="D29" t="s">
        <v>306</v>
      </c>
      <c r="E29" t="s">
        <v>251</v>
      </c>
      <c r="F29" t="s">
        <v>252</v>
      </c>
      <c r="G29" t="s">
        <v>307</v>
      </c>
    </row>
    <row r="30" spans="1:7" x14ac:dyDescent="0.25">
      <c r="A30" s="5" t="s">
        <v>243</v>
      </c>
      <c r="B30" t="s">
        <v>249</v>
      </c>
      <c r="C30" s="5" t="s">
        <v>128</v>
      </c>
      <c r="D30" t="s">
        <v>308</v>
      </c>
      <c r="E30" t="s">
        <v>251</v>
      </c>
      <c r="F30" t="s">
        <v>252</v>
      </c>
      <c r="G30" t="s">
        <v>309</v>
      </c>
    </row>
    <row r="31" spans="1:7" x14ac:dyDescent="0.25">
      <c r="A31" s="5" t="s">
        <v>243</v>
      </c>
      <c r="B31" t="s">
        <v>249</v>
      </c>
      <c r="C31" s="5" t="s">
        <v>129</v>
      </c>
      <c r="D31" t="s">
        <v>310</v>
      </c>
      <c r="E31" t="s">
        <v>251</v>
      </c>
      <c r="F31" t="s">
        <v>252</v>
      </c>
      <c r="G31" t="s">
        <v>311</v>
      </c>
    </row>
    <row r="32" spans="1:7" x14ac:dyDescent="0.25">
      <c r="A32" s="5" t="s">
        <v>243</v>
      </c>
      <c r="B32" t="s">
        <v>249</v>
      </c>
      <c r="C32" s="5" t="s">
        <v>130</v>
      </c>
      <c r="D32" t="s">
        <v>312</v>
      </c>
      <c r="E32" t="s">
        <v>251</v>
      </c>
      <c r="F32" t="s">
        <v>252</v>
      </c>
      <c r="G32" t="s">
        <v>313</v>
      </c>
    </row>
    <row r="33" spans="1:7" x14ac:dyDescent="0.25">
      <c r="A33" s="5" t="s">
        <v>243</v>
      </c>
      <c r="B33" t="s">
        <v>249</v>
      </c>
      <c r="C33" s="5" t="s">
        <v>131</v>
      </c>
      <c r="D33" t="s">
        <v>314</v>
      </c>
      <c r="E33" t="s">
        <v>251</v>
      </c>
      <c r="F33" t="s">
        <v>252</v>
      </c>
      <c r="G33" t="s">
        <v>315</v>
      </c>
    </row>
    <row r="34" spans="1:7" x14ac:dyDescent="0.25">
      <c r="A34" s="5" t="s">
        <v>243</v>
      </c>
      <c r="B34" t="s">
        <v>249</v>
      </c>
      <c r="C34" s="5" t="s">
        <v>132</v>
      </c>
      <c r="D34" t="s">
        <v>316</v>
      </c>
      <c r="E34" t="s">
        <v>251</v>
      </c>
      <c r="F34" t="s">
        <v>252</v>
      </c>
      <c r="G34" t="s">
        <v>317</v>
      </c>
    </row>
    <row r="35" spans="1:7" x14ac:dyDescent="0.25">
      <c r="A35" s="5" t="s">
        <v>243</v>
      </c>
      <c r="B35" t="s">
        <v>249</v>
      </c>
      <c r="C35" s="5" t="s">
        <v>133</v>
      </c>
      <c r="D35" t="s">
        <v>318</v>
      </c>
      <c r="E35" t="s">
        <v>251</v>
      </c>
      <c r="F35" t="s">
        <v>252</v>
      </c>
      <c r="G35" t="s">
        <v>319</v>
      </c>
    </row>
    <row r="36" spans="1:7" x14ac:dyDescent="0.25">
      <c r="A36" s="5" t="s">
        <v>243</v>
      </c>
      <c r="B36" t="s">
        <v>249</v>
      </c>
      <c r="C36" s="5" t="s">
        <v>134</v>
      </c>
      <c r="D36" t="s">
        <v>320</v>
      </c>
      <c r="E36" t="s">
        <v>251</v>
      </c>
      <c r="F36" t="s">
        <v>252</v>
      </c>
      <c r="G36" t="s">
        <v>321</v>
      </c>
    </row>
    <row r="37" spans="1:7" x14ac:dyDescent="0.25">
      <c r="A37" s="5" t="s">
        <v>243</v>
      </c>
      <c r="B37" t="s">
        <v>249</v>
      </c>
      <c r="C37" s="5" t="s">
        <v>135</v>
      </c>
      <c r="D37" t="s">
        <v>322</v>
      </c>
      <c r="E37" t="s">
        <v>251</v>
      </c>
      <c r="F37" t="s">
        <v>252</v>
      </c>
      <c r="G37" t="s">
        <v>323</v>
      </c>
    </row>
    <row r="38" spans="1:7" x14ac:dyDescent="0.25">
      <c r="A38" s="5" t="s">
        <v>243</v>
      </c>
      <c r="B38" t="s">
        <v>249</v>
      </c>
      <c r="C38" s="5" t="s">
        <v>137</v>
      </c>
      <c r="D38" t="s">
        <v>324</v>
      </c>
      <c r="E38" t="s">
        <v>251</v>
      </c>
      <c r="F38" t="s">
        <v>252</v>
      </c>
      <c r="G38" t="s">
        <v>325</v>
      </c>
    </row>
    <row r="39" spans="1:7" x14ac:dyDescent="0.25">
      <c r="A39" s="5" t="s">
        <v>243</v>
      </c>
      <c r="B39" t="s">
        <v>249</v>
      </c>
      <c r="C39" s="5" t="s">
        <v>138</v>
      </c>
      <c r="D39" t="s">
        <v>326</v>
      </c>
      <c r="E39" t="s">
        <v>251</v>
      </c>
      <c r="F39" t="s">
        <v>252</v>
      </c>
      <c r="G39" t="s">
        <v>327</v>
      </c>
    </row>
    <row r="40" spans="1:7" x14ac:dyDescent="0.25">
      <c r="A40" s="5" t="s">
        <v>243</v>
      </c>
      <c r="B40" t="s">
        <v>249</v>
      </c>
      <c r="C40" s="5" t="s">
        <v>139</v>
      </c>
      <c r="D40" t="s">
        <v>328</v>
      </c>
      <c r="E40" t="s">
        <v>251</v>
      </c>
      <c r="F40" t="s">
        <v>252</v>
      </c>
      <c r="G40" t="s">
        <v>329</v>
      </c>
    </row>
    <row r="41" spans="1:7" x14ac:dyDescent="0.25">
      <c r="A41" s="5" t="s">
        <v>243</v>
      </c>
      <c r="B41" t="s">
        <v>249</v>
      </c>
      <c r="C41" s="5" t="s">
        <v>140</v>
      </c>
      <c r="D41" t="s">
        <v>330</v>
      </c>
      <c r="E41" t="s">
        <v>251</v>
      </c>
      <c r="F41" t="s">
        <v>252</v>
      </c>
      <c r="G41" t="s">
        <v>331</v>
      </c>
    </row>
    <row r="42" spans="1:7" x14ac:dyDescent="0.25">
      <c r="A42" s="5" t="s">
        <v>243</v>
      </c>
      <c r="B42" t="s">
        <v>249</v>
      </c>
      <c r="C42" s="5" t="s">
        <v>141</v>
      </c>
      <c r="D42" t="s">
        <v>332</v>
      </c>
      <c r="E42" t="s">
        <v>251</v>
      </c>
      <c r="F42" t="s">
        <v>252</v>
      </c>
      <c r="G42" t="s">
        <v>333</v>
      </c>
    </row>
    <row r="43" spans="1:7" x14ac:dyDescent="0.25">
      <c r="A43" s="5" t="s">
        <v>243</v>
      </c>
      <c r="B43" t="s">
        <v>249</v>
      </c>
      <c r="C43" s="5" t="s">
        <v>142</v>
      </c>
      <c r="D43" t="s">
        <v>334</v>
      </c>
      <c r="E43" t="s">
        <v>251</v>
      </c>
      <c r="F43" t="s">
        <v>252</v>
      </c>
      <c r="G43" t="s">
        <v>335</v>
      </c>
    </row>
    <row r="44" spans="1:7" x14ac:dyDescent="0.25">
      <c r="A44" s="5" t="s">
        <v>243</v>
      </c>
      <c r="B44" t="s">
        <v>249</v>
      </c>
      <c r="C44" s="5" t="s">
        <v>143</v>
      </c>
      <c r="D44" t="s">
        <v>336</v>
      </c>
      <c r="E44" t="s">
        <v>251</v>
      </c>
      <c r="F44" t="s">
        <v>252</v>
      </c>
      <c r="G44" t="s">
        <v>337</v>
      </c>
    </row>
    <row r="45" spans="1:7" x14ac:dyDescent="0.25">
      <c r="A45" s="5" t="s">
        <v>243</v>
      </c>
      <c r="B45" t="s">
        <v>249</v>
      </c>
      <c r="C45" s="5" t="s">
        <v>144</v>
      </c>
      <c r="D45" t="s">
        <v>338</v>
      </c>
      <c r="E45" t="s">
        <v>251</v>
      </c>
      <c r="F45" t="s">
        <v>252</v>
      </c>
      <c r="G45" t="s">
        <v>339</v>
      </c>
    </row>
    <row r="46" spans="1:7" x14ac:dyDescent="0.25">
      <c r="A46" s="5" t="s">
        <v>243</v>
      </c>
      <c r="B46" t="s">
        <v>249</v>
      </c>
      <c r="C46" s="5" t="s">
        <v>145</v>
      </c>
      <c r="D46" t="s">
        <v>340</v>
      </c>
      <c r="E46" t="s">
        <v>251</v>
      </c>
      <c r="F46" t="s">
        <v>252</v>
      </c>
      <c r="G46" t="s">
        <v>341</v>
      </c>
    </row>
    <row r="47" spans="1:7" x14ac:dyDescent="0.25">
      <c r="A47" s="5" t="s">
        <v>243</v>
      </c>
      <c r="B47" t="s">
        <v>249</v>
      </c>
      <c r="C47" s="5" t="s">
        <v>146</v>
      </c>
      <c r="D47" t="s">
        <v>342</v>
      </c>
      <c r="E47" t="s">
        <v>251</v>
      </c>
      <c r="F47" t="s">
        <v>252</v>
      </c>
      <c r="G47" t="s">
        <v>343</v>
      </c>
    </row>
    <row r="48" spans="1:7" x14ac:dyDescent="0.25">
      <c r="A48" s="5" t="s">
        <v>243</v>
      </c>
      <c r="B48" t="s">
        <v>249</v>
      </c>
      <c r="C48" s="5" t="s">
        <v>147</v>
      </c>
      <c r="D48" t="s">
        <v>344</v>
      </c>
      <c r="E48" t="s">
        <v>251</v>
      </c>
      <c r="F48" t="s">
        <v>252</v>
      </c>
      <c r="G48" t="s">
        <v>345</v>
      </c>
    </row>
    <row r="49" spans="1:7" x14ac:dyDescent="0.25">
      <c r="A49" s="5" t="s">
        <v>243</v>
      </c>
      <c r="B49" t="s">
        <v>249</v>
      </c>
      <c r="C49" s="5" t="s">
        <v>151</v>
      </c>
      <c r="D49" t="s">
        <v>346</v>
      </c>
      <c r="E49" t="s">
        <v>251</v>
      </c>
      <c r="F49" t="s">
        <v>252</v>
      </c>
      <c r="G49" t="s">
        <v>347</v>
      </c>
    </row>
    <row r="50" spans="1:7" x14ac:dyDescent="0.25">
      <c r="A50" s="5" t="s">
        <v>243</v>
      </c>
      <c r="B50" t="s">
        <v>249</v>
      </c>
      <c r="C50" s="5" t="s">
        <v>152</v>
      </c>
      <c r="D50" t="s">
        <v>348</v>
      </c>
      <c r="E50" t="s">
        <v>251</v>
      </c>
      <c r="F50" t="s">
        <v>252</v>
      </c>
      <c r="G50" t="s">
        <v>349</v>
      </c>
    </row>
    <row r="51" spans="1:7" x14ac:dyDescent="0.25">
      <c r="A51" s="5" t="s">
        <v>243</v>
      </c>
      <c r="B51" t="s">
        <v>249</v>
      </c>
      <c r="C51" s="5" t="s">
        <v>153</v>
      </c>
      <c r="D51" t="s">
        <v>350</v>
      </c>
      <c r="E51" t="s">
        <v>251</v>
      </c>
      <c r="F51" t="s">
        <v>252</v>
      </c>
      <c r="G51" t="s">
        <v>351</v>
      </c>
    </row>
    <row r="52" spans="1:7" x14ac:dyDescent="0.25">
      <c r="A52" s="5" t="s">
        <v>243</v>
      </c>
      <c r="B52" t="s">
        <v>249</v>
      </c>
      <c r="C52" s="5" t="s">
        <v>154</v>
      </c>
      <c r="D52" t="s">
        <v>352</v>
      </c>
      <c r="E52" t="s">
        <v>251</v>
      </c>
      <c r="F52" t="s">
        <v>252</v>
      </c>
      <c r="G52" t="s">
        <v>353</v>
      </c>
    </row>
    <row r="53" spans="1:7" x14ac:dyDescent="0.25">
      <c r="A53" s="5" t="s">
        <v>243</v>
      </c>
      <c r="B53" t="s">
        <v>249</v>
      </c>
      <c r="C53" s="5" t="s">
        <v>155</v>
      </c>
      <c r="D53" t="s">
        <v>354</v>
      </c>
      <c r="E53" t="s">
        <v>251</v>
      </c>
      <c r="F53" t="s">
        <v>252</v>
      </c>
      <c r="G53" t="s">
        <v>355</v>
      </c>
    </row>
    <row r="54" spans="1:7" x14ac:dyDescent="0.25">
      <c r="A54" s="5" t="s">
        <v>243</v>
      </c>
      <c r="B54" t="s">
        <v>249</v>
      </c>
      <c r="C54" s="5" t="s">
        <v>156</v>
      </c>
      <c r="D54" t="s">
        <v>356</v>
      </c>
      <c r="E54" t="s">
        <v>251</v>
      </c>
      <c r="F54" t="s">
        <v>252</v>
      </c>
      <c r="G54" t="s">
        <v>357</v>
      </c>
    </row>
    <row r="55" spans="1:7" x14ac:dyDescent="0.25">
      <c r="A55" s="5" t="s">
        <v>243</v>
      </c>
      <c r="B55" t="s">
        <v>249</v>
      </c>
      <c r="C55" s="5" t="s">
        <v>158</v>
      </c>
      <c r="D55" t="s">
        <v>358</v>
      </c>
      <c r="E55" t="s">
        <v>251</v>
      </c>
      <c r="F55" t="s">
        <v>252</v>
      </c>
      <c r="G55" t="s">
        <v>359</v>
      </c>
    </row>
    <row r="56" spans="1:7" x14ac:dyDescent="0.25">
      <c r="A56" s="5" t="s">
        <v>243</v>
      </c>
      <c r="B56" t="s">
        <v>249</v>
      </c>
      <c r="C56" s="5" t="s">
        <v>160</v>
      </c>
      <c r="D56" t="s">
        <v>360</v>
      </c>
      <c r="E56" t="s">
        <v>251</v>
      </c>
      <c r="F56" t="s">
        <v>252</v>
      </c>
      <c r="G56" t="s">
        <v>361</v>
      </c>
    </row>
    <row r="57" spans="1:7" x14ac:dyDescent="0.25">
      <c r="A57" s="5" t="s">
        <v>243</v>
      </c>
      <c r="B57" t="s">
        <v>249</v>
      </c>
      <c r="C57" s="5" t="s">
        <v>161</v>
      </c>
      <c r="D57" t="s">
        <v>362</v>
      </c>
      <c r="E57" t="s">
        <v>251</v>
      </c>
      <c r="F57" t="s">
        <v>252</v>
      </c>
      <c r="G57" t="s">
        <v>363</v>
      </c>
    </row>
    <row r="58" spans="1:7" x14ac:dyDescent="0.25">
      <c r="A58" s="5" t="s">
        <v>243</v>
      </c>
      <c r="B58" t="s">
        <v>249</v>
      </c>
      <c r="C58" s="5" t="s">
        <v>164</v>
      </c>
      <c r="D58" t="s">
        <v>364</v>
      </c>
      <c r="E58" t="s">
        <v>251</v>
      </c>
      <c r="F58" t="s">
        <v>252</v>
      </c>
      <c r="G58" t="s">
        <v>365</v>
      </c>
    </row>
    <row r="59" spans="1:7" x14ac:dyDescent="0.25">
      <c r="A59" s="5" t="s">
        <v>243</v>
      </c>
      <c r="B59" t="s">
        <v>249</v>
      </c>
      <c r="C59" s="5" t="s">
        <v>166</v>
      </c>
      <c r="D59" t="s">
        <v>366</v>
      </c>
      <c r="E59" t="s">
        <v>251</v>
      </c>
      <c r="F59" t="s">
        <v>252</v>
      </c>
      <c r="G59" t="s">
        <v>367</v>
      </c>
    </row>
    <row r="60" spans="1:7" x14ac:dyDescent="0.25">
      <c r="A60" s="5" t="s">
        <v>243</v>
      </c>
      <c r="B60" t="s">
        <v>249</v>
      </c>
      <c r="C60" s="5" t="s">
        <v>167</v>
      </c>
      <c r="D60" t="s">
        <v>368</v>
      </c>
      <c r="E60" t="s">
        <v>251</v>
      </c>
      <c r="F60" t="s">
        <v>252</v>
      </c>
      <c r="G60" t="s">
        <v>369</v>
      </c>
    </row>
    <row r="61" spans="1:7" x14ac:dyDescent="0.25">
      <c r="A61" s="5" t="s">
        <v>243</v>
      </c>
      <c r="B61" t="s">
        <v>249</v>
      </c>
      <c r="C61" s="5" t="s">
        <v>168</v>
      </c>
      <c r="D61" t="s">
        <v>370</v>
      </c>
      <c r="E61" t="s">
        <v>251</v>
      </c>
      <c r="F61" t="s">
        <v>252</v>
      </c>
      <c r="G61" t="s">
        <v>371</v>
      </c>
    </row>
    <row r="62" spans="1:7" x14ac:dyDescent="0.25">
      <c r="A62" s="5" t="s">
        <v>243</v>
      </c>
      <c r="B62" t="s">
        <v>249</v>
      </c>
      <c r="C62" s="5" t="s">
        <v>169</v>
      </c>
      <c r="D62" t="s">
        <v>372</v>
      </c>
      <c r="E62" t="s">
        <v>251</v>
      </c>
      <c r="F62" t="s">
        <v>252</v>
      </c>
      <c r="G62" t="s">
        <v>373</v>
      </c>
    </row>
    <row r="63" spans="1:7" x14ac:dyDescent="0.25">
      <c r="A63" s="5" t="s">
        <v>243</v>
      </c>
      <c r="B63" t="s">
        <v>249</v>
      </c>
      <c r="C63" s="5" t="s">
        <v>170</v>
      </c>
      <c r="D63" t="s">
        <v>374</v>
      </c>
      <c r="E63" t="s">
        <v>251</v>
      </c>
      <c r="F63" t="s">
        <v>252</v>
      </c>
      <c r="G63" t="s">
        <v>375</v>
      </c>
    </row>
    <row r="64" spans="1:7" x14ac:dyDescent="0.25">
      <c r="A64" s="5" t="s">
        <v>243</v>
      </c>
      <c r="B64" t="s">
        <v>249</v>
      </c>
      <c r="C64" s="5" t="s">
        <v>171</v>
      </c>
      <c r="D64" t="s">
        <v>376</v>
      </c>
      <c r="E64" t="s">
        <v>251</v>
      </c>
      <c r="F64" t="s">
        <v>252</v>
      </c>
      <c r="G64" t="s">
        <v>377</v>
      </c>
    </row>
    <row r="65" spans="1:7" x14ac:dyDescent="0.25">
      <c r="A65" s="5" t="s">
        <v>243</v>
      </c>
      <c r="B65" t="s">
        <v>249</v>
      </c>
      <c r="C65" s="5" t="s">
        <v>172</v>
      </c>
      <c r="D65" t="s">
        <v>378</v>
      </c>
      <c r="E65" t="s">
        <v>251</v>
      </c>
      <c r="F65" t="s">
        <v>252</v>
      </c>
      <c r="G65" t="s">
        <v>379</v>
      </c>
    </row>
    <row r="66" spans="1:7" x14ac:dyDescent="0.25">
      <c r="A66" s="5" t="s">
        <v>243</v>
      </c>
      <c r="B66" t="s">
        <v>249</v>
      </c>
      <c r="C66" s="5" t="s">
        <v>173</v>
      </c>
      <c r="D66" t="s">
        <v>380</v>
      </c>
      <c r="E66" t="s">
        <v>251</v>
      </c>
      <c r="F66" t="s">
        <v>252</v>
      </c>
      <c r="G66" t="s">
        <v>381</v>
      </c>
    </row>
    <row r="67" spans="1:7" x14ac:dyDescent="0.25">
      <c r="A67" s="5" t="s">
        <v>243</v>
      </c>
      <c r="B67" t="s">
        <v>249</v>
      </c>
      <c r="C67" s="5" t="s">
        <v>174</v>
      </c>
      <c r="D67" t="s">
        <v>382</v>
      </c>
      <c r="E67" t="s">
        <v>251</v>
      </c>
      <c r="F67" t="s">
        <v>252</v>
      </c>
      <c r="G67" t="s">
        <v>383</v>
      </c>
    </row>
    <row r="68" spans="1:7" x14ac:dyDescent="0.25">
      <c r="A68" s="5" t="s">
        <v>243</v>
      </c>
      <c r="B68" t="s">
        <v>249</v>
      </c>
      <c r="C68" s="5" t="s">
        <v>175</v>
      </c>
      <c r="D68" t="s">
        <v>384</v>
      </c>
      <c r="E68" t="s">
        <v>251</v>
      </c>
      <c r="F68" t="s">
        <v>252</v>
      </c>
      <c r="G68" t="s">
        <v>385</v>
      </c>
    </row>
    <row r="69" spans="1:7" x14ac:dyDescent="0.25">
      <c r="A69" s="5" t="s">
        <v>243</v>
      </c>
      <c r="B69" t="s">
        <v>249</v>
      </c>
      <c r="C69" s="5" t="s">
        <v>176</v>
      </c>
      <c r="D69" t="s">
        <v>386</v>
      </c>
      <c r="E69" t="s">
        <v>251</v>
      </c>
      <c r="F69" t="s">
        <v>252</v>
      </c>
      <c r="G69" t="s">
        <v>387</v>
      </c>
    </row>
    <row r="70" spans="1:7" x14ac:dyDescent="0.25">
      <c r="A70" s="5" t="s">
        <v>243</v>
      </c>
      <c r="B70" t="s">
        <v>249</v>
      </c>
      <c r="C70" s="5" t="s">
        <v>177</v>
      </c>
      <c r="D70" t="s">
        <v>388</v>
      </c>
      <c r="E70" t="s">
        <v>251</v>
      </c>
      <c r="F70" t="s">
        <v>252</v>
      </c>
      <c r="G70" t="s">
        <v>389</v>
      </c>
    </row>
    <row r="71" spans="1:7" x14ac:dyDescent="0.25">
      <c r="A71" s="5" t="s">
        <v>243</v>
      </c>
      <c r="B71" t="s">
        <v>249</v>
      </c>
      <c r="C71" s="5" t="s">
        <v>178</v>
      </c>
      <c r="D71" t="s">
        <v>390</v>
      </c>
      <c r="E71" t="s">
        <v>251</v>
      </c>
      <c r="F71" t="s">
        <v>252</v>
      </c>
      <c r="G71" t="s">
        <v>391</v>
      </c>
    </row>
    <row r="72" spans="1:7" x14ac:dyDescent="0.25">
      <c r="A72" s="5" t="s">
        <v>243</v>
      </c>
      <c r="B72" t="s">
        <v>249</v>
      </c>
      <c r="C72" s="5" t="s">
        <v>179</v>
      </c>
      <c r="D72" t="s">
        <v>392</v>
      </c>
      <c r="E72" t="s">
        <v>251</v>
      </c>
      <c r="F72" t="s">
        <v>252</v>
      </c>
      <c r="G72" t="s">
        <v>393</v>
      </c>
    </row>
    <row r="73" spans="1:7" x14ac:dyDescent="0.25">
      <c r="A73" s="5" t="s">
        <v>243</v>
      </c>
      <c r="B73" t="s">
        <v>249</v>
      </c>
      <c r="C73" s="5" t="s">
        <v>180</v>
      </c>
      <c r="D73" t="s">
        <v>394</v>
      </c>
      <c r="E73" t="s">
        <v>251</v>
      </c>
      <c r="F73" t="s">
        <v>252</v>
      </c>
      <c r="G73" t="s">
        <v>395</v>
      </c>
    </row>
    <row r="74" spans="1:7" x14ac:dyDescent="0.25">
      <c r="A74" s="5" t="s">
        <v>243</v>
      </c>
      <c r="B74" t="s">
        <v>249</v>
      </c>
      <c r="C74" s="5" t="s">
        <v>181</v>
      </c>
      <c r="D74" t="s">
        <v>396</v>
      </c>
      <c r="E74" t="s">
        <v>251</v>
      </c>
      <c r="F74" t="s">
        <v>252</v>
      </c>
      <c r="G74" t="s">
        <v>397</v>
      </c>
    </row>
    <row r="75" spans="1:7" x14ac:dyDescent="0.25">
      <c r="A75" s="5" t="s">
        <v>243</v>
      </c>
      <c r="B75" t="s">
        <v>249</v>
      </c>
      <c r="C75" s="5" t="s">
        <v>182</v>
      </c>
      <c r="D75" t="s">
        <v>398</v>
      </c>
      <c r="E75" t="s">
        <v>251</v>
      </c>
      <c r="F75" t="s">
        <v>252</v>
      </c>
      <c r="G75" t="s">
        <v>399</v>
      </c>
    </row>
    <row r="76" spans="1:7" x14ac:dyDescent="0.25">
      <c r="A76" s="5" t="s">
        <v>243</v>
      </c>
      <c r="B76" t="s">
        <v>249</v>
      </c>
      <c r="C76" s="5" t="s">
        <v>183</v>
      </c>
      <c r="D76" t="s">
        <v>400</v>
      </c>
      <c r="E76" t="s">
        <v>251</v>
      </c>
      <c r="F76" t="s">
        <v>252</v>
      </c>
      <c r="G76" t="s">
        <v>401</v>
      </c>
    </row>
    <row r="77" spans="1:7" x14ac:dyDescent="0.25">
      <c r="A77" s="5" t="s">
        <v>243</v>
      </c>
      <c r="B77" t="s">
        <v>249</v>
      </c>
      <c r="C77" s="5" t="s">
        <v>184</v>
      </c>
      <c r="D77" t="s">
        <v>402</v>
      </c>
      <c r="E77" t="s">
        <v>251</v>
      </c>
      <c r="F77" t="s">
        <v>252</v>
      </c>
      <c r="G77" t="s">
        <v>403</v>
      </c>
    </row>
    <row r="78" spans="1:7" x14ac:dyDescent="0.25">
      <c r="A78" s="5" t="s">
        <v>243</v>
      </c>
      <c r="B78" t="s">
        <v>249</v>
      </c>
      <c r="C78" s="5" t="s">
        <v>186</v>
      </c>
      <c r="D78" t="s">
        <v>404</v>
      </c>
      <c r="E78" t="s">
        <v>251</v>
      </c>
      <c r="F78" t="s">
        <v>252</v>
      </c>
      <c r="G78" t="s">
        <v>405</v>
      </c>
    </row>
    <row r="79" spans="1:7" x14ac:dyDescent="0.25">
      <c r="A79" s="5" t="s">
        <v>243</v>
      </c>
      <c r="B79" t="s">
        <v>249</v>
      </c>
      <c r="C79" s="5" t="s">
        <v>187</v>
      </c>
      <c r="D79" t="s">
        <v>406</v>
      </c>
      <c r="E79" t="s">
        <v>251</v>
      </c>
      <c r="F79" t="s">
        <v>252</v>
      </c>
      <c r="G79" t="s">
        <v>407</v>
      </c>
    </row>
    <row r="80" spans="1:7" x14ac:dyDescent="0.25">
      <c r="A80" s="5" t="s">
        <v>243</v>
      </c>
      <c r="B80" t="s">
        <v>249</v>
      </c>
      <c r="C80" s="5" t="s">
        <v>188</v>
      </c>
      <c r="D80" t="s">
        <v>408</v>
      </c>
      <c r="E80" t="s">
        <v>251</v>
      </c>
      <c r="F80" t="s">
        <v>252</v>
      </c>
      <c r="G80" t="s">
        <v>409</v>
      </c>
    </row>
    <row r="81" spans="1:7" x14ac:dyDescent="0.25">
      <c r="A81" s="5" t="s">
        <v>243</v>
      </c>
      <c r="B81" t="s">
        <v>249</v>
      </c>
      <c r="C81" s="5" t="s">
        <v>189</v>
      </c>
      <c r="D81" t="s">
        <v>410</v>
      </c>
      <c r="E81" t="s">
        <v>251</v>
      </c>
      <c r="F81" t="s">
        <v>252</v>
      </c>
      <c r="G81" t="s">
        <v>411</v>
      </c>
    </row>
    <row r="82" spans="1:7" x14ac:dyDescent="0.25">
      <c r="A82" s="5" t="s">
        <v>243</v>
      </c>
      <c r="B82" t="s">
        <v>249</v>
      </c>
      <c r="C82" s="5" t="s">
        <v>190</v>
      </c>
      <c r="D82" t="s">
        <v>412</v>
      </c>
      <c r="E82" t="s">
        <v>251</v>
      </c>
      <c r="F82" t="s">
        <v>252</v>
      </c>
      <c r="G82" t="s">
        <v>413</v>
      </c>
    </row>
    <row r="83" spans="1:7" x14ac:dyDescent="0.25">
      <c r="A83" s="5" t="s">
        <v>243</v>
      </c>
      <c r="B83" t="s">
        <v>249</v>
      </c>
      <c r="C83" s="5" t="s">
        <v>191</v>
      </c>
      <c r="D83" t="s">
        <v>414</v>
      </c>
      <c r="E83" t="s">
        <v>251</v>
      </c>
      <c r="F83" t="s">
        <v>252</v>
      </c>
      <c r="G83" t="s">
        <v>415</v>
      </c>
    </row>
    <row r="84" spans="1:7" x14ac:dyDescent="0.25">
      <c r="A84" s="5" t="s">
        <v>243</v>
      </c>
      <c r="B84" t="s">
        <v>249</v>
      </c>
      <c r="C84" s="5" t="s">
        <v>192</v>
      </c>
      <c r="D84" t="s">
        <v>416</v>
      </c>
      <c r="E84" t="s">
        <v>251</v>
      </c>
      <c r="F84" t="s">
        <v>252</v>
      </c>
      <c r="G84" t="s">
        <v>417</v>
      </c>
    </row>
    <row r="85" spans="1:7" x14ac:dyDescent="0.25">
      <c r="A85" s="5" t="s">
        <v>243</v>
      </c>
      <c r="B85" t="s">
        <v>249</v>
      </c>
      <c r="C85" s="5" t="s">
        <v>193</v>
      </c>
      <c r="D85" t="s">
        <v>418</v>
      </c>
      <c r="E85" t="s">
        <v>251</v>
      </c>
      <c r="F85" t="s">
        <v>252</v>
      </c>
      <c r="G85" t="s">
        <v>419</v>
      </c>
    </row>
    <row r="86" spans="1:7" x14ac:dyDescent="0.25">
      <c r="A86" s="5" t="s">
        <v>243</v>
      </c>
      <c r="B86" t="s">
        <v>249</v>
      </c>
      <c r="C86" s="5" t="s">
        <v>194</v>
      </c>
      <c r="D86" t="s">
        <v>420</v>
      </c>
      <c r="E86" t="s">
        <v>251</v>
      </c>
      <c r="F86" t="s">
        <v>252</v>
      </c>
      <c r="G86" t="s">
        <v>421</v>
      </c>
    </row>
    <row r="87" spans="1:7" x14ac:dyDescent="0.25">
      <c r="A87" s="5" t="s">
        <v>243</v>
      </c>
      <c r="B87" t="s">
        <v>249</v>
      </c>
      <c r="C87" s="5" t="s">
        <v>195</v>
      </c>
      <c r="D87" t="s">
        <v>422</v>
      </c>
      <c r="E87" t="s">
        <v>251</v>
      </c>
      <c r="F87" t="s">
        <v>252</v>
      </c>
      <c r="G87" t="s">
        <v>423</v>
      </c>
    </row>
    <row r="88" spans="1:7" x14ac:dyDescent="0.25">
      <c r="A88" s="5" t="s">
        <v>243</v>
      </c>
      <c r="B88" t="s">
        <v>249</v>
      </c>
      <c r="C88" s="5" t="s">
        <v>196</v>
      </c>
      <c r="D88" t="s">
        <v>424</v>
      </c>
      <c r="E88" t="s">
        <v>251</v>
      </c>
      <c r="F88" t="s">
        <v>252</v>
      </c>
      <c r="G88" t="s">
        <v>425</v>
      </c>
    </row>
    <row r="89" spans="1:7" x14ac:dyDescent="0.25">
      <c r="A89" s="5" t="s">
        <v>243</v>
      </c>
      <c r="B89" t="s">
        <v>249</v>
      </c>
      <c r="C89" s="5" t="s">
        <v>197</v>
      </c>
      <c r="D89" t="s">
        <v>426</v>
      </c>
      <c r="E89" t="s">
        <v>251</v>
      </c>
      <c r="F89" t="s">
        <v>252</v>
      </c>
      <c r="G89" t="s">
        <v>427</v>
      </c>
    </row>
    <row r="90" spans="1:7" x14ac:dyDescent="0.25">
      <c r="A90" s="5" t="s">
        <v>243</v>
      </c>
      <c r="B90" t="s">
        <v>249</v>
      </c>
      <c r="C90" s="5" t="s">
        <v>198</v>
      </c>
      <c r="D90" t="s">
        <v>428</v>
      </c>
      <c r="E90" t="s">
        <v>251</v>
      </c>
      <c r="F90" t="s">
        <v>252</v>
      </c>
      <c r="G90" t="s">
        <v>429</v>
      </c>
    </row>
    <row r="91" spans="1:7" x14ac:dyDescent="0.25">
      <c r="A91" s="5" t="s">
        <v>243</v>
      </c>
      <c r="B91" t="s">
        <v>249</v>
      </c>
      <c r="C91" s="5" t="s">
        <v>199</v>
      </c>
      <c r="D91" t="s">
        <v>430</v>
      </c>
      <c r="E91" t="s">
        <v>251</v>
      </c>
      <c r="F91" t="s">
        <v>252</v>
      </c>
      <c r="G91" t="s">
        <v>431</v>
      </c>
    </row>
    <row r="92" spans="1:7" x14ac:dyDescent="0.25">
      <c r="A92" s="5" t="s">
        <v>243</v>
      </c>
      <c r="B92" t="s">
        <v>249</v>
      </c>
      <c r="C92" s="5" t="s">
        <v>200</v>
      </c>
      <c r="D92" t="s">
        <v>432</v>
      </c>
      <c r="E92" t="s">
        <v>251</v>
      </c>
      <c r="F92" t="s">
        <v>252</v>
      </c>
      <c r="G92" t="s">
        <v>433</v>
      </c>
    </row>
    <row r="93" spans="1:7" x14ac:dyDescent="0.25">
      <c r="A93" s="5" t="s">
        <v>243</v>
      </c>
      <c r="B93" t="s">
        <v>249</v>
      </c>
      <c r="C93" s="5" t="s">
        <v>201</v>
      </c>
      <c r="D93" t="s">
        <v>434</v>
      </c>
      <c r="E93" t="s">
        <v>251</v>
      </c>
      <c r="F93" t="s">
        <v>252</v>
      </c>
      <c r="G93" t="s">
        <v>435</v>
      </c>
    </row>
    <row r="94" spans="1:7" x14ac:dyDescent="0.25">
      <c r="A94" s="5" t="s">
        <v>243</v>
      </c>
      <c r="B94" t="s">
        <v>249</v>
      </c>
      <c r="C94" s="5" t="s">
        <v>203</v>
      </c>
      <c r="D94" t="s">
        <v>436</v>
      </c>
      <c r="E94" t="s">
        <v>251</v>
      </c>
      <c r="F94" t="s">
        <v>252</v>
      </c>
      <c r="G94" t="s">
        <v>437</v>
      </c>
    </row>
    <row r="95" spans="1:7" x14ac:dyDescent="0.25">
      <c r="A95" s="5" t="s">
        <v>243</v>
      </c>
      <c r="B95" t="s">
        <v>249</v>
      </c>
      <c r="C95" s="5" t="s">
        <v>204</v>
      </c>
      <c r="D95" t="s">
        <v>438</v>
      </c>
      <c r="E95" t="s">
        <v>251</v>
      </c>
      <c r="F95" t="s">
        <v>252</v>
      </c>
      <c r="G95" t="s">
        <v>439</v>
      </c>
    </row>
    <row r="96" spans="1:7" x14ac:dyDescent="0.25">
      <c r="A96" s="5" t="s">
        <v>243</v>
      </c>
      <c r="B96" t="s">
        <v>249</v>
      </c>
      <c r="C96" s="5" t="s">
        <v>205</v>
      </c>
      <c r="D96" t="s">
        <v>440</v>
      </c>
      <c r="E96" t="s">
        <v>251</v>
      </c>
      <c r="F96" t="s">
        <v>252</v>
      </c>
      <c r="G96" t="s">
        <v>441</v>
      </c>
    </row>
    <row r="97" spans="1:7" x14ac:dyDescent="0.25">
      <c r="A97" s="5" t="s">
        <v>243</v>
      </c>
      <c r="B97" t="s">
        <v>249</v>
      </c>
      <c r="C97" s="5" t="s">
        <v>207</v>
      </c>
      <c r="D97" t="s">
        <v>442</v>
      </c>
      <c r="E97" t="s">
        <v>251</v>
      </c>
      <c r="F97" t="s">
        <v>252</v>
      </c>
      <c r="G97" t="s">
        <v>443</v>
      </c>
    </row>
    <row r="98" spans="1:7" x14ac:dyDescent="0.25">
      <c r="A98" s="5" t="s">
        <v>243</v>
      </c>
      <c r="B98" t="s">
        <v>249</v>
      </c>
      <c r="C98" s="5" t="s">
        <v>208</v>
      </c>
      <c r="D98" t="s">
        <v>444</v>
      </c>
      <c r="E98" t="s">
        <v>251</v>
      </c>
      <c r="F98" t="s">
        <v>252</v>
      </c>
      <c r="G98" t="s">
        <v>445</v>
      </c>
    </row>
    <row r="99" spans="1:7" x14ac:dyDescent="0.25">
      <c r="A99" s="5" t="s">
        <v>243</v>
      </c>
      <c r="B99" t="s">
        <v>249</v>
      </c>
      <c r="C99" s="5" t="s">
        <v>209</v>
      </c>
      <c r="D99" t="s">
        <v>446</v>
      </c>
      <c r="E99" t="s">
        <v>251</v>
      </c>
      <c r="F99" t="s">
        <v>252</v>
      </c>
      <c r="G99" t="s">
        <v>447</v>
      </c>
    </row>
    <row r="100" spans="1:7" x14ac:dyDescent="0.25">
      <c r="A100" s="5" t="s">
        <v>243</v>
      </c>
      <c r="B100" t="s">
        <v>249</v>
      </c>
      <c r="C100" s="5" t="s">
        <v>210</v>
      </c>
      <c r="D100" t="s">
        <v>448</v>
      </c>
      <c r="E100" t="s">
        <v>251</v>
      </c>
      <c r="F100" t="s">
        <v>252</v>
      </c>
      <c r="G100" t="s">
        <v>449</v>
      </c>
    </row>
    <row r="101" spans="1:7" x14ac:dyDescent="0.25">
      <c r="A101" s="5" t="s">
        <v>243</v>
      </c>
      <c r="B101" t="s">
        <v>249</v>
      </c>
      <c r="C101" s="5" t="s">
        <v>212</v>
      </c>
      <c r="D101" t="s">
        <v>450</v>
      </c>
      <c r="E101" t="s">
        <v>251</v>
      </c>
      <c r="F101" t="s">
        <v>252</v>
      </c>
      <c r="G101" t="s">
        <v>451</v>
      </c>
    </row>
    <row r="102" spans="1:7" x14ac:dyDescent="0.25">
      <c r="A102" s="5" t="s">
        <v>243</v>
      </c>
      <c r="B102" t="s">
        <v>249</v>
      </c>
      <c r="C102" s="5" t="s">
        <v>213</v>
      </c>
      <c r="D102" t="s">
        <v>452</v>
      </c>
      <c r="E102" t="s">
        <v>251</v>
      </c>
      <c r="F102" t="s">
        <v>252</v>
      </c>
      <c r="G102" t="s">
        <v>453</v>
      </c>
    </row>
    <row r="103" spans="1:7" x14ac:dyDescent="0.25">
      <c r="A103" s="5" t="s">
        <v>243</v>
      </c>
      <c r="B103" t="s">
        <v>249</v>
      </c>
      <c r="C103" s="5" t="s">
        <v>214</v>
      </c>
      <c r="D103" t="s">
        <v>454</v>
      </c>
      <c r="E103" t="s">
        <v>251</v>
      </c>
      <c r="F103" t="s">
        <v>252</v>
      </c>
      <c r="G103" t="s">
        <v>455</v>
      </c>
    </row>
    <row r="104" spans="1:7" x14ac:dyDescent="0.25">
      <c r="A104" s="5" t="s">
        <v>243</v>
      </c>
      <c r="B104" t="s">
        <v>249</v>
      </c>
      <c r="C104" s="5" t="s">
        <v>215</v>
      </c>
      <c r="D104" t="s">
        <v>456</v>
      </c>
      <c r="E104" t="s">
        <v>251</v>
      </c>
      <c r="F104" t="s">
        <v>252</v>
      </c>
      <c r="G104" t="s">
        <v>457</v>
      </c>
    </row>
    <row r="105" spans="1:7" x14ac:dyDescent="0.25">
      <c r="A105" s="5" t="s">
        <v>243</v>
      </c>
      <c r="B105" t="s">
        <v>249</v>
      </c>
      <c r="C105" s="5" t="s">
        <v>216</v>
      </c>
      <c r="D105" t="s">
        <v>458</v>
      </c>
      <c r="E105" t="s">
        <v>251</v>
      </c>
      <c r="F105" t="s">
        <v>252</v>
      </c>
      <c r="G105" t="s">
        <v>459</v>
      </c>
    </row>
    <row r="106" spans="1:7" x14ac:dyDescent="0.25">
      <c r="A106" s="5" t="s">
        <v>243</v>
      </c>
      <c r="B106" t="s">
        <v>249</v>
      </c>
      <c r="C106" s="5" t="s">
        <v>217</v>
      </c>
      <c r="D106" t="s">
        <v>460</v>
      </c>
      <c r="E106" t="s">
        <v>251</v>
      </c>
      <c r="F106" t="s">
        <v>252</v>
      </c>
      <c r="G106" t="s">
        <v>461</v>
      </c>
    </row>
    <row r="107" spans="1:7" x14ac:dyDescent="0.25">
      <c r="A107" s="5" t="s">
        <v>244</v>
      </c>
      <c r="B107" t="s">
        <v>462</v>
      </c>
      <c r="C107" s="5" t="s">
        <v>218</v>
      </c>
      <c r="D107" t="s">
        <v>463</v>
      </c>
      <c r="E107" t="s">
        <v>251</v>
      </c>
      <c r="F107" t="s">
        <v>252</v>
      </c>
      <c r="G107" t="s">
        <v>464</v>
      </c>
    </row>
    <row r="108" spans="1:7" x14ac:dyDescent="0.25">
      <c r="A108" s="5" t="s">
        <v>244</v>
      </c>
      <c r="B108" t="s">
        <v>462</v>
      </c>
      <c r="C108" s="5" t="s">
        <v>219</v>
      </c>
      <c r="D108" t="s">
        <v>465</v>
      </c>
      <c r="E108" t="s">
        <v>251</v>
      </c>
      <c r="F108" t="s">
        <v>252</v>
      </c>
      <c r="G108" t="s">
        <v>466</v>
      </c>
    </row>
    <row r="109" spans="1:7" x14ac:dyDescent="0.25">
      <c r="A109" s="5" t="s">
        <v>244</v>
      </c>
      <c r="B109" t="s">
        <v>462</v>
      </c>
      <c r="C109" s="5" t="s">
        <v>220</v>
      </c>
      <c r="D109" t="s">
        <v>467</v>
      </c>
      <c r="E109" t="s">
        <v>251</v>
      </c>
      <c r="F109" t="s">
        <v>252</v>
      </c>
      <c r="G109" t="s">
        <v>468</v>
      </c>
    </row>
    <row r="110" spans="1:7" x14ac:dyDescent="0.25">
      <c r="A110" s="5" t="s">
        <v>244</v>
      </c>
      <c r="B110" t="s">
        <v>462</v>
      </c>
      <c r="C110" s="5" t="s">
        <v>221</v>
      </c>
      <c r="D110" t="s">
        <v>469</v>
      </c>
      <c r="E110" t="s">
        <v>251</v>
      </c>
      <c r="F110" t="s">
        <v>252</v>
      </c>
      <c r="G110" t="s">
        <v>470</v>
      </c>
    </row>
    <row r="111" spans="1:7" x14ac:dyDescent="0.25">
      <c r="A111" s="5" t="s">
        <v>244</v>
      </c>
      <c r="B111" t="s">
        <v>462</v>
      </c>
      <c r="C111" s="5" t="s">
        <v>222</v>
      </c>
      <c r="D111" t="s">
        <v>471</v>
      </c>
      <c r="E111" t="s">
        <v>251</v>
      </c>
      <c r="F111" t="s">
        <v>252</v>
      </c>
      <c r="G111" t="s">
        <v>472</v>
      </c>
    </row>
    <row r="112" spans="1:7" x14ac:dyDescent="0.25">
      <c r="A112" s="5" t="s">
        <v>244</v>
      </c>
      <c r="B112" t="s">
        <v>462</v>
      </c>
      <c r="C112" s="5" t="s">
        <v>223</v>
      </c>
      <c r="D112" t="s">
        <v>473</v>
      </c>
      <c r="E112" t="s">
        <v>251</v>
      </c>
      <c r="F112" t="s">
        <v>252</v>
      </c>
      <c r="G112" t="s">
        <v>474</v>
      </c>
    </row>
    <row r="113" spans="1:7" x14ac:dyDescent="0.25">
      <c r="A113" s="5" t="s">
        <v>244</v>
      </c>
      <c r="B113" t="s">
        <v>462</v>
      </c>
      <c r="C113" s="5" t="s">
        <v>224</v>
      </c>
      <c r="D113" t="s">
        <v>475</v>
      </c>
      <c r="E113" t="s">
        <v>251</v>
      </c>
      <c r="F113" t="s">
        <v>252</v>
      </c>
      <c r="G113" t="s">
        <v>476</v>
      </c>
    </row>
    <row r="114" spans="1:7" x14ac:dyDescent="0.25">
      <c r="A114" s="5" t="s">
        <v>244</v>
      </c>
      <c r="B114" t="s">
        <v>462</v>
      </c>
      <c r="C114" s="5" t="s">
        <v>225</v>
      </c>
      <c r="D114" t="s">
        <v>477</v>
      </c>
      <c r="E114" t="s">
        <v>251</v>
      </c>
      <c r="F114" t="s">
        <v>252</v>
      </c>
      <c r="G114" t="s">
        <v>478</v>
      </c>
    </row>
    <row r="115" spans="1:7" x14ac:dyDescent="0.25">
      <c r="A115" s="5" t="s">
        <v>244</v>
      </c>
      <c r="B115" t="s">
        <v>462</v>
      </c>
      <c r="C115" s="5" t="s">
        <v>226</v>
      </c>
      <c r="D115" t="s">
        <v>479</v>
      </c>
      <c r="E115" t="s">
        <v>251</v>
      </c>
      <c r="F115" t="s">
        <v>252</v>
      </c>
      <c r="G115" t="s">
        <v>480</v>
      </c>
    </row>
    <row r="116" spans="1:7" x14ac:dyDescent="0.25">
      <c r="A116" s="5" t="s">
        <v>244</v>
      </c>
      <c r="B116" t="s">
        <v>462</v>
      </c>
      <c r="C116" s="5" t="s">
        <v>227</v>
      </c>
      <c r="D116" t="s">
        <v>481</v>
      </c>
      <c r="E116" t="s">
        <v>251</v>
      </c>
      <c r="F116" t="s">
        <v>252</v>
      </c>
      <c r="G116" t="s">
        <v>482</v>
      </c>
    </row>
    <row r="117" spans="1:7" x14ac:dyDescent="0.25">
      <c r="A117" s="5" t="s">
        <v>244</v>
      </c>
      <c r="B117" t="s">
        <v>462</v>
      </c>
      <c r="C117" s="5" t="s">
        <v>228</v>
      </c>
      <c r="D117" t="s">
        <v>483</v>
      </c>
      <c r="E117" t="s">
        <v>251</v>
      </c>
      <c r="F117" t="s">
        <v>252</v>
      </c>
      <c r="G117" t="s">
        <v>484</v>
      </c>
    </row>
    <row r="118" spans="1:7" x14ac:dyDescent="0.25">
      <c r="A118" s="5" t="s">
        <v>244</v>
      </c>
      <c r="B118" t="s">
        <v>462</v>
      </c>
      <c r="C118" s="5" t="s">
        <v>229</v>
      </c>
      <c r="D118" t="s">
        <v>485</v>
      </c>
      <c r="E118" t="s">
        <v>251</v>
      </c>
      <c r="F118" t="s">
        <v>252</v>
      </c>
      <c r="G118" t="s">
        <v>486</v>
      </c>
    </row>
    <row r="119" spans="1:7" x14ac:dyDescent="0.25">
      <c r="A119" s="5" t="s">
        <v>244</v>
      </c>
      <c r="B119" t="s">
        <v>462</v>
      </c>
      <c r="C119" s="5" t="s">
        <v>230</v>
      </c>
      <c r="D119" t="s">
        <v>487</v>
      </c>
      <c r="E119" t="s">
        <v>251</v>
      </c>
      <c r="F119" t="s">
        <v>252</v>
      </c>
      <c r="G119" t="s">
        <v>488</v>
      </c>
    </row>
    <row r="120" spans="1:7" x14ac:dyDescent="0.25">
      <c r="A120" s="5" t="s">
        <v>244</v>
      </c>
      <c r="B120" t="s">
        <v>462</v>
      </c>
      <c r="C120" s="5" t="s">
        <v>231</v>
      </c>
      <c r="D120" t="s">
        <v>489</v>
      </c>
      <c r="E120" t="s">
        <v>251</v>
      </c>
      <c r="F120" t="s">
        <v>252</v>
      </c>
      <c r="G120" t="s">
        <v>490</v>
      </c>
    </row>
    <row r="121" spans="1:7" x14ac:dyDescent="0.25">
      <c r="A121" s="5" t="s">
        <v>244</v>
      </c>
      <c r="B121" t="s">
        <v>462</v>
      </c>
      <c r="C121" s="5" t="s">
        <v>232</v>
      </c>
      <c r="D121" t="s">
        <v>491</v>
      </c>
      <c r="E121" t="s">
        <v>251</v>
      </c>
      <c r="F121" t="s">
        <v>252</v>
      </c>
      <c r="G121" t="s">
        <v>492</v>
      </c>
    </row>
    <row r="122" spans="1:7" x14ac:dyDescent="0.25">
      <c r="A122" s="5" t="s">
        <v>244</v>
      </c>
      <c r="B122" t="s">
        <v>462</v>
      </c>
      <c r="C122" s="5" t="s">
        <v>233</v>
      </c>
      <c r="D122" t="s">
        <v>493</v>
      </c>
      <c r="E122" t="s">
        <v>251</v>
      </c>
      <c r="F122" t="s">
        <v>252</v>
      </c>
      <c r="G122" t="s">
        <v>494</v>
      </c>
    </row>
    <row r="123" spans="1:7" x14ac:dyDescent="0.25">
      <c r="A123" s="5" t="s">
        <v>244</v>
      </c>
      <c r="B123" t="s">
        <v>462</v>
      </c>
      <c r="C123" s="5" t="s">
        <v>234</v>
      </c>
      <c r="D123" t="s">
        <v>390</v>
      </c>
      <c r="E123" t="s">
        <v>251</v>
      </c>
      <c r="F123" t="s">
        <v>252</v>
      </c>
      <c r="G123" t="s">
        <v>495</v>
      </c>
    </row>
    <row r="124" spans="1:7" x14ac:dyDescent="0.25">
      <c r="A124" s="5" t="s">
        <v>244</v>
      </c>
      <c r="B124" t="s">
        <v>462</v>
      </c>
      <c r="C124" s="5" t="s">
        <v>235</v>
      </c>
      <c r="D124" t="s">
        <v>496</v>
      </c>
      <c r="E124" t="s">
        <v>251</v>
      </c>
      <c r="F124" t="s">
        <v>252</v>
      </c>
      <c r="G124" t="s">
        <v>497</v>
      </c>
    </row>
    <row r="125" spans="1:7" x14ac:dyDescent="0.25">
      <c r="A125" s="5" t="s">
        <v>244</v>
      </c>
      <c r="B125" t="s">
        <v>462</v>
      </c>
      <c r="C125" s="5" t="s">
        <v>236</v>
      </c>
      <c r="D125" t="s">
        <v>498</v>
      </c>
      <c r="E125" t="s">
        <v>251</v>
      </c>
      <c r="F125" t="s">
        <v>252</v>
      </c>
      <c r="G125" t="s">
        <v>499</v>
      </c>
    </row>
    <row r="126" spans="1:7" x14ac:dyDescent="0.25">
      <c r="A126" s="5" t="s">
        <v>244</v>
      </c>
      <c r="B126" t="s">
        <v>462</v>
      </c>
      <c r="C126" s="5" t="s">
        <v>237</v>
      </c>
      <c r="D126" t="s">
        <v>500</v>
      </c>
      <c r="E126" t="s">
        <v>251</v>
      </c>
      <c r="F126" t="s">
        <v>252</v>
      </c>
      <c r="G126" t="s">
        <v>501</v>
      </c>
    </row>
    <row r="127" spans="1:7" x14ac:dyDescent="0.25">
      <c r="A127" s="5" t="s">
        <v>244</v>
      </c>
      <c r="B127" t="s">
        <v>462</v>
      </c>
      <c r="C127" s="5" t="s">
        <v>238</v>
      </c>
      <c r="D127" t="s">
        <v>502</v>
      </c>
      <c r="E127" t="s">
        <v>251</v>
      </c>
      <c r="F127" t="s">
        <v>252</v>
      </c>
      <c r="G127" t="s">
        <v>503</v>
      </c>
    </row>
    <row r="128" spans="1:7" x14ac:dyDescent="0.25">
      <c r="A128" s="5" t="s">
        <v>244</v>
      </c>
      <c r="B128" t="s">
        <v>462</v>
      </c>
      <c r="C128" s="5" t="s">
        <v>239</v>
      </c>
      <c r="D128" t="s">
        <v>504</v>
      </c>
      <c r="E128" t="s">
        <v>251</v>
      </c>
      <c r="F128" t="s">
        <v>252</v>
      </c>
      <c r="G128" t="s">
        <v>505</v>
      </c>
    </row>
    <row r="129" spans="1:7" x14ac:dyDescent="0.25">
      <c r="A129" s="5" t="s">
        <v>244</v>
      </c>
      <c r="B129" t="s">
        <v>462</v>
      </c>
      <c r="C129" s="5" t="s">
        <v>240</v>
      </c>
      <c r="D129" t="s">
        <v>506</v>
      </c>
      <c r="E129" t="s">
        <v>251</v>
      </c>
      <c r="F129" t="s">
        <v>252</v>
      </c>
      <c r="G129" t="s">
        <v>507</v>
      </c>
    </row>
    <row r="130" spans="1:7" x14ac:dyDescent="0.25">
      <c r="A130" s="5">
        <v>11</v>
      </c>
      <c r="B130" t="s">
        <v>508</v>
      </c>
      <c r="C130" s="5">
        <v>11001</v>
      </c>
      <c r="D130" t="s">
        <v>508</v>
      </c>
      <c r="E130" t="s">
        <v>251</v>
      </c>
      <c r="F130" t="s">
        <v>252</v>
      </c>
      <c r="G130" t="s">
        <v>509</v>
      </c>
    </row>
    <row r="131" spans="1:7" x14ac:dyDescent="0.25">
      <c r="A131" s="5">
        <v>13</v>
      </c>
      <c r="B131" t="s">
        <v>510</v>
      </c>
      <c r="C131" s="5">
        <v>13001</v>
      </c>
      <c r="D131" t="s">
        <v>511</v>
      </c>
      <c r="E131" t="s">
        <v>251</v>
      </c>
      <c r="F131" t="s">
        <v>252</v>
      </c>
      <c r="G131" t="s">
        <v>512</v>
      </c>
    </row>
    <row r="132" spans="1:7" x14ac:dyDescent="0.25">
      <c r="A132" s="5">
        <v>13</v>
      </c>
      <c r="B132" t="s">
        <v>510</v>
      </c>
      <c r="C132" s="5">
        <v>13006</v>
      </c>
      <c r="D132" t="s">
        <v>513</v>
      </c>
      <c r="E132" t="s">
        <v>251</v>
      </c>
      <c r="F132" t="s">
        <v>252</v>
      </c>
      <c r="G132" t="s">
        <v>514</v>
      </c>
    </row>
    <row r="133" spans="1:7" x14ac:dyDescent="0.25">
      <c r="A133" s="5">
        <v>13</v>
      </c>
      <c r="B133" t="s">
        <v>510</v>
      </c>
      <c r="C133" s="5">
        <v>13052</v>
      </c>
      <c r="D133" t="s">
        <v>515</v>
      </c>
      <c r="E133" t="s">
        <v>251</v>
      </c>
      <c r="F133" t="s">
        <v>252</v>
      </c>
      <c r="G133" t="s">
        <v>516</v>
      </c>
    </row>
    <row r="134" spans="1:7" x14ac:dyDescent="0.25">
      <c r="A134" s="5">
        <v>13</v>
      </c>
      <c r="B134" t="s">
        <v>510</v>
      </c>
      <c r="C134" s="5">
        <v>13062</v>
      </c>
      <c r="D134" t="s">
        <v>517</v>
      </c>
      <c r="E134" t="s">
        <v>251</v>
      </c>
      <c r="F134" t="s">
        <v>252</v>
      </c>
      <c r="G134" t="s">
        <v>518</v>
      </c>
    </row>
    <row r="135" spans="1:7" x14ac:dyDescent="0.25">
      <c r="A135" s="5">
        <v>13</v>
      </c>
      <c r="B135" t="s">
        <v>510</v>
      </c>
      <c r="C135" s="5">
        <v>13074</v>
      </c>
      <c r="D135" t="s">
        <v>519</v>
      </c>
      <c r="E135" t="s">
        <v>251</v>
      </c>
      <c r="F135" t="s">
        <v>252</v>
      </c>
      <c r="G135" t="s">
        <v>520</v>
      </c>
    </row>
    <row r="136" spans="1:7" x14ac:dyDescent="0.25">
      <c r="A136" s="5">
        <v>13</v>
      </c>
      <c r="B136" t="s">
        <v>510</v>
      </c>
      <c r="C136" s="5">
        <v>13160</v>
      </c>
      <c r="D136" t="s">
        <v>521</v>
      </c>
      <c r="E136" t="s">
        <v>251</v>
      </c>
      <c r="F136" t="s">
        <v>252</v>
      </c>
      <c r="G136" t="s">
        <v>522</v>
      </c>
    </row>
    <row r="137" spans="1:7" x14ac:dyDescent="0.25">
      <c r="A137" s="5">
        <v>13</v>
      </c>
      <c r="B137" t="s">
        <v>510</v>
      </c>
      <c r="C137" s="5">
        <v>13188</v>
      </c>
      <c r="D137" t="s">
        <v>523</v>
      </c>
      <c r="E137" t="s">
        <v>251</v>
      </c>
      <c r="F137" t="s">
        <v>252</v>
      </c>
      <c r="G137" t="s">
        <v>524</v>
      </c>
    </row>
    <row r="138" spans="1:7" x14ac:dyDescent="0.25">
      <c r="A138" s="5">
        <v>13</v>
      </c>
      <c r="B138" t="s">
        <v>510</v>
      </c>
      <c r="C138" s="5">
        <v>13222</v>
      </c>
      <c r="D138" t="s">
        <v>525</v>
      </c>
      <c r="E138" t="s">
        <v>251</v>
      </c>
      <c r="F138" t="s">
        <v>252</v>
      </c>
      <c r="G138" t="s">
        <v>526</v>
      </c>
    </row>
    <row r="139" spans="1:7" x14ac:dyDescent="0.25">
      <c r="A139" s="5">
        <v>13</v>
      </c>
      <c r="B139" t="s">
        <v>510</v>
      </c>
      <c r="C139" s="5">
        <v>13244</v>
      </c>
      <c r="D139" t="s">
        <v>527</v>
      </c>
      <c r="E139" t="s">
        <v>251</v>
      </c>
      <c r="F139" t="s">
        <v>252</v>
      </c>
      <c r="G139" t="s">
        <v>528</v>
      </c>
    </row>
    <row r="140" spans="1:7" x14ac:dyDescent="0.25">
      <c r="A140" s="5">
        <v>13</v>
      </c>
      <c r="B140" t="s">
        <v>510</v>
      </c>
      <c r="C140" s="5">
        <v>13430</v>
      </c>
      <c r="D140" t="s">
        <v>529</v>
      </c>
      <c r="E140" t="s">
        <v>251</v>
      </c>
      <c r="F140" t="s">
        <v>252</v>
      </c>
      <c r="G140" t="s">
        <v>530</v>
      </c>
    </row>
    <row r="141" spans="1:7" x14ac:dyDescent="0.25">
      <c r="A141" s="5">
        <v>13</v>
      </c>
      <c r="B141" t="s">
        <v>510</v>
      </c>
      <c r="C141" s="5">
        <v>13440</v>
      </c>
      <c r="D141" t="s">
        <v>531</v>
      </c>
      <c r="E141" t="s">
        <v>251</v>
      </c>
      <c r="F141" t="s">
        <v>252</v>
      </c>
      <c r="G141" t="s">
        <v>532</v>
      </c>
    </row>
    <row r="142" spans="1:7" x14ac:dyDescent="0.25">
      <c r="A142" s="5">
        <v>13</v>
      </c>
      <c r="B142" t="s">
        <v>510</v>
      </c>
      <c r="C142" s="5">
        <v>13442</v>
      </c>
      <c r="D142" t="s">
        <v>533</v>
      </c>
      <c r="E142" t="s">
        <v>251</v>
      </c>
      <c r="F142" t="s">
        <v>252</v>
      </c>
      <c r="G142" t="s">
        <v>534</v>
      </c>
    </row>
    <row r="143" spans="1:7" x14ac:dyDescent="0.25">
      <c r="A143" s="5">
        <v>13</v>
      </c>
      <c r="B143" t="s">
        <v>510</v>
      </c>
      <c r="C143" s="5">
        <v>13468</v>
      </c>
      <c r="D143" s="6" t="s">
        <v>535</v>
      </c>
      <c r="E143" t="s">
        <v>251</v>
      </c>
      <c r="F143" t="s">
        <v>252</v>
      </c>
      <c r="G143" t="s">
        <v>536</v>
      </c>
    </row>
    <row r="144" spans="1:7" x14ac:dyDescent="0.25">
      <c r="A144" s="5">
        <v>13</v>
      </c>
      <c r="B144" t="s">
        <v>510</v>
      </c>
      <c r="C144" s="5">
        <v>13654</v>
      </c>
      <c r="D144" t="s">
        <v>537</v>
      </c>
      <c r="E144" t="s">
        <v>251</v>
      </c>
      <c r="F144" t="s">
        <v>252</v>
      </c>
      <c r="G144" t="s">
        <v>538</v>
      </c>
    </row>
    <row r="145" spans="1:7" x14ac:dyDescent="0.25">
      <c r="A145" s="5">
        <v>13</v>
      </c>
      <c r="B145" t="s">
        <v>510</v>
      </c>
      <c r="C145" s="5">
        <v>13657</v>
      </c>
      <c r="D145" t="s">
        <v>539</v>
      </c>
      <c r="E145" t="s">
        <v>251</v>
      </c>
      <c r="F145" t="s">
        <v>252</v>
      </c>
      <c r="G145" t="s">
        <v>540</v>
      </c>
    </row>
    <row r="146" spans="1:7" x14ac:dyDescent="0.25">
      <c r="A146" s="5">
        <v>13</v>
      </c>
      <c r="B146" t="s">
        <v>510</v>
      </c>
      <c r="C146" s="5">
        <v>13667</v>
      </c>
      <c r="D146" t="s">
        <v>541</v>
      </c>
      <c r="E146" t="s">
        <v>251</v>
      </c>
      <c r="F146" t="s">
        <v>252</v>
      </c>
      <c r="G146" t="s">
        <v>542</v>
      </c>
    </row>
    <row r="147" spans="1:7" x14ac:dyDescent="0.25">
      <c r="A147" s="5">
        <v>13</v>
      </c>
      <c r="B147" t="s">
        <v>510</v>
      </c>
      <c r="C147" s="5">
        <v>13670</v>
      </c>
      <c r="D147" t="s">
        <v>543</v>
      </c>
      <c r="E147" t="s">
        <v>251</v>
      </c>
      <c r="F147" t="s">
        <v>252</v>
      </c>
      <c r="G147" t="s">
        <v>544</v>
      </c>
    </row>
    <row r="148" spans="1:7" x14ac:dyDescent="0.25">
      <c r="A148" s="5">
        <v>13</v>
      </c>
      <c r="B148" t="s">
        <v>510</v>
      </c>
      <c r="C148" s="5">
        <v>13683</v>
      </c>
      <c r="D148" t="s">
        <v>545</v>
      </c>
      <c r="E148" t="s">
        <v>251</v>
      </c>
      <c r="F148" t="s">
        <v>252</v>
      </c>
      <c r="G148" t="s">
        <v>546</v>
      </c>
    </row>
    <row r="149" spans="1:7" x14ac:dyDescent="0.25">
      <c r="A149" s="5">
        <v>13</v>
      </c>
      <c r="B149" t="s">
        <v>510</v>
      </c>
      <c r="C149" s="5">
        <v>13760</v>
      </c>
      <c r="D149" t="s">
        <v>547</v>
      </c>
      <c r="E149" t="s">
        <v>251</v>
      </c>
      <c r="F149" t="s">
        <v>252</v>
      </c>
      <c r="G149" t="s">
        <v>548</v>
      </c>
    </row>
    <row r="150" spans="1:7" x14ac:dyDescent="0.25">
      <c r="A150" s="5">
        <v>13</v>
      </c>
      <c r="B150" t="s">
        <v>510</v>
      </c>
      <c r="C150" s="5">
        <v>13780</v>
      </c>
      <c r="D150" t="s">
        <v>549</v>
      </c>
      <c r="E150" t="s">
        <v>251</v>
      </c>
      <c r="F150" t="s">
        <v>252</v>
      </c>
      <c r="G150" t="s">
        <v>550</v>
      </c>
    </row>
    <row r="151" spans="1:7" x14ac:dyDescent="0.25">
      <c r="A151" s="5">
        <v>13</v>
      </c>
      <c r="B151" t="s">
        <v>510</v>
      </c>
      <c r="C151" s="5">
        <v>13836</v>
      </c>
      <c r="D151" t="s">
        <v>551</v>
      </c>
      <c r="E151" t="s">
        <v>251</v>
      </c>
      <c r="F151" t="s">
        <v>252</v>
      </c>
      <c r="G151" t="s">
        <v>552</v>
      </c>
    </row>
    <row r="152" spans="1:7" x14ac:dyDescent="0.25">
      <c r="A152" s="5">
        <v>13</v>
      </c>
      <c r="B152" t="s">
        <v>510</v>
      </c>
      <c r="C152" s="5">
        <v>13838</v>
      </c>
      <c r="D152" t="s">
        <v>553</v>
      </c>
      <c r="E152" t="s">
        <v>251</v>
      </c>
      <c r="F152" t="s">
        <v>252</v>
      </c>
      <c r="G152" t="s">
        <v>554</v>
      </c>
    </row>
    <row r="153" spans="1:7" x14ac:dyDescent="0.25">
      <c r="A153" s="5">
        <v>13</v>
      </c>
      <c r="B153" t="s">
        <v>510</v>
      </c>
      <c r="C153" s="5">
        <v>13894</v>
      </c>
      <c r="D153" t="s">
        <v>555</v>
      </c>
      <c r="E153" t="s">
        <v>251</v>
      </c>
      <c r="F153" t="s">
        <v>252</v>
      </c>
      <c r="G153" t="s">
        <v>556</v>
      </c>
    </row>
    <row r="154" spans="1:7" x14ac:dyDescent="0.25">
      <c r="A154" s="5">
        <v>15</v>
      </c>
      <c r="B154" t="s">
        <v>557</v>
      </c>
      <c r="C154" s="5">
        <v>15001</v>
      </c>
      <c r="D154" t="s">
        <v>558</v>
      </c>
      <c r="E154" t="s">
        <v>251</v>
      </c>
      <c r="F154" t="s">
        <v>252</v>
      </c>
      <c r="G154" t="s">
        <v>559</v>
      </c>
    </row>
    <row r="155" spans="1:7" x14ac:dyDescent="0.25">
      <c r="A155" s="5">
        <v>15</v>
      </c>
      <c r="B155" t="s">
        <v>557</v>
      </c>
      <c r="C155" s="5">
        <v>15022</v>
      </c>
      <c r="D155" t="s">
        <v>560</v>
      </c>
      <c r="E155" t="s">
        <v>251</v>
      </c>
      <c r="F155" t="s">
        <v>252</v>
      </c>
      <c r="G155" t="s">
        <v>561</v>
      </c>
    </row>
    <row r="156" spans="1:7" x14ac:dyDescent="0.25">
      <c r="A156" s="5">
        <v>15</v>
      </c>
      <c r="B156" t="s">
        <v>557</v>
      </c>
      <c r="C156" s="5">
        <v>15051</v>
      </c>
      <c r="D156" t="s">
        <v>562</v>
      </c>
      <c r="E156" t="s">
        <v>251</v>
      </c>
      <c r="F156" t="s">
        <v>252</v>
      </c>
      <c r="G156" t="s">
        <v>563</v>
      </c>
    </row>
    <row r="157" spans="1:7" x14ac:dyDescent="0.25">
      <c r="A157" s="5">
        <v>15</v>
      </c>
      <c r="B157" t="s">
        <v>557</v>
      </c>
      <c r="C157" s="5">
        <v>15097</v>
      </c>
      <c r="D157" t="s">
        <v>564</v>
      </c>
      <c r="E157" t="s">
        <v>251</v>
      </c>
      <c r="F157" t="s">
        <v>252</v>
      </c>
      <c r="G157" t="s">
        <v>565</v>
      </c>
    </row>
    <row r="158" spans="1:7" x14ac:dyDescent="0.25">
      <c r="A158" s="5">
        <v>15</v>
      </c>
      <c r="B158" t="s">
        <v>557</v>
      </c>
      <c r="C158" s="5">
        <v>15104</v>
      </c>
      <c r="D158" t="s">
        <v>557</v>
      </c>
      <c r="E158" t="s">
        <v>251</v>
      </c>
      <c r="F158" t="s">
        <v>252</v>
      </c>
      <c r="G158" t="s">
        <v>566</v>
      </c>
    </row>
    <row r="159" spans="1:7" x14ac:dyDescent="0.25">
      <c r="A159" s="5">
        <v>15</v>
      </c>
      <c r="B159" t="s">
        <v>557</v>
      </c>
      <c r="C159" s="5">
        <v>15106</v>
      </c>
      <c r="D159" t="s">
        <v>567</v>
      </c>
      <c r="E159" t="s">
        <v>251</v>
      </c>
      <c r="F159" t="s">
        <v>252</v>
      </c>
      <c r="G159" t="s">
        <v>568</v>
      </c>
    </row>
    <row r="160" spans="1:7" x14ac:dyDescent="0.25">
      <c r="A160" s="5">
        <v>15</v>
      </c>
      <c r="B160" t="s">
        <v>557</v>
      </c>
      <c r="C160" s="5">
        <v>15114</v>
      </c>
      <c r="D160" t="s">
        <v>569</v>
      </c>
      <c r="E160" t="s">
        <v>251</v>
      </c>
      <c r="F160" t="s">
        <v>252</v>
      </c>
      <c r="G160" t="s">
        <v>570</v>
      </c>
    </row>
    <row r="161" spans="1:7" x14ac:dyDescent="0.25">
      <c r="A161" s="5">
        <v>15</v>
      </c>
      <c r="B161" t="s">
        <v>557</v>
      </c>
      <c r="C161" s="5">
        <v>15131</v>
      </c>
      <c r="D161" t="s">
        <v>296</v>
      </c>
      <c r="E161" t="s">
        <v>251</v>
      </c>
      <c r="F161" t="s">
        <v>252</v>
      </c>
      <c r="G161" t="s">
        <v>571</v>
      </c>
    </row>
    <row r="162" spans="1:7" x14ac:dyDescent="0.25">
      <c r="A162" s="5">
        <v>15</v>
      </c>
      <c r="B162" t="s">
        <v>557</v>
      </c>
      <c r="C162" s="5">
        <v>15135</v>
      </c>
      <c r="D162" t="s">
        <v>572</v>
      </c>
      <c r="E162" t="s">
        <v>251</v>
      </c>
      <c r="F162" t="s">
        <v>252</v>
      </c>
      <c r="G162" t="s">
        <v>573</v>
      </c>
    </row>
    <row r="163" spans="1:7" x14ac:dyDescent="0.25">
      <c r="A163" s="5">
        <v>15</v>
      </c>
      <c r="B163" t="s">
        <v>557</v>
      </c>
      <c r="C163" s="5">
        <v>15162</v>
      </c>
      <c r="D163" t="s">
        <v>574</v>
      </c>
      <c r="E163" t="s">
        <v>251</v>
      </c>
      <c r="F163" t="s">
        <v>252</v>
      </c>
      <c r="G163" t="s">
        <v>575</v>
      </c>
    </row>
    <row r="164" spans="1:7" x14ac:dyDescent="0.25">
      <c r="A164" s="5">
        <v>15</v>
      </c>
      <c r="B164" t="s">
        <v>557</v>
      </c>
      <c r="C164" s="5">
        <v>15172</v>
      </c>
      <c r="D164" t="s">
        <v>576</v>
      </c>
      <c r="E164" t="s">
        <v>251</v>
      </c>
      <c r="F164" t="s">
        <v>252</v>
      </c>
      <c r="G164" t="s">
        <v>577</v>
      </c>
    </row>
    <row r="165" spans="1:7" x14ac:dyDescent="0.25">
      <c r="A165" s="5">
        <v>15</v>
      </c>
      <c r="B165" t="s">
        <v>557</v>
      </c>
      <c r="C165" s="5">
        <v>15176</v>
      </c>
      <c r="D165" t="s">
        <v>578</v>
      </c>
      <c r="E165" t="s">
        <v>251</v>
      </c>
      <c r="F165" t="s">
        <v>252</v>
      </c>
      <c r="G165" t="s">
        <v>579</v>
      </c>
    </row>
    <row r="166" spans="1:7" x14ac:dyDescent="0.25">
      <c r="A166" s="5">
        <v>15</v>
      </c>
      <c r="B166" t="s">
        <v>557</v>
      </c>
      <c r="C166" s="5">
        <v>15189</v>
      </c>
      <c r="D166" t="s">
        <v>580</v>
      </c>
      <c r="E166" t="s">
        <v>251</v>
      </c>
      <c r="F166" t="s">
        <v>252</v>
      </c>
      <c r="G166" t="s">
        <v>581</v>
      </c>
    </row>
    <row r="167" spans="1:7" x14ac:dyDescent="0.25">
      <c r="A167" s="5">
        <v>15</v>
      </c>
      <c r="B167" t="s">
        <v>557</v>
      </c>
      <c r="C167" s="5">
        <v>15204</v>
      </c>
      <c r="D167" t="s">
        <v>582</v>
      </c>
      <c r="E167" t="s">
        <v>251</v>
      </c>
      <c r="F167" t="s">
        <v>252</v>
      </c>
      <c r="G167" t="s">
        <v>583</v>
      </c>
    </row>
    <row r="168" spans="1:7" x14ac:dyDescent="0.25">
      <c r="A168" s="5">
        <v>15</v>
      </c>
      <c r="B168" t="s">
        <v>557</v>
      </c>
      <c r="C168" s="5">
        <v>15215</v>
      </c>
      <c r="D168" t="s">
        <v>584</v>
      </c>
      <c r="E168" t="s">
        <v>251</v>
      </c>
      <c r="F168" t="s">
        <v>252</v>
      </c>
      <c r="G168" t="s">
        <v>585</v>
      </c>
    </row>
    <row r="169" spans="1:7" x14ac:dyDescent="0.25">
      <c r="A169" s="5">
        <v>15</v>
      </c>
      <c r="B169" t="s">
        <v>557</v>
      </c>
      <c r="C169" s="5">
        <v>15218</v>
      </c>
      <c r="D169" t="s">
        <v>586</v>
      </c>
      <c r="E169" t="s">
        <v>251</v>
      </c>
      <c r="F169" t="s">
        <v>252</v>
      </c>
      <c r="G169" t="s">
        <v>587</v>
      </c>
    </row>
    <row r="170" spans="1:7" x14ac:dyDescent="0.25">
      <c r="A170" s="5">
        <v>15</v>
      </c>
      <c r="B170" t="s">
        <v>557</v>
      </c>
      <c r="C170" s="5">
        <v>15223</v>
      </c>
      <c r="D170" t="s">
        <v>588</v>
      </c>
      <c r="E170" t="s">
        <v>251</v>
      </c>
      <c r="F170" t="s">
        <v>252</v>
      </c>
      <c r="G170" t="s">
        <v>589</v>
      </c>
    </row>
    <row r="171" spans="1:7" x14ac:dyDescent="0.25">
      <c r="A171" s="5">
        <v>15</v>
      </c>
      <c r="B171" t="s">
        <v>557</v>
      </c>
      <c r="C171" s="5">
        <v>15224</v>
      </c>
      <c r="D171" t="s">
        <v>590</v>
      </c>
      <c r="E171" t="s">
        <v>251</v>
      </c>
      <c r="F171" t="s">
        <v>252</v>
      </c>
      <c r="G171" t="s">
        <v>591</v>
      </c>
    </row>
    <row r="172" spans="1:7" x14ac:dyDescent="0.25">
      <c r="A172" s="5">
        <v>15</v>
      </c>
      <c r="B172" t="s">
        <v>557</v>
      </c>
      <c r="C172" s="5">
        <v>15226</v>
      </c>
      <c r="D172" t="s">
        <v>592</v>
      </c>
      <c r="E172" t="s">
        <v>251</v>
      </c>
      <c r="F172" t="s">
        <v>252</v>
      </c>
      <c r="G172" t="s">
        <v>593</v>
      </c>
    </row>
    <row r="173" spans="1:7" x14ac:dyDescent="0.25">
      <c r="A173" s="5">
        <v>15</v>
      </c>
      <c r="B173" t="s">
        <v>557</v>
      </c>
      <c r="C173" s="5">
        <v>15238</v>
      </c>
      <c r="D173" t="s">
        <v>594</v>
      </c>
      <c r="E173" t="s">
        <v>251</v>
      </c>
      <c r="F173" t="s">
        <v>252</v>
      </c>
      <c r="G173" t="s">
        <v>595</v>
      </c>
    </row>
    <row r="174" spans="1:7" x14ac:dyDescent="0.25">
      <c r="A174" s="5">
        <v>15</v>
      </c>
      <c r="B174" t="s">
        <v>557</v>
      </c>
      <c r="C174" s="5">
        <v>15244</v>
      </c>
      <c r="D174" t="s">
        <v>596</v>
      </c>
      <c r="E174" t="s">
        <v>251</v>
      </c>
      <c r="F174" t="s">
        <v>252</v>
      </c>
      <c r="G174" t="s">
        <v>597</v>
      </c>
    </row>
    <row r="175" spans="1:7" x14ac:dyDescent="0.25">
      <c r="A175" s="5">
        <v>15</v>
      </c>
      <c r="B175" t="s">
        <v>557</v>
      </c>
      <c r="C175" s="5">
        <v>15272</v>
      </c>
      <c r="D175" t="s">
        <v>598</v>
      </c>
      <c r="E175" t="s">
        <v>251</v>
      </c>
      <c r="F175" t="s">
        <v>252</v>
      </c>
      <c r="G175" t="s">
        <v>599</v>
      </c>
    </row>
    <row r="176" spans="1:7" x14ac:dyDescent="0.25">
      <c r="A176" s="5">
        <v>15</v>
      </c>
      <c r="B176" t="s">
        <v>557</v>
      </c>
      <c r="C176" s="5">
        <v>15296</v>
      </c>
      <c r="D176" t="s">
        <v>600</v>
      </c>
      <c r="E176" t="s">
        <v>251</v>
      </c>
      <c r="F176" t="s">
        <v>252</v>
      </c>
      <c r="G176" t="s">
        <v>601</v>
      </c>
    </row>
    <row r="177" spans="1:7" x14ac:dyDescent="0.25">
      <c r="A177" s="5">
        <v>15</v>
      </c>
      <c r="B177" t="s">
        <v>557</v>
      </c>
      <c r="C177" s="5">
        <v>15299</v>
      </c>
      <c r="D177" t="s">
        <v>602</v>
      </c>
      <c r="E177" t="s">
        <v>251</v>
      </c>
      <c r="F177" t="s">
        <v>252</v>
      </c>
      <c r="G177" t="s">
        <v>603</v>
      </c>
    </row>
    <row r="178" spans="1:7" x14ac:dyDescent="0.25">
      <c r="A178" s="5">
        <v>15</v>
      </c>
      <c r="B178" t="s">
        <v>557</v>
      </c>
      <c r="C178" s="5">
        <v>15322</v>
      </c>
      <c r="D178" t="s">
        <v>604</v>
      </c>
      <c r="E178" t="s">
        <v>251</v>
      </c>
      <c r="F178" t="s">
        <v>252</v>
      </c>
      <c r="G178" t="s">
        <v>605</v>
      </c>
    </row>
    <row r="179" spans="1:7" x14ac:dyDescent="0.25">
      <c r="A179" s="5">
        <v>15</v>
      </c>
      <c r="B179" t="s">
        <v>557</v>
      </c>
      <c r="C179" s="5">
        <v>15367</v>
      </c>
      <c r="D179" t="s">
        <v>606</v>
      </c>
      <c r="E179" t="s">
        <v>251</v>
      </c>
      <c r="F179" t="s">
        <v>252</v>
      </c>
      <c r="G179" t="s">
        <v>607</v>
      </c>
    </row>
    <row r="180" spans="1:7" x14ac:dyDescent="0.25">
      <c r="A180" s="5">
        <v>15</v>
      </c>
      <c r="B180" t="s">
        <v>557</v>
      </c>
      <c r="C180" s="5">
        <v>15380</v>
      </c>
      <c r="D180" t="s">
        <v>608</v>
      </c>
      <c r="E180" t="s">
        <v>251</v>
      </c>
      <c r="F180" t="s">
        <v>252</v>
      </c>
      <c r="G180" t="s">
        <v>609</v>
      </c>
    </row>
    <row r="181" spans="1:7" x14ac:dyDescent="0.25">
      <c r="A181" s="5">
        <v>15</v>
      </c>
      <c r="B181" t="s">
        <v>557</v>
      </c>
      <c r="C181" s="5">
        <v>15407</v>
      </c>
      <c r="D181" t="s">
        <v>610</v>
      </c>
      <c r="E181" t="s">
        <v>251</v>
      </c>
      <c r="F181" t="s">
        <v>252</v>
      </c>
      <c r="G181" t="s">
        <v>611</v>
      </c>
    </row>
    <row r="182" spans="1:7" x14ac:dyDescent="0.25">
      <c r="A182" s="5">
        <v>15</v>
      </c>
      <c r="B182" t="s">
        <v>557</v>
      </c>
      <c r="C182" s="5">
        <v>15442</v>
      </c>
      <c r="D182" t="s">
        <v>612</v>
      </c>
      <c r="E182" t="s">
        <v>251</v>
      </c>
      <c r="F182" t="s">
        <v>252</v>
      </c>
      <c r="G182" t="s">
        <v>613</v>
      </c>
    </row>
    <row r="183" spans="1:7" x14ac:dyDescent="0.25">
      <c r="A183" s="5">
        <v>15</v>
      </c>
      <c r="B183" t="s">
        <v>557</v>
      </c>
      <c r="C183" s="5">
        <v>15455</v>
      </c>
      <c r="D183" t="s">
        <v>614</v>
      </c>
      <c r="E183" t="s">
        <v>251</v>
      </c>
      <c r="F183" t="s">
        <v>252</v>
      </c>
      <c r="G183" t="s">
        <v>615</v>
      </c>
    </row>
    <row r="184" spans="1:7" x14ac:dyDescent="0.25">
      <c r="A184" s="5">
        <v>15</v>
      </c>
      <c r="B184" t="s">
        <v>557</v>
      </c>
      <c r="C184" s="5">
        <v>15464</v>
      </c>
      <c r="D184" t="s">
        <v>616</v>
      </c>
      <c r="E184" t="s">
        <v>251</v>
      </c>
      <c r="F184" t="s">
        <v>252</v>
      </c>
      <c r="G184" t="s">
        <v>617</v>
      </c>
    </row>
    <row r="185" spans="1:7" x14ac:dyDescent="0.25">
      <c r="A185" s="5">
        <v>15</v>
      </c>
      <c r="B185" t="s">
        <v>557</v>
      </c>
      <c r="C185" s="5">
        <v>15469</v>
      </c>
      <c r="D185" t="s">
        <v>618</v>
      </c>
      <c r="E185" t="s">
        <v>251</v>
      </c>
      <c r="F185" t="s">
        <v>252</v>
      </c>
      <c r="G185" t="s">
        <v>619</v>
      </c>
    </row>
    <row r="186" spans="1:7" x14ac:dyDescent="0.25">
      <c r="A186" s="5">
        <v>15</v>
      </c>
      <c r="B186" t="s">
        <v>557</v>
      </c>
      <c r="C186" s="5">
        <v>15476</v>
      </c>
      <c r="D186" t="s">
        <v>620</v>
      </c>
      <c r="E186" t="s">
        <v>251</v>
      </c>
      <c r="F186" t="s">
        <v>252</v>
      </c>
      <c r="G186" t="s">
        <v>621</v>
      </c>
    </row>
    <row r="187" spans="1:7" x14ac:dyDescent="0.25">
      <c r="A187" s="5">
        <v>15</v>
      </c>
      <c r="B187" t="s">
        <v>557</v>
      </c>
      <c r="C187" s="5">
        <v>15480</v>
      </c>
      <c r="D187" t="s">
        <v>622</v>
      </c>
      <c r="E187" t="s">
        <v>251</v>
      </c>
      <c r="F187" t="s">
        <v>252</v>
      </c>
      <c r="G187" t="s">
        <v>623</v>
      </c>
    </row>
    <row r="188" spans="1:7" x14ac:dyDescent="0.25">
      <c r="A188" s="5">
        <v>15</v>
      </c>
      <c r="B188" t="s">
        <v>557</v>
      </c>
      <c r="C188" s="5">
        <v>15491</v>
      </c>
      <c r="D188" t="s">
        <v>624</v>
      </c>
      <c r="E188" t="s">
        <v>251</v>
      </c>
      <c r="F188" t="s">
        <v>252</v>
      </c>
      <c r="G188" t="s">
        <v>625</v>
      </c>
    </row>
    <row r="189" spans="1:7" x14ac:dyDescent="0.25">
      <c r="A189" s="5">
        <v>15</v>
      </c>
      <c r="B189" t="s">
        <v>557</v>
      </c>
      <c r="C189" s="5">
        <v>15494</v>
      </c>
      <c r="D189" t="s">
        <v>626</v>
      </c>
      <c r="E189" t="s">
        <v>251</v>
      </c>
      <c r="F189" t="s">
        <v>252</v>
      </c>
      <c r="G189" t="s">
        <v>627</v>
      </c>
    </row>
    <row r="190" spans="1:7" x14ac:dyDescent="0.25">
      <c r="A190" s="5">
        <v>15</v>
      </c>
      <c r="B190" t="s">
        <v>557</v>
      </c>
      <c r="C190" s="5">
        <v>15507</v>
      </c>
      <c r="D190" t="s">
        <v>628</v>
      </c>
      <c r="E190" t="s">
        <v>251</v>
      </c>
      <c r="F190" t="s">
        <v>252</v>
      </c>
      <c r="G190" t="s">
        <v>629</v>
      </c>
    </row>
    <row r="191" spans="1:7" x14ac:dyDescent="0.25">
      <c r="A191" s="5">
        <v>15</v>
      </c>
      <c r="B191" t="s">
        <v>557</v>
      </c>
      <c r="C191" s="5">
        <v>15514</v>
      </c>
      <c r="D191" t="s">
        <v>630</v>
      </c>
      <c r="E191" t="s">
        <v>251</v>
      </c>
      <c r="F191" t="s">
        <v>252</v>
      </c>
      <c r="G191" t="s">
        <v>631</v>
      </c>
    </row>
    <row r="192" spans="1:7" x14ac:dyDescent="0.25">
      <c r="A192" s="5">
        <v>15</v>
      </c>
      <c r="B192" t="s">
        <v>557</v>
      </c>
      <c r="C192" s="5">
        <v>15516</v>
      </c>
      <c r="D192" t="s">
        <v>632</v>
      </c>
      <c r="E192" t="s">
        <v>251</v>
      </c>
      <c r="F192" t="s">
        <v>252</v>
      </c>
      <c r="G192" t="s">
        <v>633</v>
      </c>
    </row>
    <row r="193" spans="1:7" x14ac:dyDescent="0.25">
      <c r="A193" s="5">
        <v>15</v>
      </c>
      <c r="B193" t="s">
        <v>557</v>
      </c>
      <c r="C193" s="5">
        <v>15531</v>
      </c>
      <c r="D193" t="s">
        <v>634</v>
      </c>
      <c r="E193" t="s">
        <v>251</v>
      </c>
      <c r="F193" t="s">
        <v>252</v>
      </c>
      <c r="G193" t="s">
        <v>635</v>
      </c>
    </row>
    <row r="194" spans="1:7" x14ac:dyDescent="0.25">
      <c r="A194" s="5">
        <v>15</v>
      </c>
      <c r="B194" t="s">
        <v>557</v>
      </c>
      <c r="C194" s="5">
        <v>15537</v>
      </c>
      <c r="D194" t="s">
        <v>636</v>
      </c>
      <c r="E194" t="s">
        <v>251</v>
      </c>
      <c r="F194" t="s">
        <v>252</v>
      </c>
      <c r="G194" t="s">
        <v>637</v>
      </c>
    </row>
    <row r="195" spans="1:7" x14ac:dyDescent="0.25">
      <c r="A195" s="5">
        <v>15</v>
      </c>
      <c r="B195" t="s">
        <v>557</v>
      </c>
      <c r="C195" s="5">
        <v>15542</v>
      </c>
      <c r="D195" t="s">
        <v>638</v>
      </c>
      <c r="E195" t="s">
        <v>251</v>
      </c>
      <c r="F195" t="s">
        <v>252</v>
      </c>
      <c r="G195" t="s">
        <v>639</v>
      </c>
    </row>
    <row r="196" spans="1:7" x14ac:dyDescent="0.25">
      <c r="A196" s="5">
        <v>15</v>
      </c>
      <c r="B196" t="s">
        <v>557</v>
      </c>
      <c r="C196" s="5">
        <v>15572</v>
      </c>
      <c r="D196" t="s">
        <v>640</v>
      </c>
      <c r="E196" t="s">
        <v>251</v>
      </c>
      <c r="F196" t="s">
        <v>252</v>
      </c>
      <c r="G196" t="s">
        <v>641</v>
      </c>
    </row>
    <row r="197" spans="1:7" x14ac:dyDescent="0.25">
      <c r="A197" s="5">
        <v>15</v>
      </c>
      <c r="B197" t="s">
        <v>557</v>
      </c>
      <c r="C197" s="5">
        <v>15599</v>
      </c>
      <c r="D197" t="s">
        <v>642</v>
      </c>
      <c r="E197" t="s">
        <v>251</v>
      </c>
      <c r="F197" t="s">
        <v>252</v>
      </c>
      <c r="G197" t="s">
        <v>643</v>
      </c>
    </row>
    <row r="198" spans="1:7" x14ac:dyDescent="0.25">
      <c r="A198" s="5">
        <v>15</v>
      </c>
      <c r="B198" t="s">
        <v>557</v>
      </c>
      <c r="C198" s="5">
        <v>15600</v>
      </c>
      <c r="D198" t="s">
        <v>644</v>
      </c>
      <c r="E198" t="s">
        <v>251</v>
      </c>
      <c r="F198" t="s">
        <v>252</v>
      </c>
      <c r="G198" t="s">
        <v>645</v>
      </c>
    </row>
    <row r="199" spans="1:7" x14ac:dyDescent="0.25">
      <c r="A199" s="5">
        <v>15</v>
      </c>
      <c r="B199" t="s">
        <v>557</v>
      </c>
      <c r="C199" s="5">
        <v>15632</v>
      </c>
      <c r="D199" t="s">
        <v>646</v>
      </c>
      <c r="E199" t="s">
        <v>251</v>
      </c>
      <c r="F199" t="s">
        <v>252</v>
      </c>
      <c r="G199" t="s">
        <v>647</v>
      </c>
    </row>
    <row r="200" spans="1:7" x14ac:dyDescent="0.25">
      <c r="A200" s="5">
        <v>15</v>
      </c>
      <c r="B200" t="s">
        <v>557</v>
      </c>
      <c r="C200" s="5">
        <v>15646</v>
      </c>
      <c r="D200" t="s">
        <v>648</v>
      </c>
      <c r="E200" t="s">
        <v>251</v>
      </c>
      <c r="F200" t="s">
        <v>252</v>
      </c>
      <c r="G200" t="s">
        <v>649</v>
      </c>
    </row>
    <row r="201" spans="1:7" x14ac:dyDescent="0.25">
      <c r="A201" s="5">
        <v>15</v>
      </c>
      <c r="B201" t="s">
        <v>557</v>
      </c>
      <c r="C201" s="5">
        <v>15660</v>
      </c>
      <c r="D201" t="s">
        <v>650</v>
      </c>
      <c r="E201" t="s">
        <v>251</v>
      </c>
      <c r="F201" t="s">
        <v>252</v>
      </c>
      <c r="G201" t="s">
        <v>651</v>
      </c>
    </row>
    <row r="202" spans="1:7" x14ac:dyDescent="0.25">
      <c r="A202" s="5">
        <v>15</v>
      </c>
      <c r="B202" t="s">
        <v>557</v>
      </c>
      <c r="C202" s="5">
        <v>15667</v>
      </c>
      <c r="D202" t="s">
        <v>652</v>
      </c>
      <c r="E202" t="s">
        <v>251</v>
      </c>
      <c r="F202" t="s">
        <v>252</v>
      </c>
      <c r="G202" t="s">
        <v>653</v>
      </c>
    </row>
    <row r="203" spans="1:7" x14ac:dyDescent="0.25">
      <c r="A203" s="5">
        <v>15</v>
      </c>
      <c r="B203" t="s">
        <v>557</v>
      </c>
      <c r="C203" s="5">
        <v>15676</v>
      </c>
      <c r="D203" t="s">
        <v>654</v>
      </c>
      <c r="E203" t="s">
        <v>251</v>
      </c>
      <c r="F203" t="s">
        <v>252</v>
      </c>
      <c r="G203" t="s">
        <v>655</v>
      </c>
    </row>
    <row r="204" spans="1:7" x14ac:dyDescent="0.25">
      <c r="A204" s="5">
        <v>15</v>
      </c>
      <c r="B204" t="s">
        <v>557</v>
      </c>
      <c r="C204" s="5">
        <v>15690</v>
      </c>
      <c r="D204" t="s">
        <v>656</v>
      </c>
      <c r="E204" t="s">
        <v>251</v>
      </c>
      <c r="F204" t="s">
        <v>252</v>
      </c>
      <c r="G204" t="s">
        <v>657</v>
      </c>
    </row>
    <row r="205" spans="1:7" x14ac:dyDescent="0.25">
      <c r="A205" s="5">
        <v>15</v>
      </c>
      <c r="B205" t="s">
        <v>557</v>
      </c>
      <c r="C205" s="5">
        <v>15693</v>
      </c>
      <c r="D205" t="s">
        <v>658</v>
      </c>
      <c r="E205" t="s">
        <v>251</v>
      </c>
      <c r="F205" t="s">
        <v>252</v>
      </c>
      <c r="G205" t="s">
        <v>659</v>
      </c>
    </row>
    <row r="206" spans="1:7" x14ac:dyDescent="0.25">
      <c r="A206" s="5">
        <v>15</v>
      </c>
      <c r="B206" t="s">
        <v>557</v>
      </c>
      <c r="C206" s="5">
        <v>15696</v>
      </c>
      <c r="D206" t="s">
        <v>660</v>
      </c>
      <c r="E206" t="s">
        <v>251</v>
      </c>
      <c r="F206" t="s">
        <v>252</v>
      </c>
      <c r="G206" t="s">
        <v>661</v>
      </c>
    </row>
    <row r="207" spans="1:7" x14ac:dyDescent="0.25">
      <c r="A207" s="5">
        <v>15</v>
      </c>
      <c r="B207" t="s">
        <v>557</v>
      </c>
      <c r="C207" s="5">
        <v>15753</v>
      </c>
      <c r="D207" t="s">
        <v>662</v>
      </c>
      <c r="E207" t="s">
        <v>251</v>
      </c>
      <c r="F207" t="s">
        <v>252</v>
      </c>
      <c r="G207" t="s">
        <v>663</v>
      </c>
    </row>
    <row r="208" spans="1:7" x14ac:dyDescent="0.25">
      <c r="A208" s="5">
        <v>15</v>
      </c>
      <c r="B208" t="s">
        <v>557</v>
      </c>
      <c r="C208" s="5">
        <v>15757</v>
      </c>
      <c r="D208" t="s">
        <v>664</v>
      </c>
      <c r="E208" t="s">
        <v>251</v>
      </c>
      <c r="F208" t="s">
        <v>252</v>
      </c>
      <c r="G208" t="s">
        <v>665</v>
      </c>
    </row>
    <row r="209" spans="1:7" x14ac:dyDescent="0.25">
      <c r="A209" s="5">
        <v>15</v>
      </c>
      <c r="B209" t="s">
        <v>557</v>
      </c>
      <c r="C209" s="5">
        <v>15759</v>
      </c>
      <c r="D209" t="s">
        <v>666</v>
      </c>
      <c r="E209" t="s">
        <v>251</v>
      </c>
      <c r="F209" t="s">
        <v>252</v>
      </c>
      <c r="G209" t="s">
        <v>667</v>
      </c>
    </row>
    <row r="210" spans="1:7" x14ac:dyDescent="0.25">
      <c r="A210" s="5">
        <v>15</v>
      </c>
      <c r="B210" t="s">
        <v>557</v>
      </c>
      <c r="C210" s="5">
        <v>15763</v>
      </c>
      <c r="D210" t="s">
        <v>668</v>
      </c>
      <c r="E210" t="s">
        <v>251</v>
      </c>
      <c r="F210" t="s">
        <v>252</v>
      </c>
      <c r="G210" t="s">
        <v>669</v>
      </c>
    </row>
    <row r="211" spans="1:7" x14ac:dyDescent="0.25">
      <c r="A211" s="5">
        <v>15</v>
      </c>
      <c r="B211" t="s">
        <v>557</v>
      </c>
      <c r="C211" s="5">
        <v>15764</v>
      </c>
      <c r="D211" t="s">
        <v>670</v>
      </c>
      <c r="E211" t="s">
        <v>251</v>
      </c>
      <c r="F211" t="s">
        <v>252</v>
      </c>
      <c r="G211" t="s">
        <v>671</v>
      </c>
    </row>
    <row r="212" spans="1:7" x14ac:dyDescent="0.25">
      <c r="A212" s="5">
        <v>15</v>
      </c>
      <c r="B212" t="s">
        <v>557</v>
      </c>
      <c r="C212" s="5">
        <v>15776</v>
      </c>
      <c r="D212" t="s">
        <v>672</v>
      </c>
      <c r="E212" t="s">
        <v>251</v>
      </c>
      <c r="F212" t="s">
        <v>252</v>
      </c>
      <c r="G212" t="s">
        <v>673</v>
      </c>
    </row>
    <row r="213" spans="1:7" x14ac:dyDescent="0.25">
      <c r="A213" s="5">
        <v>15</v>
      </c>
      <c r="B213" t="s">
        <v>557</v>
      </c>
      <c r="C213" s="5">
        <v>15778</v>
      </c>
      <c r="D213" t="s">
        <v>674</v>
      </c>
      <c r="E213" t="s">
        <v>251</v>
      </c>
      <c r="F213" t="s">
        <v>252</v>
      </c>
      <c r="G213" t="s">
        <v>675</v>
      </c>
    </row>
    <row r="214" spans="1:7" x14ac:dyDescent="0.25">
      <c r="A214" s="5">
        <v>15</v>
      </c>
      <c r="B214" t="s">
        <v>557</v>
      </c>
      <c r="C214" s="5">
        <v>15798</v>
      </c>
      <c r="D214" t="s">
        <v>676</v>
      </c>
      <c r="E214" t="s">
        <v>251</v>
      </c>
      <c r="F214" t="s">
        <v>252</v>
      </c>
      <c r="G214" t="s">
        <v>677</v>
      </c>
    </row>
    <row r="215" spans="1:7" x14ac:dyDescent="0.25">
      <c r="A215" s="5">
        <v>15</v>
      </c>
      <c r="B215" t="s">
        <v>557</v>
      </c>
      <c r="C215" s="5">
        <v>15806</v>
      </c>
      <c r="D215" t="s">
        <v>678</v>
      </c>
      <c r="E215" t="s">
        <v>251</v>
      </c>
      <c r="F215" t="s">
        <v>252</v>
      </c>
      <c r="G215" t="s">
        <v>679</v>
      </c>
    </row>
    <row r="216" spans="1:7" x14ac:dyDescent="0.25">
      <c r="A216" s="5">
        <v>15</v>
      </c>
      <c r="B216" t="s">
        <v>557</v>
      </c>
      <c r="C216" s="5">
        <v>15814</v>
      </c>
      <c r="D216" t="s">
        <v>680</v>
      </c>
      <c r="E216" t="s">
        <v>251</v>
      </c>
      <c r="F216" t="s">
        <v>252</v>
      </c>
      <c r="G216" t="s">
        <v>681</v>
      </c>
    </row>
    <row r="217" spans="1:7" x14ac:dyDescent="0.25">
      <c r="A217" s="5">
        <v>15</v>
      </c>
      <c r="B217" t="s">
        <v>557</v>
      </c>
      <c r="C217" s="5">
        <v>15816</v>
      </c>
      <c r="D217" t="s">
        <v>682</v>
      </c>
      <c r="E217" t="s">
        <v>251</v>
      </c>
      <c r="F217" t="s">
        <v>252</v>
      </c>
      <c r="G217" t="s">
        <v>683</v>
      </c>
    </row>
    <row r="218" spans="1:7" x14ac:dyDescent="0.25">
      <c r="A218" s="5">
        <v>15</v>
      </c>
      <c r="B218" t="s">
        <v>557</v>
      </c>
      <c r="C218" s="5">
        <v>15820</v>
      </c>
      <c r="D218" t="s">
        <v>684</v>
      </c>
      <c r="E218" t="s">
        <v>251</v>
      </c>
      <c r="F218" t="s">
        <v>252</v>
      </c>
      <c r="G218" t="s">
        <v>685</v>
      </c>
    </row>
    <row r="219" spans="1:7" x14ac:dyDescent="0.25">
      <c r="A219" s="5">
        <v>15</v>
      </c>
      <c r="B219" t="s">
        <v>557</v>
      </c>
      <c r="C219" s="5">
        <v>15837</v>
      </c>
      <c r="D219" t="s">
        <v>686</v>
      </c>
      <c r="E219" t="s">
        <v>251</v>
      </c>
      <c r="F219" t="s">
        <v>252</v>
      </c>
      <c r="G219" t="s">
        <v>687</v>
      </c>
    </row>
    <row r="220" spans="1:7" x14ac:dyDescent="0.25">
      <c r="A220" s="5">
        <v>15</v>
      </c>
      <c r="B220" t="s">
        <v>557</v>
      </c>
      <c r="C220" s="5">
        <v>15842</v>
      </c>
      <c r="D220" t="s">
        <v>688</v>
      </c>
      <c r="E220" t="s">
        <v>251</v>
      </c>
      <c r="F220" t="s">
        <v>252</v>
      </c>
      <c r="G220" t="s">
        <v>689</v>
      </c>
    </row>
    <row r="221" spans="1:7" x14ac:dyDescent="0.25">
      <c r="A221" s="5">
        <v>15</v>
      </c>
      <c r="B221" t="s">
        <v>557</v>
      </c>
      <c r="C221" s="5">
        <v>15861</v>
      </c>
      <c r="D221" t="s">
        <v>690</v>
      </c>
      <c r="E221" t="s">
        <v>251</v>
      </c>
      <c r="F221" t="s">
        <v>252</v>
      </c>
      <c r="G221" t="s">
        <v>691</v>
      </c>
    </row>
    <row r="222" spans="1:7" x14ac:dyDescent="0.25">
      <c r="A222" s="5">
        <v>15</v>
      </c>
      <c r="B222" t="s">
        <v>557</v>
      </c>
      <c r="C222" s="5">
        <v>15897</v>
      </c>
      <c r="D222" t="s">
        <v>692</v>
      </c>
      <c r="E222" t="s">
        <v>251</v>
      </c>
      <c r="F222" t="s">
        <v>252</v>
      </c>
      <c r="G222" t="s">
        <v>693</v>
      </c>
    </row>
    <row r="223" spans="1:7" x14ac:dyDescent="0.25">
      <c r="A223" s="5">
        <v>17</v>
      </c>
      <c r="B223" t="s">
        <v>296</v>
      </c>
      <c r="C223" s="5">
        <v>17001</v>
      </c>
      <c r="D223" t="s">
        <v>694</v>
      </c>
      <c r="E223" t="s">
        <v>251</v>
      </c>
      <c r="F223" t="s">
        <v>252</v>
      </c>
      <c r="G223" t="s">
        <v>695</v>
      </c>
    </row>
    <row r="224" spans="1:7" x14ac:dyDescent="0.25">
      <c r="A224" s="5">
        <v>17</v>
      </c>
      <c r="B224" t="s">
        <v>296</v>
      </c>
      <c r="C224" s="5">
        <v>17013</v>
      </c>
      <c r="D224" t="s">
        <v>696</v>
      </c>
      <c r="E224" t="s">
        <v>251</v>
      </c>
      <c r="F224" t="s">
        <v>252</v>
      </c>
      <c r="G224" t="s">
        <v>697</v>
      </c>
    </row>
    <row r="225" spans="1:7" x14ac:dyDescent="0.25">
      <c r="A225" s="5">
        <v>17</v>
      </c>
      <c r="B225" t="s">
        <v>296</v>
      </c>
      <c r="C225" s="5">
        <v>17042</v>
      </c>
      <c r="D225" t="s">
        <v>698</v>
      </c>
      <c r="E225" t="s">
        <v>251</v>
      </c>
      <c r="F225" t="s">
        <v>252</v>
      </c>
      <c r="G225" t="s">
        <v>699</v>
      </c>
    </row>
    <row r="226" spans="1:7" x14ac:dyDescent="0.25">
      <c r="A226" s="5">
        <v>17</v>
      </c>
      <c r="B226" t="s">
        <v>296</v>
      </c>
      <c r="C226" s="5">
        <v>17050</v>
      </c>
      <c r="D226" t="s">
        <v>700</v>
      </c>
      <c r="E226" t="s">
        <v>251</v>
      </c>
      <c r="F226" t="s">
        <v>252</v>
      </c>
      <c r="G226" t="s">
        <v>701</v>
      </c>
    </row>
    <row r="227" spans="1:7" x14ac:dyDescent="0.25">
      <c r="A227" s="5">
        <v>17</v>
      </c>
      <c r="B227" t="s">
        <v>296</v>
      </c>
      <c r="C227" s="5">
        <v>17088</v>
      </c>
      <c r="D227" t="s">
        <v>702</v>
      </c>
      <c r="E227" t="s">
        <v>251</v>
      </c>
      <c r="F227" t="s">
        <v>252</v>
      </c>
      <c r="G227" t="s">
        <v>703</v>
      </c>
    </row>
    <row r="228" spans="1:7" x14ac:dyDescent="0.25">
      <c r="A228" s="5">
        <v>17</v>
      </c>
      <c r="B228" t="s">
        <v>296</v>
      </c>
      <c r="C228" s="5">
        <v>17174</v>
      </c>
      <c r="D228" t="s">
        <v>704</v>
      </c>
      <c r="E228" t="s">
        <v>251</v>
      </c>
      <c r="F228" t="s">
        <v>252</v>
      </c>
      <c r="G228" t="s">
        <v>705</v>
      </c>
    </row>
    <row r="229" spans="1:7" x14ac:dyDescent="0.25">
      <c r="A229" s="5">
        <v>17</v>
      </c>
      <c r="B229" t="s">
        <v>296</v>
      </c>
      <c r="C229" s="5">
        <v>17272</v>
      </c>
      <c r="D229" t="s">
        <v>706</v>
      </c>
      <c r="E229" t="s">
        <v>251</v>
      </c>
      <c r="F229" t="s">
        <v>252</v>
      </c>
      <c r="G229" t="s">
        <v>707</v>
      </c>
    </row>
    <row r="230" spans="1:7" x14ac:dyDescent="0.25">
      <c r="A230" s="5">
        <v>17</v>
      </c>
      <c r="B230" t="s">
        <v>296</v>
      </c>
      <c r="C230" s="5">
        <v>17380</v>
      </c>
      <c r="D230" t="s">
        <v>708</v>
      </c>
      <c r="E230" t="s">
        <v>251</v>
      </c>
      <c r="F230" t="s">
        <v>252</v>
      </c>
      <c r="G230" t="s">
        <v>709</v>
      </c>
    </row>
    <row r="231" spans="1:7" x14ac:dyDescent="0.25">
      <c r="A231" s="5">
        <v>17</v>
      </c>
      <c r="B231" t="s">
        <v>296</v>
      </c>
      <c r="C231" s="5">
        <v>17388</v>
      </c>
      <c r="D231" t="s">
        <v>710</v>
      </c>
      <c r="E231" t="s">
        <v>251</v>
      </c>
      <c r="F231" t="s">
        <v>252</v>
      </c>
      <c r="G231" t="s">
        <v>711</v>
      </c>
    </row>
    <row r="232" spans="1:7" x14ac:dyDescent="0.25">
      <c r="A232" s="5">
        <v>17</v>
      </c>
      <c r="B232" t="s">
        <v>296</v>
      </c>
      <c r="C232" s="5">
        <v>17433</v>
      </c>
      <c r="D232" t="s">
        <v>712</v>
      </c>
      <c r="E232" t="s">
        <v>251</v>
      </c>
      <c r="F232" t="s">
        <v>252</v>
      </c>
      <c r="G232" t="s">
        <v>713</v>
      </c>
    </row>
    <row r="233" spans="1:7" x14ac:dyDescent="0.25">
      <c r="A233" s="5">
        <v>17</v>
      </c>
      <c r="B233" t="s">
        <v>296</v>
      </c>
      <c r="C233" s="5">
        <v>17442</v>
      </c>
      <c r="D233" t="s">
        <v>714</v>
      </c>
      <c r="E233" t="s">
        <v>251</v>
      </c>
      <c r="F233" t="s">
        <v>252</v>
      </c>
      <c r="G233" t="s">
        <v>715</v>
      </c>
    </row>
    <row r="234" spans="1:7" x14ac:dyDescent="0.25">
      <c r="A234" s="5">
        <v>17</v>
      </c>
      <c r="B234" t="s">
        <v>296</v>
      </c>
      <c r="C234" s="5">
        <v>17444</v>
      </c>
      <c r="D234" t="s">
        <v>716</v>
      </c>
      <c r="E234" t="s">
        <v>251</v>
      </c>
      <c r="F234" t="s">
        <v>252</v>
      </c>
      <c r="G234" t="s">
        <v>717</v>
      </c>
    </row>
    <row r="235" spans="1:7" x14ac:dyDescent="0.25">
      <c r="A235" s="5">
        <v>17</v>
      </c>
      <c r="B235" t="s">
        <v>296</v>
      </c>
      <c r="C235" s="5">
        <v>17446</v>
      </c>
      <c r="D235" t="s">
        <v>718</v>
      </c>
      <c r="E235" t="s">
        <v>251</v>
      </c>
      <c r="F235" t="s">
        <v>252</v>
      </c>
      <c r="G235" t="s">
        <v>719</v>
      </c>
    </row>
    <row r="236" spans="1:7" x14ac:dyDescent="0.25">
      <c r="A236" s="5">
        <v>17</v>
      </c>
      <c r="B236" t="s">
        <v>296</v>
      </c>
      <c r="C236" s="5">
        <v>17486</v>
      </c>
      <c r="D236" t="s">
        <v>720</v>
      </c>
      <c r="E236" t="s">
        <v>251</v>
      </c>
      <c r="F236" t="s">
        <v>252</v>
      </c>
      <c r="G236" t="s">
        <v>721</v>
      </c>
    </row>
    <row r="237" spans="1:7" x14ac:dyDescent="0.25">
      <c r="A237" s="5">
        <v>17</v>
      </c>
      <c r="B237" t="s">
        <v>296</v>
      </c>
      <c r="C237" s="5">
        <v>17495</v>
      </c>
      <c r="D237" t="s">
        <v>722</v>
      </c>
      <c r="E237" t="s">
        <v>251</v>
      </c>
      <c r="F237" t="s">
        <v>252</v>
      </c>
      <c r="G237" t="s">
        <v>723</v>
      </c>
    </row>
    <row r="238" spans="1:7" x14ac:dyDescent="0.25">
      <c r="A238" s="5">
        <v>17</v>
      </c>
      <c r="B238" t="s">
        <v>296</v>
      </c>
      <c r="C238" s="5">
        <v>17513</v>
      </c>
      <c r="D238" t="s">
        <v>724</v>
      </c>
      <c r="E238" t="s">
        <v>251</v>
      </c>
      <c r="F238" t="s">
        <v>252</v>
      </c>
      <c r="G238" t="s">
        <v>725</v>
      </c>
    </row>
    <row r="239" spans="1:7" x14ac:dyDescent="0.25">
      <c r="A239" s="5">
        <v>17</v>
      </c>
      <c r="B239" t="s">
        <v>296</v>
      </c>
      <c r="C239" s="5">
        <v>17524</v>
      </c>
      <c r="D239" t="s">
        <v>726</v>
      </c>
      <c r="E239" t="s">
        <v>251</v>
      </c>
      <c r="F239" t="s">
        <v>252</v>
      </c>
      <c r="G239" t="s">
        <v>727</v>
      </c>
    </row>
    <row r="240" spans="1:7" x14ac:dyDescent="0.25">
      <c r="A240" s="5">
        <v>17</v>
      </c>
      <c r="B240" t="s">
        <v>296</v>
      </c>
      <c r="C240" s="5">
        <v>17541</v>
      </c>
      <c r="D240" t="s">
        <v>728</v>
      </c>
      <c r="E240" t="s">
        <v>251</v>
      </c>
      <c r="F240" t="s">
        <v>252</v>
      </c>
      <c r="G240" t="s">
        <v>729</v>
      </c>
    </row>
    <row r="241" spans="1:7" x14ac:dyDescent="0.25">
      <c r="A241" s="5">
        <v>17</v>
      </c>
      <c r="B241" t="s">
        <v>296</v>
      </c>
      <c r="C241" s="5">
        <v>17614</v>
      </c>
      <c r="D241" t="s">
        <v>730</v>
      </c>
      <c r="E241" t="s">
        <v>251</v>
      </c>
      <c r="F241" t="s">
        <v>252</v>
      </c>
      <c r="G241" t="s">
        <v>731</v>
      </c>
    </row>
    <row r="242" spans="1:7" x14ac:dyDescent="0.25">
      <c r="A242" s="5">
        <v>17</v>
      </c>
      <c r="B242" t="s">
        <v>296</v>
      </c>
      <c r="C242" s="5">
        <v>17616</v>
      </c>
      <c r="D242" t="s">
        <v>732</v>
      </c>
      <c r="E242" t="s">
        <v>251</v>
      </c>
      <c r="F242" t="s">
        <v>252</v>
      </c>
      <c r="G242" t="s">
        <v>733</v>
      </c>
    </row>
    <row r="243" spans="1:7" x14ac:dyDescent="0.25">
      <c r="A243" s="5">
        <v>17</v>
      </c>
      <c r="B243" t="s">
        <v>296</v>
      </c>
      <c r="C243" s="5">
        <v>17653</v>
      </c>
      <c r="D243" t="s">
        <v>734</v>
      </c>
      <c r="E243" t="s">
        <v>251</v>
      </c>
      <c r="F243" t="s">
        <v>252</v>
      </c>
      <c r="G243" t="s">
        <v>735</v>
      </c>
    </row>
    <row r="244" spans="1:7" x14ac:dyDescent="0.25">
      <c r="A244" s="5">
        <v>17</v>
      </c>
      <c r="B244" t="s">
        <v>296</v>
      </c>
      <c r="C244" s="5">
        <v>17662</v>
      </c>
      <c r="D244" t="s">
        <v>736</v>
      </c>
      <c r="E244" t="s">
        <v>251</v>
      </c>
      <c r="F244" t="s">
        <v>252</v>
      </c>
      <c r="G244" t="s">
        <v>737</v>
      </c>
    </row>
    <row r="245" spans="1:7" x14ac:dyDescent="0.25">
      <c r="A245" s="5">
        <v>17</v>
      </c>
      <c r="B245" t="s">
        <v>296</v>
      </c>
      <c r="C245" s="5">
        <v>17665</v>
      </c>
      <c r="D245" t="s">
        <v>738</v>
      </c>
      <c r="E245" t="s">
        <v>251</v>
      </c>
      <c r="F245" t="s">
        <v>252</v>
      </c>
      <c r="G245" t="s">
        <v>739</v>
      </c>
    </row>
    <row r="246" spans="1:7" x14ac:dyDescent="0.25">
      <c r="A246" s="5">
        <v>17</v>
      </c>
      <c r="B246" t="s">
        <v>296</v>
      </c>
      <c r="C246" s="5">
        <v>17777</v>
      </c>
      <c r="D246" t="s">
        <v>740</v>
      </c>
      <c r="E246" t="s">
        <v>251</v>
      </c>
      <c r="F246" t="s">
        <v>252</v>
      </c>
      <c r="G246" t="s">
        <v>741</v>
      </c>
    </row>
    <row r="247" spans="1:7" x14ac:dyDescent="0.25">
      <c r="A247" s="5">
        <v>17</v>
      </c>
      <c r="B247" t="s">
        <v>296</v>
      </c>
      <c r="C247" s="5">
        <v>17867</v>
      </c>
      <c r="D247" t="s">
        <v>742</v>
      </c>
      <c r="E247" t="s">
        <v>251</v>
      </c>
      <c r="F247" t="s">
        <v>252</v>
      </c>
      <c r="G247" t="s">
        <v>743</v>
      </c>
    </row>
    <row r="248" spans="1:7" x14ac:dyDescent="0.25">
      <c r="A248" s="5">
        <v>17</v>
      </c>
      <c r="B248" t="s">
        <v>296</v>
      </c>
      <c r="C248" s="5">
        <v>17873</v>
      </c>
      <c r="D248" t="s">
        <v>744</v>
      </c>
      <c r="E248" t="s">
        <v>251</v>
      </c>
      <c r="F248" t="s">
        <v>252</v>
      </c>
      <c r="G248" t="s">
        <v>745</v>
      </c>
    </row>
    <row r="249" spans="1:7" x14ac:dyDescent="0.25">
      <c r="A249" s="5">
        <v>17</v>
      </c>
      <c r="B249" t="s">
        <v>296</v>
      </c>
      <c r="C249" s="5">
        <v>17877</v>
      </c>
      <c r="D249" t="s">
        <v>746</v>
      </c>
      <c r="E249" t="s">
        <v>251</v>
      </c>
      <c r="F249" t="s">
        <v>252</v>
      </c>
      <c r="G249" t="s">
        <v>747</v>
      </c>
    </row>
    <row r="250" spans="1:7" x14ac:dyDescent="0.25">
      <c r="A250" s="5">
        <v>18</v>
      </c>
      <c r="B250" t="s">
        <v>748</v>
      </c>
      <c r="C250" s="5">
        <v>18001</v>
      </c>
      <c r="D250" t="s">
        <v>749</v>
      </c>
      <c r="E250" t="s">
        <v>251</v>
      </c>
      <c r="F250" t="s">
        <v>252</v>
      </c>
      <c r="G250" t="s">
        <v>750</v>
      </c>
    </row>
    <row r="251" spans="1:7" x14ac:dyDescent="0.25">
      <c r="A251" s="5">
        <v>18</v>
      </c>
      <c r="B251" t="s">
        <v>748</v>
      </c>
      <c r="C251" s="5">
        <v>18029</v>
      </c>
      <c r="D251" t="s">
        <v>751</v>
      </c>
      <c r="E251" t="s">
        <v>251</v>
      </c>
      <c r="F251" t="s">
        <v>252</v>
      </c>
      <c r="G251" t="s">
        <v>752</v>
      </c>
    </row>
    <row r="252" spans="1:7" x14ac:dyDescent="0.25">
      <c r="A252" s="5">
        <v>18</v>
      </c>
      <c r="B252" t="s">
        <v>748</v>
      </c>
      <c r="C252" s="5">
        <v>18094</v>
      </c>
      <c r="D252" t="s">
        <v>753</v>
      </c>
      <c r="E252" t="s">
        <v>251</v>
      </c>
      <c r="F252" t="s">
        <v>252</v>
      </c>
      <c r="G252" t="s">
        <v>754</v>
      </c>
    </row>
    <row r="253" spans="1:7" x14ac:dyDescent="0.25">
      <c r="A253" s="5">
        <v>18</v>
      </c>
      <c r="B253" t="s">
        <v>748</v>
      </c>
      <c r="C253" s="5">
        <v>18205</v>
      </c>
      <c r="D253" t="s">
        <v>755</v>
      </c>
      <c r="E253" t="s">
        <v>251</v>
      </c>
      <c r="F253" t="s">
        <v>252</v>
      </c>
      <c r="G253" t="s">
        <v>756</v>
      </c>
    </row>
    <row r="254" spans="1:7" x14ac:dyDescent="0.25">
      <c r="A254" s="5">
        <v>18</v>
      </c>
      <c r="B254" t="s">
        <v>748</v>
      </c>
      <c r="C254" s="5">
        <v>18247</v>
      </c>
      <c r="D254" t="s">
        <v>757</v>
      </c>
      <c r="E254" t="s">
        <v>251</v>
      </c>
      <c r="F254" t="s">
        <v>252</v>
      </c>
      <c r="G254" t="s">
        <v>758</v>
      </c>
    </row>
    <row r="255" spans="1:7" x14ac:dyDescent="0.25">
      <c r="A255" s="5">
        <v>18</v>
      </c>
      <c r="B255" t="s">
        <v>748</v>
      </c>
      <c r="C255" s="5">
        <v>18256</v>
      </c>
      <c r="D255" t="s">
        <v>759</v>
      </c>
      <c r="E255" t="s">
        <v>251</v>
      </c>
      <c r="F255" t="s">
        <v>252</v>
      </c>
      <c r="G255" t="s">
        <v>760</v>
      </c>
    </row>
    <row r="256" spans="1:7" x14ac:dyDescent="0.25">
      <c r="A256" s="5">
        <v>18</v>
      </c>
      <c r="B256" t="s">
        <v>748</v>
      </c>
      <c r="C256" s="5">
        <v>18410</v>
      </c>
      <c r="D256" t="s">
        <v>761</v>
      </c>
      <c r="E256" t="s">
        <v>251</v>
      </c>
      <c r="F256" t="s">
        <v>252</v>
      </c>
      <c r="G256" t="s">
        <v>762</v>
      </c>
    </row>
    <row r="257" spans="1:7" x14ac:dyDescent="0.25">
      <c r="A257" s="5">
        <v>18</v>
      </c>
      <c r="B257" t="s">
        <v>748</v>
      </c>
      <c r="C257" s="5">
        <v>18479</v>
      </c>
      <c r="D257" t="s">
        <v>763</v>
      </c>
      <c r="E257" t="s">
        <v>251</v>
      </c>
      <c r="F257" t="s">
        <v>252</v>
      </c>
      <c r="G257" t="s">
        <v>764</v>
      </c>
    </row>
    <row r="258" spans="1:7" x14ac:dyDescent="0.25">
      <c r="A258" s="5">
        <v>18</v>
      </c>
      <c r="B258" t="s">
        <v>748</v>
      </c>
      <c r="C258" s="5">
        <v>18592</v>
      </c>
      <c r="D258" t="s">
        <v>765</v>
      </c>
      <c r="E258" t="s">
        <v>251</v>
      </c>
      <c r="F258" t="s">
        <v>252</v>
      </c>
      <c r="G258" t="s">
        <v>766</v>
      </c>
    </row>
    <row r="259" spans="1:7" x14ac:dyDescent="0.25">
      <c r="A259" s="5">
        <v>18</v>
      </c>
      <c r="B259" t="s">
        <v>748</v>
      </c>
      <c r="C259" s="5">
        <v>18610</v>
      </c>
      <c r="D259" t="s">
        <v>767</v>
      </c>
      <c r="E259" t="s">
        <v>251</v>
      </c>
      <c r="F259" t="s">
        <v>252</v>
      </c>
      <c r="G259" t="s">
        <v>768</v>
      </c>
    </row>
    <row r="260" spans="1:7" x14ac:dyDescent="0.25">
      <c r="A260" s="5">
        <v>18</v>
      </c>
      <c r="B260" t="s">
        <v>748</v>
      </c>
      <c r="C260" s="5">
        <v>18753</v>
      </c>
      <c r="D260" t="s">
        <v>769</v>
      </c>
      <c r="E260" t="s">
        <v>251</v>
      </c>
      <c r="F260" t="s">
        <v>252</v>
      </c>
      <c r="G260" t="s">
        <v>770</v>
      </c>
    </row>
    <row r="261" spans="1:7" x14ac:dyDescent="0.25">
      <c r="A261" s="5">
        <v>18</v>
      </c>
      <c r="B261" t="s">
        <v>748</v>
      </c>
      <c r="C261" s="5">
        <v>18756</v>
      </c>
      <c r="D261" t="s">
        <v>771</v>
      </c>
      <c r="E261" t="s">
        <v>251</v>
      </c>
      <c r="F261" t="s">
        <v>252</v>
      </c>
      <c r="G261" t="s">
        <v>772</v>
      </c>
    </row>
    <row r="262" spans="1:7" x14ac:dyDescent="0.25">
      <c r="A262" s="5">
        <v>18</v>
      </c>
      <c r="B262" t="s">
        <v>748</v>
      </c>
      <c r="C262" s="5">
        <v>18785</v>
      </c>
      <c r="D262" t="s">
        <v>773</v>
      </c>
      <c r="E262" t="s">
        <v>251</v>
      </c>
      <c r="F262" t="s">
        <v>252</v>
      </c>
      <c r="G262" t="s">
        <v>774</v>
      </c>
    </row>
    <row r="263" spans="1:7" x14ac:dyDescent="0.25">
      <c r="A263" s="5">
        <v>18</v>
      </c>
      <c r="B263" t="s">
        <v>748</v>
      </c>
      <c r="C263" s="5">
        <v>18860</v>
      </c>
      <c r="D263" t="s">
        <v>446</v>
      </c>
      <c r="E263" t="s">
        <v>251</v>
      </c>
      <c r="F263" t="s">
        <v>252</v>
      </c>
      <c r="G263" t="s">
        <v>775</v>
      </c>
    </row>
    <row r="264" spans="1:7" x14ac:dyDescent="0.25">
      <c r="A264" s="5">
        <v>19</v>
      </c>
      <c r="B264" t="s">
        <v>776</v>
      </c>
      <c r="C264" s="5">
        <v>19001</v>
      </c>
      <c r="D264" t="s">
        <v>777</v>
      </c>
      <c r="E264" t="s">
        <v>251</v>
      </c>
      <c r="F264" t="s">
        <v>252</v>
      </c>
      <c r="G264" t="s">
        <v>778</v>
      </c>
    </row>
    <row r="265" spans="1:7" x14ac:dyDescent="0.25">
      <c r="A265" s="5">
        <v>19</v>
      </c>
      <c r="B265" t="s">
        <v>776</v>
      </c>
      <c r="C265" s="5">
        <v>19110</v>
      </c>
      <c r="D265" t="s">
        <v>779</v>
      </c>
      <c r="E265" t="s">
        <v>251</v>
      </c>
      <c r="F265" t="s">
        <v>252</v>
      </c>
      <c r="G265" t="s">
        <v>780</v>
      </c>
    </row>
    <row r="266" spans="1:7" x14ac:dyDescent="0.25">
      <c r="A266" s="5">
        <v>19</v>
      </c>
      <c r="B266" t="s">
        <v>776</v>
      </c>
      <c r="C266" s="5">
        <v>19130</v>
      </c>
      <c r="D266" t="s">
        <v>781</v>
      </c>
      <c r="E266" t="s">
        <v>251</v>
      </c>
      <c r="F266" t="s">
        <v>252</v>
      </c>
      <c r="G266" t="s">
        <v>782</v>
      </c>
    </row>
    <row r="267" spans="1:7" x14ac:dyDescent="0.25">
      <c r="A267" s="5">
        <v>19</v>
      </c>
      <c r="B267" t="s">
        <v>776</v>
      </c>
      <c r="C267" s="5">
        <v>19137</v>
      </c>
      <c r="D267" t="s">
        <v>783</v>
      </c>
      <c r="E267" t="s">
        <v>251</v>
      </c>
      <c r="F267" t="s">
        <v>252</v>
      </c>
      <c r="G267" t="s">
        <v>784</v>
      </c>
    </row>
    <row r="268" spans="1:7" x14ac:dyDescent="0.25">
      <c r="A268" s="5">
        <v>19</v>
      </c>
      <c r="B268" t="s">
        <v>776</v>
      </c>
      <c r="C268" s="5">
        <v>19142</v>
      </c>
      <c r="D268" t="s">
        <v>785</v>
      </c>
      <c r="E268" t="s">
        <v>251</v>
      </c>
      <c r="F268" t="s">
        <v>252</v>
      </c>
      <c r="G268" t="s">
        <v>786</v>
      </c>
    </row>
    <row r="269" spans="1:7" x14ac:dyDescent="0.25">
      <c r="A269" s="5">
        <v>19</v>
      </c>
      <c r="B269" t="s">
        <v>776</v>
      </c>
      <c r="C269" s="5">
        <v>19256</v>
      </c>
      <c r="D269" t="s">
        <v>787</v>
      </c>
      <c r="E269" t="s">
        <v>251</v>
      </c>
      <c r="F269" t="s">
        <v>252</v>
      </c>
      <c r="G269" t="s">
        <v>788</v>
      </c>
    </row>
    <row r="270" spans="1:7" x14ac:dyDescent="0.25">
      <c r="A270" s="5">
        <v>19</v>
      </c>
      <c r="B270" t="s">
        <v>776</v>
      </c>
      <c r="C270" s="5">
        <v>19290</v>
      </c>
      <c r="D270" t="s">
        <v>749</v>
      </c>
      <c r="E270" t="s">
        <v>251</v>
      </c>
      <c r="F270" t="s">
        <v>252</v>
      </c>
      <c r="G270" t="s">
        <v>789</v>
      </c>
    </row>
    <row r="271" spans="1:7" x14ac:dyDescent="0.25">
      <c r="A271" s="5">
        <v>19</v>
      </c>
      <c r="B271" t="s">
        <v>776</v>
      </c>
      <c r="C271" s="5">
        <v>19300</v>
      </c>
      <c r="D271" t="s">
        <v>790</v>
      </c>
      <c r="E271" t="s">
        <v>251</v>
      </c>
      <c r="F271" t="s">
        <v>252</v>
      </c>
      <c r="G271" t="s">
        <v>791</v>
      </c>
    </row>
    <row r="272" spans="1:7" x14ac:dyDescent="0.25">
      <c r="A272" s="5">
        <v>19</v>
      </c>
      <c r="B272" t="s">
        <v>776</v>
      </c>
      <c r="C272" s="5">
        <v>19318</v>
      </c>
      <c r="D272" t="s">
        <v>792</v>
      </c>
      <c r="E272" t="s">
        <v>251</v>
      </c>
      <c r="F272" t="s">
        <v>252</v>
      </c>
      <c r="G272" t="s">
        <v>793</v>
      </c>
    </row>
    <row r="273" spans="1:7" x14ac:dyDescent="0.25">
      <c r="A273" s="5">
        <v>19</v>
      </c>
      <c r="B273" t="s">
        <v>776</v>
      </c>
      <c r="C273" s="5">
        <v>19397</v>
      </c>
      <c r="D273" t="s">
        <v>794</v>
      </c>
      <c r="E273" t="s">
        <v>251</v>
      </c>
      <c r="F273" t="s">
        <v>252</v>
      </c>
      <c r="G273" t="s">
        <v>795</v>
      </c>
    </row>
    <row r="274" spans="1:7" x14ac:dyDescent="0.25">
      <c r="A274" s="5">
        <v>19</v>
      </c>
      <c r="B274" t="s">
        <v>776</v>
      </c>
      <c r="C274" s="5">
        <v>19450</v>
      </c>
      <c r="D274" t="s">
        <v>796</v>
      </c>
      <c r="E274" t="s">
        <v>251</v>
      </c>
      <c r="F274" t="s">
        <v>252</v>
      </c>
      <c r="G274" t="s">
        <v>797</v>
      </c>
    </row>
    <row r="275" spans="1:7" x14ac:dyDescent="0.25">
      <c r="A275" s="5">
        <v>19</v>
      </c>
      <c r="B275" t="s">
        <v>776</v>
      </c>
      <c r="C275" s="5">
        <v>19455</v>
      </c>
      <c r="D275" t="s">
        <v>798</v>
      </c>
      <c r="E275" t="s">
        <v>251</v>
      </c>
      <c r="F275" t="s">
        <v>252</v>
      </c>
      <c r="G275" t="s">
        <v>799</v>
      </c>
    </row>
    <row r="276" spans="1:7" x14ac:dyDescent="0.25">
      <c r="A276" s="5">
        <v>19</v>
      </c>
      <c r="B276" t="s">
        <v>776</v>
      </c>
      <c r="C276" s="5">
        <v>19517</v>
      </c>
      <c r="D276" t="s">
        <v>630</v>
      </c>
      <c r="E276" t="s">
        <v>251</v>
      </c>
      <c r="F276" t="s">
        <v>252</v>
      </c>
      <c r="G276" t="s">
        <v>800</v>
      </c>
    </row>
    <row r="277" spans="1:7" x14ac:dyDescent="0.25">
      <c r="A277" s="5">
        <v>19</v>
      </c>
      <c r="B277" t="s">
        <v>776</v>
      </c>
      <c r="C277" s="5">
        <v>19532</v>
      </c>
      <c r="D277" t="s">
        <v>801</v>
      </c>
      <c r="E277" t="s">
        <v>251</v>
      </c>
      <c r="F277" t="s">
        <v>252</v>
      </c>
      <c r="G277" t="s">
        <v>802</v>
      </c>
    </row>
    <row r="278" spans="1:7" x14ac:dyDescent="0.25">
      <c r="A278" s="5">
        <v>19</v>
      </c>
      <c r="B278" t="s">
        <v>776</v>
      </c>
      <c r="C278" s="5">
        <v>19533</v>
      </c>
      <c r="D278" t="s">
        <v>803</v>
      </c>
      <c r="E278" t="s">
        <v>251</v>
      </c>
      <c r="F278" t="s">
        <v>252</v>
      </c>
      <c r="G278" t="s">
        <v>804</v>
      </c>
    </row>
    <row r="279" spans="1:7" x14ac:dyDescent="0.25">
      <c r="A279" s="5">
        <v>19</v>
      </c>
      <c r="B279" t="s">
        <v>776</v>
      </c>
      <c r="C279" s="5">
        <v>19548</v>
      </c>
      <c r="D279" t="s">
        <v>805</v>
      </c>
      <c r="E279" t="s">
        <v>251</v>
      </c>
      <c r="F279" t="s">
        <v>252</v>
      </c>
      <c r="G279" t="s">
        <v>806</v>
      </c>
    </row>
    <row r="280" spans="1:7" x14ac:dyDescent="0.25">
      <c r="A280" s="5">
        <v>19</v>
      </c>
      <c r="B280" t="s">
        <v>776</v>
      </c>
      <c r="C280" s="5">
        <v>19573</v>
      </c>
      <c r="D280" t="s">
        <v>807</v>
      </c>
      <c r="E280" t="s">
        <v>251</v>
      </c>
      <c r="F280" t="s">
        <v>252</v>
      </c>
      <c r="G280" t="s">
        <v>808</v>
      </c>
    </row>
    <row r="281" spans="1:7" x14ac:dyDescent="0.25">
      <c r="A281" s="5">
        <v>19</v>
      </c>
      <c r="B281" t="s">
        <v>776</v>
      </c>
      <c r="C281" s="5">
        <v>19585</v>
      </c>
      <c r="D281" t="s">
        <v>809</v>
      </c>
      <c r="E281" t="s">
        <v>251</v>
      </c>
      <c r="F281" t="s">
        <v>252</v>
      </c>
      <c r="G281" t="s">
        <v>810</v>
      </c>
    </row>
    <row r="282" spans="1:7" x14ac:dyDescent="0.25">
      <c r="A282" s="5">
        <v>19</v>
      </c>
      <c r="B282" t="s">
        <v>776</v>
      </c>
      <c r="C282" s="5">
        <v>19698</v>
      </c>
      <c r="D282" t="s">
        <v>811</v>
      </c>
      <c r="E282" t="s">
        <v>251</v>
      </c>
      <c r="F282" t="s">
        <v>252</v>
      </c>
      <c r="G282" t="s">
        <v>812</v>
      </c>
    </row>
    <row r="283" spans="1:7" x14ac:dyDescent="0.25">
      <c r="A283" s="5">
        <v>19</v>
      </c>
      <c r="B283" t="s">
        <v>776</v>
      </c>
      <c r="C283" s="5">
        <v>19743</v>
      </c>
      <c r="D283" t="s">
        <v>813</v>
      </c>
      <c r="E283" t="s">
        <v>251</v>
      </c>
      <c r="F283" t="s">
        <v>252</v>
      </c>
      <c r="G283" t="s">
        <v>814</v>
      </c>
    </row>
    <row r="284" spans="1:7" x14ac:dyDescent="0.25">
      <c r="A284" s="5">
        <v>19</v>
      </c>
      <c r="B284" t="s">
        <v>776</v>
      </c>
      <c r="C284" s="5">
        <v>19760</v>
      </c>
      <c r="D284" t="s">
        <v>815</v>
      </c>
      <c r="E284" t="s">
        <v>251</v>
      </c>
      <c r="F284" t="s">
        <v>252</v>
      </c>
      <c r="G284" t="s">
        <v>816</v>
      </c>
    </row>
    <row r="285" spans="1:7" x14ac:dyDescent="0.25">
      <c r="A285" s="5">
        <v>19</v>
      </c>
      <c r="B285" t="s">
        <v>776</v>
      </c>
      <c r="C285" s="5">
        <v>19780</v>
      </c>
      <c r="D285" t="s">
        <v>817</v>
      </c>
      <c r="E285" t="s">
        <v>251</v>
      </c>
      <c r="F285" t="s">
        <v>252</v>
      </c>
      <c r="G285" t="s">
        <v>818</v>
      </c>
    </row>
    <row r="286" spans="1:7" x14ac:dyDescent="0.25">
      <c r="A286" s="5">
        <v>19</v>
      </c>
      <c r="B286" t="s">
        <v>776</v>
      </c>
      <c r="C286" s="5">
        <v>19807</v>
      </c>
      <c r="D286" t="s">
        <v>819</v>
      </c>
      <c r="E286" t="s">
        <v>251</v>
      </c>
      <c r="F286" t="s">
        <v>252</v>
      </c>
      <c r="G286" t="s">
        <v>820</v>
      </c>
    </row>
    <row r="287" spans="1:7" x14ac:dyDescent="0.25">
      <c r="A287" s="5">
        <v>19</v>
      </c>
      <c r="B287" t="s">
        <v>776</v>
      </c>
      <c r="C287" s="5">
        <v>19824</v>
      </c>
      <c r="D287" t="s">
        <v>821</v>
      </c>
      <c r="E287" t="s">
        <v>251</v>
      </c>
      <c r="F287" t="s">
        <v>252</v>
      </c>
      <c r="G287" t="s">
        <v>822</v>
      </c>
    </row>
    <row r="288" spans="1:7" x14ac:dyDescent="0.25">
      <c r="A288" s="5">
        <v>19</v>
      </c>
      <c r="B288" t="s">
        <v>776</v>
      </c>
      <c r="C288" s="5">
        <v>19845</v>
      </c>
      <c r="D288" t="s">
        <v>823</v>
      </c>
      <c r="E288" t="s">
        <v>251</v>
      </c>
      <c r="F288" t="s">
        <v>252</v>
      </c>
      <c r="G288" t="s">
        <v>824</v>
      </c>
    </row>
    <row r="289" spans="1:7" x14ac:dyDescent="0.25">
      <c r="A289" s="5">
        <v>20</v>
      </c>
      <c r="B289" t="s">
        <v>825</v>
      </c>
      <c r="C289" s="5">
        <v>20001</v>
      </c>
      <c r="D289" t="s">
        <v>826</v>
      </c>
      <c r="E289" t="s">
        <v>251</v>
      </c>
      <c r="F289" t="s">
        <v>252</v>
      </c>
      <c r="G289" t="s">
        <v>827</v>
      </c>
    </row>
    <row r="290" spans="1:7" x14ac:dyDescent="0.25">
      <c r="A290" s="5">
        <v>20</v>
      </c>
      <c r="B290" t="s">
        <v>825</v>
      </c>
      <c r="C290" s="5">
        <v>20011</v>
      </c>
      <c r="D290" t="s">
        <v>828</v>
      </c>
      <c r="E290" t="s">
        <v>251</v>
      </c>
      <c r="F290" t="s">
        <v>252</v>
      </c>
      <c r="G290" t="s">
        <v>829</v>
      </c>
    </row>
    <row r="291" spans="1:7" x14ac:dyDescent="0.25">
      <c r="A291" s="5">
        <v>20</v>
      </c>
      <c r="B291" t="s">
        <v>825</v>
      </c>
      <c r="C291" s="5">
        <v>20013</v>
      </c>
      <c r="D291" t="s">
        <v>830</v>
      </c>
      <c r="E291" t="s">
        <v>251</v>
      </c>
      <c r="F291" t="s">
        <v>252</v>
      </c>
      <c r="G291" t="s">
        <v>831</v>
      </c>
    </row>
    <row r="292" spans="1:7" x14ac:dyDescent="0.25">
      <c r="A292" s="5">
        <v>20</v>
      </c>
      <c r="B292" t="s">
        <v>825</v>
      </c>
      <c r="C292" s="5">
        <v>20032</v>
      </c>
      <c r="D292" t="s">
        <v>832</v>
      </c>
      <c r="E292" t="s">
        <v>251</v>
      </c>
      <c r="F292" t="s">
        <v>252</v>
      </c>
      <c r="G292" t="s">
        <v>833</v>
      </c>
    </row>
    <row r="293" spans="1:7" x14ac:dyDescent="0.25">
      <c r="A293" s="5">
        <v>20</v>
      </c>
      <c r="B293" t="s">
        <v>825</v>
      </c>
      <c r="C293" s="5">
        <v>20045</v>
      </c>
      <c r="D293" t="s">
        <v>834</v>
      </c>
      <c r="E293" t="s">
        <v>251</v>
      </c>
      <c r="F293" t="s">
        <v>252</v>
      </c>
      <c r="G293" t="s">
        <v>835</v>
      </c>
    </row>
    <row r="294" spans="1:7" x14ac:dyDescent="0.25">
      <c r="A294" s="5">
        <v>20</v>
      </c>
      <c r="B294" t="s">
        <v>825</v>
      </c>
      <c r="C294" s="5">
        <v>20060</v>
      </c>
      <c r="D294" t="s">
        <v>836</v>
      </c>
      <c r="E294" t="s">
        <v>251</v>
      </c>
      <c r="F294" t="s">
        <v>252</v>
      </c>
      <c r="G294" t="s">
        <v>837</v>
      </c>
    </row>
    <row r="295" spans="1:7" x14ac:dyDescent="0.25">
      <c r="A295" s="5">
        <v>20</v>
      </c>
      <c r="B295" t="s">
        <v>825</v>
      </c>
      <c r="C295" s="5">
        <v>20178</v>
      </c>
      <c r="D295" t="s">
        <v>838</v>
      </c>
      <c r="E295" t="s">
        <v>251</v>
      </c>
      <c r="F295" t="s">
        <v>252</v>
      </c>
      <c r="G295" t="s">
        <v>839</v>
      </c>
    </row>
    <row r="296" spans="1:7" x14ac:dyDescent="0.25">
      <c r="A296" s="5">
        <v>20</v>
      </c>
      <c r="B296" t="s">
        <v>825</v>
      </c>
      <c r="C296" s="5">
        <v>20228</v>
      </c>
      <c r="D296" t="s">
        <v>840</v>
      </c>
      <c r="E296" t="s">
        <v>251</v>
      </c>
      <c r="F296" t="s">
        <v>252</v>
      </c>
      <c r="G296" t="s">
        <v>841</v>
      </c>
    </row>
    <row r="297" spans="1:7" x14ac:dyDescent="0.25">
      <c r="A297" s="5">
        <v>20</v>
      </c>
      <c r="B297" t="s">
        <v>825</v>
      </c>
      <c r="C297" s="5">
        <v>20238</v>
      </c>
      <c r="D297" t="s">
        <v>842</v>
      </c>
      <c r="E297" t="s">
        <v>251</v>
      </c>
      <c r="F297" t="s">
        <v>252</v>
      </c>
      <c r="G297" t="s">
        <v>843</v>
      </c>
    </row>
    <row r="298" spans="1:7" x14ac:dyDescent="0.25">
      <c r="A298" s="5">
        <v>20</v>
      </c>
      <c r="B298" t="s">
        <v>825</v>
      </c>
      <c r="C298" s="5">
        <v>20250</v>
      </c>
      <c r="D298" t="s">
        <v>844</v>
      </c>
      <c r="E298" t="s">
        <v>251</v>
      </c>
      <c r="F298" t="s">
        <v>252</v>
      </c>
      <c r="G298" t="s">
        <v>845</v>
      </c>
    </row>
    <row r="299" spans="1:7" x14ac:dyDescent="0.25">
      <c r="A299" s="5">
        <v>20</v>
      </c>
      <c r="B299" t="s">
        <v>825</v>
      </c>
      <c r="C299" s="5">
        <v>20295</v>
      </c>
      <c r="D299" t="s">
        <v>846</v>
      </c>
      <c r="E299" t="s">
        <v>251</v>
      </c>
      <c r="F299" t="s">
        <v>252</v>
      </c>
      <c r="G299" t="s">
        <v>847</v>
      </c>
    </row>
    <row r="300" spans="1:7" x14ac:dyDescent="0.25">
      <c r="A300" s="5">
        <v>20</v>
      </c>
      <c r="B300" t="s">
        <v>825</v>
      </c>
      <c r="C300" s="5">
        <v>20383</v>
      </c>
      <c r="D300" t="s">
        <v>848</v>
      </c>
      <c r="E300" t="s">
        <v>251</v>
      </c>
      <c r="F300" t="s">
        <v>252</v>
      </c>
      <c r="G300" t="s">
        <v>849</v>
      </c>
    </row>
    <row r="301" spans="1:7" x14ac:dyDescent="0.25">
      <c r="A301" s="5">
        <v>20</v>
      </c>
      <c r="B301" t="s">
        <v>825</v>
      </c>
      <c r="C301" s="5">
        <v>20400</v>
      </c>
      <c r="D301" s="6" t="s">
        <v>850</v>
      </c>
      <c r="E301" t="s">
        <v>251</v>
      </c>
      <c r="F301" t="s">
        <v>252</v>
      </c>
      <c r="G301" t="s">
        <v>851</v>
      </c>
    </row>
    <row r="302" spans="1:7" x14ac:dyDescent="0.25">
      <c r="A302" s="5">
        <v>20</v>
      </c>
      <c r="B302" t="s">
        <v>825</v>
      </c>
      <c r="C302" s="5">
        <v>20517</v>
      </c>
      <c r="D302" t="s">
        <v>852</v>
      </c>
      <c r="E302" t="s">
        <v>251</v>
      </c>
      <c r="F302" t="s">
        <v>252</v>
      </c>
      <c r="G302" t="s">
        <v>853</v>
      </c>
    </row>
    <row r="303" spans="1:7" x14ac:dyDescent="0.25">
      <c r="A303" s="5">
        <v>20</v>
      </c>
      <c r="B303" t="s">
        <v>825</v>
      </c>
      <c r="C303" s="5">
        <v>20550</v>
      </c>
      <c r="D303" t="s">
        <v>854</v>
      </c>
      <c r="E303" t="s">
        <v>251</v>
      </c>
      <c r="F303" t="s">
        <v>252</v>
      </c>
      <c r="G303" t="s">
        <v>855</v>
      </c>
    </row>
    <row r="304" spans="1:7" x14ac:dyDescent="0.25">
      <c r="A304" s="5">
        <v>20</v>
      </c>
      <c r="B304" t="s">
        <v>825</v>
      </c>
      <c r="C304" s="5">
        <v>20614</v>
      </c>
      <c r="D304" t="s">
        <v>856</v>
      </c>
      <c r="E304" t="s">
        <v>251</v>
      </c>
      <c r="F304" t="s">
        <v>252</v>
      </c>
      <c r="G304" t="s">
        <v>857</v>
      </c>
    </row>
    <row r="305" spans="1:7" x14ac:dyDescent="0.25">
      <c r="A305" s="5">
        <v>20</v>
      </c>
      <c r="B305" t="s">
        <v>825</v>
      </c>
      <c r="C305" s="5">
        <v>20621</v>
      </c>
      <c r="D305" t="s">
        <v>858</v>
      </c>
      <c r="E305" t="s">
        <v>251</v>
      </c>
      <c r="F305" t="s">
        <v>252</v>
      </c>
      <c r="G305" t="s">
        <v>859</v>
      </c>
    </row>
    <row r="306" spans="1:7" x14ac:dyDescent="0.25">
      <c r="A306" s="5">
        <v>20</v>
      </c>
      <c r="B306" t="s">
        <v>825</v>
      </c>
      <c r="C306" s="5">
        <v>20710</v>
      </c>
      <c r="D306" t="s">
        <v>860</v>
      </c>
      <c r="E306" t="s">
        <v>251</v>
      </c>
      <c r="F306" t="s">
        <v>252</v>
      </c>
      <c r="G306" t="s">
        <v>861</v>
      </c>
    </row>
    <row r="307" spans="1:7" x14ac:dyDescent="0.25">
      <c r="A307" s="5">
        <v>20</v>
      </c>
      <c r="B307" t="s">
        <v>825</v>
      </c>
      <c r="C307" s="5">
        <v>20750</v>
      </c>
      <c r="D307" t="s">
        <v>862</v>
      </c>
      <c r="E307" t="s">
        <v>251</v>
      </c>
      <c r="F307" t="s">
        <v>252</v>
      </c>
      <c r="G307" t="s">
        <v>863</v>
      </c>
    </row>
    <row r="308" spans="1:7" x14ac:dyDescent="0.25">
      <c r="A308" s="5">
        <v>20</v>
      </c>
      <c r="B308" t="s">
        <v>825</v>
      </c>
      <c r="C308" s="5">
        <v>20770</v>
      </c>
      <c r="D308" t="s">
        <v>864</v>
      </c>
      <c r="E308" t="s">
        <v>251</v>
      </c>
      <c r="F308" t="s">
        <v>252</v>
      </c>
      <c r="G308" t="s">
        <v>865</v>
      </c>
    </row>
    <row r="309" spans="1:7" x14ac:dyDescent="0.25">
      <c r="A309" s="5">
        <v>20</v>
      </c>
      <c r="B309" t="s">
        <v>825</v>
      </c>
      <c r="C309" s="5">
        <v>20787</v>
      </c>
      <c r="D309" t="s">
        <v>866</v>
      </c>
      <c r="E309" t="s">
        <v>251</v>
      </c>
      <c r="F309" t="s">
        <v>252</v>
      </c>
      <c r="G309" t="s">
        <v>867</v>
      </c>
    </row>
    <row r="310" spans="1:7" x14ac:dyDescent="0.25">
      <c r="A310" s="5">
        <v>23</v>
      </c>
      <c r="B310" t="s">
        <v>868</v>
      </c>
      <c r="C310" s="5">
        <v>23001</v>
      </c>
      <c r="D310" t="s">
        <v>869</v>
      </c>
      <c r="E310" t="s">
        <v>251</v>
      </c>
      <c r="F310" t="s">
        <v>252</v>
      </c>
      <c r="G310" t="s">
        <v>870</v>
      </c>
    </row>
    <row r="311" spans="1:7" x14ac:dyDescent="0.25">
      <c r="A311" s="5">
        <v>23</v>
      </c>
      <c r="B311" t="s">
        <v>868</v>
      </c>
      <c r="C311" s="5">
        <v>23068</v>
      </c>
      <c r="D311" t="s">
        <v>871</v>
      </c>
      <c r="E311" t="s">
        <v>251</v>
      </c>
      <c r="F311" t="s">
        <v>252</v>
      </c>
      <c r="G311" t="s">
        <v>872</v>
      </c>
    </row>
    <row r="312" spans="1:7" x14ac:dyDescent="0.25">
      <c r="A312" s="5">
        <v>23</v>
      </c>
      <c r="B312" t="s">
        <v>868</v>
      </c>
      <c r="C312" s="5">
        <v>23090</v>
      </c>
      <c r="D312" t="s">
        <v>873</v>
      </c>
      <c r="E312" t="s">
        <v>251</v>
      </c>
      <c r="F312" t="s">
        <v>252</v>
      </c>
      <c r="G312" t="s">
        <v>874</v>
      </c>
    </row>
    <row r="313" spans="1:7" x14ac:dyDescent="0.25">
      <c r="A313" s="5">
        <v>23</v>
      </c>
      <c r="B313" t="s">
        <v>868</v>
      </c>
      <c r="C313" s="5">
        <v>23162</v>
      </c>
      <c r="D313" t="s">
        <v>875</v>
      </c>
      <c r="E313" t="s">
        <v>251</v>
      </c>
      <c r="F313" t="s">
        <v>252</v>
      </c>
      <c r="G313" t="s">
        <v>876</v>
      </c>
    </row>
    <row r="314" spans="1:7" x14ac:dyDescent="0.25">
      <c r="A314" s="5">
        <v>23</v>
      </c>
      <c r="B314" t="s">
        <v>868</v>
      </c>
      <c r="C314" s="5">
        <v>23182</v>
      </c>
      <c r="D314" t="s">
        <v>877</v>
      </c>
      <c r="E314" t="s">
        <v>251</v>
      </c>
      <c r="F314" t="s">
        <v>252</v>
      </c>
      <c r="G314" t="s">
        <v>878</v>
      </c>
    </row>
    <row r="315" spans="1:7" x14ac:dyDescent="0.25">
      <c r="A315" s="5">
        <v>23</v>
      </c>
      <c r="B315" t="s">
        <v>868</v>
      </c>
      <c r="C315" s="5">
        <v>23189</v>
      </c>
      <c r="D315" t="s">
        <v>879</v>
      </c>
      <c r="E315" t="s">
        <v>251</v>
      </c>
      <c r="F315" t="s">
        <v>252</v>
      </c>
      <c r="G315" t="s">
        <v>880</v>
      </c>
    </row>
    <row r="316" spans="1:7" x14ac:dyDescent="0.25">
      <c r="A316" s="5">
        <v>23</v>
      </c>
      <c r="B316" t="s">
        <v>868</v>
      </c>
      <c r="C316" s="5">
        <v>23300</v>
      </c>
      <c r="D316" t="s">
        <v>881</v>
      </c>
      <c r="E316" t="s">
        <v>251</v>
      </c>
      <c r="F316" t="s">
        <v>252</v>
      </c>
      <c r="G316" t="s">
        <v>882</v>
      </c>
    </row>
    <row r="317" spans="1:7" x14ac:dyDescent="0.25">
      <c r="A317" s="5">
        <v>23</v>
      </c>
      <c r="B317" t="s">
        <v>868</v>
      </c>
      <c r="C317" s="5">
        <v>23350</v>
      </c>
      <c r="D317" t="s">
        <v>883</v>
      </c>
      <c r="E317" t="s">
        <v>251</v>
      </c>
      <c r="F317" t="s">
        <v>252</v>
      </c>
      <c r="G317" t="s">
        <v>884</v>
      </c>
    </row>
    <row r="318" spans="1:7" x14ac:dyDescent="0.25">
      <c r="A318" s="5">
        <v>23</v>
      </c>
      <c r="B318" t="s">
        <v>868</v>
      </c>
      <c r="C318" s="5">
        <v>23417</v>
      </c>
      <c r="D318" t="s">
        <v>885</v>
      </c>
      <c r="E318" t="s">
        <v>251</v>
      </c>
      <c r="F318" t="s">
        <v>252</v>
      </c>
      <c r="G318" t="s">
        <v>886</v>
      </c>
    </row>
    <row r="319" spans="1:7" x14ac:dyDescent="0.25">
      <c r="A319" s="5">
        <v>23</v>
      </c>
      <c r="B319" t="s">
        <v>868</v>
      </c>
      <c r="C319" s="5">
        <v>23464</v>
      </c>
      <c r="D319" t="s">
        <v>887</v>
      </c>
      <c r="E319" t="s">
        <v>251</v>
      </c>
      <c r="F319" t="s">
        <v>252</v>
      </c>
      <c r="G319" t="s">
        <v>888</v>
      </c>
    </row>
    <row r="320" spans="1:7" x14ac:dyDescent="0.25">
      <c r="A320" s="5">
        <v>23</v>
      </c>
      <c r="B320" t="s">
        <v>868</v>
      </c>
      <c r="C320" s="5">
        <v>23466</v>
      </c>
      <c r="D320" t="s">
        <v>889</v>
      </c>
      <c r="E320" t="s">
        <v>251</v>
      </c>
      <c r="F320" t="s">
        <v>252</v>
      </c>
      <c r="G320" t="s">
        <v>890</v>
      </c>
    </row>
    <row r="321" spans="1:7" x14ac:dyDescent="0.25">
      <c r="A321" s="5">
        <v>23</v>
      </c>
      <c r="B321" t="s">
        <v>868</v>
      </c>
      <c r="C321" s="5">
        <v>23555</v>
      </c>
      <c r="D321" t="s">
        <v>891</v>
      </c>
      <c r="E321" t="s">
        <v>251</v>
      </c>
      <c r="F321" t="s">
        <v>252</v>
      </c>
      <c r="G321" t="s">
        <v>892</v>
      </c>
    </row>
    <row r="322" spans="1:7" x14ac:dyDescent="0.25">
      <c r="A322" s="5">
        <v>23</v>
      </c>
      <c r="B322" t="s">
        <v>868</v>
      </c>
      <c r="C322" s="5">
        <v>23570</v>
      </c>
      <c r="D322" t="s">
        <v>893</v>
      </c>
      <c r="E322" t="s">
        <v>251</v>
      </c>
      <c r="F322" t="s">
        <v>252</v>
      </c>
      <c r="G322" t="s">
        <v>894</v>
      </c>
    </row>
    <row r="323" spans="1:7" x14ac:dyDescent="0.25">
      <c r="A323" s="5">
        <v>23</v>
      </c>
      <c r="B323" t="s">
        <v>868</v>
      </c>
      <c r="C323" s="5">
        <v>23574</v>
      </c>
      <c r="D323" t="s">
        <v>895</v>
      </c>
      <c r="E323" t="s">
        <v>251</v>
      </c>
      <c r="F323" t="s">
        <v>252</v>
      </c>
      <c r="G323" t="s">
        <v>896</v>
      </c>
    </row>
    <row r="324" spans="1:7" x14ac:dyDescent="0.25">
      <c r="A324" s="5">
        <v>23</v>
      </c>
      <c r="B324" t="s">
        <v>868</v>
      </c>
      <c r="C324" s="5">
        <v>23580</v>
      </c>
      <c r="D324" t="s">
        <v>897</v>
      </c>
      <c r="E324" t="s">
        <v>251</v>
      </c>
      <c r="F324" t="s">
        <v>252</v>
      </c>
      <c r="G324" t="s">
        <v>898</v>
      </c>
    </row>
    <row r="325" spans="1:7" x14ac:dyDescent="0.25">
      <c r="A325" s="5">
        <v>23</v>
      </c>
      <c r="B325" t="s">
        <v>868</v>
      </c>
      <c r="C325" s="5">
        <v>23660</v>
      </c>
      <c r="D325" t="s">
        <v>899</v>
      </c>
      <c r="E325" t="s">
        <v>251</v>
      </c>
      <c r="F325" t="s">
        <v>252</v>
      </c>
      <c r="G325" t="s">
        <v>900</v>
      </c>
    </row>
    <row r="326" spans="1:7" x14ac:dyDescent="0.25">
      <c r="A326" s="5">
        <v>23</v>
      </c>
      <c r="B326" t="s">
        <v>868</v>
      </c>
      <c r="C326" s="5">
        <v>23670</v>
      </c>
      <c r="D326" t="s">
        <v>901</v>
      </c>
      <c r="E326" t="s">
        <v>251</v>
      </c>
      <c r="F326" t="s">
        <v>252</v>
      </c>
      <c r="G326" t="s">
        <v>902</v>
      </c>
    </row>
    <row r="327" spans="1:7" x14ac:dyDescent="0.25">
      <c r="A327" s="5">
        <v>23</v>
      </c>
      <c r="B327" t="s">
        <v>868</v>
      </c>
      <c r="C327" s="5">
        <v>23672</v>
      </c>
      <c r="D327" t="s">
        <v>903</v>
      </c>
      <c r="E327" t="s">
        <v>251</v>
      </c>
      <c r="F327" t="s">
        <v>252</v>
      </c>
      <c r="G327" t="s">
        <v>904</v>
      </c>
    </row>
    <row r="328" spans="1:7" x14ac:dyDescent="0.25">
      <c r="A328" s="5">
        <v>23</v>
      </c>
      <c r="B328" t="s">
        <v>868</v>
      </c>
      <c r="C328" s="5">
        <v>23675</v>
      </c>
      <c r="D328" t="s">
        <v>905</v>
      </c>
      <c r="E328" t="s">
        <v>251</v>
      </c>
      <c r="F328" t="s">
        <v>252</v>
      </c>
      <c r="G328" t="s">
        <v>906</v>
      </c>
    </row>
    <row r="329" spans="1:7" x14ac:dyDescent="0.25">
      <c r="A329" s="5">
        <v>23</v>
      </c>
      <c r="B329" t="s">
        <v>868</v>
      </c>
      <c r="C329" s="5">
        <v>23678</v>
      </c>
      <c r="D329" t="s">
        <v>398</v>
      </c>
      <c r="E329" t="s">
        <v>251</v>
      </c>
      <c r="F329" t="s">
        <v>252</v>
      </c>
      <c r="G329" t="s">
        <v>907</v>
      </c>
    </row>
    <row r="330" spans="1:7" x14ac:dyDescent="0.25">
      <c r="A330" s="5">
        <v>23</v>
      </c>
      <c r="B330" t="s">
        <v>868</v>
      </c>
      <c r="C330" s="5">
        <v>23686</v>
      </c>
      <c r="D330" t="s">
        <v>908</v>
      </c>
      <c r="E330" t="s">
        <v>251</v>
      </c>
      <c r="F330" t="s">
        <v>252</v>
      </c>
      <c r="G330" t="s">
        <v>909</v>
      </c>
    </row>
    <row r="331" spans="1:7" x14ac:dyDescent="0.25">
      <c r="A331" s="5">
        <v>23</v>
      </c>
      <c r="B331" t="s">
        <v>868</v>
      </c>
      <c r="C331" s="5">
        <v>23807</v>
      </c>
      <c r="D331" t="s">
        <v>910</v>
      </c>
      <c r="E331" t="s">
        <v>251</v>
      </c>
      <c r="F331" t="s">
        <v>252</v>
      </c>
      <c r="G331" t="s">
        <v>911</v>
      </c>
    </row>
    <row r="332" spans="1:7" x14ac:dyDescent="0.25">
      <c r="A332" s="5">
        <v>23</v>
      </c>
      <c r="B332" t="s">
        <v>868</v>
      </c>
      <c r="C332" s="5">
        <v>23855</v>
      </c>
      <c r="D332" t="s">
        <v>912</v>
      </c>
      <c r="E332" t="s">
        <v>251</v>
      </c>
      <c r="F332" t="s">
        <v>252</v>
      </c>
      <c r="G332" t="s">
        <v>913</v>
      </c>
    </row>
    <row r="333" spans="1:7" x14ac:dyDescent="0.25">
      <c r="A333" s="5">
        <v>25</v>
      </c>
      <c r="B333" t="s">
        <v>914</v>
      </c>
      <c r="C333" s="5">
        <v>25001</v>
      </c>
      <c r="D333" t="s">
        <v>915</v>
      </c>
      <c r="E333" t="s">
        <v>251</v>
      </c>
      <c r="F333" t="s">
        <v>252</v>
      </c>
      <c r="G333" t="s">
        <v>916</v>
      </c>
    </row>
    <row r="334" spans="1:7" x14ac:dyDescent="0.25">
      <c r="A334" s="5">
        <v>25</v>
      </c>
      <c r="B334" t="s">
        <v>914</v>
      </c>
      <c r="C334" s="5">
        <v>25019</v>
      </c>
      <c r="D334" t="s">
        <v>917</v>
      </c>
      <c r="E334" t="s">
        <v>251</v>
      </c>
      <c r="F334" t="s">
        <v>252</v>
      </c>
      <c r="G334" t="s">
        <v>918</v>
      </c>
    </row>
    <row r="335" spans="1:7" x14ac:dyDescent="0.25">
      <c r="A335" s="5">
        <v>25</v>
      </c>
      <c r="B335" t="s">
        <v>914</v>
      </c>
      <c r="C335" s="5">
        <v>25035</v>
      </c>
      <c r="D335" t="s">
        <v>919</v>
      </c>
      <c r="E335" t="s">
        <v>251</v>
      </c>
      <c r="F335" t="s">
        <v>252</v>
      </c>
      <c r="G335" t="s">
        <v>920</v>
      </c>
    </row>
    <row r="336" spans="1:7" x14ac:dyDescent="0.25">
      <c r="A336" s="5">
        <v>25</v>
      </c>
      <c r="B336" t="s">
        <v>914</v>
      </c>
      <c r="C336" s="5">
        <v>25040</v>
      </c>
      <c r="D336" t="s">
        <v>921</v>
      </c>
      <c r="E336" t="s">
        <v>251</v>
      </c>
      <c r="F336" t="s">
        <v>252</v>
      </c>
      <c r="G336" t="s">
        <v>922</v>
      </c>
    </row>
    <row r="337" spans="1:7" x14ac:dyDescent="0.25">
      <c r="A337" s="5">
        <v>25</v>
      </c>
      <c r="B337" t="s">
        <v>914</v>
      </c>
      <c r="C337" s="5">
        <v>25053</v>
      </c>
      <c r="D337" t="s">
        <v>923</v>
      </c>
      <c r="E337" t="s">
        <v>251</v>
      </c>
      <c r="F337" t="s">
        <v>252</v>
      </c>
      <c r="G337" t="s">
        <v>924</v>
      </c>
    </row>
    <row r="338" spans="1:7" x14ac:dyDescent="0.25">
      <c r="A338" s="5">
        <v>25</v>
      </c>
      <c r="B338" t="s">
        <v>914</v>
      </c>
      <c r="C338" s="5">
        <v>25099</v>
      </c>
      <c r="D338" t="s">
        <v>925</v>
      </c>
      <c r="E338" t="s">
        <v>251</v>
      </c>
      <c r="F338" t="s">
        <v>252</v>
      </c>
      <c r="G338" t="s">
        <v>926</v>
      </c>
    </row>
    <row r="339" spans="1:7" x14ac:dyDescent="0.25">
      <c r="A339" s="5">
        <v>25</v>
      </c>
      <c r="B339" t="s">
        <v>914</v>
      </c>
      <c r="C339" s="5">
        <v>25126</v>
      </c>
      <c r="D339" t="s">
        <v>927</v>
      </c>
      <c r="E339" t="s">
        <v>251</v>
      </c>
      <c r="F339" t="s">
        <v>252</v>
      </c>
      <c r="G339" t="s">
        <v>928</v>
      </c>
    </row>
    <row r="340" spans="1:7" x14ac:dyDescent="0.25">
      <c r="A340" s="5">
        <v>25</v>
      </c>
      <c r="B340" t="s">
        <v>914</v>
      </c>
      <c r="C340" s="5">
        <v>25148</v>
      </c>
      <c r="D340" t="s">
        <v>929</v>
      </c>
      <c r="E340" t="s">
        <v>251</v>
      </c>
      <c r="F340" t="s">
        <v>252</v>
      </c>
      <c r="G340" t="s">
        <v>930</v>
      </c>
    </row>
    <row r="341" spans="1:7" x14ac:dyDescent="0.25">
      <c r="A341" s="5">
        <v>25</v>
      </c>
      <c r="B341" t="s">
        <v>914</v>
      </c>
      <c r="C341" s="5">
        <v>25151</v>
      </c>
      <c r="D341" t="s">
        <v>931</v>
      </c>
      <c r="E341" t="s">
        <v>251</v>
      </c>
      <c r="F341" t="s">
        <v>252</v>
      </c>
      <c r="G341" t="s">
        <v>932</v>
      </c>
    </row>
    <row r="342" spans="1:7" x14ac:dyDescent="0.25">
      <c r="A342" s="5">
        <v>25</v>
      </c>
      <c r="B342" t="s">
        <v>914</v>
      </c>
      <c r="C342" s="5">
        <v>25154</v>
      </c>
      <c r="D342" t="s">
        <v>933</v>
      </c>
      <c r="E342" t="s">
        <v>251</v>
      </c>
      <c r="F342" t="s">
        <v>252</v>
      </c>
      <c r="G342" t="s">
        <v>934</v>
      </c>
    </row>
    <row r="343" spans="1:7" x14ac:dyDescent="0.25">
      <c r="A343" s="5">
        <v>25</v>
      </c>
      <c r="B343" t="s">
        <v>914</v>
      </c>
      <c r="C343" s="5">
        <v>25175</v>
      </c>
      <c r="D343" t="s">
        <v>935</v>
      </c>
      <c r="E343" t="s">
        <v>251</v>
      </c>
      <c r="F343" t="s">
        <v>252</v>
      </c>
      <c r="G343" t="s">
        <v>936</v>
      </c>
    </row>
    <row r="344" spans="1:7" x14ac:dyDescent="0.25">
      <c r="A344" s="5">
        <v>25</v>
      </c>
      <c r="B344" t="s">
        <v>914</v>
      </c>
      <c r="C344" s="5">
        <v>25178</v>
      </c>
      <c r="D344" t="s">
        <v>937</v>
      </c>
      <c r="E344" t="s">
        <v>251</v>
      </c>
      <c r="F344" t="s">
        <v>252</v>
      </c>
      <c r="G344" t="s">
        <v>938</v>
      </c>
    </row>
    <row r="345" spans="1:7" x14ac:dyDescent="0.25">
      <c r="A345" s="5">
        <v>25</v>
      </c>
      <c r="B345" t="s">
        <v>914</v>
      </c>
      <c r="C345" s="5">
        <v>25181</v>
      </c>
      <c r="D345" t="s">
        <v>939</v>
      </c>
      <c r="E345" t="s">
        <v>251</v>
      </c>
      <c r="F345" t="s">
        <v>252</v>
      </c>
      <c r="G345" t="s">
        <v>940</v>
      </c>
    </row>
    <row r="346" spans="1:7" x14ac:dyDescent="0.25">
      <c r="A346" s="5">
        <v>25</v>
      </c>
      <c r="B346" t="s">
        <v>914</v>
      </c>
      <c r="C346" s="5">
        <v>25183</v>
      </c>
      <c r="D346" t="s">
        <v>941</v>
      </c>
      <c r="E346" t="s">
        <v>251</v>
      </c>
      <c r="F346" t="s">
        <v>252</v>
      </c>
      <c r="G346" t="s">
        <v>942</v>
      </c>
    </row>
    <row r="347" spans="1:7" x14ac:dyDescent="0.25">
      <c r="A347" s="5">
        <v>25</v>
      </c>
      <c r="B347" t="s">
        <v>914</v>
      </c>
      <c r="C347" s="5">
        <v>25200</v>
      </c>
      <c r="D347" t="s">
        <v>943</v>
      </c>
      <c r="E347" t="s">
        <v>251</v>
      </c>
      <c r="F347" t="s">
        <v>252</v>
      </c>
      <c r="G347" t="s">
        <v>944</v>
      </c>
    </row>
    <row r="348" spans="1:7" x14ac:dyDescent="0.25">
      <c r="A348" s="5">
        <v>25</v>
      </c>
      <c r="B348" t="s">
        <v>914</v>
      </c>
      <c r="C348" s="5">
        <v>25214</v>
      </c>
      <c r="D348" t="s">
        <v>945</v>
      </c>
      <c r="E348" t="s">
        <v>251</v>
      </c>
      <c r="F348" t="s">
        <v>252</v>
      </c>
      <c r="G348" t="s">
        <v>946</v>
      </c>
    </row>
    <row r="349" spans="1:7" x14ac:dyDescent="0.25">
      <c r="A349" s="5">
        <v>25</v>
      </c>
      <c r="B349" t="s">
        <v>914</v>
      </c>
      <c r="C349" s="5">
        <v>25224</v>
      </c>
      <c r="D349" t="s">
        <v>947</v>
      </c>
      <c r="E349" t="s">
        <v>251</v>
      </c>
      <c r="F349" t="s">
        <v>252</v>
      </c>
      <c r="G349" t="s">
        <v>948</v>
      </c>
    </row>
    <row r="350" spans="1:7" x14ac:dyDescent="0.25">
      <c r="A350" s="5">
        <v>25</v>
      </c>
      <c r="B350" t="s">
        <v>914</v>
      </c>
      <c r="C350" s="5">
        <v>25245</v>
      </c>
      <c r="D350" t="s">
        <v>949</v>
      </c>
      <c r="E350" t="s">
        <v>251</v>
      </c>
      <c r="F350" t="s">
        <v>252</v>
      </c>
      <c r="G350" t="s">
        <v>950</v>
      </c>
    </row>
    <row r="351" spans="1:7" x14ac:dyDescent="0.25">
      <c r="A351" s="5">
        <v>25</v>
      </c>
      <c r="B351" t="s">
        <v>914</v>
      </c>
      <c r="C351" s="5">
        <v>25260</v>
      </c>
      <c r="D351" t="s">
        <v>951</v>
      </c>
      <c r="E351" t="s">
        <v>251</v>
      </c>
      <c r="F351" t="s">
        <v>252</v>
      </c>
      <c r="G351" t="s">
        <v>952</v>
      </c>
    </row>
    <row r="352" spans="1:7" x14ac:dyDescent="0.25">
      <c r="A352" s="5">
        <v>25</v>
      </c>
      <c r="B352" t="s">
        <v>914</v>
      </c>
      <c r="C352" s="5">
        <v>25269</v>
      </c>
      <c r="D352" t="s">
        <v>953</v>
      </c>
      <c r="E352" t="s">
        <v>251</v>
      </c>
      <c r="F352" t="s">
        <v>252</v>
      </c>
      <c r="G352" t="s">
        <v>954</v>
      </c>
    </row>
    <row r="353" spans="1:7" x14ac:dyDescent="0.25">
      <c r="A353" s="5">
        <v>25</v>
      </c>
      <c r="B353" t="s">
        <v>914</v>
      </c>
      <c r="C353" s="5">
        <v>25279</v>
      </c>
      <c r="D353" t="s">
        <v>955</v>
      </c>
      <c r="E353" t="s">
        <v>251</v>
      </c>
      <c r="F353" t="s">
        <v>252</v>
      </c>
      <c r="G353" t="s">
        <v>956</v>
      </c>
    </row>
    <row r="354" spans="1:7" x14ac:dyDescent="0.25">
      <c r="A354" s="5">
        <v>25</v>
      </c>
      <c r="B354" t="s">
        <v>914</v>
      </c>
      <c r="C354" s="5">
        <v>25281</v>
      </c>
      <c r="D354" t="s">
        <v>957</v>
      </c>
      <c r="E354" t="s">
        <v>251</v>
      </c>
      <c r="F354" t="s">
        <v>252</v>
      </c>
      <c r="G354" t="s">
        <v>958</v>
      </c>
    </row>
    <row r="355" spans="1:7" x14ac:dyDescent="0.25">
      <c r="A355" s="5">
        <v>25</v>
      </c>
      <c r="B355" t="s">
        <v>914</v>
      </c>
      <c r="C355" s="5">
        <v>25286</v>
      </c>
      <c r="D355" t="s">
        <v>959</v>
      </c>
      <c r="E355" t="s">
        <v>251</v>
      </c>
      <c r="F355" t="s">
        <v>252</v>
      </c>
      <c r="G355" t="s">
        <v>960</v>
      </c>
    </row>
    <row r="356" spans="1:7" x14ac:dyDescent="0.25">
      <c r="A356" s="5">
        <v>25</v>
      </c>
      <c r="B356" t="s">
        <v>914</v>
      </c>
      <c r="C356" s="5">
        <v>25290</v>
      </c>
      <c r="D356" t="s">
        <v>961</v>
      </c>
      <c r="E356" t="s">
        <v>251</v>
      </c>
      <c r="F356" t="s">
        <v>252</v>
      </c>
      <c r="G356" t="s">
        <v>962</v>
      </c>
    </row>
    <row r="357" spans="1:7" x14ac:dyDescent="0.25">
      <c r="A357" s="5">
        <v>25</v>
      </c>
      <c r="B357" t="s">
        <v>914</v>
      </c>
      <c r="C357" s="5">
        <v>25293</v>
      </c>
      <c r="D357" t="s">
        <v>963</v>
      </c>
      <c r="E357" t="s">
        <v>251</v>
      </c>
      <c r="F357" t="s">
        <v>252</v>
      </c>
      <c r="G357" t="s">
        <v>964</v>
      </c>
    </row>
    <row r="358" spans="1:7" x14ac:dyDescent="0.25">
      <c r="A358" s="5">
        <v>25</v>
      </c>
      <c r="B358" t="s">
        <v>914</v>
      </c>
      <c r="C358" s="5">
        <v>25295</v>
      </c>
      <c r="D358" t="s">
        <v>965</v>
      </c>
      <c r="E358" t="s">
        <v>251</v>
      </c>
      <c r="F358" t="s">
        <v>252</v>
      </c>
      <c r="G358" t="s">
        <v>966</v>
      </c>
    </row>
    <row r="359" spans="1:7" x14ac:dyDescent="0.25">
      <c r="A359" s="5">
        <v>25</v>
      </c>
      <c r="B359" t="s">
        <v>914</v>
      </c>
      <c r="C359" s="5">
        <v>25297</v>
      </c>
      <c r="D359" t="s">
        <v>967</v>
      </c>
      <c r="E359" t="s">
        <v>251</v>
      </c>
      <c r="F359" t="s">
        <v>252</v>
      </c>
      <c r="G359" t="s">
        <v>968</v>
      </c>
    </row>
    <row r="360" spans="1:7" x14ac:dyDescent="0.25">
      <c r="A360" s="5">
        <v>25</v>
      </c>
      <c r="B360" t="s">
        <v>914</v>
      </c>
      <c r="C360" s="5">
        <v>25307</v>
      </c>
      <c r="D360" t="s">
        <v>969</v>
      </c>
      <c r="E360" t="s">
        <v>251</v>
      </c>
      <c r="F360" t="s">
        <v>252</v>
      </c>
      <c r="G360" t="s">
        <v>970</v>
      </c>
    </row>
    <row r="361" spans="1:7" x14ac:dyDescent="0.25">
      <c r="A361" s="5">
        <v>25</v>
      </c>
      <c r="B361" t="s">
        <v>914</v>
      </c>
      <c r="C361" s="5">
        <v>25320</v>
      </c>
      <c r="D361" t="s">
        <v>971</v>
      </c>
      <c r="E361" t="s">
        <v>251</v>
      </c>
      <c r="F361" t="s">
        <v>252</v>
      </c>
      <c r="G361" t="s">
        <v>972</v>
      </c>
    </row>
    <row r="362" spans="1:7" x14ac:dyDescent="0.25">
      <c r="A362" s="5">
        <v>25</v>
      </c>
      <c r="B362" t="s">
        <v>914</v>
      </c>
      <c r="C362" s="5">
        <v>25324</v>
      </c>
      <c r="D362" t="s">
        <v>973</v>
      </c>
      <c r="E362" t="s">
        <v>251</v>
      </c>
      <c r="F362" t="s">
        <v>252</v>
      </c>
      <c r="G362" t="s">
        <v>974</v>
      </c>
    </row>
    <row r="363" spans="1:7" x14ac:dyDescent="0.25">
      <c r="A363" s="5">
        <v>25</v>
      </c>
      <c r="B363" t="s">
        <v>914</v>
      </c>
      <c r="C363" s="5">
        <v>25328</v>
      </c>
      <c r="D363" t="s">
        <v>975</v>
      </c>
      <c r="E363" t="s">
        <v>251</v>
      </c>
      <c r="F363" t="s">
        <v>252</v>
      </c>
      <c r="G363" t="s">
        <v>976</v>
      </c>
    </row>
    <row r="364" spans="1:7" x14ac:dyDescent="0.25">
      <c r="A364" s="5">
        <v>25</v>
      </c>
      <c r="B364" t="s">
        <v>914</v>
      </c>
      <c r="C364" s="5">
        <v>25335</v>
      </c>
      <c r="D364" t="s">
        <v>977</v>
      </c>
      <c r="E364" t="s">
        <v>251</v>
      </c>
      <c r="F364" t="s">
        <v>252</v>
      </c>
      <c r="G364" t="s">
        <v>978</v>
      </c>
    </row>
    <row r="365" spans="1:7" x14ac:dyDescent="0.25">
      <c r="A365" s="5">
        <v>25</v>
      </c>
      <c r="B365" t="s">
        <v>914</v>
      </c>
      <c r="C365" s="5">
        <v>25377</v>
      </c>
      <c r="D365" t="s">
        <v>979</v>
      </c>
      <c r="E365" t="s">
        <v>251</v>
      </c>
      <c r="F365" t="s">
        <v>252</v>
      </c>
      <c r="G365" t="s">
        <v>980</v>
      </c>
    </row>
    <row r="366" spans="1:7" x14ac:dyDescent="0.25">
      <c r="A366" s="5">
        <v>25</v>
      </c>
      <c r="B366" t="s">
        <v>914</v>
      </c>
      <c r="C366" s="5">
        <v>25386</v>
      </c>
      <c r="D366" t="s">
        <v>981</v>
      </c>
      <c r="E366" t="s">
        <v>251</v>
      </c>
      <c r="F366" t="s">
        <v>252</v>
      </c>
      <c r="G366" t="s">
        <v>982</v>
      </c>
    </row>
    <row r="367" spans="1:7" x14ac:dyDescent="0.25">
      <c r="A367" s="5">
        <v>25</v>
      </c>
      <c r="B367" t="s">
        <v>914</v>
      </c>
      <c r="C367" s="5">
        <v>25402</v>
      </c>
      <c r="D367" t="s">
        <v>794</v>
      </c>
      <c r="E367" t="s">
        <v>251</v>
      </c>
      <c r="F367" t="s">
        <v>252</v>
      </c>
      <c r="G367" t="s">
        <v>983</v>
      </c>
    </row>
    <row r="368" spans="1:7" x14ac:dyDescent="0.25">
      <c r="A368" s="5">
        <v>25</v>
      </c>
      <c r="B368" t="s">
        <v>914</v>
      </c>
      <c r="C368" s="5">
        <v>25430</v>
      </c>
      <c r="D368" t="s">
        <v>984</v>
      </c>
      <c r="E368" t="s">
        <v>251</v>
      </c>
      <c r="F368" t="s">
        <v>252</v>
      </c>
      <c r="G368" t="s">
        <v>985</v>
      </c>
    </row>
    <row r="369" spans="1:7" x14ac:dyDescent="0.25">
      <c r="A369" s="5">
        <v>25</v>
      </c>
      <c r="B369" t="s">
        <v>914</v>
      </c>
      <c r="C369" s="5">
        <v>25438</v>
      </c>
      <c r="D369" t="s">
        <v>986</v>
      </c>
      <c r="E369" t="s">
        <v>251</v>
      </c>
      <c r="F369" t="s">
        <v>252</v>
      </c>
      <c r="G369" t="s">
        <v>987</v>
      </c>
    </row>
    <row r="370" spans="1:7" x14ac:dyDescent="0.25">
      <c r="A370" s="5">
        <v>25</v>
      </c>
      <c r="B370" t="s">
        <v>914</v>
      </c>
      <c r="C370" s="5">
        <v>25473</v>
      </c>
      <c r="D370" t="s">
        <v>988</v>
      </c>
      <c r="E370" t="s">
        <v>251</v>
      </c>
      <c r="F370" t="s">
        <v>252</v>
      </c>
      <c r="G370" t="s">
        <v>989</v>
      </c>
    </row>
    <row r="371" spans="1:7" x14ac:dyDescent="0.25">
      <c r="A371" s="5">
        <v>25</v>
      </c>
      <c r="B371" t="s">
        <v>914</v>
      </c>
      <c r="C371" s="5">
        <v>25483</v>
      </c>
      <c r="D371" t="s">
        <v>990</v>
      </c>
      <c r="E371" t="s">
        <v>251</v>
      </c>
      <c r="F371" t="s">
        <v>252</v>
      </c>
      <c r="G371" t="s">
        <v>991</v>
      </c>
    </row>
    <row r="372" spans="1:7" x14ac:dyDescent="0.25">
      <c r="A372" s="5">
        <v>25</v>
      </c>
      <c r="B372" t="s">
        <v>914</v>
      </c>
      <c r="C372" s="5">
        <v>25486</v>
      </c>
      <c r="D372" t="s">
        <v>992</v>
      </c>
      <c r="E372" t="s">
        <v>251</v>
      </c>
      <c r="F372" t="s">
        <v>252</v>
      </c>
      <c r="G372" t="s">
        <v>993</v>
      </c>
    </row>
    <row r="373" spans="1:7" x14ac:dyDescent="0.25">
      <c r="A373" s="5">
        <v>25</v>
      </c>
      <c r="B373" t="s">
        <v>914</v>
      </c>
      <c r="C373" s="5">
        <v>25488</v>
      </c>
      <c r="D373" t="s">
        <v>994</v>
      </c>
      <c r="E373" t="s">
        <v>251</v>
      </c>
      <c r="F373" t="s">
        <v>252</v>
      </c>
      <c r="G373" t="s">
        <v>995</v>
      </c>
    </row>
    <row r="374" spans="1:7" x14ac:dyDescent="0.25">
      <c r="A374" s="5">
        <v>25</v>
      </c>
      <c r="B374" t="s">
        <v>914</v>
      </c>
      <c r="C374" s="5">
        <v>25489</v>
      </c>
      <c r="D374" t="s">
        <v>996</v>
      </c>
      <c r="E374" t="s">
        <v>251</v>
      </c>
      <c r="F374" t="s">
        <v>252</v>
      </c>
      <c r="G374" t="s">
        <v>997</v>
      </c>
    </row>
    <row r="375" spans="1:7" x14ac:dyDescent="0.25">
      <c r="A375" s="5">
        <v>25</v>
      </c>
      <c r="B375" t="s">
        <v>914</v>
      </c>
      <c r="C375" s="5">
        <v>25491</v>
      </c>
      <c r="D375" t="s">
        <v>998</v>
      </c>
      <c r="E375" t="s">
        <v>251</v>
      </c>
      <c r="F375" t="s">
        <v>252</v>
      </c>
      <c r="G375" t="s">
        <v>999</v>
      </c>
    </row>
    <row r="376" spans="1:7" x14ac:dyDescent="0.25">
      <c r="A376" s="5">
        <v>25</v>
      </c>
      <c r="B376" t="s">
        <v>914</v>
      </c>
      <c r="C376" s="5">
        <v>25513</v>
      </c>
      <c r="D376" t="s">
        <v>1000</v>
      </c>
      <c r="E376" t="s">
        <v>251</v>
      </c>
      <c r="F376" t="s">
        <v>252</v>
      </c>
      <c r="G376" t="s">
        <v>1001</v>
      </c>
    </row>
    <row r="377" spans="1:7" x14ac:dyDescent="0.25">
      <c r="A377" s="5">
        <v>25</v>
      </c>
      <c r="B377" t="s">
        <v>914</v>
      </c>
      <c r="C377" s="5">
        <v>25530</v>
      </c>
      <c r="D377" t="s">
        <v>1002</v>
      </c>
      <c r="E377" t="s">
        <v>251</v>
      </c>
      <c r="F377" t="s">
        <v>252</v>
      </c>
      <c r="G377" t="s">
        <v>1003</v>
      </c>
    </row>
    <row r="378" spans="1:7" x14ac:dyDescent="0.25">
      <c r="A378" s="5">
        <v>25</v>
      </c>
      <c r="B378" t="s">
        <v>914</v>
      </c>
      <c r="C378" s="5">
        <v>25535</v>
      </c>
      <c r="D378" t="s">
        <v>1004</v>
      </c>
      <c r="E378" t="s">
        <v>251</v>
      </c>
      <c r="F378" t="s">
        <v>252</v>
      </c>
      <c r="G378" t="s">
        <v>1005</v>
      </c>
    </row>
    <row r="379" spans="1:7" x14ac:dyDescent="0.25">
      <c r="A379" s="5">
        <v>25</v>
      </c>
      <c r="B379" t="s">
        <v>914</v>
      </c>
      <c r="C379" s="5">
        <v>25572</v>
      </c>
      <c r="D379" t="s">
        <v>1006</v>
      </c>
      <c r="E379" t="s">
        <v>251</v>
      </c>
      <c r="F379" t="s">
        <v>252</v>
      </c>
      <c r="G379" t="s">
        <v>1007</v>
      </c>
    </row>
    <row r="380" spans="1:7" x14ac:dyDescent="0.25">
      <c r="A380" s="5">
        <v>25</v>
      </c>
      <c r="B380" t="s">
        <v>914</v>
      </c>
      <c r="C380" s="5">
        <v>25580</v>
      </c>
      <c r="D380" t="s">
        <v>1008</v>
      </c>
      <c r="E380" t="s">
        <v>251</v>
      </c>
      <c r="F380" t="s">
        <v>252</v>
      </c>
      <c r="G380" t="s">
        <v>1009</v>
      </c>
    </row>
    <row r="381" spans="1:7" x14ac:dyDescent="0.25">
      <c r="A381" s="5">
        <v>25</v>
      </c>
      <c r="B381" t="s">
        <v>914</v>
      </c>
      <c r="C381" s="5">
        <v>25594</v>
      </c>
      <c r="D381" t="s">
        <v>1010</v>
      </c>
      <c r="E381" t="s">
        <v>251</v>
      </c>
      <c r="F381" t="s">
        <v>252</v>
      </c>
      <c r="G381" t="s">
        <v>1011</v>
      </c>
    </row>
    <row r="382" spans="1:7" x14ac:dyDescent="0.25">
      <c r="A382" s="5">
        <v>25</v>
      </c>
      <c r="B382" t="s">
        <v>914</v>
      </c>
      <c r="C382" s="5">
        <v>25596</v>
      </c>
      <c r="D382" t="s">
        <v>1012</v>
      </c>
      <c r="E382" t="s">
        <v>251</v>
      </c>
      <c r="F382" t="s">
        <v>252</v>
      </c>
      <c r="G382" t="s">
        <v>1013</v>
      </c>
    </row>
    <row r="383" spans="1:7" x14ac:dyDescent="0.25">
      <c r="A383" s="5">
        <v>25</v>
      </c>
      <c r="B383" t="s">
        <v>914</v>
      </c>
      <c r="C383" s="5">
        <v>25599</v>
      </c>
      <c r="D383" t="s">
        <v>1014</v>
      </c>
      <c r="E383" t="s">
        <v>251</v>
      </c>
      <c r="F383" t="s">
        <v>252</v>
      </c>
      <c r="G383" t="s">
        <v>1015</v>
      </c>
    </row>
    <row r="384" spans="1:7" x14ac:dyDescent="0.25">
      <c r="A384" s="5">
        <v>25</v>
      </c>
      <c r="B384" t="s">
        <v>914</v>
      </c>
      <c r="C384" s="5">
        <v>25612</v>
      </c>
      <c r="D384" t="s">
        <v>1016</v>
      </c>
      <c r="E384" t="s">
        <v>251</v>
      </c>
      <c r="F384" t="s">
        <v>252</v>
      </c>
      <c r="G384" t="s">
        <v>1017</v>
      </c>
    </row>
    <row r="385" spans="1:7" x14ac:dyDescent="0.25">
      <c r="A385" s="5">
        <v>25</v>
      </c>
      <c r="B385" t="s">
        <v>914</v>
      </c>
      <c r="C385" s="5">
        <v>25649</v>
      </c>
      <c r="D385" t="s">
        <v>1018</v>
      </c>
      <c r="E385" t="s">
        <v>251</v>
      </c>
      <c r="F385" t="s">
        <v>252</v>
      </c>
      <c r="G385" t="s">
        <v>1019</v>
      </c>
    </row>
    <row r="386" spans="1:7" x14ac:dyDescent="0.25">
      <c r="A386" s="5">
        <v>25</v>
      </c>
      <c r="B386" t="s">
        <v>914</v>
      </c>
      <c r="C386" s="5">
        <v>25653</v>
      </c>
      <c r="D386" t="s">
        <v>1020</v>
      </c>
      <c r="E386" t="s">
        <v>251</v>
      </c>
      <c r="F386" t="s">
        <v>252</v>
      </c>
      <c r="G386" t="s">
        <v>1021</v>
      </c>
    </row>
    <row r="387" spans="1:7" x14ac:dyDescent="0.25">
      <c r="A387" s="5">
        <v>25</v>
      </c>
      <c r="B387" t="s">
        <v>914</v>
      </c>
      <c r="C387" s="5">
        <v>25662</v>
      </c>
      <c r="D387" t="s">
        <v>1022</v>
      </c>
      <c r="E387" t="s">
        <v>251</v>
      </c>
      <c r="F387" t="s">
        <v>252</v>
      </c>
      <c r="G387" t="s">
        <v>1023</v>
      </c>
    </row>
    <row r="388" spans="1:7" x14ac:dyDescent="0.25">
      <c r="A388" s="5">
        <v>25</v>
      </c>
      <c r="B388" t="s">
        <v>914</v>
      </c>
      <c r="C388" s="5">
        <v>25718</v>
      </c>
      <c r="D388" t="s">
        <v>1024</v>
      </c>
      <c r="E388" t="s">
        <v>251</v>
      </c>
      <c r="F388" t="s">
        <v>252</v>
      </c>
      <c r="G388" t="s">
        <v>1025</v>
      </c>
    </row>
    <row r="389" spans="1:7" x14ac:dyDescent="0.25">
      <c r="A389" s="5">
        <v>25</v>
      </c>
      <c r="B389" t="s">
        <v>914</v>
      </c>
      <c r="C389" s="5">
        <v>25736</v>
      </c>
      <c r="D389" t="s">
        <v>1026</v>
      </c>
      <c r="E389" t="s">
        <v>251</v>
      </c>
      <c r="F389" t="s">
        <v>252</v>
      </c>
      <c r="G389" t="s">
        <v>1027</v>
      </c>
    </row>
    <row r="390" spans="1:7" x14ac:dyDescent="0.25">
      <c r="A390" s="5">
        <v>25</v>
      </c>
      <c r="B390" t="s">
        <v>914</v>
      </c>
      <c r="C390" s="5">
        <v>25740</v>
      </c>
      <c r="D390" t="s">
        <v>1028</v>
      </c>
      <c r="E390" t="s">
        <v>251</v>
      </c>
      <c r="F390" t="s">
        <v>252</v>
      </c>
      <c r="G390" t="s">
        <v>1029</v>
      </c>
    </row>
    <row r="391" spans="1:7" x14ac:dyDescent="0.25">
      <c r="A391" s="5">
        <v>25</v>
      </c>
      <c r="B391" t="s">
        <v>914</v>
      </c>
      <c r="C391" s="5">
        <v>25743</v>
      </c>
      <c r="D391" t="s">
        <v>1030</v>
      </c>
      <c r="E391" t="s">
        <v>251</v>
      </c>
      <c r="F391" t="s">
        <v>252</v>
      </c>
      <c r="G391" t="s">
        <v>1031</v>
      </c>
    </row>
    <row r="392" spans="1:7" x14ac:dyDescent="0.25">
      <c r="A392" s="5">
        <v>25</v>
      </c>
      <c r="B392" t="s">
        <v>914</v>
      </c>
      <c r="C392" s="5">
        <v>25745</v>
      </c>
      <c r="D392" t="s">
        <v>1032</v>
      </c>
      <c r="E392" t="s">
        <v>251</v>
      </c>
      <c r="F392" t="s">
        <v>252</v>
      </c>
      <c r="G392" t="s">
        <v>1033</v>
      </c>
    </row>
    <row r="393" spans="1:7" x14ac:dyDescent="0.25">
      <c r="A393" s="5">
        <v>25</v>
      </c>
      <c r="B393" t="s">
        <v>914</v>
      </c>
      <c r="C393" s="5">
        <v>25754</v>
      </c>
      <c r="D393" t="s">
        <v>1034</v>
      </c>
      <c r="E393" t="s">
        <v>251</v>
      </c>
      <c r="F393" t="s">
        <v>252</v>
      </c>
      <c r="G393" t="s">
        <v>1035</v>
      </c>
    </row>
    <row r="394" spans="1:7" x14ac:dyDescent="0.25">
      <c r="A394" s="5">
        <v>25</v>
      </c>
      <c r="B394" t="s">
        <v>914</v>
      </c>
      <c r="C394" s="5">
        <v>25758</v>
      </c>
      <c r="D394" t="s">
        <v>1036</v>
      </c>
      <c r="E394" t="s">
        <v>251</v>
      </c>
      <c r="F394" t="s">
        <v>252</v>
      </c>
      <c r="G394" t="s">
        <v>1037</v>
      </c>
    </row>
    <row r="395" spans="1:7" x14ac:dyDescent="0.25">
      <c r="A395" s="5">
        <v>25</v>
      </c>
      <c r="B395" t="s">
        <v>914</v>
      </c>
      <c r="C395" s="5">
        <v>25772</v>
      </c>
      <c r="D395" t="s">
        <v>1038</v>
      </c>
      <c r="E395" t="s">
        <v>251</v>
      </c>
      <c r="F395" t="s">
        <v>252</v>
      </c>
      <c r="G395" t="s">
        <v>1039</v>
      </c>
    </row>
    <row r="396" spans="1:7" x14ac:dyDescent="0.25">
      <c r="A396" s="5">
        <v>25</v>
      </c>
      <c r="B396" t="s">
        <v>914</v>
      </c>
      <c r="C396" s="5">
        <v>25781</v>
      </c>
      <c r="D396" t="s">
        <v>1040</v>
      </c>
      <c r="E396" t="s">
        <v>251</v>
      </c>
      <c r="F396" t="s">
        <v>252</v>
      </c>
      <c r="G396" t="s">
        <v>1041</v>
      </c>
    </row>
    <row r="397" spans="1:7" x14ac:dyDescent="0.25">
      <c r="A397" s="5">
        <v>25</v>
      </c>
      <c r="B397" t="s">
        <v>914</v>
      </c>
      <c r="C397" s="5">
        <v>25785</v>
      </c>
      <c r="D397" t="s">
        <v>1042</v>
      </c>
      <c r="E397" t="s">
        <v>251</v>
      </c>
      <c r="F397" t="s">
        <v>252</v>
      </c>
      <c r="G397" t="s">
        <v>1043</v>
      </c>
    </row>
    <row r="398" spans="1:7" x14ac:dyDescent="0.25">
      <c r="A398" s="5">
        <v>25</v>
      </c>
      <c r="B398" t="s">
        <v>914</v>
      </c>
      <c r="C398" s="5">
        <v>25799</v>
      </c>
      <c r="D398" t="s">
        <v>1044</v>
      </c>
      <c r="E398" t="s">
        <v>251</v>
      </c>
      <c r="F398" t="s">
        <v>252</v>
      </c>
      <c r="G398" t="s">
        <v>1045</v>
      </c>
    </row>
    <row r="399" spans="1:7" x14ac:dyDescent="0.25">
      <c r="A399" s="5">
        <v>25</v>
      </c>
      <c r="B399" t="s">
        <v>914</v>
      </c>
      <c r="C399" s="5">
        <v>25805</v>
      </c>
      <c r="D399" t="s">
        <v>1046</v>
      </c>
      <c r="E399" t="s">
        <v>251</v>
      </c>
      <c r="F399" t="s">
        <v>252</v>
      </c>
      <c r="G399" t="s">
        <v>1047</v>
      </c>
    </row>
    <row r="400" spans="1:7" x14ac:dyDescent="0.25">
      <c r="A400" s="5">
        <v>25</v>
      </c>
      <c r="B400" t="s">
        <v>914</v>
      </c>
      <c r="C400" s="5">
        <v>25817</v>
      </c>
      <c r="D400" t="s">
        <v>1048</v>
      </c>
      <c r="E400" t="s">
        <v>251</v>
      </c>
      <c r="F400" t="s">
        <v>252</v>
      </c>
      <c r="G400" t="s">
        <v>1049</v>
      </c>
    </row>
    <row r="401" spans="1:7" x14ac:dyDescent="0.25">
      <c r="A401" s="5">
        <v>25</v>
      </c>
      <c r="B401" t="s">
        <v>914</v>
      </c>
      <c r="C401" s="5">
        <v>25823</v>
      </c>
      <c r="D401" t="s">
        <v>1050</v>
      </c>
      <c r="E401" t="s">
        <v>251</v>
      </c>
      <c r="F401" t="s">
        <v>252</v>
      </c>
      <c r="G401" t="s">
        <v>1051</v>
      </c>
    </row>
    <row r="402" spans="1:7" x14ac:dyDescent="0.25">
      <c r="A402" s="5">
        <v>25</v>
      </c>
      <c r="B402" t="s">
        <v>914</v>
      </c>
      <c r="C402" s="5">
        <v>25843</v>
      </c>
      <c r="D402" t="s">
        <v>1052</v>
      </c>
      <c r="E402" t="s">
        <v>251</v>
      </c>
      <c r="F402" t="s">
        <v>252</v>
      </c>
      <c r="G402" t="s">
        <v>1053</v>
      </c>
    </row>
    <row r="403" spans="1:7" x14ac:dyDescent="0.25">
      <c r="A403" s="5">
        <v>25</v>
      </c>
      <c r="B403" t="s">
        <v>914</v>
      </c>
      <c r="C403" s="5">
        <v>25851</v>
      </c>
      <c r="D403" t="s">
        <v>1054</v>
      </c>
      <c r="E403" t="s">
        <v>251</v>
      </c>
      <c r="F403" t="s">
        <v>252</v>
      </c>
      <c r="G403" t="s">
        <v>1055</v>
      </c>
    </row>
    <row r="404" spans="1:7" x14ac:dyDescent="0.25">
      <c r="A404" s="5">
        <v>25</v>
      </c>
      <c r="B404" t="s">
        <v>914</v>
      </c>
      <c r="C404" s="5">
        <v>25862</v>
      </c>
      <c r="D404" t="s">
        <v>1056</v>
      </c>
      <c r="E404" t="s">
        <v>251</v>
      </c>
      <c r="F404" t="s">
        <v>252</v>
      </c>
      <c r="G404" t="s">
        <v>1057</v>
      </c>
    </row>
    <row r="405" spans="1:7" x14ac:dyDescent="0.25">
      <c r="A405" s="5">
        <v>25</v>
      </c>
      <c r="B405" t="s">
        <v>914</v>
      </c>
      <c r="C405" s="5">
        <v>25867</v>
      </c>
      <c r="D405" t="s">
        <v>1058</v>
      </c>
      <c r="E405" t="s">
        <v>251</v>
      </c>
      <c r="F405" t="s">
        <v>252</v>
      </c>
      <c r="G405" t="s">
        <v>1059</v>
      </c>
    </row>
    <row r="406" spans="1:7" x14ac:dyDescent="0.25">
      <c r="A406" s="5">
        <v>25</v>
      </c>
      <c r="B406" t="s">
        <v>914</v>
      </c>
      <c r="C406" s="5">
        <v>25873</v>
      </c>
      <c r="D406" t="s">
        <v>1060</v>
      </c>
      <c r="E406" t="s">
        <v>251</v>
      </c>
      <c r="F406" t="s">
        <v>252</v>
      </c>
      <c r="G406" t="s">
        <v>1061</v>
      </c>
    </row>
    <row r="407" spans="1:7" x14ac:dyDescent="0.25">
      <c r="A407" s="5">
        <v>25</v>
      </c>
      <c r="B407" t="s">
        <v>914</v>
      </c>
      <c r="C407" s="5">
        <v>25875</v>
      </c>
      <c r="D407" t="s">
        <v>1062</v>
      </c>
      <c r="E407" t="s">
        <v>251</v>
      </c>
      <c r="F407" t="s">
        <v>252</v>
      </c>
      <c r="G407" t="s">
        <v>1063</v>
      </c>
    </row>
    <row r="408" spans="1:7" x14ac:dyDescent="0.25">
      <c r="A408" s="5">
        <v>25</v>
      </c>
      <c r="B408" t="s">
        <v>914</v>
      </c>
      <c r="C408" s="5">
        <v>25878</v>
      </c>
      <c r="D408" t="s">
        <v>1064</v>
      </c>
      <c r="E408" t="s">
        <v>251</v>
      </c>
      <c r="F408" t="s">
        <v>252</v>
      </c>
      <c r="G408" t="s">
        <v>1065</v>
      </c>
    </row>
    <row r="409" spans="1:7" x14ac:dyDescent="0.25">
      <c r="A409" s="5">
        <v>25</v>
      </c>
      <c r="B409" t="s">
        <v>914</v>
      </c>
      <c r="C409" s="5">
        <v>25885</v>
      </c>
      <c r="D409" t="s">
        <v>1066</v>
      </c>
      <c r="E409" t="s">
        <v>251</v>
      </c>
      <c r="F409" t="s">
        <v>252</v>
      </c>
      <c r="G409" t="s">
        <v>1067</v>
      </c>
    </row>
    <row r="410" spans="1:7" x14ac:dyDescent="0.25">
      <c r="A410" s="5">
        <v>25</v>
      </c>
      <c r="B410" t="s">
        <v>914</v>
      </c>
      <c r="C410" s="5">
        <v>25899</v>
      </c>
      <c r="D410" t="s">
        <v>1068</v>
      </c>
      <c r="E410" t="s">
        <v>251</v>
      </c>
      <c r="F410" t="s">
        <v>252</v>
      </c>
      <c r="G410" t="s">
        <v>1069</v>
      </c>
    </row>
    <row r="411" spans="1:7" x14ac:dyDescent="0.25">
      <c r="A411" s="5">
        <v>27</v>
      </c>
      <c r="B411" t="s">
        <v>1070</v>
      </c>
      <c r="C411" s="5">
        <v>27001</v>
      </c>
      <c r="D411" t="s">
        <v>1071</v>
      </c>
      <c r="E411" t="s">
        <v>251</v>
      </c>
      <c r="F411" t="s">
        <v>252</v>
      </c>
      <c r="G411" t="s">
        <v>1072</v>
      </c>
    </row>
    <row r="412" spans="1:7" x14ac:dyDescent="0.25">
      <c r="A412" s="5">
        <v>27</v>
      </c>
      <c r="B412" t="s">
        <v>1070</v>
      </c>
      <c r="C412" s="5">
        <v>27006</v>
      </c>
      <c r="D412" t="s">
        <v>1073</v>
      </c>
      <c r="E412" t="s">
        <v>251</v>
      </c>
      <c r="F412" t="s">
        <v>252</v>
      </c>
      <c r="G412" t="s">
        <v>1074</v>
      </c>
    </row>
    <row r="413" spans="1:7" x14ac:dyDescent="0.25">
      <c r="A413" s="5">
        <v>27</v>
      </c>
      <c r="B413" t="s">
        <v>1070</v>
      </c>
      <c r="C413" s="5">
        <v>27050</v>
      </c>
      <c r="D413" t="s">
        <v>1075</v>
      </c>
      <c r="E413" t="s">
        <v>251</v>
      </c>
      <c r="F413" t="s">
        <v>252</v>
      </c>
      <c r="G413" t="s">
        <v>1076</v>
      </c>
    </row>
    <row r="414" spans="1:7" x14ac:dyDescent="0.25">
      <c r="A414" s="5">
        <v>27</v>
      </c>
      <c r="B414" t="s">
        <v>1070</v>
      </c>
      <c r="C414" s="5">
        <v>27615</v>
      </c>
      <c r="D414" t="s">
        <v>1077</v>
      </c>
      <c r="E414" t="s">
        <v>251</v>
      </c>
      <c r="F414" t="s">
        <v>252</v>
      </c>
      <c r="G414" t="s">
        <v>1078</v>
      </c>
    </row>
    <row r="415" spans="1:7" x14ac:dyDescent="0.25">
      <c r="A415" s="5">
        <v>27</v>
      </c>
      <c r="B415" t="s">
        <v>1070</v>
      </c>
      <c r="C415" s="5">
        <v>27099</v>
      </c>
      <c r="D415" t="s">
        <v>1079</v>
      </c>
      <c r="E415" t="s">
        <v>251</v>
      </c>
      <c r="F415" t="s">
        <v>252</v>
      </c>
      <c r="G415" t="s">
        <v>1080</v>
      </c>
    </row>
    <row r="416" spans="1:7" x14ac:dyDescent="0.25">
      <c r="A416" s="5">
        <v>27</v>
      </c>
      <c r="B416" t="s">
        <v>1070</v>
      </c>
      <c r="C416" s="5">
        <v>27150</v>
      </c>
      <c r="D416" t="s">
        <v>1081</v>
      </c>
      <c r="E416" t="s">
        <v>251</v>
      </c>
      <c r="F416" t="s">
        <v>252</v>
      </c>
      <c r="G416" t="s">
        <v>1082</v>
      </c>
    </row>
    <row r="417" spans="1:7" x14ac:dyDescent="0.25">
      <c r="A417" s="5">
        <v>27</v>
      </c>
      <c r="B417" t="s">
        <v>1070</v>
      </c>
      <c r="C417" s="5">
        <v>27205</v>
      </c>
      <c r="D417" t="s">
        <v>1083</v>
      </c>
      <c r="E417" t="s">
        <v>251</v>
      </c>
      <c r="F417" t="s">
        <v>252</v>
      </c>
      <c r="G417" t="s">
        <v>1084</v>
      </c>
    </row>
    <row r="418" spans="1:7" x14ac:dyDescent="0.25">
      <c r="A418" s="5">
        <v>27</v>
      </c>
      <c r="B418" t="s">
        <v>1070</v>
      </c>
      <c r="C418" s="5">
        <v>27245</v>
      </c>
      <c r="D418" t="s">
        <v>1085</v>
      </c>
      <c r="E418" t="s">
        <v>251</v>
      </c>
      <c r="F418" t="s">
        <v>252</v>
      </c>
      <c r="G418" t="s">
        <v>1086</v>
      </c>
    </row>
    <row r="419" spans="1:7" x14ac:dyDescent="0.25">
      <c r="A419" s="5">
        <v>27</v>
      </c>
      <c r="B419" t="s">
        <v>1070</v>
      </c>
      <c r="C419" s="5">
        <v>27361</v>
      </c>
      <c r="D419" t="s">
        <v>1087</v>
      </c>
      <c r="E419" t="s">
        <v>251</v>
      </c>
      <c r="F419" t="s">
        <v>252</v>
      </c>
      <c r="G419" t="s">
        <v>1088</v>
      </c>
    </row>
    <row r="420" spans="1:7" x14ac:dyDescent="0.25">
      <c r="A420" s="5">
        <v>27</v>
      </c>
      <c r="B420" t="s">
        <v>1070</v>
      </c>
      <c r="C420" s="5">
        <v>27372</v>
      </c>
      <c r="D420" t="s">
        <v>1089</v>
      </c>
      <c r="E420" t="s">
        <v>251</v>
      </c>
      <c r="F420" t="s">
        <v>252</v>
      </c>
      <c r="G420" t="s">
        <v>1090</v>
      </c>
    </row>
    <row r="421" spans="1:7" x14ac:dyDescent="0.25">
      <c r="A421" s="5">
        <v>27</v>
      </c>
      <c r="B421" t="s">
        <v>1070</v>
      </c>
      <c r="C421" s="5">
        <v>27600</v>
      </c>
      <c r="D421" t="s">
        <v>1091</v>
      </c>
      <c r="E421" t="s">
        <v>251</v>
      </c>
      <c r="F421" t="s">
        <v>252</v>
      </c>
      <c r="G421" t="s">
        <v>1092</v>
      </c>
    </row>
    <row r="422" spans="1:7" x14ac:dyDescent="0.25">
      <c r="A422" s="5">
        <v>27</v>
      </c>
      <c r="B422" t="s">
        <v>1070</v>
      </c>
      <c r="C422" s="5">
        <v>27615</v>
      </c>
      <c r="D422" t="s">
        <v>730</v>
      </c>
      <c r="E422" t="s">
        <v>251</v>
      </c>
      <c r="F422" t="s">
        <v>252</v>
      </c>
      <c r="G422" t="s">
        <v>1093</v>
      </c>
    </row>
    <row r="423" spans="1:7" x14ac:dyDescent="0.25">
      <c r="A423" s="5">
        <v>27</v>
      </c>
      <c r="B423" t="s">
        <v>1070</v>
      </c>
      <c r="C423" s="5">
        <v>27745</v>
      </c>
      <c r="D423" t="s">
        <v>1094</v>
      </c>
      <c r="E423" t="s">
        <v>251</v>
      </c>
      <c r="F423" t="s">
        <v>252</v>
      </c>
      <c r="G423" t="s">
        <v>1095</v>
      </c>
    </row>
    <row r="424" spans="1:7" x14ac:dyDescent="0.25">
      <c r="A424" s="5">
        <v>27</v>
      </c>
      <c r="B424" t="s">
        <v>1070</v>
      </c>
      <c r="C424" s="5">
        <v>27787</v>
      </c>
      <c r="D424" t="s">
        <v>1096</v>
      </c>
      <c r="E424" t="s">
        <v>251</v>
      </c>
      <c r="F424" t="s">
        <v>252</v>
      </c>
      <c r="G424" t="s">
        <v>1097</v>
      </c>
    </row>
    <row r="425" spans="1:7" x14ac:dyDescent="0.25">
      <c r="A425" s="5">
        <v>41</v>
      </c>
      <c r="B425" t="s">
        <v>1098</v>
      </c>
      <c r="C425" s="5">
        <v>41001</v>
      </c>
      <c r="D425" t="s">
        <v>1099</v>
      </c>
      <c r="E425" t="s">
        <v>251</v>
      </c>
      <c r="F425" t="s">
        <v>252</v>
      </c>
      <c r="G425" t="s">
        <v>1100</v>
      </c>
    </row>
    <row r="426" spans="1:7" x14ac:dyDescent="0.25">
      <c r="A426" s="5">
        <v>41</v>
      </c>
      <c r="B426" t="s">
        <v>1098</v>
      </c>
      <c r="C426" s="5">
        <v>41013</v>
      </c>
      <c r="D426" t="s">
        <v>1101</v>
      </c>
      <c r="E426" t="s">
        <v>251</v>
      </c>
      <c r="F426" t="s">
        <v>252</v>
      </c>
      <c r="G426" t="s">
        <v>1102</v>
      </c>
    </row>
    <row r="427" spans="1:7" x14ac:dyDescent="0.25">
      <c r="A427" s="5">
        <v>41</v>
      </c>
      <c r="B427" t="s">
        <v>1098</v>
      </c>
      <c r="C427" s="5">
        <v>41016</v>
      </c>
      <c r="D427" t="s">
        <v>1103</v>
      </c>
      <c r="E427" t="s">
        <v>251</v>
      </c>
      <c r="F427" t="s">
        <v>252</v>
      </c>
      <c r="G427" t="s">
        <v>1104</v>
      </c>
    </row>
    <row r="428" spans="1:7" x14ac:dyDescent="0.25">
      <c r="A428" s="5">
        <v>41</v>
      </c>
      <c r="B428" t="s">
        <v>1098</v>
      </c>
      <c r="C428" s="5">
        <v>41020</v>
      </c>
      <c r="D428" t="s">
        <v>1105</v>
      </c>
      <c r="E428" t="s">
        <v>251</v>
      </c>
      <c r="F428" t="s">
        <v>252</v>
      </c>
      <c r="G428" t="s">
        <v>1106</v>
      </c>
    </row>
    <row r="429" spans="1:7" x14ac:dyDescent="0.25">
      <c r="A429" s="5">
        <v>41</v>
      </c>
      <c r="B429" t="s">
        <v>1098</v>
      </c>
      <c r="C429" s="5">
        <v>41026</v>
      </c>
      <c r="D429" t="s">
        <v>1107</v>
      </c>
      <c r="E429" t="s">
        <v>251</v>
      </c>
      <c r="F429" t="s">
        <v>252</v>
      </c>
      <c r="G429" t="s">
        <v>1108</v>
      </c>
    </row>
    <row r="430" spans="1:7" x14ac:dyDescent="0.25">
      <c r="A430" s="5">
        <v>41</v>
      </c>
      <c r="B430" t="s">
        <v>1098</v>
      </c>
      <c r="C430" s="5">
        <v>41078</v>
      </c>
      <c r="D430" t="s">
        <v>1109</v>
      </c>
      <c r="E430" t="s">
        <v>251</v>
      </c>
      <c r="F430" t="s">
        <v>252</v>
      </c>
      <c r="G430" t="s">
        <v>1110</v>
      </c>
    </row>
    <row r="431" spans="1:7" x14ac:dyDescent="0.25">
      <c r="A431" s="5">
        <v>41</v>
      </c>
      <c r="B431" t="s">
        <v>1098</v>
      </c>
      <c r="C431" s="5">
        <v>41132</v>
      </c>
      <c r="D431" t="s">
        <v>1111</v>
      </c>
      <c r="E431" t="s">
        <v>251</v>
      </c>
      <c r="F431" t="s">
        <v>252</v>
      </c>
      <c r="G431" t="s">
        <v>1112</v>
      </c>
    </row>
    <row r="432" spans="1:7" x14ac:dyDescent="0.25">
      <c r="A432" s="5">
        <v>41</v>
      </c>
      <c r="B432" t="s">
        <v>1098</v>
      </c>
      <c r="C432" s="5">
        <v>41206</v>
      </c>
      <c r="D432" t="s">
        <v>1113</v>
      </c>
      <c r="E432" t="s">
        <v>251</v>
      </c>
      <c r="F432" t="s">
        <v>252</v>
      </c>
      <c r="G432" t="s">
        <v>1114</v>
      </c>
    </row>
    <row r="433" spans="1:7" x14ac:dyDescent="0.25">
      <c r="A433" s="5">
        <v>41</v>
      </c>
      <c r="B433" t="s">
        <v>1098</v>
      </c>
      <c r="C433" s="5">
        <v>41244</v>
      </c>
      <c r="D433" t="s">
        <v>1115</v>
      </c>
      <c r="E433" t="s">
        <v>251</v>
      </c>
      <c r="F433" t="s">
        <v>252</v>
      </c>
      <c r="G433" t="s">
        <v>1116</v>
      </c>
    </row>
    <row r="434" spans="1:7" x14ac:dyDescent="0.25">
      <c r="A434" s="5">
        <v>41</v>
      </c>
      <c r="B434" t="s">
        <v>1098</v>
      </c>
      <c r="C434" s="5">
        <v>41298</v>
      </c>
      <c r="D434" t="s">
        <v>1117</v>
      </c>
      <c r="E434" t="s">
        <v>251</v>
      </c>
      <c r="F434" t="s">
        <v>252</v>
      </c>
      <c r="G434" t="s">
        <v>1118</v>
      </c>
    </row>
    <row r="435" spans="1:7" x14ac:dyDescent="0.25">
      <c r="A435" s="5">
        <v>41</v>
      </c>
      <c r="B435" t="s">
        <v>1098</v>
      </c>
      <c r="C435" s="5">
        <v>41306</v>
      </c>
      <c r="D435" t="s">
        <v>1119</v>
      </c>
      <c r="E435" t="s">
        <v>251</v>
      </c>
      <c r="F435" t="s">
        <v>252</v>
      </c>
      <c r="G435" t="s">
        <v>1120</v>
      </c>
    </row>
    <row r="436" spans="1:7" x14ac:dyDescent="0.25">
      <c r="A436" s="5">
        <v>41</v>
      </c>
      <c r="B436" t="s">
        <v>1098</v>
      </c>
      <c r="C436" s="5">
        <v>41319</v>
      </c>
      <c r="D436" t="s">
        <v>342</v>
      </c>
      <c r="E436" t="s">
        <v>251</v>
      </c>
      <c r="F436" t="s">
        <v>252</v>
      </c>
      <c r="G436" t="s">
        <v>1121</v>
      </c>
    </row>
    <row r="437" spans="1:7" x14ac:dyDescent="0.25">
      <c r="A437" s="5">
        <v>41</v>
      </c>
      <c r="B437" t="s">
        <v>1098</v>
      </c>
      <c r="C437" s="5">
        <v>41349</v>
      </c>
      <c r="D437" t="s">
        <v>1122</v>
      </c>
      <c r="E437" t="s">
        <v>251</v>
      </c>
      <c r="F437" t="s">
        <v>252</v>
      </c>
      <c r="G437" t="s">
        <v>1123</v>
      </c>
    </row>
    <row r="438" spans="1:7" x14ac:dyDescent="0.25">
      <c r="A438" s="5">
        <v>41</v>
      </c>
      <c r="B438" t="s">
        <v>1098</v>
      </c>
      <c r="C438" s="5">
        <v>41357</v>
      </c>
      <c r="D438" t="s">
        <v>1124</v>
      </c>
      <c r="E438" t="s">
        <v>251</v>
      </c>
      <c r="F438" t="s">
        <v>252</v>
      </c>
      <c r="G438" t="s">
        <v>1125</v>
      </c>
    </row>
    <row r="439" spans="1:7" x14ac:dyDescent="0.25">
      <c r="A439" s="5">
        <v>41</v>
      </c>
      <c r="B439" t="s">
        <v>1098</v>
      </c>
      <c r="C439" s="5">
        <v>41359</v>
      </c>
      <c r="D439" t="s">
        <v>1126</v>
      </c>
      <c r="E439" t="s">
        <v>251</v>
      </c>
      <c r="F439" t="s">
        <v>252</v>
      </c>
      <c r="G439" t="s">
        <v>1127</v>
      </c>
    </row>
    <row r="440" spans="1:7" x14ac:dyDescent="0.25">
      <c r="A440" s="5">
        <v>41</v>
      </c>
      <c r="B440" t="s">
        <v>1098</v>
      </c>
      <c r="C440" s="5">
        <v>41378</v>
      </c>
      <c r="D440" t="s">
        <v>1128</v>
      </c>
      <c r="E440" t="s">
        <v>251</v>
      </c>
      <c r="F440" t="s">
        <v>252</v>
      </c>
      <c r="G440" t="s">
        <v>1129</v>
      </c>
    </row>
    <row r="441" spans="1:7" x14ac:dyDescent="0.25">
      <c r="A441" s="5">
        <v>41</v>
      </c>
      <c r="B441" t="s">
        <v>1098</v>
      </c>
      <c r="C441" s="5">
        <v>41396</v>
      </c>
      <c r="D441" t="s">
        <v>1130</v>
      </c>
      <c r="E441" t="s">
        <v>251</v>
      </c>
      <c r="F441" t="s">
        <v>252</v>
      </c>
      <c r="G441" t="s">
        <v>1131</v>
      </c>
    </row>
    <row r="442" spans="1:7" x14ac:dyDescent="0.25">
      <c r="A442" s="5">
        <v>41</v>
      </c>
      <c r="B442" t="s">
        <v>1098</v>
      </c>
      <c r="C442" s="5">
        <v>41483</v>
      </c>
      <c r="D442" t="s">
        <v>1132</v>
      </c>
      <c r="E442" t="s">
        <v>251</v>
      </c>
      <c r="F442" t="s">
        <v>252</v>
      </c>
      <c r="G442" t="s">
        <v>1133</v>
      </c>
    </row>
    <row r="443" spans="1:7" x14ac:dyDescent="0.25">
      <c r="A443" s="5">
        <v>41</v>
      </c>
      <c r="B443" t="s">
        <v>1098</v>
      </c>
      <c r="C443" s="5">
        <v>41503</v>
      </c>
      <c r="D443" t="s">
        <v>1134</v>
      </c>
      <c r="E443" t="s">
        <v>251</v>
      </c>
      <c r="F443" t="s">
        <v>252</v>
      </c>
      <c r="G443" t="s">
        <v>1135</v>
      </c>
    </row>
    <row r="444" spans="1:7" x14ac:dyDescent="0.25">
      <c r="A444" s="5">
        <v>41</v>
      </c>
      <c r="B444" t="s">
        <v>1098</v>
      </c>
      <c r="C444" s="5">
        <v>41518</v>
      </c>
      <c r="D444" t="s">
        <v>1136</v>
      </c>
      <c r="E444" t="s">
        <v>251</v>
      </c>
      <c r="F444" t="s">
        <v>252</v>
      </c>
      <c r="G444" t="s">
        <v>1137</v>
      </c>
    </row>
    <row r="445" spans="1:7" x14ac:dyDescent="0.25">
      <c r="A445" s="5">
        <v>41</v>
      </c>
      <c r="B445" t="s">
        <v>1098</v>
      </c>
      <c r="C445" s="5">
        <v>41524</v>
      </c>
      <c r="D445" t="s">
        <v>1138</v>
      </c>
      <c r="E445" t="s">
        <v>251</v>
      </c>
      <c r="F445" t="s">
        <v>252</v>
      </c>
      <c r="G445" t="s">
        <v>1139</v>
      </c>
    </row>
    <row r="446" spans="1:7" x14ac:dyDescent="0.25">
      <c r="A446" s="5">
        <v>41</v>
      </c>
      <c r="B446" t="s">
        <v>1098</v>
      </c>
      <c r="C446" s="5">
        <v>41530</v>
      </c>
      <c r="D446" t="s">
        <v>726</v>
      </c>
      <c r="E446" t="s">
        <v>251</v>
      </c>
      <c r="F446" t="s">
        <v>252</v>
      </c>
      <c r="G446" t="s">
        <v>1140</v>
      </c>
    </row>
    <row r="447" spans="1:7" x14ac:dyDescent="0.25">
      <c r="A447" s="5">
        <v>41</v>
      </c>
      <c r="B447" t="s">
        <v>1098</v>
      </c>
      <c r="C447" s="5">
        <v>41548</v>
      </c>
      <c r="D447" t="s">
        <v>1141</v>
      </c>
      <c r="E447" t="s">
        <v>251</v>
      </c>
      <c r="F447" t="s">
        <v>252</v>
      </c>
      <c r="G447" t="s">
        <v>1142</v>
      </c>
    </row>
    <row r="448" spans="1:7" x14ac:dyDescent="0.25">
      <c r="A448" s="5">
        <v>41</v>
      </c>
      <c r="B448" t="s">
        <v>1098</v>
      </c>
      <c r="C448" s="5">
        <v>41551</v>
      </c>
      <c r="D448" t="s">
        <v>1143</v>
      </c>
      <c r="E448" t="s">
        <v>251</v>
      </c>
      <c r="F448" t="s">
        <v>252</v>
      </c>
      <c r="G448" t="s">
        <v>1144</v>
      </c>
    </row>
    <row r="449" spans="1:7" x14ac:dyDescent="0.25">
      <c r="A449" s="5">
        <v>41</v>
      </c>
      <c r="B449" t="s">
        <v>1098</v>
      </c>
      <c r="C449" s="5">
        <v>41615</v>
      </c>
      <c r="D449" t="s">
        <v>1145</v>
      </c>
      <c r="E449" t="s">
        <v>251</v>
      </c>
      <c r="F449" t="s">
        <v>252</v>
      </c>
      <c r="G449" t="s">
        <v>1146</v>
      </c>
    </row>
    <row r="450" spans="1:7" x14ac:dyDescent="0.25">
      <c r="A450" s="5">
        <v>41</v>
      </c>
      <c r="B450" t="s">
        <v>1098</v>
      </c>
      <c r="C450" s="5">
        <v>41668</v>
      </c>
      <c r="D450" t="s">
        <v>1147</v>
      </c>
      <c r="E450" t="s">
        <v>251</v>
      </c>
      <c r="F450" t="s">
        <v>252</v>
      </c>
      <c r="G450" t="s">
        <v>1148</v>
      </c>
    </row>
    <row r="451" spans="1:7" x14ac:dyDescent="0.25">
      <c r="A451" s="5">
        <v>41</v>
      </c>
      <c r="B451" t="s">
        <v>1098</v>
      </c>
      <c r="C451" s="5">
        <v>41676</v>
      </c>
      <c r="D451" t="s">
        <v>656</v>
      </c>
      <c r="E451" t="s">
        <v>251</v>
      </c>
      <c r="F451" t="s">
        <v>252</v>
      </c>
      <c r="G451" t="s">
        <v>1149</v>
      </c>
    </row>
    <row r="452" spans="1:7" x14ac:dyDescent="0.25">
      <c r="A452" s="5">
        <v>41</v>
      </c>
      <c r="B452" t="s">
        <v>1098</v>
      </c>
      <c r="C452" s="5">
        <v>41770</v>
      </c>
      <c r="D452" t="s">
        <v>1150</v>
      </c>
      <c r="E452" t="s">
        <v>251</v>
      </c>
      <c r="F452" t="s">
        <v>252</v>
      </c>
      <c r="G452" t="s">
        <v>1151</v>
      </c>
    </row>
    <row r="453" spans="1:7" x14ac:dyDescent="0.25">
      <c r="A453" s="5">
        <v>41</v>
      </c>
      <c r="B453" t="s">
        <v>1098</v>
      </c>
      <c r="C453" s="5">
        <v>41791</v>
      </c>
      <c r="D453" t="s">
        <v>1152</v>
      </c>
      <c r="E453" t="s">
        <v>251</v>
      </c>
      <c r="F453" t="s">
        <v>252</v>
      </c>
      <c r="G453" t="s">
        <v>1153</v>
      </c>
    </row>
    <row r="454" spans="1:7" x14ac:dyDescent="0.25">
      <c r="A454" s="5">
        <v>41</v>
      </c>
      <c r="B454" t="s">
        <v>1098</v>
      </c>
      <c r="C454" s="5">
        <v>41797</v>
      </c>
      <c r="D454" t="s">
        <v>1154</v>
      </c>
      <c r="E454" t="s">
        <v>251</v>
      </c>
      <c r="F454" t="s">
        <v>252</v>
      </c>
      <c r="G454" t="s">
        <v>1155</v>
      </c>
    </row>
    <row r="455" spans="1:7" x14ac:dyDescent="0.25">
      <c r="A455" s="5">
        <v>41</v>
      </c>
      <c r="B455" t="s">
        <v>1098</v>
      </c>
      <c r="C455" s="5">
        <v>41799</v>
      </c>
      <c r="D455" t="s">
        <v>1156</v>
      </c>
      <c r="E455" t="s">
        <v>251</v>
      </c>
      <c r="F455" t="s">
        <v>252</v>
      </c>
      <c r="G455" t="s">
        <v>1157</v>
      </c>
    </row>
    <row r="456" spans="1:7" x14ac:dyDescent="0.25">
      <c r="A456" s="5">
        <v>41</v>
      </c>
      <c r="B456" t="s">
        <v>1098</v>
      </c>
      <c r="C456" s="5">
        <v>41801</v>
      </c>
      <c r="D456" t="s">
        <v>1158</v>
      </c>
      <c r="E456" t="s">
        <v>251</v>
      </c>
      <c r="F456" t="s">
        <v>252</v>
      </c>
      <c r="G456" t="s">
        <v>1159</v>
      </c>
    </row>
    <row r="457" spans="1:7" x14ac:dyDescent="0.25">
      <c r="A457" s="5">
        <v>41</v>
      </c>
      <c r="B457" t="s">
        <v>1098</v>
      </c>
      <c r="C457" s="5">
        <v>41807</v>
      </c>
      <c r="D457" t="s">
        <v>1160</v>
      </c>
      <c r="E457" t="s">
        <v>251</v>
      </c>
      <c r="F457" t="s">
        <v>252</v>
      </c>
      <c r="G457" t="s">
        <v>1161</v>
      </c>
    </row>
    <row r="458" spans="1:7" x14ac:dyDescent="0.25">
      <c r="A458" s="5">
        <v>41</v>
      </c>
      <c r="B458" t="s">
        <v>1098</v>
      </c>
      <c r="C458" s="5">
        <v>41872</v>
      </c>
      <c r="D458" t="s">
        <v>1162</v>
      </c>
      <c r="E458" t="s">
        <v>251</v>
      </c>
      <c r="F458" t="s">
        <v>252</v>
      </c>
      <c r="G458" t="s">
        <v>1163</v>
      </c>
    </row>
    <row r="459" spans="1:7" x14ac:dyDescent="0.25">
      <c r="A459" s="5">
        <v>41</v>
      </c>
      <c r="B459" t="s">
        <v>1098</v>
      </c>
      <c r="C459" s="5">
        <v>41885</v>
      </c>
      <c r="D459" t="s">
        <v>1164</v>
      </c>
      <c r="E459" t="s">
        <v>251</v>
      </c>
      <c r="F459" t="s">
        <v>252</v>
      </c>
      <c r="G459" t="s">
        <v>1165</v>
      </c>
    </row>
    <row r="460" spans="1:7" x14ac:dyDescent="0.25">
      <c r="A460" s="5">
        <v>44</v>
      </c>
      <c r="B460" t="s">
        <v>1166</v>
      </c>
      <c r="C460" s="5">
        <v>44001</v>
      </c>
      <c r="D460" t="s">
        <v>1167</v>
      </c>
      <c r="E460" t="s">
        <v>251</v>
      </c>
      <c r="F460" t="s">
        <v>252</v>
      </c>
      <c r="G460" t="s">
        <v>1168</v>
      </c>
    </row>
    <row r="461" spans="1:7" x14ac:dyDescent="0.25">
      <c r="A461" s="5">
        <v>44</v>
      </c>
      <c r="B461" t="s">
        <v>1166</v>
      </c>
      <c r="C461" s="5">
        <v>44035</v>
      </c>
      <c r="D461" t="s">
        <v>751</v>
      </c>
      <c r="E461" t="s">
        <v>251</v>
      </c>
      <c r="F461" t="s">
        <v>252</v>
      </c>
      <c r="G461" t="s">
        <v>1169</v>
      </c>
    </row>
    <row r="462" spans="1:7" x14ac:dyDescent="0.25">
      <c r="A462" s="5">
        <v>44</v>
      </c>
      <c r="B462" t="s">
        <v>1166</v>
      </c>
      <c r="C462" s="5">
        <v>44078</v>
      </c>
      <c r="D462" t="s">
        <v>1170</v>
      </c>
      <c r="E462" t="s">
        <v>251</v>
      </c>
      <c r="F462" t="s">
        <v>252</v>
      </c>
      <c r="G462" t="s">
        <v>1171</v>
      </c>
    </row>
    <row r="463" spans="1:7" x14ac:dyDescent="0.25">
      <c r="A463" s="5">
        <v>44</v>
      </c>
      <c r="B463" t="s">
        <v>1166</v>
      </c>
      <c r="C463" s="5">
        <v>44090</v>
      </c>
      <c r="D463" t="s">
        <v>1172</v>
      </c>
      <c r="E463" t="s">
        <v>251</v>
      </c>
      <c r="F463" t="s">
        <v>252</v>
      </c>
      <c r="G463" t="s">
        <v>1173</v>
      </c>
    </row>
    <row r="464" spans="1:7" x14ac:dyDescent="0.25">
      <c r="A464" s="5">
        <v>44</v>
      </c>
      <c r="B464" t="s">
        <v>1166</v>
      </c>
      <c r="C464" s="5">
        <v>44098</v>
      </c>
      <c r="D464" t="s">
        <v>1174</v>
      </c>
      <c r="E464" t="s">
        <v>251</v>
      </c>
      <c r="F464" t="s">
        <v>252</v>
      </c>
      <c r="G464" t="s">
        <v>1175</v>
      </c>
    </row>
    <row r="465" spans="1:7" x14ac:dyDescent="0.25">
      <c r="A465" s="5">
        <v>44</v>
      </c>
      <c r="B465" t="s">
        <v>1166</v>
      </c>
      <c r="C465" s="5">
        <v>44279</v>
      </c>
      <c r="D465" t="s">
        <v>1176</v>
      </c>
      <c r="E465" t="s">
        <v>251</v>
      </c>
      <c r="F465" t="s">
        <v>252</v>
      </c>
      <c r="G465" t="s">
        <v>1177</v>
      </c>
    </row>
    <row r="466" spans="1:7" x14ac:dyDescent="0.25">
      <c r="A466" s="5">
        <v>44</v>
      </c>
      <c r="B466" t="s">
        <v>1166</v>
      </c>
      <c r="C466" s="5">
        <v>44378</v>
      </c>
      <c r="D466" t="s">
        <v>1178</v>
      </c>
      <c r="E466" t="s">
        <v>251</v>
      </c>
      <c r="F466" t="s">
        <v>252</v>
      </c>
      <c r="G466" t="s">
        <v>1179</v>
      </c>
    </row>
    <row r="467" spans="1:7" x14ac:dyDescent="0.25">
      <c r="A467" s="5">
        <v>44</v>
      </c>
      <c r="B467" t="s">
        <v>1166</v>
      </c>
      <c r="C467" s="5">
        <v>44430</v>
      </c>
      <c r="D467" t="s">
        <v>1180</v>
      </c>
      <c r="E467" t="s">
        <v>251</v>
      </c>
      <c r="F467" t="s">
        <v>252</v>
      </c>
      <c r="G467" t="s">
        <v>1181</v>
      </c>
    </row>
    <row r="468" spans="1:7" x14ac:dyDescent="0.25">
      <c r="A468" s="5">
        <v>44</v>
      </c>
      <c r="B468" t="s">
        <v>1166</v>
      </c>
      <c r="C468" s="5">
        <v>44560</v>
      </c>
      <c r="D468" t="s">
        <v>1182</v>
      </c>
      <c r="E468" t="s">
        <v>251</v>
      </c>
      <c r="F468" t="s">
        <v>252</v>
      </c>
      <c r="G468" t="s">
        <v>1183</v>
      </c>
    </row>
    <row r="469" spans="1:7" x14ac:dyDescent="0.25">
      <c r="A469" s="5">
        <v>44</v>
      </c>
      <c r="B469" t="s">
        <v>1166</v>
      </c>
      <c r="C469" s="5">
        <v>44650</v>
      </c>
      <c r="D469" t="s">
        <v>1184</v>
      </c>
      <c r="E469" t="s">
        <v>251</v>
      </c>
      <c r="F469" t="s">
        <v>252</v>
      </c>
      <c r="G469" t="s">
        <v>1185</v>
      </c>
    </row>
    <row r="470" spans="1:7" x14ac:dyDescent="0.25">
      <c r="A470" s="5">
        <v>44</v>
      </c>
      <c r="B470" t="s">
        <v>1166</v>
      </c>
      <c r="C470" s="5">
        <v>44847</v>
      </c>
      <c r="D470" t="s">
        <v>1186</v>
      </c>
      <c r="E470" t="s">
        <v>251</v>
      </c>
      <c r="F470" t="s">
        <v>252</v>
      </c>
      <c r="G470" t="s">
        <v>1187</v>
      </c>
    </row>
    <row r="471" spans="1:7" x14ac:dyDescent="0.25">
      <c r="A471" s="5">
        <v>44</v>
      </c>
      <c r="B471" t="s">
        <v>1166</v>
      </c>
      <c r="C471" s="5">
        <v>44855</v>
      </c>
      <c r="D471" t="s">
        <v>1188</v>
      </c>
      <c r="E471" t="s">
        <v>251</v>
      </c>
      <c r="F471" t="s">
        <v>252</v>
      </c>
      <c r="G471" t="s">
        <v>1189</v>
      </c>
    </row>
    <row r="472" spans="1:7" x14ac:dyDescent="0.25">
      <c r="A472" s="5">
        <v>44</v>
      </c>
      <c r="B472" t="s">
        <v>1166</v>
      </c>
      <c r="C472" s="5">
        <v>44874</v>
      </c>
      <c r="D472" t="s">
        <v>1190</v>
      </c>
      <c r="E472" t="s">
        <v>251</v>
      </c>
      <c r="F472" t="s">
        <v>252</v>
      </c>
      <c r="G472" t="s">
        <v>1191</v>
      </c>
    </row>
    <row r="473" spans="1:7" x14ac:dyDescent="0.25">
      <c r="A473" s="5">
        <v>47</v>
      </c>
      <c r="B473" t="s">
        <v>1192</v>
      </c>
      <c r="C473" s="5">
        <v>47001</v>
      </c>
      <c r="D473" t="s">
        <v>1193</v>
      </c>
      <c r="E473" t="s">
        <v>251</v>
      </c>
      <c r="F473" t="s">
        <v>252</v>
      </c>
      <c r="G473" t="s">
        <v>1194</v>
      </c>
    </row>
    <row r="474" spans="1:7" x14ac:dyDescent="0.25">
      <c r="A474" s="5">
        <v>47</v>
      </c>
      <c r="B474" t="s">
        <v>1192</v>
      </c>
      <c r="C474" s="5">
        <v>47030</v>
      </c>
      <c r="D474" t="s">
        <v>1195</v>
      </c>
      <c r="E474" t="s">
        <v>251</v>
      </c>
      <c r="F474" t="s">
        <v>252</v>
      </c>
      <c r="G474" t="s">
        <v>1196</v>
      </c>
    </row>
    <row r="475" spans="1:7" x14ac:dyDescent="0.25">
      <c r="A475" s="5">
        <v>47</v>
      </c>
      <c r="B475" t="s">
        <v>1192</v>
      </c>
      <c r="C475" s="5">
        <v>47053</v>
      </c>
      <c r="D475" t="s">
        <v>1197</v>
      </c>
      <c r="E475" t="s">
        <v>251</v>
      </c>
      <c r="F475" t="s">
        <v>252</v>
      </c>
      <c r="G475" t="s">
        <v>1198</v>
      </c>
    </row>
    <row r="476" spans="1:7" x14ac:dyDescent="0.25">
      <c r="A476" s="5">
        <v>47</v>
      </c>
      <c r="B476" t="s">
        <v>1192</v>
      </c>
      <c r="C476" s="5">
        <v>47058</v>
      </c>
      <c r="D476" t="s">
        <v>1199</v>
      </c>
      <c r="E476" t="s">
        <v>251</v>
      </c>
      <c r="F476" t="s">
        <v>252</v>
      </c>
      <c r="G476" t="s">
        <v>1200</v>
      </c>
    </row>
    <row r="477" spans="1:7" x14ac:dyDescent="0.25">
      <c r="A477" s="5">
        <v>47</v>
      </c>
      <c r="B477" t="s">
        <v>1192</v>
      </c>
      <c r="C477" s="5">
        <v>47189</v>
      </c>
      <c r="D477" t="s">
        <v>1201</v>
      </c>
      <c r="E477" t="s">
        <v>251</v>
      </c>
      <c r="F477" t="s">
        <v>252</v>
      </c>
      <c r="G477" t="s">
        <v>1202</v>
      </c>
    </row>
    <row r="478" spans="1:7" x14ac:dyDescent="0.25">
      <c r="A478" s="5">
        <v>47</v>
      </c>
      <c r="B478" t="s">
        <v>1192</v>
      </c>
      <c r="C478" s="5">
        <v>47245</v>
      </c>
      <c r="D478" t="s">
        <v>1203</v>
      </c>
      <c r="E478" t="s">
        <v>251</v>
      </c>
      <c r="F478" t="s">
        <v>252</v>
      </c>
      <c r="G478" t="s">
        <v>1204</v>
      </c>
    </row>
    <row r="479" spans="1:7" x14ac:dyDescent="0.25">
      <c r="A479" s="5">
        <v>47</v>
      </c>
      <c r="B479" t="s">
        <v>1192</v>
      </c>
      <c r="C479" s="5">
        <v>47288</v>
      </c>
      <c r="D479" t="s">
        <v>1205</v>
      </c>
      <c r="E479" t="s">
        <v>251</v>
      </c>
      <c r="F479" t="s">
        <v>252</v>
      </c>
      <c r="G479" t="s">
        <v>1206</v>
      </c>
    </row>
    <row r="480" spans="1:7" x14ac:dyDescent="0.25">
      <c r="A480" s="5">
        <v>47</v>
      </c>
      <c r="B480" t="s">
        <v>1192</v>
      </c>
      <c r="C480" s="5">
        <v>47460</v>
      </c>
      <c r="D480" t="s">
        <v>1207</v>
      </c>
      <c r="E480" t="s">
        <v>251</v>
      </c>
      <c r="F480" t="s">
        <v>252</v>
      </c>
      <c r="G480" t="s">
        <v>1208</v>
      </c>
    </row>
    <row r="481" spans="1:7" x14ac:dyDescent="0.25">
      <c r="A481" s="5">
        <v>47</v>
      </c>
      <c r="B481" t="s">
        <v>1192</v>
      </c>
      <c r="C481" s="5">
        <v>47545</v>
      </c>
      <c r="D481" t="s">
        <v>1209</v>
      </c>
      <c r="E481" t="s">
        <v>251</v>
      </c>
      <c r="F481" t="s">
        <v>252</v>
      </c>
      <c r="G481" t="s">
        <v>1210</v>
      </c>
    </row>
    <row r="482" spans="1:7" x14ac:dyDescent="0.25">
      <c r="A482" s="5">
        <v>47</v>
      </c>
      <c r="B482" t="s">
        <v>1192</v>
      </c>
      <c r="C482" s="5">
        <v>47551</v>
      </c>
      <c r="D482" t="s">
        <v>1211</v>
      </c>
      <c r="E482" t="s">
        <v>251</v>
      </c>
      <c r="F482" t="s">
        <v>252</v>
      </c>
      <c r="G482" t="s">
        <v>1212</v>
      </c>
    </row>
    <row r="483" spans="1:7" x14ac:dyDescent="0.25">
      <c r="A483" s="5">
        <v>47</v>
      </c>
      <c r="B483" t="s">
        <v>1192</v>
      </c>
      <c r="C483" s="5">
        <v>47555</v>
      </c>
      <c r="D483" t="s">
        <v>1213</v>
      </c>
      <c r="E483" t="s">
        <v>251</v>
      </c>
      <c r="F483" t="s">
        <v>252</v>
      </c>
      <c r="G483" t="s">
        <v>1214</v>
      </c>
    </row>
    <row r="484" spans="1:7" x14ac:dyDescent="0.25">
      <c r="A484" s="5">
        <v>47</v>
      </c>
      <c r="B484" t="s">
        <v>1192</v>
      </c>
      <c r="C484" s="5">
        <v>47605</v>
      </c>
      <c r="D484" t="s">
        <v>1215</v>
      </c>
      <c r="E484" t="s">
        <v>251</v>
      </c>
      <c r="F484" t="s">
        <v>252</v>
      </c>
      <c r="G484" t="s">
        <v>1216</v>
      </c>
    </row>
    <row r="485" spans="1:7" x14ac:dyDescent="0.25">
      <c r="A485" s="5">
        <v>47</v>
      </c>
      <c r="B485" t="s">
        <v>1192</v>
      </c>
      <c r="C485" s="5">
        <v>47692</v>
      </c>
      <c r="D485" t="s">
        <v>1217</v>
      </c>
      <c r="E485" t="s">
        <v>251</v>
      </c>
      <c r="F485" t="s">
        <v>252</v>
      </c>
      <c r="G485" t="s">
        <v>1218</v>
      </c>
    </row>
    <row r="486" spans="1:7" x14ac:dyDescent="0.25">
      <c r="A486" s="5">
        <v>47</v>
      </c>
      <c r="B486" t="s">
        <v>1192</v>
      </c>
      <c r="C486" s="5">
        <v>47707</v>
      </c>
      <c r="D486" t="s">
        <v>1219</v>
      </c>
      <c r="E486" t="s">
        <v>251</v>
      </c>
      <c r="F486" t="s">
        <v>252</v>
      </c>
      <c r="G486" t="s">
        <v>1220</v>
      </c>
    </row>
    <row r="487" spans="1:7" x14ac:dyDescent="0.25">
      <c r="A487" s="5">
        <v>47</v>
      </c>
      <c r="B487" t="s">
        <v>1192</v>
      </c>
      <c r="C487" s="5">
        <v>47720</v>
      </c>
      <c r="D487" t="s">
        <v>1221</v>
      </c>
      <c r="E487" t="s">
        <v>251</v>
      </c>
      <c r="F487" t="s">
        <v>252</v>
      </c>
      <c r="G487" t="s">
        <v>1222</v>
      </c>
    </row>
    <row r="488" spans="1:7" x14ac:dyDescent="0.25">
      <c r="A488" s="5">
        <v>47</v>
      </c>
      <c r="B488" t="s">
        <v>1192</v>
      </c>
      <c r="C488" s="5">
        <v>47745</v>
      </c>
      <c r="D488" t="s">
        <v>1223</v>
      </c>
      <c r="E488" t="s">
        <v>251</v>
      </c>
      <c r="F488" t="s">
        <v>252</v>
      </c>
      <c r="G488" t="s">
        <v>1224</v>
      </c>
    </row>
    <row r="489" spans="1:7" x14ac:dyDescent="0.25">
      <c r="A489" s="5">
        <v>47</v>
      </c>
      <c r="B489" t="s">
        <v>1192</v>
      </c>
      <c r="C489" s="5">
        <v>47798</v>
      </c>
      <c r="D489" t="s">
        <v>1225</v>
      </c>
      <c r="E489" t="s">
        <v>251</v>
      </c>
      <c r="F489" t="s">
        <v>252</v>
      </c>
      <c r="G489" t="s">
        <v>1226</v>
      </c>
    </row>
    <row r="490" spans="1:7" x14ac:dyDescent="0.25">
      <c r="A490" s="5">
        <v>50</v>
      </c>
      <c r="B490" t="s">
        <v>1227</v>
      </c>
      <c r="C490" s="5">
        <v>50001</v>
      </c>
      <c r="D490" t="s">
        <v>1228</v>
      </c>
      <c r="E490" t="s">
        <v>251</v>
      </c>
      <c r="F490" t="s">
        <v>252</v>
      </c>
      <c r="G490" t="s">
        <v>1229</v>
      </c>
    </row>
    <row r="491" spans="1:7" x14ac:dyDescent="0.25">
      <c r="A491" s="5">
        <v>50</v>
      </c>
      <c r="B491" t="s">
        <v>1227</v>
      </c>
      <c r="C491" s="5">
        <v>50006</v>
      </c>
      <c r="D491" t="s">
        <v>1230</v>
      </c>
      <c r="E491" t="s">
        <v>251</v>
      </c>
      <c r="F491" t="s">
        <v>252</v>
      </c>
      <c r="G491" t="s">
        <v>1231</v>
      </c>
    </row>
    <row r="492" spans="1:7" x14ac:dyDescent="0.25">
      <c r="A492" s="5">
        <v>50</v>
      </c>
      <c r="B492" t="s">
        <v>1227</v>
      </c>
      <c r="C492" s="5">
        <v>50110</v>
      </c>
      <c r="D492" t="s">
        <v>1232</v>
      </c>
      <c r="E492" t="s">
        <v>251</v>
      </c>
      <c r="F492" t="s">
        <v>252</v>
      </c>
      <c r="G492" t="s">
        <v>1233</v>
      </c>
    </row>
    <row r="493" spans="1:7" x14ac:dyDescent="0.25">
      <c r="A493" s="5">
        <v>50</v>
      </c>
      <c r="B493" t="s">
        <v>1227</v>
      </c>
      <c r="C493" s="5">
        <v>50124</v>
      </c>
      <c r="D493" t="s">
        <v>1234</v>
      </c>
      <c r="E493" t="s">
        <v>251</v>
      </c>
      <c r="F493" t="s">
        <v>252</v>
      </c>
      <c r="G493" t="s">
        <v>1235</v>
      </c>
    </row>
    <row r="494" spans="1:7" x14ac:dyDescent="0.25">
      <c r="A494" s="5">
        <v>50</v>
      </c>
      <c r="B494" t="s">
        <v>1227</v>
      </c>
      <c r="C494" s="5">
        <v>50150</v>
      </c>
      <c r="D494" t="s">
        <v>1236</v>
      </c>
      <c r="E494" t="s">
        <v>251</v>
      </c>
      <c r="F494" t="s">
        <v>252</v>
      </c>
      <c r="G494" t="s">
        <v>1237</v>
      </c>
    </row>
    <row r="495" spans="1:7" x14ac:dyDescent="0.25">
      <c r="A495" s="5">
        <v>50</v>
      </c>
      <c r="B495" t="s">
        <v>1227</v>
      </c>
      <c r="C495" s="5">
        <v>50226</v>
      </c>
      <c r="D495" t="s">
        <v>1238</v>
      </c>
      <c r="E495" t="s">
        <v>251</v>
      </c>
      <c r="F495" t="s">
        <v>252</v>
      </c>
      <c r="G495" t="s">
        <v>1239</v>
      </c>
    </row>
    <row r="496" spans="1:7" x14ac:dyDescent="0.25">
      <c r="A496" s="5">
        <v>50</v>
      </c>
      <c r="B496" t="s">
        <v>1227</v>
      </c>
      <c r="C496" s="5">
        <v>50313</v>
      </c>
      <c r="D496" t="s">
        <v>340</v>
      </c>
      <c r="E496" t="s">
        <v>251</v>
      </c>
      <c r="F496" t="s">
        <v>252</v>
      </c>
      <c r="G496" t="s">
        <v>1240</v>
      </c>
    </row>
    <row r="497" spans="1:7" x14ac:dyDescent="0.25">
      <c r="A497" s="5">
        <v>50</v>
      </c>
      <c r="B497" t="s">
        <v>1227</v>
      </c>
      <c r="C497" s="5">
        <v>50318</v>
      </c>
      <c r="D497" t="s">
        <v>1241</v>
      </c>
      <c r="E497" t="s">
        <v>251</v>
      </c>
      <c r="F497" t="s">
        <v>252</v>
      </c>
      <c r="G497" t="s">
        <v>1242</v>
      </c>
    </row>
    <row r="498" spans="1:7" x14ac:dyDescent="0.25">
      <c r="A498" s="5">
        <v>50</v>
      </c>
      <c r="B498" t="s">
        <v>1227</v>
      </c>
      <c r="C498" s="5">
        <v>50325</v>
      </c>
      <c r="D498" t="s">
        <v>1243</v>
      </c>
      <c r="E498" t="s">
        <v>251</v>
      </c>
      <c r="F498" t="s">
        <v>252</v>
      </c>
      <c r="G498" t="s">
        <v>1244</v>
      </c>
    </row>
    <row r="499" spans="1:7" x14ac:dyDescent="0.25">
      <c r="A499" s="5">
        <v>50</v>
      </c>
      <c r="B499" t="s">
        <v>1227</v>
      </c>
      <c r="C499" s="5">
        <v>50400</v>
      </c>
      <c r="D499" t="s">
        <v>1245</v>
      </c>
      <c r="E499" t="s">
        <v>251</v>
      </c>
      <c r="F499" t="s">
        <v>252</v>
      </c>
      <c r="G499" t="s">
        <v>1246</v>
      </c>
    </row>
    <row r="500" spans="1:7" x14ac:dyDescent="0.25">
      <c r="A500" s="5">
        <v>50</v>
      </c>
      <c r="B500" t="s">
        <v>1227</v>
      </c>
      <c r="C500" s="5">
        <v>50450</v>
      </c>
      <c r="D500" t="s">
        <v>1247</v>
      </c>
      <c r="E500" t="s">
        <v>251</v>
      </c>
      <c r="F500" t="s">
        <v>252</v>
      </c>
      <c r="G500" t="s">
        <v>1248</v>
      </c>
    </row>
    <row r="501" spans="1:7" x14ac:dyDescent="0.25">
      <c r="A501" s="5">
        <v>50</v>
      </c>
      <c r="B501" t="s">
        <v>1227</v>
      </c>
      <c r="C501" s="5">
        <v>50568</v>
      </c>
      <c r="D501" t="s">
        <v>1249</v>
      </c>
      <c r="E501" t="s">
        <v>251</v>
      </c>
      <c r="F501" t="s">
        <v>252</v>
      </c>
      <c r="G501" t="s">
        <v>1250</v>
      </c>
    </row>
    <row r="502" spans="1:7" x14ac:dyDescent="0.25">
      <c r="A502" s="5">
        <v>50</v>
      </c>
      <c r="B502" t="s">
        <v>1227</v>
      </c>
      <c r="C502" s="5">
        <v>50573</v>
      </c>
      <c r="D502" t="s">
        <v>1251</v>
      </c>
      <c r="E502" t="s">
        <v>251</v>
      </c>
      <c r="F502" t="s">
        <v>252</v>
      </c>
      <c r="G502" t="s">
        <v>1252</v>
      </c>
    </row>
    <row r="503" spans="1:7" x14ac:dyDescent="0.25">
      <c r="A503" s="5">
        <v>50</v>
      </c>
      <c r="B503" t="s">
        <v>1227</v>
      </c>
      <c r="C503" s="5">
        <v>50577</v>
      </c>
      <c r="D503" t="s">
        <v>1253</v>
      </c>
      <c r="E503" t="s">
        <v>251</v>
      </c>
      <c r="F503" t="s">
        <v>252</v>
      </c>
      <c r="G503" t="s">
        <v>1254</v>
      </c>
    </row>
    <row r="504" spans="1:7" x14ac:dyDescent="0.25">
      <c r="A504" s="5">
        <v>50</v>
      </c>
      <c r="B504" t="s">
        <v>1227</v>
      </c>
      <c r="C504" s="5">
        <v>50590</v>
      </c>
      <c r="D504" t="s">
        <v>765</v>
      </c>
      <c r="E504" t="s">
        <v>251</v>
      </c>
      <c r="F504" t="s">
        <v>252</v>
      </c>
      <c r="G504" t="s">
        <v>1255</v>
      </c>
    </row>
    <row r="505" spans="1:7" x14ac:dyDescent="0.25">
      <c r="A505" s="5">
        <v>50</v>
      </c>
      <c r="B505" t="s">
        <v>1227</v>
      </c>
      <c r="C505" s="5">
        <v>50606</v>
      </c>
      <c r="D505" t="s">
        <v>1256</v>
      </c>
      <c r="E505" t="s">
        <v>251</v>
      </c>
      <c r="F505" t="s">
        <v>252</v>
      </c>
      <c r="G505" t="s">
        <v>1257</v>
      </c>
    </row>
    <row r="506" spans="1:7" x14ac:dyDescent="0.25">
      <c r="A506" s="5">
        <v>50</v>
      </c>
      <c r="B506" t="s">
        <v>1227</v>
      </c>
      <c r="C506" s="5">
        <v>50683</v>
      </c>
      <c r="D506" t="s">
        <v>1258</v>
      </c>
      <c r="E506" t="s">
        <v>251</v>
      </c>
      <c r="F506" t="s">
        <v>252</v>
      </c>
      <c r="G506" t="s">
        <v>1259</v>
      </c>
    </row>
    <row r="507" spans="1:7" x14ac:dyDescent="0.25">
      <c r="A507" s="5">
        <v>50</v>
      </c>
      <c r="B507" t="s">
        <v>1227</v>
      </c>
      <c r="C507" s="5">
        <v>50689</v>
      </c>
      <c r="D507" t="s">
        <v>864</v>
      </c>
      <c r="E507" t="s">
        <v>251</v>
      </c>
      <c r="F507" t="s">
        <v>252</v>
      </c>
      <c r="G507" t="s">
        <v>1260</v>
      </c>
    </row>
    <row r="508" spans="1:7" x14ac:dyDescent="0.25">
      <c r="A508" s="5">
        <v>52</v>
      </c>
      <c r="B508" t="s">
        <v>990</v>
      </c>
      <c r="C508" s="5">
        <v>52001</v>
      </c>
      <c r="D508" t="s">
        <v>1261</v>
      </c>
      <c r="E508" t="s">
        <v>251</v>
      </c>
      <c r="F508" t="s">
        <v>252</v>
      </c>
      <c r="G508" t="s">
        <v>1262</v>
      </c>
    </row>
    <row r="509" spans="1:7" x14ac:dyDescent="0.25">
      <c r="A509" s="5">
        <v>52</v>
      </c>
      <c r="B509" t="s">
        <v>990</v>
      </c>
      <c r="C509" s="5">
        <v>52022</v>
      </c>
      <c r="D509" t="s">
        <v>1263</v>
      </c>
      <c r="E509" t="s">
        <v>251</v>
      </c>
      <c r="F509" t="s">
        <v>252</v>
      </c>
      <c r="G509" t="s">
        <v>1264</v>
      </c>
    </row>
    <row r="510" spans="1:7" x14ac:dyDescent="0.25">
      <c r="A510" s="5">
        <v>52</v>
      </c>
      <c r="B510" t="s">
        <v>990</v>
      </c>
      <c r="C510" s="5">
        <v>52051</v>
      </c>
      <c r="D510" t="s">
        <v>1265</v>
      </c>
      <c r="E510" t="s">
        <v>251</v>
      </c>
      <c r="F510" t="s">
        <v>252</v>
      </c>
      <c r="G510" t="s">
        <v>1266</v>
      </c>
    </row>
    <row r="511" spans="1:7" x14ac:dyDescent="0.25">
      <c r="A511" s="5">
        <v>52</v>
      </c>
      <c r="B511" t="s">
        <v>990</v>
      </c>
      <c r="C511" s="5">
        <v>52079</v>
      </c>
      <c r="D511" t="s">
        <v>1267</v>
      </c>
      <c r="E511" t="s">
        <v>251</v>
      </c>
      <c r="F511" t="s">
        <v>252</v>
      </c>
      <c r="G511" t="s">
        <v>1268</v>
      </c>
    </row>
    <row r="512" spans="1:7" x14ac:dyDescent="0.25">
      <c r="A512" s="5">
        <v>52</v>
      </c>
      <c r="B512" t="s">
        <v>990</v>
      </c>
      <c r="C512" s="5">
        <v>52110</v>
      </c>
      <c r="D512" t="s">
        <v>1269</v>
      </c>
      <c r="E512" t="s">
        <v>251</v>
      </c>
      <c r="F512" t="s">
        <v>252</v>
      </c>
      <c r="G512" t="s">
        <v>1270</v>
      </c>
    </row>
    <row r="513" spans="1:7" x14ac:dyDescent="0.25">
      <c r="A513" s="5">
        <v>52</v>
      </c>
      <c r="B513" t="s">
        <v>990</v>
      </c>
      <c r="C513" s="5">
        <v>52203</v>
      </c>
      <c r="D513" t="s">
        <v>1271</v>
      </c>
      <c r="E513" t="s">
        <v>251</v>
      </c>
      <c r="F513" t="s">
        <v>252</v>
      </c>
      <c r="G513" t="s">
        <v>1272</v>
      </c>
    </row>
    <row r="514" spans="1:7" x14ac:dyDescent="0.25">
      <c r="A514" s="5">
        <v>52</v>
      </c>
      <c r="B514" t="s">
        <v>990</v>
      </c>
      <c r="C514" s="5">
        <v>52207</v>
      </c>
      <c r="D514" t="s">
        <v>1273</v>
      </c>
      <c r="E514" t="s">
        <v>251</v>
      </c>
      <c r="F514" t="s">
        <v>252</v>
      </c>
      <c r="G514" t="s">
        <v>1274</v>
      </c>
    </row>
    <row r="515" spans="1:7" x14ac:dyDescent="0.25">
      <c r="A515" s="5">
        <v>52</v>
      </c>
      <c r="B515" t="s">
        <v>990</v>
      </c>
      <c r="C515" s="5">
        <v>52210</v>
      </c>
      <c r="D515" t="s">
        <v>1275</v>
      </c>
      <c r="E515" t="s">
        <v>251</v>
      </c>
      <c r="F515" t="s">
        <v>252</v>
      </c>
      <c r="G515" t="s">
        <v>1276</v>
      </c>
    </row>
    <row r="516" spans="1:7" x14ac:dyDescent="0.25">
      <c r="A516" s="5">
        <v>52</v>
      </c>
      <c r="B516" t="s">
        <v>990</v>
      </c>
      <c r="C516" s="5">
        <v>52215</v>
      </c>
      <c r="D516" t="s">
        <v>868</v>
      </c>
      <c r="E516" t="s">
        <v>251</v>
      </c>
      <c r="F516" t="s">
        <v>252</v>
      </c>
      <c r="G516" t="s">
        <v>1277</v>
      </c>
    </row>
    <row r="517" spans="1:7" x14ac:dyDescent="0.25">
      <c r="A517" s="5">
        <v>52</v>
      </c>
      <c r="B517" t="s">
        <v>990</v>
      </c>
      <c r="C517" s="5">
        <v>52224</v>
      </c>
      <c r="D517" t="s">
        <v>1278</v>
      </c>
      <c r="E517" t="s">
        <v>251</v>
      </c>
      <c r="F517" t="s">
        <v>252</v>
      </c>
      <c r="G517" t="s">
        <v>1279</v>
      </c>
    </row>
    <row r="518" spans="1:7" x14ac:dyDescent="0.25">
      <c r="A518" s="5">
        <v>52</v>
      </c>
      <c r="B518" t="s">
        <v>990</v>
      </c>
      <c r="C518" s="5">
        <v>52227</v>
      </c>
      <c r="D518" t="s">
        <v>1280</v>
      </c>
      <c r="E518" t="s">
        <v>251</v>
      </c>
      <c r="F518" t="s">
        <v>252</v>
      </c>
      <c r="G518" t="s">
        <v>1281</v>
      </c>
    </row>
    <row r="519" spans="1:7" x14ac:dyDescent="0.25">
      <c r="A519" s="5">
        <v>52</v>
      </c>
      <c r="B519" t="s">
        <v>990</v>
      </c>
      <c r="C519" s="5">
        <v>52240</v>
      </c>
      <c r="D519" t="s">
        <v>1282</v>
      </c>
      <c r="E519" t="s">
        <v>251</v>
      </c>
      <c r="F519" t="s">
        <v>252</v>
      </c>
      <c r="G519" t="s">
        <v>1283</v>
      </c>
    </row>
    <row r="520" spans="1:7" x14ac:dyDescent="0.25">
      <c r="A520" s="5">
        <v>52</v>
      </c>
      <c r="B520" t="s">
        <v>990</v>
      </c>
      <c r="C520" s="5">
        <v>52250</v>
      </c>
      <c r="D520" t="s">
        <v>1284</v>
      </c>
      <c r="E520" t="s">
        <v>251</v>
      </c>
      <c r="F520" t="s">
        <v>252</v>
      </c>
      <c r="G520" t="s">
        <v>1285</v>
      </c>
    </row>
    <row r="521" spans="1:7" x14ac:dyDescent="0.25">
      <c r="A521" s="5">
        <v>52</v>
      </c>
      <c r="B521" t="s">
        <v>990</v>
      </c>
      <c r="C521" s="5">
        <v>52256</v>
      </c>
      <c r="D521" t="s">
        <v>1286</v>
      </c>
      <c r="E521" t="s">
        <v>251</v>
      </c>
      <c r="F521" t="s">
        <v>252</v>
      </c>
      <c r="G521" t="s">
        <v>1287</v>
      </c>
    </row>
    <row r="522" spans="1:7" x14ac:dyDescent="0.25">
      <c r="A522" s="5">
        <v>52</v>
      </c>
      <c r="B522" t="s">
        <v>990</v>
      </c>
      <c r="C522" s="5">
        <v>52258</v>
      </c>
      <c r="D522" t="s">
        <v>1288</v>
      </c>
      <c r="E522" t="s">
        <v>251</v>
      </c>
      <c r="F522" t="s">
        <v>252</v>
      </c>
      <c r="G522" t="s">
        <v>1289</v>
      </c>
    </row>
    <row r="523" spans="1:7" x14ac:dyDescent="0.25">
      <c r="A523" s="5">
        <v>52</v>
      </c>
      <c r="B523" t="s">
        <v>990</v>
      </c>
      <c r="C523" s="5">
        <v>52317</v>
      </c>
      <c r="D523" t="s">
        <v>1290</v>
      </c>
      <c r="E523" t="s">
        <v>251</v>
      </c>
      <c r="F523" t="s">
        <v>252</v>
      </c>
      <c r="G523" t="s">
        <v>1291</v>
      </c>
    </row>
    <row r="524" spans="1:7" x14ac:dyDescent="0.25">
      <c r="A524" s="5">
        <v>52</v>
      </c>
      <c r="B524" t="s">
        <v>990</v>
      </c>
      <c r="C524" s="5">
        <v>52320</v>
      </c>
      <c r="D524" t="s">
        <v>1292</v>
      </c>
      <c r="E524" t="s">
        <v>251</v>
      </c>
      <c r="F524" t="s">
        <v>252</v>
      </c>
      <c r="G524" t="s">
        <v>1293</v>
      </c>
    </row>
    <row r="525" spans="1:7" x14ac:dyDescent="0.25">
      <c r="A525" s="5">
        <v>52</v>
      </c>
      <c r="B525" t="s">
        <v>990</v>
      </c>
      <c r="C525" s="5">
        <v>52354</v>
      </c>
      <c r="D525" t="s">
        <v>1294</v>
      </c>
      <c r="E525" t="s">
        <v>251</v>
      </c>
      <c r="F525" t="s">
        <v>252</v>
      </c>
      <c r="G525" t="s">
        <v>1295</v>
      </c>
    </row>
    <row r="526" spans="1:7" x14ac:dyDescent="0.25">
      <c r="A526" s="5">
        <v>52</v>
      </c>
      <c r="B526" t="s">
        <v>990</v>
      </c>
      <c r="C526" s="5">
        <v>52356</v>
      </c>
      <c r="D526" t="s">
        <v>1296</v>
      </c>
      <c r="E526" t="s">
        <v>251</v>
      </c>
      <c r="F526" t="s">
        <v>252</v>
      </c>
      <c r="G526" t="s">
        <v>1297</v>
      </c>
    </row>
    <row r="527" spans="1:7" x14ac:dyDescent="0.25">
      <c r="A527" s="5">
        <v>52</v>
      </c>
      <c r="B527" t="s">
        <v>990</v>
      </c>
      <c r="C527" s="5">
        <v>52381</v>
      </c>
      <c r="D527" t="s">
        <v>1298</v>
      </c>
      <c r="E527" t="s">
        <v>251</v>
      </c>
      <c r="F527" t="s">
        <v>252</v>
      </c>
      <c r="G527" t="s">
        <v>1299</v>
      </c>
    </row>
    <row r="528" spans="1:7" x14ac:dyDescent="0.25">
      <c r="A528" s="5">
        <v>52</v>
      </c>
      <c r="B528" t="s">
        <v>990</v>
      </c>
      <c r="C528" s="5">
        <v>52399</v>
      </c>
      <c r="D528" t="s">
        <v>358</v>
      </c>
      <c r="E528" t="s">
        <v>251</v>
      </c>
      <c r="F528" t="s">
        <v>252</v>
      </c>
      <c r="G528" t="s">
        <v>1300</v>
      </c>
    </row>
    <row r="529" spans="1:7" x14ac:dyDescent="0.25">
      <c r="A529" s="5">
        <v>52</v>
      </c>
      <c r="B529" t="s">
        <v>990</v>
      </c>
      <c r="C529" s="5">
        <v>52435</v>
      </c>
      <c r="D529" t="s">
        <v>1301</v>
      </c>
      <c r="E529" t="s">
        <v>251</v>
      </c>
      <c r="F529" t="s">
        <v>252</v>
      </c>
      <c r="G529" t="s">
        <v>1302</v>
      </c>
    </row>
    <row r="530" spans="1:7" x14ac:dyDescent="0.25">
      <c r="A530" s="5">
        <v>52</v>
      </c>
      <c r="B530" t="s">
        <v>990</v>
      </c>
      <c r="C530" s="5">
        <v>52480</v>
      </c>
      <c r="D530" t="s">
        <v>990</v>
      </c>
      <c r="E530" t="s">
        <v>251</v>
      </c>
      <c r="F530" t="s">
        <v>252</v>
      </c>
      <c r="G530" t="s">
        <v>1303</v>
      </c>
    </row>
    <row r="531" spans="1:7" x14ac:dyDescent="0.25">
      <c r="A531" s="5">
        <v>52</v>
      </c>
      <c r="B531" t="s">
        <v>990</v>
      </c>
      <c r="C531" s="5">
        <v>52565</v>
      </c>
      <c r="D531" t="s">
        <v>1304</v>
      </c>
      <c r="E531" t="s">
        <v>251</v>
      </c>
      <c r="F531" t="s">
        <v>252</v>
      </c>
      <c r="G531" t="s">
        <v>1305</v>
      </c>
    </row>
    <row r="532" spans="1:7" x14ac:dyDescent="0.25">
      <c r="A532" s="5">
        <v>52</v>
      </c>
      <c r="B532" t="s">
        <v>990</v>
      </c>
      <c r="C532" s="5">
        <v>52573</v>
      </c>
      <c r="D532" t="s">
        <v>1306</v>
      </c>
      <c r="E532" t="s">
        <v>251</v>
      </c>
      <c r="F532" t="s">
        <v>252</v>
      </c>
      <c r="G532" t="s">
        <v>1307</v>
      </c>
    </row>
    <row r="533" spans="1:7" x14ac:dyDescent="0.25">
      <c r="A533" s="5">
        <v>52</v>
      </c>
      <c r="B533" t="s">
        <v>990</v>
      </c>
      <c r="C533" s="5">
        <v>52585</v>
      </c>
      <c r="D533" t="s">
        <v>1308</v>
      </c>
      <c r="E533" t="s">
        <v>251</v>
      </c>
      <c r="F533" t="s">
        <v>252</v>
      </c>
      <c r="G533" t="s">
        <v>1309</v>
      </c>
    </row>
    <row r="534" spans="1:7" x14ac:dyDescent="0.25">
      <c r="A534" s="5">
        <v>52</v>
      </c>
      <c r="B534" t="s">
        <v>990</v>
      </c>
      <c r="C534" s="5">
        <v>52612</v>
      </c>
      <c r="D534" t="s">
        <v>1016</v>
      </c>
      <c r="E534" t="s">
        <v>251</v>
      </c>
      <c r="F534" t="s">
        <v>252</v>
      </c>
      <c r="G534" t="s">
        <v>1310</v>
      </c>
    </row>
    <row r="535" spans="1:7" x14ac:dyDescent="0.25">
      <c r="A535" s="5">
        <v>52</v>
      </c>
      <c r="B535" t="s">
        <v>990</v>
      </c>
      <c r="C535" s="5">
        <v>52621</v>
      </c>
      <c r="D535" t="s">
        <v>1311</v>
      </c>
      <c r="E535" t="s">
        <v>251</v>
      </c>
      <c r="F535" t="s">
        <v>252</v>
      </c>
      <c r="G535" t="s">
        <v>1312</v>
      </c>
    </row>
    <row r="536" spans="1:7" x14ac:dyDescent="0.25">
      <c r="A536" s="5">
        <v>52</v>
      </c>
      <c r="B536" t="s">
        <v>990</v>
      </c>
      <c r="C536" s="5">
        <v>52678</v>
      </c>
      <c r="D536" t="s">
        <v>1313</v>
      </c>
      <c r="E536" t="s">
        <v>251</v>
      </c>
      <c r="F536" t="s">
        <v>252</v>
      </c>
      <c r="G536" t="s">
        <v>1314</v>
      </c>
    </row>
    <row r="537" spans="1:7" x14ac:dyDescent="0.25">
      <c r="A537" s="5">
        <v>52</v>
      </c>
      <c r="B537" t="s">
        <v>990</v>
      </c>
      <c r="C537" s="5">
        <v>52683</v>
      </c>
      <c r="D537" t="s">
        <v>1315</v>
      </c>
      <c r="E537" t="s">
        <v>251</v>
      </c>
      <c r="F537" t="s">
        <v>252</v>
      </c>
      <c r="G537" t="s">
        <v>1316</v>
      </c>
    </row>
    <row r="538" spans="1:7" x14ac:dyDescent="0.25">
      <c r="A538" s="5">
        <v>52</v>
      </c>
      <c r="B538" t="s">
        <v>990</v>
      </c>
      <c r="C538" s="5">
        <v>52685</v>
      </c>
      <c r="D538" t="s">
        <v>1018</v>
      </c>
      <c r="E538" t="s">
        <v>251</v>
      </c>
      <c r="F538" t="s">
        <v>252</v>
      </c>
      <c r="G538" t="s">
        <v>1317</v>
      </c>
    </row>
    <row r="539" spans="1:7" x14ac:dyDescent="0.25">
      <c r="A539" s="5">
        <v>52</v>
      </c>
      <c r="B539" t="s">
        <v>990</v>
      </c>
      <c r="C539" s="5">
        <v>52687</v>
      </c>
      <c r="D539" t="s">
        <v>1318</v>
      </c>
      <c r="E539" t="s">
        <v>251</v>
      </c>
      <c r="F539" t="s">
        <v>252</v>
      </c>
      <c r="G539" t="s">
        <v>1319</v>
      </c>
    </row>
    <row r="540" spans="1:7" x14ac:dyDescent="0.25">
      <c r="A540" s="5">
        <v>52</v>
      </c>
      <c r="B540" t="s">
        <v>990</v>
      </c>
      <c r="C540" s="5">
        <v>52693</v>
      </c>
      <c r="D540" t="s">
        <v>543</v>
      </c>
      <c r="E540" t="s">
        <v>251</v>
      </c>
      <c r="F540" t="s">
        <v>252</v>
      </c>
      <c r="G540" t="s">
        <v>1320</v>
      </c>
    </row>
    <row r="541" spans="1:7" x14ac:dyDescent="0.25">
      <c r="A541" s="5">
        <v>52</v>
      </c>
      <c r="B541" t="s">
        <v>990</v>
      </c>
      <c r="C541" s="5">
        <v>52720</v>
      </c>
      <c r="D541" t="s">
        <v>1321</v>
      </c>
      <c r="E541" t="s">
        <v>251</v>
      </c>
      <c r="F541" t="s">
        <v>252</v>
      </c>
      <c r="G541" t="s">
        <v>1322</v>
      </c>
    </row>
    <row r="542" spans="1:7" x14ac:dyDescent="0.25">
      <c r="A542" s="5">
        <v>52</v>
      </c>
      <c r="B542" t="s">
        <v>990</v>
      </c>
      <c r="C542" s="5">
        <v>52788</v>
      </c>
      <c r="D542" t="s">
        <v>1323</v>
      </c>
      <c r="E542" t="s">
        <v>251</v>
      </c>
      <c r="F542" t="s">
        <v>252</v>
      </c>
      <c r="G542" t="s">
        <v>1324</v>
      </c>
    </row>
    <row r="543" spans="1:7" x14ac:dyDescent="0.25">
      <c r="A543" s="5">
        <v>52</v>
      </c>
      <c r="B543" t="s">
        <v>990</v>
      </c>
      <c r="C543" s="5">
        <v>52835</v>
      </c>
      <c r="D543" t="s">
        <v>1325</v>
      </c>
      <c r="E543" t="s">
        <v>251</v>
      </c>
      <c r="F543" t="s">
        <v>252</v>
      </c>
      <c r="G543" t="s">
        <v>1326</v>
      </c>
    </row>
    <row r="544" spans="1:7" x14ac:dyDescent="0.25">
      <c r="A544" s="5">
        <v>52</v>
      </c>
      <c r="B544" t="s">
        <v>990</v>
      </c>
      <c r="C544" s="5">
        <v>52838</v>
      </c>
      <c r="D544" t="s">
        <v>1327</v>
      </c>
      <c r="E544" t="s">
        <v>251</v>
      </c>
      <c r="F544" t="s">
        <v>252</v>
      </c>
      <c r="G544" t="s">
        <v>1328</v>
      </c>
    </row>
    <row r="545" spans="1:7" x14ac:dyDescent="0.25">
      <c r="A545" s="5">
        <v>52</v>
      </c>
      <c r="B545" t="s">
        <v>990</v>
      </c>
      <c r="C545" s="5">
        <v>52885</v>
      </c>
      <c r="D545" t="s">
        <v>1329</v>
      </c>
      <c r="E545" t="s">
        <v>251</v>
      </c>
      <c r="F545" t="s">
        <v>252</v>
      </c>
      <c r="G545" t="s">
        <v>1330</v>
      </c>
    </row>
    <row r="546" spans="1:7" x14ac:dyDescent="0.25">
      <c r="A546" s="5">
        <v>54</v>
      </c>
      <c r="B546" t="s">
        <v>1331</v>
      </c>
      <c r="C546" s="5">
        <v>54001</v>
      </c>
      <c r="D546" t="s">
        <v>1332</v>
      </c>
      <c r="E546" t="s">
        <v>251</v>
      </c>
      <c r="F546" t="s">
        <v>252</v>
      </c>
      <c r="G546" t="s">
        <v>1333</v>
      </c>
    </row>
    <row r="547" spans="1:7" x14ac:dyDescent="0.25">
      <c r="A547" s="5">
        <v>54</v>
      </c>
      <c r="B547" t="s">
        <v>1331</v>
      </c>
      <c r="C547" s="5">
        <v>54003</v>
      </c>
      <c r="D547" t="s">
        <v>1334</v>
      </c>
      <c r="E547" t="s">
        <v>251</v>
      </c>
      <c r="F547" t="s">
        <v>252</v>
      </c>
      <c r="G547" t="s">
        <v>1335</v>
      </c>
    </row>
    <row r="548" spans="1:7" x14ac:dyDescent="0.25">
      <c r="A548" s="5">
        <v>54</v>
      </c>
      <c r="B548" t="s">
        <v>1331</v>
      </c>
      <c r="C548" s="5">
        <v>54051</v>
      </c>
      <c r="D548" t="s">
        <v>1336</v>
      </c>
      <c r="E548" t="s">
        <v>251</v>
      </c>
      <c r="F548" t="s">
        <v>252</v>
      </c>
      <c r="G548" t="s">
        <v>1337</v>
      </c>
    </row>
    <row r="549" spans="1:7" x14ac:dyDescent="0.25">
      <c r="A549" s="5">
        <v>54</v>
      </c>
      <c r="B549" t="s">
        <v>1331</v>
      </c>
      <c r="C549" s="5">
        <v>54099</v>
      </c>
      <c r="D549" t="s">
        <v>1338</v>
      </c>
      <c r="E549" t="s">
        <v>251</v>
      </c>
      <c r="F549" t="s">
        <v>252</v>
      </c>
      <c r="G549" t="s">
        <v>1339</v>
      </c>
    </row>
    <row r="550" spans="1:7" x14ac:dyDescent="0.25">
      <c r="A550" s="5">
        <v>54</v>
      </c>
      <c r="B550" t="s">
        <v>1331</v>
      </c>
      <c r="C550" s="5">
        <v>54172</v>
      </c>
      <c r="D550" t="s">
        <v>1340</v>
      </c>
      <c r="E550" t="s">
        <v>251</v>
      </c>
      <c r="F550" t="s">
        <v>252</v>
      </c>
      <c r="G550" t="s">
        <v>1341</v>
      </c>
    </row>
    <row r="551" spans="1:7" x14ac:dyDescent="0.25">
      <c r="A551" s="5">
        <v>54</v>
      </c>
      <c r="B551" t="s">
        <v>1331</v>
      </c>
      <c r="C551" s="5">
        <v>54174</v>
      </c>
      <c r="D551" t="s">
        <v>1342</v>
      </c>
      <c r="E551" t="s">
        <v>251</v>
      </c>
      <c r="F551" t="s">
        <v>252</v>
      </c>
      <c r="G551" t="s">
        <v>1343</v>
      </c>
    </row>
    <row r="552" spans="1:7" x14ac:dyDescent="0.25">
      <c r="A552" s="5">
        <v>54</v>
      </c>
      <c r="B552" t="s">
        <v>1331</v>
      </c>
      <c r="C552" s="5">
        <v>54206</v>
      </c>
      <c r="D552" t="s">
        <v>1344</v>
      </c>
      <c r="E552" t="s">
        <v>251</v>
      </c>
      <c r="F552" t="s">
        <v>252</v>
      </c>
      <c r="G552" t="s">
        <v>1345</v>
      </c>
    </row>
    <row r="553" spans="1:7" x14ac:dyDescent="0.25">
      <c r="A553" s="5">
        <v>54</v>
      </c>
      <c r="B553" t="s">
        <v>1331</v>
      </c>
      <c r="C553" s="5">
        <v>54223</v>
      </c>
      <c r="D553" t="s">
        <v>1346</v>
      </c>
      <c r="E553" t="s">
        <v>251</v>
      </c>
      <c r="F553" t="s">
        <v>252</v>
      </c>
      <c r="G553" t="s">
        <v>1347</v>
      </c>
    </row>
    <row r="554" spans="1:7" x14ac:dyDescent="0.25">
      <c r="A554" s="5">
        <v>54</v>
      </c>
      <c r="B554" t="s">
        <v>1331</v>
      </c>
      <c r="C554" s="5">
        <v>54250</v>
      </c>
      <c r="D554" t="s">
        <v>1348</v>
      </c>
      <c r="E554" t="s">
        <v>251</v>
      </c>
      <c r="F554" t="s">
        <v>252</v>
      </c>
      <c r="G554" t="s">
        <v>1349</v>
      </c>
    </row>
    <row r="555" spans="1:7" x14ac:dyDescent="0.25">
      <c r="A555" s="5">
        <v>54</v>
      </c>
      <c r="B555" t="s">
        <v>1331</v>
      </c>
      <c r="C555" s="5">
        <v>54261</v>
      </c>
      <c r="D555" t="s">
        <v>1350</v>
      </c>
      <c r="E555" t="s">
        <v>251</v>
      </c>
      <c r="F555" t="s">
        <v>252</v>
      </c>
      <c r="G555" t="s">
        <v>1351</v>
      </c>
    </row>
    <row r="556" spans="1:7" x14ac:dyDescent="0.25">
      <c r="A556" s="5">
        <v>54</v>
      </c>
      <c r="B556" t="s">
        <v>1331</v>
      </c>
      <c r="C556" s="5">
        <v>54313</v>
      </c>
      <c r="D556" t="s">
        <v>1352</v>
      </c>
      <c r="E556" t="s">
        <v>251</v>
      </c>
      <c r="F556" t="s">
        <v>252</v>
      </c>
      <c r="G556" t="s">
        <v>1353</v>
      </c>
    </row>
    <row r="557" spans="1:7" x14ac:dyDescent="0.25">
      <c r="A557" s="5">
        <v>54</v>
      </c>
      <c r="B557" t="s">
        <v>1331</v>
      </c>
      <c r="C557" s="5">
        <v>54347</v>
      </c>
      <c r="D557" t="s">
        <v>1354</v>
      </c>
      <c r="E557" t="s">
        <v>251</v>
      </c>
      <c r="F557" t="s">
        <v>252</v>
      </c>
      <c r="G557" t="s">
        <v>1355</v>
      </c>
    </row>
    <row r="558" spans="1:7" x14ac:dyDescent="0.25">
      <c r="A558" s="5">
        <v>54</v>
      </c>
      <c r="B558" t="s">
        <v>1331</v>
      </c>
      <c r="C558" s="5">
        <v>54385</v>
      </c>
      <c r="D558" t="s">
        <v>1356</v>
      </c>
      <c r="E558" t="s">
        <v>251</v>
      </c>
      <c r="F558" t="s">
        <v>252</v>
      </c>
      <c r="G558" t="s">
        <v>1357</v>
      </c>
    </row>
    <row r="559" spans="1:7" x14ac:dyDescent="0.25">
      <c r="A559" s="5">
        <v>54</v>
      </c>
      <c r="B559" t="s">
        <v>1331</v>
      </c>
      <c r="C559" s="5">
        <v>54405</v>
      </c>
      <c r="D559" t="s">
        <v>1358</v>
      </c>
      <c r="E559" t="s">
        <v>251</v>
      </c>
      <c r="F559" t="s">
        <v>252</v>
      </c>
      <c r="G559" t="s">
        <v>1359</v>
      </c>
    </row>
    <row r="560" spans="1:7" x14ac:dyDescent="0.25">
      <c r="A560" s="5">
        <v>54</v>
      </c>
      <c r="B560" t="s">
        <v>1331</v>
      </c>
      <c r="C560" s="5">
        <v>54480</v>
      </c>
      <c r="D560" t="s">
        <v>1360</v>
      </c>
      <c r="E560" t="s">
        <v>251</v>
      </c>
      <c r="F560" t="s">
        <v>252</v>
      </c>
      <c r="G560" t="s">
        <v>1361</v>
      </c>
    </row>
    <row r="561" spans="1:7" x14ac:dyDescent="0.25">
      <c r="A561" s="5">
        <v>54</v>
      </c>
      <c r="B561" t="s">
        <v>1331</v>
      </c>
      <c r="C561" s="5">
        <v>54498</v>
      </c>
      <c r="D561" t="s">
        <v>1362</v>
      </c>
      <c r="E561" t="s">
        <v>251</v>
      </c>
      <c r="F561" t="s">
        <v>252</v>
      </c>
      <c r="G561" t="s">
        <v>1363</v>
      </c>
    </row>
    <row r="562" spans="1:7" x14ac:dyDescent="0.25">
      <c r="A562" s="5">
        <v>54</v>
      </c>
      <c r="B562" t="s">
        <v>1331</v>
      </c>
      <c r="C562" s="5">
        <v>54518</v>
      </c>
      <c r="D562" t="s">
        <v>1364</v>
      </c>
      <c r="E562" t="s">
        <v>251</v>
      </c>
      <c r="F562" t="s">
        <v>252</v>
      </c>
      <c r="G562" t="s">
        <v>1365</v>
      </c>
    </row>
    <row r="563" spans="1:7" x14ac:dyDescent="0.25">
      <c r="A563" s="5">
        <v>54</v>
      </c>
      <c r="B563" t="s">
        <v>1331</v>
      </c>
      <c r="C563" s="5">
        <v>54520</v>
      </c>
      <c r="D563" t="s">
        <v>1366</v>
      </c>
      <c r="E563" t="s">
        <v>251</v>
      </c>
      <c r="F563" t="s">
        <v>252</v>
      </c>
      <c r="G563" t="s">
        <v>1367</v>
      </c>
    </row>
    <row r="564" spans="1:7" x14ac:dyDescent="0.25">
      <c r="A564" s="5">
        <v>54</v>
      </c>
      <c r="B564" t="s">
        <v>1331</v>
      </c>
      <c r="C564" s="5">
        <v>54553</v>
      </c>
      <c r="D564" t="s">
        <v>1368</v>
      </c>
      <c r="E564" t="s">
        <v>251</v>
      </c>
      <c r="F564" t="s">
        <v>252</v>
      </c>
      <c r="G564" t="s">
        <v>1369</v>
      </c>
    </row>
    <row r="565" spans="1:7" x14ac:dyDescent="0.25">
      <c r="A565" s="5">
        <v>54</v>
      </c>
      <c r="B565" t="s">
        <v>1331</v>
      </c>
      <c r="C565" s="5">
        <v>54599</v>
      </c>
      <c r="D565" t="s">
        <v>1370</v>
      </c>
      <c r="E565" t="s">
        <v>251</v>
      </c>
      <c r="F565" t="s">
        <v>252</v>
      </c>
      <c r="G565" t="s">
        <v>1371</v>
      </c>
    </row>
    <row r="566" spans="1:7" x14ac:dyDescent="0.25">
      <c r="A566" s="5">
        <v>54</v>
      </c>
      <c r="B566" t="s">
        <v>1331</v>
      </c>
      <c r="C566" s="5">
        <v>54670</v>
      </c>
      <c r="D566" t="s">
        <v>1372</v>
      </c>
      <c r="E566" t="s">
        <v>251</v>
      </c>
      <c r="F566" t="s">
        <v>252</v>
      </c>
      <c r="G566" t="s">
        <v>1373</v>
      </c>
    </row>
    <row r="567" spans="1:7" x14ac:dyDescent="0.25">
      <c r="A567" s="5">
        <v>54</v>
      </c>
      <c r="B567" t="s">
        <v>1331</v>
      </c>
      <c r="C567" s="5">
        <v>54673</v>
      </c>
      <c r="D567" t="s">
        <v>1020</v>
      </c>
      <c r="E567" t="s">
        <v>251</v>
      </c>
      <c r="F567" t="s">
        <v>252</v>
      </c>
      <c r="G567" t="s">
        <v>1374</v>
      </c>
    </row>
    <row r="568" spans="1:7" x14ac:dyDescent="0.25">
      <c r="A568" s="5">
        <v>54</v>
      </c>
      <c r="B568" t="s">
        <v>1331</v>
      </c>
      <c r="C568" s="5">
        <v>54720</v>
      </c>
      <c r="D568" t="s">
        <v>1375</v>
      </c>
      <c r="E568" t="s">
        <v>251</v>
      </c>
      <c r="F568" t="s">
        <v>252</v>
      </c>
      <c r="G568" t="s">
        <v>1376</v>
      </c>
    </row>
    <row r="569" spans="1:7" x14ac:dyDescent="0.25">
      <c r="A569" s="5">
        <v>54</v>
      </c>
      <c r="B569" t="s">
        <v>1331</v>
      </c>
      <c r="C569" s="5">
        <v>54800</v>
      </c>
      <c r="D569" t="s">
        <v>1377</v>
      </c>
      <c r="E569" t="s">
        <v>251</v>
      </c>
      <c r="F569" t="s">
        <v>252</v>
      </c>
      <c r="G569" t="s">
        <v>1378</v>
      </c>
    </row>
    <row r="570" spans="1:7" x14ac:dyDescent="0.25">
      <c r="A570" s="5">
        <v>54</v>
      </c>
      <c r="B570" t="s">
        <v>1331</v>
      </c>
      <c r="C570" s="5">
        <v>54810</v>
      </c>
      <c r="D570" t="s">
        <v>1379</v>
      </c>
      <c r="E570" t="s">
        <v>251</v>
      </c>
      <c r="F570" t="s">
        <v>252</v>
      </c>
      <c r="G570" t="s">
        <v>1380</v>
      </c>
    </row>
    <row r="571" spans="1:7" x14ac:dyDescent="0.25">
      <c r="A571" s="5">
        <v>54</v>
      </c>
      <c r="B571" t="s">
        <v>1331</v>
      </c>
      <c r="C571" s="5">
        <v>54820</v>
      </c>
      <c r="D571" t="s">
        <v>438</v>
      </c>
      <c r="E571" t="s">
        <v>251</v>
      </c>
      <c r="F571" t="s">
        <v>252</v>
      </c>
      <c r="G571" t="s">
        <v>1381</v>
      </c>
    </row>
    <row r="572" spans="1:7" x14ac:dyDescent="0.25">
      <c r="A572" s="5">
        <v>54</v>
      </c>
      <c r="B572" t="s">
        <v>1331</v>
      </c>
      <c r="C572" s="5">
        <v>54874</v>
      </c>
      <c r="D572" t="s">
        <v>1382</v>
      </c>
      <c r="E572" t="s">
        <v>251</v>
      </c>
      <c r="F572" t="s">
        <v>252</v>
      </c>
      <c r="G572" t="s">
        <v>1383</v>
      </c>
    </row>
    <row r="573" spans="1:7" x14ac:dyDescent="0.25">
      <c r="A573" s="5">
        <v>63</v>
      </c>
      <c r="B573" t="s">
        <v>1384</v>
      </c>
      <c r="C573" s="5">
        <v>63001</v>
      </c>
      <c r="D573" t="s">
        <v>280</v>
      </c>
      <c r="E573" t="s">
        <v>251</v>
      </c>
      <c r="F573" t="s">
        <v>252</v>
      </c>
      <c r="G573" t="s">
        <v>1385</v>
      </c>
    </row>
    <row r="574" spans="1:7" x14ac:dyDescent="0.25">
      <c r="A574" s="5">
        <v>63</v>
      </c>
      <c r="B574" t="s">
        <v>1384</v>
      </c>
      <c r="C574" s="5">
        <v>63111</v>
      </c>
      <c r="D574" t="s">
        <v>1386</v>
      </c>
      <c r="E574" t="s">
        <v>251</v>
      </c>
      <c r="F574" t="s">
        <v>252</v>
      </c>
      <c r="G574" t="s">
        <v>1387</v>
      </c>
    </row>
    <row r="575" spans="1:7" x14ac:dyDescent="0.25">
      <c r="A575" s="5">
        <v>63</v>
      </c>
      <c r="B575" t="s">
        <v>1384</v>
      </c>
      <c r="C575" s="5">
        <v>63130</v>
      </c>
      <c r="D575" t="s">
        <v>1388</v>
      </c>
      <c r="E575" t="s">
        <v>251</v>
      </c>
      <c r="F575" t="s">
        <v>252</v>
      </c>
      <c r="G575" t="s">
        <v>1389</v>
      </c>
    </row>
    <row r="576" spans="1:7" x14ac:dyDescent="0.25">
      <c r="A576" s="5">
        <v>63</v>
      </c>
      <c r="B576" t="s">
        <v>1384</v>
      </c>
      <c r="C576" s="5">
        <v>63190</v>
      </c>
      <c r="D576" t="s">
        <v>1390</v>
      </c>
      <c r="E576" t="s">
        <v>251</v>
      </c>
      <c r="F576" t="s">
        <v>252</v>
      </c>
      <c r="G576" t="s">
        <v>1391</v>
      </c>
    </row>
    <row r="577" spans="1:7" x14ac:dyDescent="0.25">
      <c r="A577" s="5">
        <v>63</v>
      </c>
      <c r="B577" t="s">
        <v>1384</v>
      </c>
      <c r="C577" s="5">
        <v>63212</v>
      </c>
      <c r="D577" t="s">
        <v>868</v>
      </c>
      <c r="E577" t="s">
        <v>251</v>
      </c>
      <c r="F577" t="s">
        <v>252</v>
      </c>
      <c r="G577" t="s">
        <v>1392</v>
      </c>
    </row>
    <row r="578" spans="1:7" x14ac:dyDescent="0.25">
      <c r="A578" s="5">
        <v>63</v>
      </c>
      <c r="B578" t="s">
        <v>1384</v>
      </c>
      <c r="C578" s="5">
        <v>63272</v>
      </c>
      <c r="D578" t="s">
        <v>1393</v>
      </c>
      <c r="E578" t="s">
        <v>251</v>
      </c>
      <c r="F578" t="s">
        <v>252</v>
      </c>
      <c r="G578" t="s">
        <v>1394</v>
      </c>
    </row>
    <row r="579" spans="1:7" x14ac:dyDescent="0.25">
      <c r="A579" s="5">
        <v>63</v>
      </c>
      <c r="B579" t="s">
        <v>1384</v>
      </c>
      <c r="C579" s="5">
        <v>63302</v>
      </c>
      <c r="D579" t="s">
        <v>1395</v>
      </c>
      <c r="E579" t="s">
        <v>251</v>
      </c>
      <c r="F579" t="s">
        <v>252</v>
      </c>
      <c r="G579" t="s">
        <v>1396</v>
      </c>
    </row>
    <row r="580" spans="1:7" x14ac:dyDescent="0.25">
      <c r="A580" s="5">
        <v>63</v>
      </c>
      <c r="B580" t="s">
        <v>1384</v>
      </c>
      <c r="C580" s="5">
        <v>63401</v>
      </c>
      <c r="D580" t="s">
        <v>1397</v>
      </c>
      <c r="E580" t="s">
        <v>251</v>
      </c>
      <c r="F580" t="s">
        <v>252</v>
      </c>
      <c r="G580" t="s">
        <v>1398</v>
      </c>
    </row>
    <row r="581" spans="1:7" x14ac:dyDescent="0.25">
      <c r="A581" s="5">
        <v>63</v>
      </c>
      <c r="B581" t="s">
        <v>1384</v>
      </c>
      <c r="C581" s="5">
        <v>63470</v>
      </c>
      <c r="D581" t="s">
        <v>1399</v>
      </c>
      <c r="E581" t="s">
        <v>251</v>
      </c>
      <c r="F581" t="s">
        <v>252</v>
      </c>
      <c r="G581" t="s">
        <v>1400</v>
      </c>
    </row>
    <row r="582" spans="1:7" x14ac:dyDescent="0.25">
      <c r="A582" s="5">
        <v>63</v>
      </c>
      <c r="B582" t="s">
        <v>1384</v>
      </c>
      <c r="C582" s="5">
        <v>63548</v>
      </c>
      <c r="D582" t="s">
        <v>1401</v>
      </c>
      <c r="E582" t="s">
        <v>251</v>
      </c>
      <c r="F582" t="s">
        <v>252</v>
      </c>
      <c r="G582" t="s">
        <v>1402</v>
      </c>
    </row>
    <row r="583" spans="1:7" x14ac:dyDescent="0.25">
      <c r="A583" s="5">
        <v>63</v>
      </c>
      <c r="B583" t="s">
        <v>1384</v>
      </c>
      <c r="C583" s="5">
        <v>63594</v>
      </c>
      <c r="D583" t="s">
        <v>1403</v>
      </c>
      <c r="E583" t="s">
        <v>251</v>
      </c>
      <c r="F583" t="s">
        <v>252</v>
      </c>
      <c r="G583" t="s">
        <v>1404</v>
      </c>
    </row>
    <row r="584" spans="1:7" x14ac:dyDescent="0.25">
      <c r="A584" s="5">
        <v>63</v>
      </c>
      <c r="B584" t="s">
        <v>1384</v>
      </c>
      <c r="C584" s="5">
        <v>63690</v>
      </c>
      <c r="D584" t="s">
        <v>1405</v>
      </c>
      <c r="E584" t="s">
        <v>251</v>
      </c>
      <c r="F584" t="s">
        <v>252</v>
      </c>
      <c r="G584" t="s">
        <v>1406</v>
      </c>
    </row>
    <row r="585" spans="1:7" x14ac:dyDescent="0.25">
      <c r="A585" s="5">
        <v>66</v>
      </c>
      <c r="B585" t="s">
        <v>732</v>
      </c>
      <c r="C585" s="5">
        <v>66001</v>
      </c>
      <c r="D585" t="s">
        <v>1407</v>
      </c>
      <c r="E585" t="s">
        <v>251</v>
      </c>
      <c r="F585" t="s">
        <v>252</v>
      </c>
      <c r="G585" t="s">
        <v>1408</v>
      </c>
    </row>
    <row r="586" spans="1:7" x14ac:dyDescent="0.25">
      <c r="A586" s="5">
        <v>66</v>
      </c>
      <c r="B586" t="s">
        <v>732</v>
      </c>
      <c r="C586" s="5">
        <v>66045</v>
      </c>
      <c r="D586" t="s">
        <v>1409</v>
      </c>
      <c r="E586" t="s">
        <v>251</v>
      </c>
      <c r="F586" t="s">
        <v>252</v>
      </c>
      <c r="G586" t="s">
        <v>1410</v>
      </c>
    </row>
    <row r="587" spans="1:7" x14ac:dyDescent="0.25">
      <c r="A587" s="5">
        <v>66</v>
      </c>
      <c r="B587" t="s">
        <v>732</v>
      </c>
      <c r="C587" s="5">
        <v>66088</v>
      </c>
      <c r="D587" t="s">
        <v>1411</v>
      </c>
      <c r="E587" t="s">
        <v>251</v>
      </c>
      <c r="F587" t="s">
        <v>252</v>
      </c>
      <c r="G587" t="s">
        <v>1412</v>
      </c>
    </row>
    <row r="588" spans="1:7" x14ac:dyDescent="0.25">
      <c r="A588" s="5">
        <v>66</v>
      </c>
      <c r="B588" t="s">
        <v>732</v>
      </c>
      <c r="C588" s="5">
        <v>66170</v>
      </c>
      <c r="D588" t="s">
        <v>1413</v>
      </c>
      <c r="E588" t="s">
        <v>251</v>
      </c>
      <c r="F588" t="s">
        <v>252</v>
      </c>
      <c r="G588" t="s">
        <v>1414</v>
      </c>
    </row>
    <row r="589" spans="1:7" x14ac:dyDescent="0.25">
      <c r="A589" s="5">
        <v>66</v>
      </c>
      <c r="B589" t="s">
        <v>732</v>
      </c>
      <c r="C589" s="5">
        <v>66318</v>
      </c>
      <c r="D589" t="s">
        <v>1415</v>
      </c>
      <c r="E589" t="s">
        <v>251</v>
      </c>
      <c r="F589" t="s">
        <v>252</v>
      </c>
      <c r="G589" t="s">
        <v>1416</v>
      </c>
    </row>
    <row r="590" spans="1:7" x14ac:dyDescent="0.25">
      <c r="A590" s="5">
        <v>66</v>
      </c>
      <c r="B590" t="s">
        <v>732</v>
      </c>
      <c r="C590" s="5">
        <v>66400</v>
      </c>
      <c r="D590" t="s">
        <v>1417</v>
      </c>
      <c r="E590" t="s">
        <v>251</v>
      </c>
      <c r="F590" t="s">
        <v>252</v>
      </c>
      <c r="G590" t="s">
        <v>1418</v>
      </c>
    </row>
    <row r="591" spans="1:7" x14ac:dyDescent="0.25">
      <c r="A591" s="5">
        <v>66</v>
      </c>
      <c r="B591" t="s">
        <v>732</v>
      </c>
      <c r="C591" s="5">
        <v>66440</v>
      </c>
      <c r="D591" t="s">
        <v>1419</v>
      </c>
      <c r="E591" t="s">
        <v>251</v>
      </c>
      <c r="F591" t="s">
        <v>252</v>
      </c>
      <c r="G591" t="s">
        <v>1420</v>
      </c>
    </row>
    <row r="592" spans="1:7" x14ac:dyDescent="0.25">
      <c r="A592" s="5">
        <v>66</v>
      </c>
      <c r="B592" t="s">
        <v>732</v>
      </c>
      <c r="C592" s="5">
        <v>66456</v>
      </c>
      <c r="D592" t="s">
        <v>1421</v>
      </c>
      <c r="E592" t="s">
        <v>251</v>
      </c>
      <c r="F592" t="s">
        <v>252</v>
      </c>
      <c r="G592" t="s">
        <v>1422</v>
      </c>
    </row>
    <row r="593" spans="1:7" x14ac:dyDescent="0.25">
      <c r="A593" s="5">
        <v>66</v>
      </c>
      <c r="B593" t="s">
        <v>732</v>
      </c>
      <c r="C593" s="5">
        <v>66594</v>
      </c>
      <c r="D593" t="s">
        <v>1423</v>
      </c>
      <c r="E593" t="s">
        <v>251</v>
      </c>
      <c r="F593" t="s">
        <v>252</v>
      </c>
      <c r="G593" t="s">
        <v>1424</v>
      </c>
    </row>
    <row r="594" spans="1:7" x14ac:dyDescent="0.25">
      <c r="A594" s="5">
        <v>66</v>
      </c>
      <c r="B594" t="s">
        <v>732</v>
      </c>
      <c r="C594" s="5">
        <v>66682</v>
      </c>
      <c r="D594" t="s">
        <v>1425</v>
      </c>
      <c r="E594" t="s">
        <v>251</v>
      </c>
      <c r="F594" t="s">
        <v>252</v>
      </c>
      <c r="G594" t="s">
        <v>1426</v>
      </c>
    </row>
    <row r="595" spans="1:7" x14ac:dyDescent="0.25">
      <c r="A595" s="5">
        <v>66</v>
      </c>
      <c r="B595" t="s">
        <v>732</v>
      </c>
      <c r="C595" s="5">
        <v>66687</v>
      </c>
      <c r="D595" t="s">
        <v>1427</v>
      </c>
      <c r="E595" t="s">
        <v>251</v>
      </c>
      <c r="F595" t="s">
        <v>252</v>
      </c>
      <c r="G595" t="s">
        <v>1428</v>
      </c>
    </row>
    <row r="596" spans="1:7" x14ac:dyDescent="0.25">
      <c r="A596" s="5">
        <v>68</v>
      </c>
      <c r="B596" t="s">
        <v>1429</v>
      </c>
      <c r="C596" s="5">
        <v>68001</v>
      </c>
      <c r="D596" t="s">
        <v>1430</v>
      </c>
      <c r="E596" t="s">
        <v>251</v>
      </c>
      <c r="F596" t="s">
        <v>252</v>
      </c>
      <c r="G596" t="s">
        <v>1431</v>
      </c>
    </row>
    <row r="597" spans="1:7" x14ac:dyDescent="0.25">
      <c r="A597" s="5">
        <v>68</v>
      </c>
      <c r="B597" t="s">
        <v>1429</v>
      </c>
      <c r="C597" s="5">
        <v>68077</v>
      </c>
      <c r="D597" t="s">
        <v>282</v>
      </c>
      <c r="E597" t="s">
        <v>251</v>
      </c>
      <c r="F597" t="s">
        <v>252</v>
      </c>
      <c r="G597" t="s">
        <v>1432</v>
      </c>
    </row>
    <row r="598" spans="1:7" x14ac:dyDescent="0.25">
      <c r="A598" s="5">
        <v>68</v>
      </c>
      <c r="B598" t="s">
        <v>1429</v>
      </c>
      <c r="C598" s="5">
        <v>68079</v>
      </c>
      <c r="D598" t="s">
        <v>1433</v>
      </c>
      <c r="E598" t="s">
        <v>251</v>
      </c>
      <c r="F598" t="s">
        <v>252</v>
      </c>
      <c r="G598" t="s">
        <v>1434</v>
      </c>
    </row>
    <row r="599" spans="1:7" x14ac:dyDescent="0.25">
      <c r="A599" s="5">
        <v>68</v>
      </c>
      <c r="B599" t="s">
        <v>1429</v>
      </c>
      <c r="C599" s="5">
        <v>68081</v>
      </c>
      <c r="D599" t="s">
        <v>1435</v>
      </c>
      <c r="E599" t="s">
        <v>251</v>
      </c>
      <c r="F599" t="s">
        <v>252</v>
      </c>
      <c r="G599" t="s">
        <v>1436</v>
      </c>
    </row>
    <row r="600" spans="1:7" x14ac:dyDescent="0.25">
      <c r="A600" s="5">
        <v>68</v>
      </c>
      <c r="B600" t="s">
        <v>1429</v>
      </c>
      <c r="C600" s="5" t="s">
        <v>1437</v>
      </c>
      <c r="D600" t="s">
        <v>66</v>
      </c>
      <c r="E600" t="s">
        <v>251</v>
      </c>
      <c r="F600" t="s">
        <v>252</v>
      </c>
      <c r="G600" t="s">
        <v>1438</v>
      </c>
    </row>
    <row r="601" spans="1:7" x14ac:dyDescent="0.25">
      <c r="A601" s="5">
        <v>68</v>
      </c>
      <c r="B601" t="s">
        <v>1429</v>
      </c>
      <c r="C601" s="5">
        <v>68092</v>
      </c>
      <c r="D601" t="s">
        <v>286</v>
      </c>
      <c r="E601" t="s">
        <v>251</v>
      </c>
      <c r="F601" t="s">
        <v>252</v>
      </c>
      <c r="G601" t="s">
        <v>1439</v>
      </c>
    </row>
    <row r="602" spans="1:7" x14ac:dyDescent="0.25">
      <c r="A602" s="5">
        <v>68</v>
      </c>
      <c r="B602" t="s">
        <v>1429</v>
      </c>
      <c r="C602" s="5">
        <v>68101</v>
      </c>
      <c r="D602" t="s">
        <v>510</v>
      </c>
      <c r="E602" t="s">
        <v>251</v>
      </c>
      <c r="F602" t="s">
        <v>252</v>
      </c>
      <c r="G602" t="s">
        <v>1440</v>
      </c>
    </row>
    <row r="603" spans="1:7" x14ac:dyDescent="0.25">
      <c r="A603" s="5">
        <v>68</v>
      </c>
      <c r="B603" t="s">
        <v>1429</v>
      </c>
      <c r="C603" s="5">
        <v>68132</v>
      </c>
      <c r="D603" t="s">
        <v>1441</v>
      </c>
      <c r="E603" t="s">
        <v>251</v>
      </c>
      <c r="F603" t="s">
        <v>252</v>
      </c>
      <c r="G603" t="s">
        <v>1442</v>
      </c>
    </row>
    <row r="604" spans="1:7" x14ac:dyDescent="0.25">
      <c r="A604" s="5">
        <v>68</v>
      </c>
      <c r="B604" t="s">
        <v>1429</v>
      </c>
      <c r="C604" s="5">
        <v>68162</v>
      </c>
      <c r="D604" t="s">
        <v>1443</v>
      </c>
      <c r="E604" t="s">
        <v>251</v>
      </c>
      <c r="F604" t="s">
        <v>252</v>
      </c>
      <c r="G604" t="s">
        <v>1444</v>
      </c>
    </row>
    <row r="605" spans="1:7" x14ac:dyDescent="0.25">
      <c r="A605" s="5">
        <v>68</v>
      </c>
      <c r="B605" t="s">
        <v>1429</v>
      </c>
      <c r="C605" s="5">
        <v>68167</v>
      </c>
      <c r="D605" t="s">
        <v>1445</v>
      </c>
      <c r="E605" t="s">
        <v>251</v>
      </c>
      <c r="F605" t="s">
        <v>252</v>
      </c>
      <c r="G605" t="s">
        <v>1446</v>
      </c>
    </row>
    <row r="606" spans="1:7" x14ac:dyDescent="0.25">
      <c r="A606" s="5">
        <v>68</v>
      </c>
      <c r="B606" t="s">
        <v>1429</v>
      </c>
      <c r="C606" s="5">
        <v>68176</v>
      </c>
      <c r="D606" t="s">
        <v>1447</v>
      </c>
      <c r="E606" t="s">
        <v>251</v>
      </c>
      <c r="F606" t="s">
        <v>252</v>
      </c>
      <c r="G606" t="s">
        <v>1448</v>
      </c>
    </row>
    <row r="607" spans="1:7" x14ac:dyDescent="0.25">
      <c r="A607" s="5">
        <v>68</v>
      </c>
      <c r="B607" t="s">
        <v>1429</v>
      </c>
      <c r="C607" s="5">
        <v>68190</v>
      </c>
      <c r="D607" t="s">
        <v>1449</v>
      </c>
      <c r="E607" t="s">
        <v>251</v>
      </c>
      <c r="F607" t="s">
        <v>252</v>
      </c>
      <c r="G607" t="s">
        <v>1450</v>
      </c>
    </row>
    <row r="608" spans="1:7" x14ac:dyDescent="0.25">
      <c r="A608" s="5">
        <v>68</v>
      </c>
      <c r="B608" t="s">
        <v>1429</v>
      </c>
      <c r="C608" s="5">
        <v>68209</v>
      </c>
      <c r="D608" t="s">
        <v>1451</v>
      </c>
      <c r="E608" t="s">
        <v>251</v>
      </c>
      <c r="F608" t="s">
        <v>252</v>
      </c>
      <c r="G608" t="s">
        <v>1452</v>
      </c>
    </row>
    <row r="609" spans="1:7" x14ac:dyDescent="0.25">
      <c r="A609" s="5">
        <v>68</v>
      </c>
      <c r="B609" t="s">
        <v>1429</v>
      </c>
      <c r="C609" s="5">
        <v>68229</v>
      </c>
      <c r="D609" t="s">
        <v>1453</v>
      </c>
      <c r="E609" t="s">
        <v>251</v>
      </c>
      <c r="F609" t="s">
        <v>252</v>
      </c>
      <c r="G609" t="s">
        <v>1454</v>
      </c>
    </row>
    <row r="610" spans="1:7" x14ac:dyDescent="0.25">
      <c r="A610" s="5">
        <v>68</v>
      </c>
      <c r="B610" t="s">
        <v>1429</v>
      </c>
      <c r="C610" s="5">
        <v>68235</v>
      </c>
      <c r="D610" t="s">
        <v>1455</v>
      </c>
      <c r="E610" t="s">
        <v>251</v>
      </c>
      <c r="F610" t="s">
        <v>252</v>
      </c>
      <c r="G610" t="s">
        <v>1456</v>
      </c>
    </row>
    <row r="611" spans="1:7" x14ac:dyDescent="0.25">
      <c r="A611" s="5">
        <v>68</v>
      </c>
      <c r="B611" t="s">
        <v>1429</v>
      </c>
      <c r="C611" s="5">
        <v>68276</v>
      </c>
      <c r="D611" t="s">
        <v>1457</v>
      </c>
      <c r="E611" t="s">
        <v>251</v>
      </c>
      <c r="F611" t="s">
        <v>252</v>
      </c>
      <c r="G611" t="s">
        <v>1458</v>
      </c>
    </row>
    <row r="612" spans="1:7" x14ac:dyDescent="0.25">
      <c r="A612" s="5">
        <v>68</v>
      </c>
      <c r="B612" t="s">
        <v>1429</v>
      </c>
      <c r="C612" s="5">
        <v>68307</v>
      </c>
      <c r="D612" t="s">
        <v>1459</v>
      </c>
      <c r="E612" t="s">
        <v>251</v>
      </c>
      <c r="F612" t="s">
        <v>252</v>
      </c>
      <c r="G612" t="s">
        <v>1460</v>
      </c>
    </row>
    <row r="613" spans="1:7" x14ac:dyDescent="0.25">
      <c r="A613" s="5">
        <v>68</v>
      </c>
      <c r="B613" t="s">
        <v>1429</v>
      </c>
      <c r="C613" s="5">
        <v>68344</v>
      </c>
      <c r="D613" t="s">
        <v>1461</v>
      </c>
      <c r="E613" t="s">
        <v>251</v>
      </c>
      <c r="F613" t="s">
        <v>252</v>
      </c>
      <c r="G613" t="s">
        <v>1462</v>
      </c>
    </row>
    <row r="614" spans="1:7" x14ac:dyDescent="0.25">
      <c r="A614" s="5">
        <v>68</v>
      </c>
      <c r="B614" t="s">
        <v>1429</v>
      </c>
      <c r="C614" s="5">
        <v>68368</v>
      </c>
      <c r="D614" t="s">
        <v>1463</v>
      </c>
      <c r="E614" t="s">
        <v>251</v>
      </c>
      <c r="F614" t="s">
        <v>252</v>
      </c>
      <c r="G614" t="s">
        <v>1464</v>
      </c>
    </row>
    <row r="615" spans="1:7" x14ac:dyDescent="0.25">
      <c r="A615" s="5">
        <v>68</v>
      </c>
      <c r="B615" t="s">
        <v>1429</v>
      </c>
      <c r="C615" s="5">
        <v>68377</v>
      </c>
      <c r="D615" t="s">
        <v>1465</v>
      </c>
      <c r="E615" t="s">
        <v>251</v>
      </c>
      <c r="F615" t="s">
        <v>252</v>
      </c>
      <c r="G615" t="s">
        <v>1466</v>
      </c>
    </row>
    <row r="616" spans="1:7" x14ac:dyDescent="0.25">
      <c r="A616" s="5">
        <v>68</v>
      </c>
      <c r="B616" t="s">
        <v>1429</v>
      </c>
      <c r="C616" s="5">
        <v>68385</v>
      </c>
      <c r="D616" t="s">
        <v>1467</v>
      </c>
      <c r="E616" t="s">
        <v>251</v>
      </c>
      <c r="F616" t="s">
        <v>252</v>
      </c>
      <c r="G616" t="s">
        <v>1468</v>
      </c>
    </row>
    <row r="617" spans="1:7" x14ac:dyDescent="0.25">
      <c r="A617" s="5">
        <v>68</v>
      </c>
      <c r="B617" t="s">
        <v>1429</v>
      </c>
      <c r="C617" s="5">
        <v>68406</v>
      </c>
      <c r="D617" t="s">
        <v>1469</v>
      </c>
      <c r="E617" t="s">
        <v>251</v>
      </c>
      <c r="F617" t="s">
        <v>252</v>
      </c>
      <c r="G617" t="s">
        <v>1470</v>
      </c>
    </row>
    <row r="618" spans="1:7" x14ac:dyDescent="0.25">
      <c r="A618" s="5">
        <v>68</v>
      </c>
      <c r="B618" t="s">
        <v>1429</v>
      </c>
      <c r="C618" s="5">
        <v>68418</v>
      </c>
      <c r="D618" t="s">
        <v>1471</v>
      </c>
      <c r="E618" t="s">
        <v>251</v>
      </c>
      <c r="F618" t="s">
        <v>252</v>
      </c>
      <c r="G618" t="s">
        <v>1472</v>
      </c>
    </row>
    <row r="619" spans="1:7" x14ac:dyDescent="0.25">
      <c r="A619" s="5">
        <v>68</v>
      </c>
      <c r="B619" t="s">
        <v>1429</v>
      </c>
      <c r="C619" s="5">
        <v>68432</v>
      </c>
      <c r="D619" t="s">
        <v>1473</v>
      </c>
      <c r="E619" t="s">
        <v>251</v>
      </c>
      <c r="F619" t="s">
        <v>252</v>
      </c>
      <c r="G619" t="s">
        <v>1474</v>
      </c>
    </row>
    <row r="620" spans="1:7" x14ac:dyDescent="0.25">
      <c r="A620" s="5">
        <v>68</v>
      </c>
      <c r="B620" t="s">
        <v>1429</v>
      </c>
      <c r="C620" s="5">
        <v>68444</v>
      </c>
      <c r="D620" t="s">
        <v>1475</v>
      </c>
      <c r="E620" t="s">
        <v>251</v>
      </c>
      <c r="F620" t="s">
        <v>252</v>
      </c>
      <c r="G620" t="s">
        <v>1476</v>
      </c>
    </row>
    <row r="621" spans="1:7" x14ac:dyDescent="0.25">
      <c r="A621" s="5">
        <v>68</v>
      </c>
      <c r="B621" t="s">
        <v>1429</v>
      </c>
      <c r="C621" s="5">
        <v>68498</v>
      </c>
      <c r="D621" t="s">
        <v>1477</v>
      </c>
      <c r="E621" t="s">
        <v>251</v>
      </c>
      <c r="F621" t="s">
        <v>252</v>
      </c>
      <c r="G621" t="s">
        <v>1478</v>
      </c>
    </row>
    <row r="622" spans="1:7" x14ac:dyDescent="0.25">
      <c r="A622" s="5">
        <v>68</v>
      </c>
      <c r="B622" t="s">
        <v>1429</v>
      </c>
      <c r="C622" s="5">
        <v>68500</v>
      </c>
      <c r="D622" t="s">
        <v>1479</v>
      </c>
      <c r="E622" t="s">
        <v>251</v>
      </c>
      <c r="F622" t="s">
        <v>252</v>
      </c>
      <c r="G622" t="s">
        <v>1480</v>
      </c>
    </row>
    <row r="623" spans="1:7" x14ac:dyDescent="0.25">
      <c r="A623" s="5">
        <v>68</v>
      </c>
      <c r="B623" t="s">
        <v>1429</v>
      </c>
      <c r="C623" s="5">
        <v>68547</v>
      </c>
      <c r="D623" t="s">
        <v>1481</v>
      </c>
      <c r="E623" t="s">
        <v>251</v>
      </c>
      <c r="F623" t="s">
        <v>252</v>
      </c>
      <c r="G623" t="s">
        <v>1482</v>
      </c>
    </row>
    <row r="624" spans="1:7" x14ac:dyDescent="0.25">
      <c r="A624" s="5">
        <v>68</v>
      </c>
      <c r="B624" t="s">
        <v>1429</v>
      </c>
      <c r="C624" s="5">
        <v>68549</v>
      </c>
      <c r="D624" t="s">
        <v>1483</v>
      </c>
      <c r="E624" t="s">
        <v>251</v>
      </c>
      <c r="F624" t="s">
        <v>252</v>
      </c>
      <c r="G624" t="s">
        <v>1484</v>
      </c>
    </row>
    <row r="625" spans="1:7" x14ac:dyDescent="0.25">
      <c r="A625" s="5">
        <v>68</v>
      </c>
      <c r="B625" t="s">
        <v>1429</v>
      </c>
      <c r="C625" s="5">
        <v>68572</v>
      </c>
      <c r="D625" t="s">
        <v>1485</v>
      </c>
      <c r="E625" t="s">
        <v>251</v>
      </c>
      <c r="F625" t="s">
        <v>252</v>
      </c>
      <c r="G625" t="s">
        <v>1486</v>
      </c>
    </row>
    <row r="626" spans="1:7" x14ac:dyDescent="0.25">
      <c r="A626" s="5">
        <v>68</v>
      </c>
      <c r="B626" t="s">
        <v>1429</v>
      </c>
      <c r="C626" s="5">
        <v>68573</v>
      </c>
      <c r="D626" t="s">
        <v>1487</v>
      </c>
      <c r="E626" t="s">
        <v>251</v>
      </c>
      <c r="F626" t="s">
        <v>252</v>
      </c>
      <c r="G626" t="s">
        <v>1488</v>
      </c>
    </row>
    <row r="627" spans="1:7" x14ac:dyDescent="0.25">
      <c r="A627" s="5">
        <v>68</v>
      </c>
      <c r="B627" t="s">
        <v>1429</v>
      </c>
      <c r="C627" s="5">
        <v>68575</v>
      </c>
      <c r="D627" t="s">
        <v>1489</v>
      </c>
      <c r="E627" t="s">
        <v>251</v>
      </c>
      <c r="F627" t="s">
        <v>252</v>
      </c>
      <c r="G627" t="s">
        <v>1490</v>
      </c>
    </row>
    <row r="628" spans="1:7" x14ac:dyDescent="0.25">
      <c r="A628" s="5">
        <v>68</v>
      </c>
      <c r="B628" t="s">
        <v>1429</v>
      </c>
      <c r="C628" s="5">
        <v>68615</v>
      </c>
      <c r="D628" t="s">
        <v>388</v>
      </c>
      <c r="E628" t="s">
        <v>251</v>
      </c>
      <c r="F628" t="s">
        <v>252</v>
      </c>
      <c r="G628" t="s">
        <v>1491</v>
      </c>
    </row>
    <row r="629" spans="1:7" x14ac:dyDescent="0.25">
      <c r="A629" s="5">
        <v>68</v>
      </c>
      <c r="B629" t="s">
        <v>1429</v>
      </c>
      <c r="C629" s="5">
        <v>68655</v>
      </c>
      <c r="D629" t="s">
        <v>1492</v>
      </c>
      <c r="E629" t="s">
        <v>251</v>
      </c>
      <c r="F629" t="s">
        <v>252</v>
      </c>
      <c r="G629" t="s">
        <v>1493</v>
      </c>
    </row>
    <row r="630" spans="1:7" x14ac:dyDescent="0.25">
      <c r="A630" s="5">
        <v>68</v>
      </c>
      <c r="B630" t="s">
        <v>1429</v>
      </c>
      <c r="C630" s="5">
        <v>68669</v>
      </c>
      <c r="D630" t="s">
        <v>1494</v>
      </c>
      <c r="E630" t="s">
        <v>251</v>
      </c>
      <c r="F630" t="s">
        <v>252</v>
      </c>
      <c r="G630" t="s">
        <v>1495</v>
      </c>
    </row>
    <row r="631" spans="1:7" x14ac:dyDescent="0.25">
      <c r="A631" s="5">
        <v>68</v>
      </c>
      <c r="B631" t="s">
        <v>1429</v>
      </c>
      <c r="C631" s="5">
        <v>68679</v>
      </c>
      <c r="D631" t="s">
        <v>1496</v>
      </c>
      <c r="E631" t="s">
        <v>251</v>
      </c>
      <c r="F631" t="s">
        <v>252</v>
      </c>
      <c r="G631" t="s">
        <v>1497</v>
      </c>
    </row>
    <row r="632" spans="1:7" x14ac:dyDescent="0.25">
      <c r="A632" s="5">
        <v>68</v>
      </c>
      <c r="B632" t="s">
        <v>1429</v>
      </c>
      <c r="C632" s="5">
        <v>68686</v>
      </c>
      <c r="D632" t="s">
        <v>1498</v>
      </c>
      <c r="E632" t="s">
        <v>251</v>
      </c>
      <c r="F632" t="s">
        <v>252</v>
      </c>
      <c r="G632" t="s">
        <v>1499</v>
      </c>
    </row>
    <row r="633" spans="1:7" x14ac:dyDescent="0.25">
      <c r="A633" s="5">
        <v>68</v>
      </c>
      <c r="B633" t="s">
        <v>1429</v>
      </c>
      <c r="C633" s="5">
        <v>68689</v>
      </c>
      <c r="D633" t="s">
        <v>1500</v>
      </c>
      <c r="E633" t="s">
        <v>251</v>
      </c>
      <c r="F633" t="s">
        <v>252</v>
      </c>
      <c r="G633" t="s">
        <v>1501</v>
      </c>
    </row>
    <row r="634" spans="1:7" x14ac:dyDescent="0.25">
      <c r="A634" s="5">
        <v>68</v>
      </c>
      <c r="B634" t="s">
        <v>1429</v>
      </c>
      <c r="C634" s="5">
        <v>68705</v>
      </c>
      <c r="D634" t="s">
        <v>418</v>
      </c>
      <c r="E634" t="s">
        <v>251</v>
      </c>
      <c r="F634" t="s">
        <v>252</v>
      </c>
      <c r="G634" t="s">
        <v>1502</v>
      </c>
    </row>
    <row r="635" spans="1:7" x14ac:dyDescent="0.25">
      <c r="A635" s="5">
        <v>68</v>
      </c>
      <c r="B635" t="s">
        <v>1429</v>
      </c>
      <c r="C635" s="5">
        <v>68745</v>
      </c>
      <c r="D635" t="s">
        <v>1503</v>
      </c>
      <c r="E635" t="s">
        <v>251</v>
      </c>
      <c r="F635" t="s">
        <v>252</v>
      </c>
      <c r="G635" t="s">
        <v>1504</v>
      </c>
    </row>
    <row r="636" spans="1:7" x14ac:dyDescent="0.25">
      <c r="A636" s="5">
        <v>68</v>
      </c>
      <c r="B636" t="s">
        <v>1429</v>
      </c>
      <c r="C636" s="5">
        <v>68755</v>
      </c>
      <c r="D636" t="s">
        <v>1505</v>
      </c>
      <c r="E636" t="s">
        <v>251</v>
      </c>
      <c r="F636" t="s">
        <v>252</v>
      </c>
      <c r="G636" t="s">
        <v>1506</v>
      </c>
    </row>
    <row r="637" spans="1:7" x14ac:dyDescent="0.25">
      <c r="A637" s="5">
        <v>68</v>
      </c>
      <c r="B637" t="s">
        <v>1429</v>
      </c>
      <c r="C637" s="5">
        <v>68770</v>
      </c>
      <c r="D637" t="s">
        <v>1507</v>
      </c>
      <c r="E637" t="s">
        <v>251</v>
      </c>
      <c r="F637" t="s">
        <v>252</v>
      </c>
      <c r="G637" t="s">
        <v>1508</v>
      </c>
    </row>
    <row r="638" spans="1:7" x14ac:dyDescent="0.25">
      <c r="A638" s="5">
        <v>68</v>
      </c>
      <c r="B638" t="s">
        <v>1429</v>
      </c>
      <c r="C638" s="5">
        <v>68855</v>
      </c>
      <c r="D638" t="s">
        <v>1509</v>
      </c>
      <c r="E638" t="s">
        <v>251</v>
      </c>
      <c r="F638" t="s">
        <v>252</v>
      </c>
      <c r="G638" t="s">
        <v>1510</v>
      </c>
    </row>
    <row r="639" spans="1:7" x14ac:dyDescent="0.25">
      <c r="A639" s="5">
        <v>68</v>
      </c>
      <c r="B639" t="s">
        <v>1429</v>
      </c>
      <c r="C639" s="5">
        <v>68861</v>
      </c>
      <c r="D639" t="s">
        <v>1511</v>
      </c>
      <c r="E639" t="s">
        <v>251</v>
      </c>
      <c r="F639" t="s">
        <v>252</v>
      </c>
      <c r="G639" t="s">
        <v>1512</v>
      </c>
    </row>
    <row r="640" spans="1:7" x14ac:dyDescent="0.25">
      <c r="A640" s="5">
        <v>68</v>
      </c>
      <c r="B640" t="s">
        <v>1429</v>
      </c>
      <c r="C640" s="5">
        <v>68872</v>
      </c>
      <c r="D640" t="s">
        <v>1190</v>
      </c>
      <c r="E640" t="s">
        <v>251</v>
      </c>
      <c r="F640" t="s">
        <v>252</v>
      </c>
      <c r="G640" t="s">
        <v>1513</v>
      </c>
    </row>
    <row r="641" spans="1:7" x14ac:dyDescent="0.25">
      <c r="A641" s="5">
        <v>68</v>
      </c>
      <c r="B641" t="s">
        <v>1429</v>
      </c>
      <c r="C641" s="5">
        <v>68895</v>
      </c>
      <c r="D641" t="s">
        <v>1514</v>
      </c>
      <c r="E641" t="s">
        <v>251</v>
      </c>
      <c r="F641" t="s">
        <v>252</v>
      </c>
      <c r="G641" t="s">
        <v>1515</v>
      </c>
    </row>
    <row r="642" spans="1:7" x14ac:dyDescent="0.25">
      <c r="A642" s="5">
        <v>70</v>
      </c>
      <c r="B642" t="s">
        <v>1516</v>
      </c>
      <c r="C642" s="5">
        <v>70001</v>
      </c>
      <c r="D642" t="s">
        <v>1517</v>
      </c>
      <c r="E642" t="s">
        <v>251</v>
      </c>
      <c r="F642" t="s">
        <v>252</v>
      </c>
      <c r="G642" t="s">
        <v>1518</v>
      </c>
    </row>
    <row r="643" spans="1:7" x14ac:dyDescent="0.25">
      <c r="A643" s="5">
        <v>70</v>
      </c>
      <c r="B643" t="s">
        <v>1516</v>
      </c>
      <c r="C643" s="5">
        <v>70124</v>
      </c>
      <c r="D643" t="s">
        <v>1519</v>
      </c>
      <c r="E643" t="s">
        <v>251</v>
      </c>
      <c r="F643" t="s">
        <v>252</v>
      </c>
      <c r="G643" t="s">
        <v>1520</v>
      </c>
    </row>
    <row r="644" spans="1:7" x14ac:dyDescent="0.25">
      <c r="A644" s="5">
        <v>70</v>
      </c>
      <c r="B644" t="s">
        <v>1516</v>
      </c>
      <c r="C644" s="5">
        <v>70215</v>
      </c>
      <c r="D644" t="s">
        <v>1521</v>
      </c>
      <c r="E644" t="s">
        <v>251</v>
      </c>
      <c r="F644" t="s">
        <v>252</v>
      </c>
      <c r="G644" t="s">
        <v>1522</v>
      </c>
    </row>
    <row r="645" spans="1:7" x14ac:dyDescent="0.25">
      <c r="A645" s="5">
        <v>70</v>
      </c>
      <c r="B645" t="s">
        <v>1516</v>
      </c>
      <c r="C645" s="5">
        <v>70221</v>
      </c>
      <c r="D645" t="s">
        <v>1523</v>
      </c>
      <c r="E645" t="s">
        <v>251</v>
      </c>
      <c r="F645" t="s">
        <v>252</v>
      </c>
      <c r="G645" t="s">
        <v>1524</v>
      </c>
    </row>
    <row r="646" spans="1:7" x14ac:dyDescent="0.25">
      <c r="A646" s="5">
        <v>70</v>
      </c>
      <c r="B646" t="s">
        <v>1516</v>
      </c>
      <c r="C646" s="5">
        <v>70233</v>
      </c>
      <c r="D646" t="s">
        <v>1525</v>
      </c>
      <c r="E646" t="s">
        <v>251</v>
      </c>
      <c r="F646" t="s">
        <v>252</v>
      </c>
      <c r="G646" t="s">
        <v>1526</v>
      </c>
    </row>
    <row r="647" spans="1:7" x14ac:dyDescent="0.25">
      <c r="A647" s="5">
        <v>70</v>
      </c>
      <c r="B647" t="s">
        <v>1516</v>
      </c>
      <c r="C647" s="5">
        <v>70235</v>
      </c>
      <c r="D647" t="s">
        <v>1527</v>
      </c>
      <c r="E647" t="s">
        <v>251</v>
      </c>
      <c r="F647" t="s">
        <v>252</v>
      </c>
      <c r="G647" t="s">
        <v>1528</v>
      </c>
    </row>
    <row r="648" spans="1:7" x14ac:dyDescent="0.25">
      <c r="A648" s="5">
        <v>70</v>
      </c>
      <c r="B648" t="s">
        <v>1516</v>
      </c>
      <c r="C648" s="5">
        <v>70265</v>
      </c>
      <c r="D648" t="s">
        <v>1529</v>
      </c>
      <c r="E648" t="s">
        <v>251</v>
      </c>
      <c r="F648" t="s">
        <v>252</v>
      </c>
      <c r="G648" t="s">
        <v>1530</v>
      </c>
    </row>
    <row r="649" spans="1:7" x14ac:dyDescent="0.25">
      <c r="A649" s="5">
        <v>70</v>
      </c>
      <c r="B649" t="s">
        <v>1516</v>
      </c>
      <c r="C649" s="5">
        <v>70400</v>
      </c>
      <c r="D649" t="s">
        <v>358</v>
      </c>
      <c r="E649" t="s">
        <v>251</v>
      </c>
      <c r="F649" t="s">
        <v>252</v>
      </c>
      <c r="G649" t="s">
        <v>1531</v>
      </c>
    </row>
    <row r="650" spans="1:7" x14ac:dyDescent="0.25">
      <c r="A650" s="5">
        <v>70</v>
      </c>
      <c r="B650" t="s">
        <v>1516</v>
      </c>
      <c r="C650" s="5">
        <v>70418</v>
      </c>
      <c r="D650" t="s">
        <v>1532</v>
      </c>
      <c r="E650" t="s">
        <v>251</v>
      </c>
      <c r="F650" t="s">
        <v>252</v>
      </c>
      <c r="G650" t="s">
        <v>1533</v>
      </c>
    </row>
    <row r="651" spans="1:7" x14ac:dyDescent="0.25">
      <c r="A651" s="5">
        <v>70</v>
      </c>
      <c r="B651" t="s">
        <v>1516</v>
      </c>
      <c r="C651" s="5">
        <v>70429</v>
      </c>
      <c r="D651" t="s">
        <v>1534</v>
      </c>
      <c r="E651" t="s">
        <v>251</v>
      </c>
      <c r="F651" t="s">
        <v>252</v>
      </c>
      <c r="G651" t="s">
        <v>1535</v>
      </c>
    </row>
    <row r="652" spans="1:7" x14ac:dyDescent="0.25">
      <c r="A652" s="5">
        <v>70</v>
      </c>
      <c r="B652" t="s">
        <v>1516</v>
      </c>
      <c r="C652" s="5">
        <v>70508</v>
      </c>
      <c r="D652" t="s">
        <v>1536</v>
      </c>
      <c r="E652" t="s">
        <v>251</v>
      </c>
      <c r="F652" t="s">
        <v>252</v>
      </c>
      <c r="G652" t="s">
        <v>1537</v>
      </c>
    </row>
    <row r="653" spans="1:7" x14ac:dyDescent="0.25">
      <c r="A653" s="5">
        <v>70</v>
      </c>
      <c r="B653" t="s">
        <v>1516</v>
      </c>
      <c r="C653" s="5">
        <v>70523</v>
      </c>
      <c r="D653" t="s">
        <v>1538</v>
      </c>
      <c r="E653" t="s">
        <v>251</v>
      </c>
      <c r="F653" t="s">
        <v>252</v>
      </c>
      <c r="G653" t="s">
        <v>1539</v>
      </c>
    </row>
    <row r="654" spans="1:7" x14ac:dyDescent="0.25">
      <c r="A654" s="5">
        <v>70</v>
      </c>
      <c r="B654" t="s">
        <v>1516</v>
      </c>
      <c r="C654" s="5">
        <v>70670</v>
      </c>
      <c r="D654" t="s">
        <v>1540</v>
      </c>
      <c r="E654" t="s">
        <v>251</v>
      </c>
      <c r="F654" t="s">
        <v>252</v>
      </c>
      <c r="G654" t="s">
        <v>1541</v>
      </c>
    </row>
    <row r="655" spans="1:7" x14ac:dyDescent="0.25">
      <c r="A655" s="5">
        <v>70</v>
      </c>
      <c r="B655" t="s">
        <v>1516</v>
      </c>
      <c r="C655" s="5">
        <v>70678</v>
      </c>
      <c r="D655" t="s">
        <v>1542</v>
      </c>
      <c r="E655" t="s">
        <v>251</v>
      </c>
      <c r="F655" t="s">
        <v>252</v>
      </c>
      <c r="G655" t="s">
        <v>1543</v>
      </c>
    </row>
    <row r="656" spans="1:7" x14ac:dyDescent="0.25">
      <c r="A656" s="5">
        <v>70</v>
      </c>
      <c r="B656" t="s">
        <v>1516</v>
      </c>
      <c r="C656" s="5">
        <v>70702</v>
      </c>
      <c r="D656" t="s">
        <v>1544</v>
      </c>
      <c r="E656" t="s">
        <v>251</v>
      </c>
      <c r="F656" t="s">
        <v>252</v>
      </c>
      <c r="G656" t="s">
        <v>1545</v>
      </c>
    </row>
    <row r="657" spans="1:7" x14ac:dyDescent="0.25">
      <c r="A657" s="5">
        <v>70</v>
      </c>
      <c r="B657" t="s">
        <v>1516</v>
      </c>
      <c r="C657" s="5">
        <v>70708</v>
      </c>
      <c r="D657" t="s">
        <v>1546</v>
      </c>
      <c r="E657" t="s">
        <v>251</v>
      </c>
      <c r="F657" t="s">
        <v>252</v>
      </c>
      <c r="G657" t="s">
        <v>1547</v>
      </c>
    </row>
    <row r="658" spans="1:7" x14ac:dyDescent="0.25">
      <c r="A658" s="5">
        <v>70</v>
      </c>
      <c r="B658" t="s">
        <v>1516</v>
      </c>
      <c r="C658" s="5">
        <v>70713</v>
      </c>
      <c r="D658" t="s">
        <v>1548</v>
      </c>
      <c r="E658" t="s">
        <v>251</v>
      </c>
      <c r="F658" t="s">
        <v>252</v>
      </c>
      <c r="G658" t="s">
        <v>1549</v>
      </c>
    </row>
    <row r="659" spans="1:7" x14ac:dyDescent="0.25">
      <c r="A659" s="5">
        <v>70</v>
      </c>
      <c r="B659" t="s">
        <v>1516</v>
      </c>
      <c r="C659" s="5">
        <v>70717</v>
      </c>
      <c r="D659" t="s">
        <v>1550</v>
      </c>
      <c r="E659" t="s">
        <v>251</v>
      </c>
      <c r="F659" t="s">
        <v>252</v>
      </c>
      <c r="G659" t="s">
        <v>1551</v>
      </c>
    </row>
    <row r="660" spans="1:7" x14ac:dyDescent="0.25">
      <c r="A660" s="5">
        <v>70</v>
      </c>
      <c r="B660" t="s">
        <v>1516</v>
      </c>
      <c r="C660" s="5">
        <v>70742</v>
      </c>
      <c r="D660" t="s">
        <v>1552</v>
      </c>
      <c r="E660" t="s">
        <v>251</v>
      </c>
      <c r="F660" t="s">
        <v>252</v>
      </c>
      <c r="G660" t="s">
        <v>1553</v>
      </c>
    </row>
    <row r="661" spans="1:7" x14ac:dyDescent="0.25">
      <c r="A661" s="5">
        <v>70</v>
      </c>
      <c r="B661" t="s">
        <v>1516</v>
      </c>
      <c r="C661" s="5">
        <v>70771</v>
      </c>
      <c r="D661" t="s">
        <v>1516</v>
      </c>
      <c r="E661" t="s">
        <v>251</v>
      </c>
      <c r="F661" t="s">
        <v>252</v>
      </c>
      <c r="G661" t="s">
        <v>1554</v>
      </c>
    </row>
    <row r="662" spans="1:7" x14ac:dyDescent="0.25">
      <c r="A662" s="5">
        <v>70</v>
      </c>
      <c r="B662" t="s">
        <v>1516</v>
      </c>
      <c r="C662" s="5">
        <v>70820</v>
      </c>
      <c r="D662" t="s">
        <v>1555</v>
      </c>
      <c r="E662" t="s">
        <v>251</v>
      </c>
      <c r="F662" t="s">
        <v>252</v>
      </c>
      <c r="G662" t="s">
        <v>1556</v>
      </c>
    </row>
    <row r="663" spans="1:7" x14ac:dyDescent="0.25">
      <c r="A663" s="5">
        <v>70</v>
      </c>
      <c r="B663" t="s">
        <v>1516</v>
      </c>
      <c r="C663" s="5">
        <v>70823</v>
      </c>
      <c r="D663" t="s">
        <v>1557</v>
      </c>
      <c r="E663" t="s">
        <v>251</v>
      </c>
      <c r="F663" t="s">
        <v>252</v>
      </c>
      <c r="G663" t="s">
        <v>1558</v>
      </c>
    </row>
    <row r="664" spans="1:7" x14ac:dyDescent="0.25">
      <c r="A664" s="5">
        <v>73</v>
      </c>
      <c r="B664" t="s">
        <v>1559</v>
      </c>
      <c r="C664" s="5">
        <v>73001</v>
      </c>
      <c r="D664" t="s">
        <v>1560</v>
      </c>
      <c r="E664" t="s">
        <v>251</v>
      </c>
      <c r="F664" t="s">
        <v>252</v>
      </c>
      <c r="G664" t="s">
        <v>1561</v>
      </c>
    </row>
    <row r="665" spans="1:7" x14ac:dyDescent="0.25">
      <c r="A665" s="5">
        <v>73</v>
      </c>
      <c r="B665" t="s">
        <v>1559</v>
      </c>
      <c r="C665" s="5">
        <v>73026</v>
      </c>
      <c r="D665" t="s">
        <v>1562</v>
      </c>
      <c r="E665" t="s">
        <v>251</v>
      </c>
      <c r="F665" t="s">
        <v>252</v>
      </c>
      <c r="G665" t="s">
        <v>1563</v>
      </c>
    </row>
    <row r="666" spans="1:7" x14ac:dyDescent="0.25">
      <c r="A666" s="5">
        <v>73</v>
      </c>
      <c r="B666" t="s">
        <v>1559</v>
      </c>
      <c r="C666" s="5">
        <v>73030</v>
      </c>
      <c r="D666" t="s">
        <v>1564</v>
      </c>
      <c r="E666" t="s">
        <v>251</v>
      </c>
      <c r="F666" t="s">
        <v>252</v>
      </c>
      <c r="G666" t="s">
        <v>1565</v>
      </c>
    </row>
    <row r="667" spans="1:7" x14ac:dyDescent="0.25">
      <c r="A667" s="5">
        <v>73</v>
      </c>
      <c r="B667" t="s">
        <v>1559</v>
      </c>
      <c r="C667" s="5">
        <v>73043</v>
      </c>
      <c r="D667" t="s">
        <v>1566</v>
      </c>
      <c r="E667" t="s">
        <v>251</v>
      </c>
      <c r="F667" t="s">
        <v>252</v>
      </c>
      <c r="G667" t="s">
        <v>1567</v>
      </c>
    </row>
    <row r="668" spans="1:7" x14ac:dyDescent="0.25">
      <c r="A668" s="5">
        <v>73</v>
      </c>
      <c r="B668" t="s">
        <v>1559</v>
      </c>
      <c r="C668" s="5">
        <v>73055</v>
      </c>
      <c r="D668" t="s">
        <v>1568</v>
      </c>
      <c r="E668" t="s">
        <v>251</v>
      </c>
      <c r="F668" t="s">
        <v>252</v>
      </c>
      <c r="G668" t="s">
        <v>1569</v>
      </c>
    </row>
    <row r="669" spans="1:7" x14ac:dyDescent="0.25">
      <c r="A669" s="5">
        <v>73</v>
      </c>
      <c r="B669" t="s">
        <v>1559</v>
      </c>
      <c r="C669" s="5">
        <v>73067</v>
      </c>
      <c r="D669" t="s">
        <v>1570</v>
      </c>
      <c r="E669" t="s">
        <v>251</v>
      </c>
      <c r="F669" t="s">
        <v>252</v>
      </c>
      <c r="G669" t="s">
        <v>1571</v>
      </c>
    </row>
    <row r="670" spans="1:7" x14ac:dyDescent="0.25">
      <c r="A670" s="5">
        <v>73</v>
      </c>
      <c r="B670" t="s">
        <v>1559</v>
      </c>
      <c r="C670" s="5">
        <v>73124</v>
      </c>
      <c r="D670" t="s">
        <v>1572</v>
      </c>
      <c r="E670" t="s">
        <v>251</v>
      </c>
      <c r="F670" t="s">
        <v>252</v>
      </c>
      <c r="G670" t="s">
        <v>1573</v>
      </c>
    </row>
    <row r="671" spans="1:7" x14ac:dyDescent="0.25">
      <c r="A671" s="5">
        <v>73</v>
      </c>
      <c r="B671" t="s">
        <v>1559</v>
      </c>
      <c r="C671" s="5">
        <v>73168</v>
      </c>
      <c r="D671" t="s">
        <v>1574</v>
      </c>
      <c r="E671" t="s">
        <v>251</v>
      </c>
      <c r="F671" t="s">
        <v>252</v>
      </c>
      <c r="G671" t="s">
        <v>1575</v>
      </c>
    </row>
    <row r="672" spans="1:7" x14ac:dyDescent="0.25">
      <c r="A672" s="5">
        <v>73</v>
      </c>
      <c r="B672" t="s">
        <v>1559</v>
      </c>
      <c r="C672" s="5">
        <v>73200</v>
      </c>
      <c r="D672" t="s">
        <v>1576</v>
      </c>
      <c r="E672" t="s">
        <v>251</v>
      </c>
      <c r="F672" t="s">
        <v>252</v>
      </c>
      <c r="G672" t="s">
        <v>1577</v>
      </c>
    </row>
    <row r="673" spans="1:7" x14ac:dyDescent="0.25">
      <c r="A673" s="5">
        <v>73</v>
      </c>
      <c r="B673" t="s">
        <v>1559</v>
      </c>
      <c r="C673" s="5">
        <v>73217</v>
      </c>
      <c r="D673" t="s">
        <v>1578</v>
      </c>
      <c r="E673" t="s">
        <v>251</v>
      </c>
      <c r="F673" t="s">
        <v>252</v>
      </c>
      <c r="G673" t="s">
        <v>1579</v>
      </c>
    </row>
    <row r="674" spans="1:7" x14ac:dyDescent="0.25">
      <c r="A674" s="5">
        <v>73</v>
      </c>
      <c r="B674" t="s">
        <v>1559</v>
      </c>
      <c r="C674" s="5">
        <v>73236</v>
      </c>
      <c r="D674" t="s">
        <v>1580</v>
      </c>
      <c r="E674" t="s">
        <v>251</v>
      </c>
      <c r="F674" t="s">
        <v>252</v>
      </c>
      <c r="G674" t="s">
        <v>1581</v>
      </c>
    </row>
    <row r="675" spans="1:7" x14ac:dyDescent="0.25">
      <c r="A675" s="5">
        <v>73</v>
      </c>
      <c r="B675" t="s">
        <v>1559</v>
      </c>
      <c r="C675" s="5">
        <v>73268</v>
      </c>
      <c r="D675" t="s">
        <v>1582</v>
      </c>
      <c r="E675" t="s">
        <v>251</v>
      </c>
      <c r="F675" t="s">
        <v>252</v>
      </c>
      <c r="G675" t="s">
        <v>1583</v>
      </c>
    </row>
    <row r="676" spans="1:7" x14ac:dyDescent="0.25">
      <c r="A676" s="5">
        <v>73</v>
      </c>
      <c r="B676" t="s">
        <v>1559</v>
      </c>
      <c r="C676" s="5">
        <v>73275</v>
      </c>
      <c r="D676" t="s">
        <v>1584</v>
      </c>
      <c r="E676" t="s">
        <v>251</v>
      </c>
      <c r="F676" t="s">
        <v>252</v>
      </c>
      <c r="G676" t="s">
        <v>1585</v>
      </c>
    </row>
    <row r="677" spans="1:7" x14ac:dyDescent="0.25">
      <c r="A677" s="5">
        <v>73</v>
      </c>
      <c r="B677" t="s">
        <v>1559</v>
      </c>
      <c r="C677" s="5">
        <v>73283</v>
      </c>
      <c r="D677" t="s">
        <v>1586</v>
      </c>
      <c r="E677" t="s">
        <v>251</v>
      </c>
      <c r="F677" t="s">
        <v>252</v>
      </c>
      <c r="G677" t="s">
        <v>1587</v>
      </c>
    </row>
    <row r="678" spans="1:7" x14ac:dyDescent="0.25">
      <c r="A678" s="5">
        <v>73</v>
      </c>
      <c r="B678" t="s">
        <v>1559</v>
      </c>
      <c r="C678" s="5">
        <v>73319</v>
      </c>
      <c r="D678" t="s">
        <v>1588</v>
      </c>
      <c r="E678" t="s">
        <v>251</v>
      </c>
      <c r="F678" t="s">
        <v>252</v>
      </c>
      <c r="G678" t="s">
        <v>1589</v>
      </c>
    </row>
    <row r="679" spans="1:7" x14ac:dyDescent="0.25">
      <c r="A679" s="5">
        <v>73</v>
      </c>
      <c r="B679" t="s">
        <v>1559</v>
      </c>
      <c r="C679" s="5">
        <v>73347</v>
      </c>
      <c r="D679" t="s">
        <v>1590</v>
      </c>
      <c r="E679" t="s">
        <v>251</v>
      </c>
      <c r="F679" t="s">
        <v>252</v>
      </c>
      <c r="G679" t="s">
        <v>1591</v>
      </c>
    </row>
    <row r="680" spans="1:7" x14ac:dyDescent="0.25">
      <c r="A680" s="5">
        <v>73</v>
      </c>
      <c r="B680" t="s">
        <v>1559</v>
      </c>
      <c r="C680" s="5">
        <v>73349</v>
      </c>
      <c r="D680" t="s">
        <v>1592</v>
      </c>
      <c r="E680" t="s">
        <v>251</v>
      </c>
      <c r="F680" t="s">
        <v>252</v>
      </c>
      <c r="G680" t="s">
        <v>1593</v>
      </c>
    </row>
    <row r="681" spans="1:7" x14ac:dyDescent="0.25">
      <c r="A681" s="5">
        <v>73</v>
      </c>
      <c r="B681" t="s">
        <v>1559</v>
      </c>
      <c r="C681" s="5">
        <v>73352</v>
      </c>
      <c r="D681" t="s">
        <v>1594</v>
      </c>
      <c r="E681" t="s">
        <v>251</v>
      </c>
      <c r="F681" t="s">
        <v>252</v>
      </c>
      <c r="G681" t="s">
        <v>1595</v>
      </c>
    </row>
    <row r="682" spans="1:7" x14ac:dyDescent="0.25">
      <c r="A682" s="5">
        <v>73</v>
      </c>
      <c r="B682" t="s">
        <v>1559</v>
      </c>
      <c r="C682" s="5">
        <v>73408</v>
      </c>
      <c r="D682" t="s">
        <v>1596</v>
      </c>
      <c r="E682" t="s">
        <v>251</v>
      </c>
      <c r="F682" t="s">
        <v>252</v>
      </c>
      <c r="G682" t="s">
        <v>1597</v>
      </c>
    </row>
    <row r="683" spans="1:7" x14ac:dyDescent="0.25">
      <c r="A683" s="5">
        <v>73</v>
      </c>
      <c r="B683" t="s">
        <v>1559</v>
      </c>
      <c r="C683" s="5">
        <v>73411</v>
      </c>
      <c r="D683" t="s">
        <v>1598</v>
      </c>
      <c r="E683" t="s">
        <v>251</v>
      </c>
      <c r="F683" t="s">
        <v>252</v>
      </c>
      <c r="G683" t="s">
        <v>1599</v>
      </c>
    </row>
    <row r="684" spans="1:7" x14ac:dyDescent="0.25">
      <c r="A684" s="5">
        <v>73</v>
      </c>
      <c r="B684" t="s">
        <v>1559</v>
      </c>
      <c r="C684" s="5">
        <v>73443</v>
      </c>
      <c r="D684" t="s">
        <v>1600</v>
      </c>
      <c r="E684" t="s">
        <v>251</v>
      </c>
      <c r="F684" t="s">
        <v>252</v>
      </c>
      <c r="G684" t="s">
        <v>1601</v>
      </c>
    </row>
    <row r="685" spans="1:7" x14ac:dyDescent="0.25">
      <c r="A685" s="5">
        <v>73</v>
      </c>
      <c r="B685" t="s">
        <v>1559</v>
      </c>
      <c r="C685" s="5">
        <v>73449</v>
      </c>
      <c r="D685" t="s">
        <v>1602</v>
      </c>
      <c r="E685" t="s">
        <v>251</v>
      </c>
      <c r="F685" t="s">
        <v>252</v>
      </c>
      <c r="G685" t="s">
        <v>1603</v>
      </c>
    </row>
    <row r="686" spans="1:7" x14ac:dyDescent="0.25">
      <c r="A686" s="5">
        <v>73</v>
      </c>
      <c r="B686" t="s">
        <v>1559</v>
      </c>
      <c r="C686" s="5">
        <v>73483</v>
      </c>
      <c r="D686" t="s">
        <v>1604</v>
      </c>
      <c r="E686" t="s">
        <v>251</v>
      </c>
      <c r="F686" t="s">
        <v>252</v>
      </c>
      <c r="G686" t="s">
        <v>1605</v>
      </c>
    </row>
    <row r="687" spans="1:7" x14ac:dyDescent="0.25">
      <c r="A687" s="5">
        <v>73</v>
      </c>
      <c r="B687" t="s">
        <v>1559</v>
      </c>
      <c r="C687" s="5">
        <v>73504</v>
      </c>
      <c r="D687" t="s">
        <v>1606</v>
      </c>
      <c r="E687" t="s">
        <v>251</v>
      </c>
      <c r="F687" t="s">
        <v>252</v>
      </c>
      <c r="G687" t="s">
        <v>1607</v>
      </c>
    </row>
    <row r="688" spans="1:7" x14ac:dyDescent="0.25">
      <c r="A688" s="5">
        <v>73</v>
      </c>
      <c r="B688" t="s">
        <v>1559</v>
      </c>
      <c r="C688" s="5">
        <v>73547</v>
      </c>
      <c r="D688" t="s">
        <v>1608</v>
      </c>
      <c r="E688" t="s">
        <v>251</v>
      </c>
      <c r="F688" t="s">
        <v>252</v>
      </c>
      <c r="G688" t="s">
        <v>1609</v>
      </c>
    </row>
    <row r="689" spans="1:7" x14ac:dyDescent="0.25">
      <c r="A689" s="5">
        <v>73</v>
      </c>
      <c r="B689" t="s">
        <v>1559</v>
      </c>
      <c r="C689" s="5">
        <v>73563</v>
      </c>
      <c r="D689" t="s">
        <v>1610</v>
      </c>
      <c r="E689" t="s">
        <v>251</v>
      </c>
      <c r="F689" t="s">
        <v>252</v>
      </c>
      <c r="G689" t="s">
        <v>1611</v>
      </c>
    </row>
    <row r="690" spans="1:7" x14ac:dyDescent="0.25">
      <c r="A690" s="5">
        <v>73</v>
      </c>
      <c r="B690" t="s">
        <v>1559</v>
      </c>
      <c r="C690" s="5">
        <v>73585</v>
      </c>
      <c r="D690" t="s">
        <v>1612</v>
      </c>
      <c r="E690" t="s">
        <v>251</v>
      </c>
      <c r="F690" t="s">
        <v>252</v>
      </c>
      <c r="G690" t="s">
        <v>1613</v>
      </c>
    </row>
    <row r="691" spans="1:7" x14ac:dyDescent="0.25">
      <c r="A691" s="5">
        <v>73</v>
      </c>
      <c r="B691" t="s">
        <v>1559</v>
      </c>
      <c r="C691" s="5">
        <v>73616</v>
      </c>
      <c r="D691" t="s">
        <v>1614</v>
      </c>
      <c r="E691" t="s">
        <v>251</v>
      </c>
      <c r="F691" t="s">
        <v>252</v>
      </c>
      <c r="G691" t="s">
        <v>1615</v>
      </c>
    </row>
    <row r="692" spans="1:7" x14ac:dyDescent="0.25">
      <c r="A692" s="5">
        <v>73</v>
      </c>
      <c r="B692" t="s">
        <v>1559</v>
      </c>
      <c r="C692" s="5">
        <v>73622</v>
      </c>
      <c r="D692" t="s">
        <v>1616</v>
      </c>
      <c r="E692" t="s">
        <v>251</v>
      </c>
      <c r="F692" t="s">
        <v>252</v>
      </c>
      <c r="G692" t="s">
        <v>1617</v>
      </c>
    </row>
    <row r="693" spans="1:7" x14ac:dyDescent="0.25">
      <c r="A693" s="5">
        <v>73</v>
      </c>
      <c r="B693" t="s">
        <v>1559</v>
      </c>
      <c r="C693" s="5">
        <v>73624</v>
      </c>
      <c r="D693" t="s">
        <v>1618</v>
      </c>
      <c r="E693" t="s">
        <v>251</v>
      </c>
      <c r="F693" t="s">
        <v>252</v>
      </c>
      <c r="G693" t="s">
        <v>1619</v>
      </c>
    </row>
    <row r="694" spans="1:7" x14ac:dyDescent="0.25">
      <c r="A694" s="5">
        <v>73</v>
      </c>
      <c r="B694" t="s">
        <v>1559</v>
      </c>
      <c r="C694" s="5">
        <v>73671</v>
      </c>
      <c r="D694" t="s">
        <v>1620</v>
      </c>
      <c r="E694" t="s">
        <v>251</v>
      </c>
      <c r="F694" t="s">
        <v>252</v>
      </c>
      <c r="G694" t="s">
        <v>1621</v>
      </c>
    </row>
    <row r="695" spans="1:7" x14ac:dyDescent="0.25">
      <c r="A695" s="5">
        <v>73</v>
      </c>
      <c r="B695" t="s">
        <v>1559</v>
      </c>
      <c r="C695" s="5">
        <v>73675</v>
      </c>
      <c r="D695" t="s">
        <v>1622</v>
      </c>
      <c r="E695" t="s">
        <v>251</v>
      </c>
      <c r="F695" t="s">
        <v>252</v>
      </c>
      <c r="G695" t="s">
        <v>1623</v>
      </c>
    </row>
    <row r="696" spans="1:7" x14ac:dyDescent="0.25">
      <c r="A696" s="5">
        <v>73</v>
      </c>
      <c r="B696" t="s">
        <v>1559</v>
      </c>
      <c r="C696" s="5">
        <v>73678</v>
      </c>
      <c r="D696" t="s">
        <v>406</v>
      </c>
      <c r="E696" t="s">
        <v>251</v>
      </c>
      <c r="F696" t="s">
        <v>252</v>
      </c>
      <c r="G696" t="s">
        <v>1624</v>
      </c>
    </row>
    <row r="697" spans="1:7" x14ac:dyDescent="0.25">
      <c r="A697" s="5">
        <v>73</v>
      </c>
      <c r="B697" t="s">
        <v>1559</v>
      </c>
      <c r="C697" s="5">
        <v>73770</v>
      </c>
      <c r="D697" t="s">
        <v>817</v>
      </c>
      <c r="E697" t="s">
        <v>251</v>
      </c>
      <c r="F697" t="s">
        <v>252</v>
      </c>
      <c r="G697" t="s">
        <v>1625</v>
      </c>
    </row>
    <row r="698" spans="1:7" x14ac:dyDescent="0.25">
      <c r="A698" s="5">
        <v>73</v>
      </c>
      <c r="B698" t="s">
        <v>1559</v>
      </c>
      <c r="C698" s="5">
        <v>73861</v>
      </c>
      <c r="D698" t="s">
        <v>1626</v>
      </c>
      <c r="E698" t="s">
        <v>251</v>
      </c>
      <c r="F698" t="s">
        <v>252</v>
      </c>
      <c r="G698" t="s">
        <v>1627</v>
      </c>
    </row>
    <row r="699" spans="1:7" x14ac:dyDescent="0.25">
      <c r="A699" s="5">
        <v>76</v>
      </c>
      <c r="B699" t="s">
        <v>1628</v>
      </c>
      <c r="C699" s="5">
        <v>76001</v>
      </c>
      <c r="D699" t="s">
        <v>1629</v>
      </c>
      <c r="E699" t="s">
        <v>251</v>
      </c>
      <c r="F699" t="s">
        <v>252</v>
      </c>
      <c r="G699" t="s">
        <v>1630</v>
      </c>
    </row>
    <row r="700" spans="1:7" x14ac:dyDescent="0.25">
      <c r="A700" s="5">
        <v>76</v>
      </c>
      <c r="B700" t="s">
        <v>1628</v>
      </c>
      <c r="C700" s="5">
        <v>76020</v>
      </c>
      <c r="D700" t="s">
        <v>1631</v>
      </c>
      <c r="E700" t="s">
        <v>251</v>
      </c>
      <c r="F700" t="s">
        <v>252</v>
      </c>
      <c r="G700" t="s">
        <v>1632</v>
      </c>
    </row>
    <row r="701" spans="1:7" x14ac:dyDescent="0.25">
      <c r="A701" s="5">
        <v>76</v>
      </c>
      <c r="B701" t="s">
        <v>1628</v>
      </c>
      <c r="C701" s="5">
        <v>76036</v>
      </c>
      <c r="D701" t="s">
        <v>1633</v>
      </c>
      <c r="E701" t="s">
        <v>251</v>
      </c>
      <c r="F701" t="s">
        <v>252</v>
      </c>
      <c r="G701" t="s">
        <v>1634</v>
      </c>
    </row>
    <row r="702" spans="1:7" x14ac:dyDescent="0.25">
      <c r="A702" s="5">
        <v>76</v>
      </c>
      <c r="B702" t="s">
        <v>1628</v>
      </c>
      <c r="C702" s="5">
        <v>76100</v>
      </c>
      <c r="D702" t="s">
        <v>510</v>
      </c>
      <c r="E702" t="s">
        <v>251</v>
      </c>
      <c r="F702" t="s">
        <v>252</v>
      </c>
      <c r="G702" t="s">
        <v>1635</v>
      </c>
    </row>
    <row r="703" spans="1:7" x14ac:dyDescent="0.25">
      <c r="A703" s="5">
        <v>76</v>
      </c>
      <c r="B703" t="s">
        <v>1628</v>
      </c>
      <c r="C703" s="5">
        <v>76109</v>
      </c>
      <c r="D703" t="s">
        <v>1636</v>
      </c>
      <c r="E703" t="s">
        <v>251</v>
      </c>
      <c r="F703" t="s">
        <v>252</v>
      </c>
      <c r="G703" t="s">
        <v>1637</v>
      </c>
    </row>
    <row r="704" spans="1:7" x14ac:dyDescent="0.25">
      <c r="A704" s="5">
        <v>76</v>
      </c>
      <c r="B704" t="s">
        <v>1628</v>
      </c>
      <c r="C704" s="5">
        <v>76111</v>
      </c>
      <c r="D704" t="s">
        <v>1638</v>
      </c>
      <c r="E704" t="s">
        <v>251</v>
      </c>
      <c r="F704" t="s">
        <v>252</v>
      </c>
      <c r="G704" t="s">
        <v>1639</v>
      </c>
    </row>
    <row r="705" spans="1:7" x14ac:dyDescent="0.25">
      <c r="A705" s="5">
        <v>76</v>
      </c>
      <c r="B705" t="s">
        <v>1628</v>
      </c>
      <c r="C705" s="5">
        <v>76113</v>
      </c>
      <c r="D705" t="s">
        <v>1640</v>
      </c>
      <c r="E705" t="s">
        <v>251</v>
      </c>
      <c r="F705" t="s">
        <v>252</v>
      </c>
      <c r="G705" t="s">
        <v>1641</v>
      </c>
    </row>
    <row r="706" spans="1:7" x14ac:dyDescent="0.25">
      <c r="A706" s="5">
        <v>76</v>
      </c>
      <c r="B706" t="s">
        <v>1628</v>
      </c>
      <c r="C706" s="5">
        <v>76122</v>
      </c>
      <c r="D706" t="s">
        <v>1642</v>
      </c>
      <c r="E706" t="s">
        <v>251</v>
      </c>
      <c r="F706" t="s">
        <v>252</v>
      </c>
      <c r="G706" t="s">
        <v>1643</v>
      </c>
    </row>
    <row r="707" spans="1:7" x14ac:dyDescent="0.25">
      <c r="A707" s="5">
        <v>76</v>
      </c>
      <c r="B707" t="s">
        <v>1628</v>
      </c>
      <c r="C707" s="5">
        <v>76126</v>
      </c>
      <c r="D707" t="s">
        <v>1644</v>
      </c>
      <c r="E707" t="s">
        <v>251</v>
      </c>
      <c r="F707" t="s">
        <v>252</v>
      </c>
      <c r="G707" t="s">
        <v>1645</v>
      </c>
    </row>
    <row r="708" spans="1:7" x14ac:dyDescent="0.25">
      <c r="A708" s="5">
        <v>76</v>
      </c>
      <c r="B708" t="s">
        <v>1628</v>
      </c>
      <c r="C708" s="5">
        <v>76130</v>
      </c>
      <c r="D708" t="s">
        <v>469</v>
      </c>
      <c r="E708" t="s">
        <v>251</v>
      </c>
      <c r="F708" t="s">
        <v>252</v>
      </c>
      <c r="G708" t="s">
        <v>1646</v>
      </c>
    </row>
    <row r="709" spans="1:7" x14ac:dyDescent="0.25">
      <c r="A709" s="5">
        <v>76</v>
      </c>
      <c r="B709" t="s">
        <v>1628</v>
      </c>
      <c r="C709" s="5">
        <v>76147</v>
      </c>
      <c r="D709" t="s">
        <v>1647</v>
      </c>
      <c r="E709" t="s">
        <v>251</v>
      </c>
      <c r="F709" t="s">
        <v>252</v>
      </c>
      <c r="G709" t="s">
        <v>1648</v>
      </c>
    </row>
    <row r="710" spans="1:7" x14ac:dyDescent="0.25">
      <c r="A710" s="5">
        <v>76</v>
      </c>
      <c r="B710" t="s">
        <v>1628</v>
      </c>
      <c r="C710" s="5">
        <v>76233</v>
      </c>
      <c r="D710" t="s">
        <v>1649</v>
      </c>
      <c r="E710" t="s">
        <v>251</v>
      </c>
      <c r="F710" t="s">
        <v>252</v>
      </c>
      <c r="G710" t="s">
        <v>1650</v>
      </c>
    </row>
    <row r="711" spans="1:7" x14ac:dyDescent="0.25">
      <c r="A711" s="5">
        <v>76</v>
      </c>
      <c r="B711" t="s">
        <v>1628</v>
      </c>
      <c r="C711" s="5">
        <v>76248</v>
      </c>
      <c r="D711" t="s">
        <v>1651</v>
      </c>
      <c r="E711" t="s">
        <v>251</v>
      </c>
      <c r="F711" t="s">
        <v>252</v>
      </c>
      <c r="G711" t="s">
        <v>1652</v>
      </c>
    </row>
    <row r="712" spans="1:7" x14ac:dyDescent="0.25">
      <c r="A712" s="5">
        <v>76</v>
      </c>
      <c r="B712" t="s">
        <v>1628</v>
      </c>
      <c r="C712" s="5">
        <v>76250</v>
      </c>
      <c r="D712" t="s">
        <v>1653</v>
      </c>
      <c r="E712" t="s">
        <v>251</v>
      </c>
      <c r="F712" t="s">
        <v>252</v>
      </c>
      <c r="G712" t="s">
        <v>1654</v>
      </c>
    </row>
    <row r="713" spans="1:7" x14ac:dyDescent="0.25">
      <c r="A713" s="5">
        <v>76</v>
      </c>
      <c r="B713" t="s">
        <v>1628</v>
      </c>
      <c r="C713" s="5">
        <v>76275</v>
      </c>
      <c r="D713" t="s">
        <v>1655</v>
      </c>
      <c r="E713" t="s">
        <v>251</v>
      </c>
      <c r="F713" t="s">
        <v>252</v>
      </c>
      <c r="G713" t="s">
        <v>1656</v>
      </c>
    </row>
    <row r="714" spans="1:7" x14ac:dyDescent="0.25">
      <c r="A714" s="5">
        <v>76</v>
      </c>
      <c r="B714" t="s">
        <v>1628</v>
      </c>
      <c r="C714" s="5">
        <v>76306</v>
      </c>
      <c r="D714" t="s">
        <v>1657</v>
      </c>
      <c r="E714" t="s">
        <v>251</v>
      </c>
      <c r="F714" t="s">
        <v>252</v>
      </c>
      <c r="G714" t="s">
        <v>1658</v>
      </c>
    </row>
    <row r="715" spans="1:7" x14ac:dyDescent="0.25">
      <c r="A715" s="5">
        <v>76</v>
      </c>
      <c r="B715" t="s">
        <v>1628</v>
      </c>
      <c r="C715" s="5">
        <v>76318</v>
      </c>
      <c r="D715" t="s">
        <v>1659</v>
      </c>
      <c r="E715" t="s">
        <v>251</v>
      </c>
      <c r="F715" t="s">
        <v>252</v>
      </c>
      <c r="G715" t="s">
        <v>1660</v>
      </c>
    </row>
    <row r="716" spans="1:7" x14ac:dyDescent="0.25">
      <c r="A716" s="5">
        <v>76</v>
      </c>
      <c r="B716" t="s">
        <v>1628</v>
      </c>
      <c r="C716" s="5">
        <v>76364</v>
      </c>
      <c r="D716" t="s">
        <v>1661</v>
      </c>
      <c r="E716" t="s">
        <v>251</v>
      </c>
      <c r="F716" t="s">
        <v>252</v>
      </c>
      <c r="G716" t="s">
        <v>1662</v>
      </c>
    </row>
    <row r="717" spans="1:7" x14ac:dyDescent="0.25">
      <c r="A717" s="5">
        <v>76</v>
      </c>
      <c r="B717" t="s">
        <v>1628</v>
      </c>
      <c r="C717" s="5">
        <v>76400</v>
      </c>
      <c r="D717" t="s">
        <v>358</v>
      </c>
      <c r="E717" t="s">
        <v>251</v>
      </c>
      <c r="F717" t="s">
        <v>252</v>
      </c>
      <c r="G717" t="s">
        <v>1663</v>
      </c>
    </row>
    <row r="718" spans="1:7" x14ac:dyDescent="0.25">
      <c r="A718" s="5">
        <v>76</v>
      </c>
      <c r="B718" t="s">
        <v>1628</v>
      </c>
      <c r="C718" s="5">
        <v>76403</v>
      </c>
      <c r="D718" t="s">
        <v>1664</v>
      </c>
      <c r="E718" t="s">
        <v>251</v>
      </c>
      <c r="F718" t="s">
        <v>252</v>
      </c>
      <c r="G718" t="s">
        <v>1665</v>
      </c>
    </row>
    <row r="719" spans="1:7" x14ac:dyDescent="0.25">
      <c r="A719" s="5">
        <v>76</v>
      </c>
      <c r="B719" t="s">
        <v>1628</v>
      </c>
      <c r="C719" s="5">
        <v>76520</v>
      </c>
      <c r="D719" t="s">
        <v>1666</v>
      </c>
      <c r="E719" t="s">
        <v>251</v>
      </c>
      <c r="F719" t="s">
        <v>252</v>
      </c>
      <c r="G719" t="s">
        <v>1667</v>
      </c>
    </row>
    <row r="720" spans="1:7" x14ac:dyDescent="0.25">
      <c r="A720" s="5">
        <v>76</v>
      </c>
      <c r="B720" t="s">
        <v>1628</v>
      </c>
      <c r="C720" s="5">
        <v>76563</v>
      </c>
      <c r="D720" t="s">
        <v>1668</v>
      </c>
      <c r="E720" t="s">
        <v>251</v>
      </c>
      <c r="F720" t="s">
        <v>252</v>
      </c>
      <c r="G720" t="s">
        <v>1669</v>
      </c>
    </row>
    <row r="721" spans="1:7" x14ac:dyDescent="0.25">
      <c r="A721" s="5">
        <v>76</v>
      </c>
      <c r="B721" t="s">
        <v>1628</v>
      </c>
      <c r="C721" s="5">
        <v>76616</v>
      </c>
      <c r="D721" t="s">
        <v>1670</v>
      </c>
      <c r="E721" t="s">
        <v>251</v>
      </c>
      <c r="F721" t="s">
        <v>252</v>
      </c>
      <c r="G721" t="s">
        <v>1671</v>
      </c>
    </row>
    <row r="722" spans="1:7" x14ac:dyDescent="0.25">
      <c r="A722" s="5">
        <v>76</v>
      </c>
      <c r="B722" t="s">
        <v>1628</v>
      </c>
      <c r="C722" s="5">
        <v>76622</v>
      </c>
      <c r="D722" t="s">
        <v>1672</v>
      </c>
      <c r="E722" t="s">
        <v>251</v>
      </c>
      <c r="F722" t="s">
        <v>252</v>
      </c>
      <c r="G722" t="s">
        <v>1673</v>
      </c>
    </row>
    <row r="723" spans="1:7" x14ac:dyDescent="0.25">
      <c r="A723" s="5">
        <v>76</v>
      </c>
      <c r="B723" t="s">
        <v>1628</v>
      </c>
      <c r="C723" s="5">
        <v>76670</v>
      </c>
      <c r="D723" t="s">
        <v>1550</v>
      </c>
      <c r="E723" t="s">
        <v>251</v>
      </c>
      <c r="F723" t="s">
        <v>252</v>
      </c>
      <c r="G723" t="s">
        <v>1674</v>
      </c>
    </row>
    <row r="724" spans="1:7" x14ac:dyDescent="0.25">
      <c r="A724" s="5">
        <v>76</v>
      </c>
      <c r="B724" t="s">
        <v>1628</v>
      </c>
      <c r="C724" s="5">
        <v>76736</v>
      </c>
      <c r="D724" t="s">
        <v>1675</v>
      </c>
      <c r="E724" t="s">
        <v>251</v>
      </c>
      <c r="F724" t="s">
        <v>252</v>
      </c>
      <c r="G724" t="s">
        <v>1676</v>
      </c>
    </row>
    <row r="725" spans="1:7" x14ac:dyDescent="0.25">
      <c r="A725" s="5">
        <v>76</v>
      </c>
      <c r="B725" t="s">
        <v>1628</v>
      </c>
      <c r="C725" s="5">
        <v>76834</v>
      </c>
      <c r="D725" t="s">
        <v>1677</v>
      </c>
      <c r="E725" t="s">
        <v>251</v>
      </c>
      <c r="F725" t="s">
        <v>252</v>
      </c>
      <c r="G725" t="s">
        <v>1678</v>
      </c>
    </row>
    <row r="726" spans="1:7" x14ac:dyDescent="0.25">
      <c r="A726" s="5">
        <v>76</v>
      </c>
      <c r="B726" t="s">
        <v>1628</v>
      </c>
      <c r="C726" s="5">
        <v>76869</v>
      </c>
      <c r="D726" t="s">
        <v>1679</v>
      </c>
      <c r="E726" t="s">
        <v>251</v>
      </c>
      <c r="F726" t="s">
        <v>252</v>
      </c>
      <c r="G726" t="s">
        <v>1680</v>
      </c>
    </row>
    <row r="727" spans="1:7" x14ac:dyDescent="0.25">
      <c r="A727" s="5">
        <v>76</v>
      </c>
      <c r="B727" t="s">
        <v>1628</v>
      </c>
      <c r="C727" s="5">
        <v>76890</v>
      </c>
      <c r="D727" t="s">
        <v>1681</v>
      </c>
      <c r="E727" t="s">
        <v>251</v>
      </c>
      <c r="F727" t="s">
        <v>252</v>
      </c>
      <c r="G727" t="s">
        <v>1682</v>
      </c>
    </row>
    <row r="728" spans="1:7" x14ac:dyDescent="0.25">
      <c r="A728" s="5">
        <v>76</v>
      </c>
      <c r="B728" t="s">
        <v>1628</v>
      </c>
      <c r="C728" s="5">
        <v>76892</v>
      </c>
      <c r="D728" t="s">
        <v>1683</v>
      </c>
      <c r="E728" t="s">
        <v>251</v>
      </c>
      <c r="F728" t="s">
        <v>252</v>
      </c>
      <c r="G728" t="s">
        <v>1684</v>
      </c>
    </row>
    <row r="729" spans="1:7" x14ac:dyDescent="0.25">
      <c r="A729" s="5">
        <v>76</v>
      </c>
      <c r="B729" t="s">
        <v>1628</v>
      </c>
      <c r="C729" s="5">
        <v>76895</v>
      </c>
      <c r="D729" t="s">
        <v>1685</v>
      </c>
      <c r="E729" t="s">
        <v>251</v>
      </c>
      <c r="F729" t="s">
        <v>252</v>
      </c>
      <c r="G729" t="s">
        <v>1686</v>
      </c>
    </row>
    <row r="730" spans="1:7" x14ac:dyDescent="0.25">
      <c r="A730" s="5">
        <v>81</v>
      </c>
      <c r="B730" t="s">
        <v>1687</v>
      </c>
      <c r="C730" s="5">
        <v>81001</v>
      </c>
      <c r="D730" t="s">
        <v>1687</v>
      </c>
      <c r="E730" t="s">
        <v>251</v>
      </c>
      <c r="F730" t="s">
        <v>252</v>
      </c>
      <c r="G730" t="s">
        <v>1688</v>
      </c>
    </row>
    <row r="731" spans="1:7" x14ac:dyDescent="0.25">
      <c r="A731" s="5">
        <v>81</v>
      </c>
      <c r="B731" t="s">
        <v>1687</v>
      </c>
      <c r="C731" s="5">
        <v>81065</v>
      </c>
      <c r="D731" t="s">
        <v>1689</v>
      </c>
      <c r="E731" t="s">
        <v>251</v>
      </c>
      <c r="F731" t="s">
        <v>252</v>
      </c>
      <c r="G731" t="s">
        <v>1690</v>
      </c>
    </row>
    <row r="732" spans="1:7" x14ac:dyDescent="0.25">
      <c r="A732" s="5">
        <v>81</v>
      </c>
      <c r="B732" t="s">
        <v>1687</v>
      </c>
      <c r="C732" s="5">
        <v>81220</v>
      </c>
      <c r="D732" t="s">
        <v>1691</v>
      </c>
      <c r="E732" t="s">
        <v>251</v>
      </c>
      <c r="F732" t="s">
        <v>252</v>
      </c>
      <c r="G732" t="s">
        <v>1692</v>
      </c>
    </row>
    <row r="733" spans="1:7" x14ac:dyDescent="0.25">
      <c r="A733" s="5">
        <v>81</v>
      </c>
      <c r="B733" t="s">
        <v>1687</v>
      </c>
      <c r="C733" s="5">
        <v>81300</v>
      </c>
      <c r="D733" t="s">
        <v>1693</v>
      </c>
      <c r="E733" t="s">
        <v>251</v>
      </c>
      <c r="F733" t="s">
        <v>252</v>
      </c>
      <c r="G733" t="s">
        <v>1694</v>
      </c>
    </row>
    <row r="734" spans="1:7" x14ac:dyDescent="0.25">
      <c r="A734" s="5">
        <v>81</v>
      </c>
      <c r="B734" t="s">
        <v>1687</v>
      </c>
      <c r="C734" s="5">
        <v>81591</v>
      </c>
      <c r="D734" t="s">
        <v>1695</v>
      </c>
      <c r="E734" t="s">
        <v>251</v>
      </c>
      <c r="F734" t="s">
        <v>252</v>
      </c>
      <c r="G734" t="s">
        <v>1696</v>
      </c>
    </row>
    <row r="735" spans="1:7" x14ac:dyDescent="0.25">
      <c r="A735" s="5">
        <v>81</v>
      </c>
      <c r="B735" t="s">
        <v>1687</v>
      </c>
      <c r="C735" s="5">
        <v>81736</v>
      </c>
      <c r="D735" t="s">
        <v>1697</v>
      </c>
      <c r="E735" t="s">
        <v>251</v>
      </c>
      <c r="F735" t="s">
        <v>252</v>
      </c>
      <c r="G735" t="s">
        <v>1698</v>
      </c>
    </row>
    <row r="736" spans="1:7" x14ac:dyDescent="0.25">
      <c r="A736" s="5">
        <v>81</v>
      </c>
      <c r="B736" t="s">
        <v>1687</v>
      </c>
      <c r="C736" s="5">
        <v>81794</v>
      </c>
      <c r="D736" t="s">
        <v>1699</v>
      </c>
      <c r="E736" t="s">
        <v>251</v>
      </c>
      <c r="F736" t="s">
        <v>252</v>
      </c>
      <c r="G736" t="s">
        <v>1700</v>
      </c>
    </row>
    <row r="737" spans="1:7" x14ac:dyDescent="0.25">
      <c r="A737" s="5">
        <v>85</v>
      </c>
      <c r="B737" t="s">
        <v>1701</v>
      </c>
      <c r="C737" s="5">
        <v>85001</v>
      </c>
      <c r="D737" t="s">
        <v>1702</v>
      </c>
      <c r="E737" t="s">
        <v>251</v>
      </c>
      <c r="F737" t="s">
        <v>252</v>
      </c>
      <c r="G737" t="s">
        <v>1703</v>
      </c>
    </row>
    <row r="738" spans="1:7" x14ac:dyDescent="0.25">
      <c r="A738" s="5">
        <v>85</v>
      </c>
      <c r="B738" t="s">
        <v>1701</v>
      </c>
      <c r="C738" s="5">
        <v>85010</v>
      </c>
      <c r="D738" t="s">
        <v>1704</v>
      </c>
      <c r="E738" t="s">
        <v>251</v>
      </c>
      <c r="F738" t="s">
        <v>252</v>
      </c>
      <c r="G738" t="s">
        <v>1705</v>
      </c>
    </row>
    <row r="739" spans="1:7" x14ac:dyDescent="0.25">
      <c r="A739" s="5">
        <v>85</v>
      </c>
      <c r="B739" t="s">
        <v>1701</v>
      </c>
      <c r="C739" s="5">
        <v>85125</v>
      </c>
      <c r="D739" t="s">
        <v>1706</v>
      </c>
      <c r="E739" t="s">
        <v>251</v>
      </c>
      <c r="F739" t="s">
        <v>252</v>
      </c>
      <c r="G739" t="s">
        <v>1707</v>
      </c>
    </row>
    <row r="740" spans="1:7" x14ac:dyDescent="0.25">
      <c r="A740" s="5">
        <v>85</v>
      </c>
      <c r="B740" t="s">
        <v>1701</v>
      </c>
      <c r="C740" s="5">
        <v>85139</v>
      </c>
      <c r="D740" t="s">
        <v>1708</v>
      </c>
      <c r="E740" t="s">
        <v>251</v>
      </c>
      <c r="F740" t="s">
        <v>252</v>
      </c>
      <c r="G740" t="s">
        <v>1709</v>
      </c>
    </row>
    <row r="741" spans="1:7" x14ac:dyDescent="0.25">
      <c r="A741" s="5">
        <v>85</v>
      </c>
      <c r="B741" t="s">
        <v>1701</v>
      </c>
      <c r="C741" s="5">
        <v>85162</v>
      </c>
      <c r="D741" t="s">
        <v>1710</v>
      </c>
      <c r="E741" t="s">
        <v>251</v>
      </c>
      <c r="F741" t="s">
        <v>252</v>
      </c>
      <c r="G741" t="s">
        <v>1711</v>
      </c>
    </row>
    <row r="742" spans="1:7" x14ac:dyDescent="0.25">
      <c r="A742" s="5">
        <v>85</v>
      </c>
      <c r="B742" t="s">
        <v>1701</v>
      </c>
      <c r="C742" s="5">
        <v>85225</v>
      </c>
      <c r="D742" t="s">
        <v>1712</v>
      </c>
      <c r="E742" t="s">
        <v>251</v>
      </c>
      <c r="F742" t="s">
        <v>252</v>
      </c>
      <c r="G742" t="s">
        <v>1713</v>
      </c>
    </row>
    <row r="743" spans="1:7" x14ac:dyDescent="0.25">
      <c r="A743" s="5">
        <v>85</v>
      </c>
      <c r="B743" t="s">
        <v>1701</v>
      </c>
      <c r="C743" s="5">
        <v>85230</v>
      </c>
      <c r="D743" t="s">
        <v>1714</v>
      </c>
      <c r="E743" t="s">
        <v>251</v>
      </c>
      <c r="F743" t="s">
        <v>252</v>
      </c>
      <c r="G743" t="s">
        <v>1715</v>
      </c>
    </row>
    <row r="744" spans="1:7" x14ac:dyDescent="0.25">
      <c r="A744" s="5">
        <v>85</v>
      </c>
      <c r="B744" t="s">
        <v>1701</v>
      </c>
      <c r="C744" s="5">
        <v>85250</v>
      </c>
      <c r="D744" t="s">
        <v>1716</v>
      </c>
      <c r="E744" t="s">
        <v>251</v>
      </c>
      <c r="F744" t="s">
        <v>252</v>
      </c>
      <c r="G744" t="s">
        <v>1717</v>
      </c>
    </row>
    <row r="745" spans="1:7" x14ac:dyDescent="0.25">
      <c r="A745" s="5">
        <v>85</v>
      </c>
      <c r="B745" t="s">
        <v>1701</v>
      </c>
      <c r="C745" s="5">
        <v>85263</v>
      </c>
      <c r="D745" t="s">
        <v>1718</v>
      </c>
      <c r="E745" t="s">
        <v>251</v>
      </c>
      <c r="F745" t="s">
        <v>252</v>
      </c>
      <c r="G745" t="s">
        <v>1719</v>
      </c>
    </row>
    <row r="746" spans="1:7" x14ac:dyDescent="0.25">
      <c r="A746" s="5">
        <v>85</v>
      </c>
      <c r="B746" t="s">
        <v>1701</v>
      </c>
      <c r="C746" s="5">
        <v>85300</v>
      </c>
      <c r="D746" t="s">
        <v>390</v>
      </c>
      <c r="E746" t="s">
        <v>251</v>
      </c>
      <c r="F746" t="s">
        <v>252</v>
      </c>
      <c r="G746" t="s">
        <v>1720</v>
      </c>
    </row>
    <row r="747" spans="1:7" x14ac:dyDescent="0.25">
      <c r="A747" s="5">
        <v>85</v>
      </c>
      <c r="B747" t="s">
        <v>1701</v>
      </c>
      <c r="C747" s="5">
        <v>85315</v>
      </c>
      <c r="D747" t="s">
        <v>1721</v>
      </c>
      <c r="E747" t="s">
        <v>251</v>
      </c>
      <c r="F747" t="s">
        <v>252</v>
      </c>
      <c r="G747" t="s">
        <v>1722</v>
      </c>
    </row>
    <row r="748" spans="1:7" x14ac:dyDescent="0.25">
      <c r="A748" s="5">
        <v>85</v>
      </c>
      <c r="B748" t="s">
        <v>1701</v>
      </c>
      <c r="C748" s="5">
        <v>85325</v>
      </c>
      <c r="D748" t="s">
        <v>1723</v>
      </c>
      <c r="E748" t="s">
        <v>251</v>
      </c>
      <c r="F748" t="s">
        <v>252</v>
      </c>
      <c r="G748" t="s">
        <v>1724</v>
      </c>
    </row>
    <row r="749" spans="1:7" x14ac:dyDescent="0.25">
      <c r="A749" s="5">
        <v>85</v>
      </c>
      <c r="B749" t="s">
        <v>1701</v>
      </c>
      <c r="C749" s="5">
        <v>85400</v>
      </c>
      <c r="D749" t="s">
        <v>1725</v>
      </c>
      <c r="E749" t="s">
        <v>251</v>
      </c>
      <c r="F749" t="s">
        <v>252</v>
      </c>
      <c r="G749" t="s">
        <v>1726</v>
      </c>
    </row>
    <row r="750" spans="1:7" x14ac:dyDescent="0.25">
      <c r="A750" s="5">
        <v>85</v>
      </c>
      <c r="B750" t="s">
        <v>1701</v>
      </c>
      <c r="C750" s="5">
        <v>85410</v>
      </c>
      <c r="D750" t="s">
        <v>1727</v>
      </c>
      <c r="E750" t="s">
        <v>251</v>
      </c>
      <c r="F750" t="s">
        <v>252</v>
      </c>
      <c r="G750" t="s">
        <v>1728</v>
      </c>
    </row>
    <row r="751" spans="1:7" x14ac:dyDescent="0.25">
      <c r="A751" s="5">
        <v>85</v>
      </c>
      <c r="B751" t="s">
        <v>1701</v>
      </c>
      <c r="C751" s="5">
        <v>85430</v>
      </c>
      <c r="D751" t="s">
        <v>1729</v>
      </c>
      <c r="E751" t="s">
        <v>251</v>
      </c>
      <c r="F751" t="s">
        <v>252</v>
      </c>
      <c r="G751" t="s">
        <v>1730</v>
      </c>
    </row>
    <row r="752" spans="1:7" x14ac:dyDescent="0.25">
      <c r="A752" s="5">
        <v>85</v>
      </c>
      <c r="B752" t="s">
        <v>1701</v>
      </c>
      <c r="C752" s="5">
        <v>85440</v>
      </c>
      <c r="D752" t="s">
        <v>1190</v>
      </c>
      <c r="E752" t="s">
        <v>251</v>
      </c>
      <c r="F752" t="s">
        <v>252</v>
      </c>
      <c r="G752" t="s">
        <v>1731</v>
      </c>
    </row>
    <row r="753" spans="1:7" x14ac:dyDescent="0.25">
      <c r="A753" s="5">
        <v>86</v>
      </c>
      <c r="B753" t="s">
        <v>1732</v>
      </c>
      <c r="C753" s="5">
        <v>86001</v>
      </c>
      <c r="D753" t="s">
        <v>1733</v>
      </c>
      <c r="E753" t="s">
        <v>251</v>
      </c>
      <c r="F753" t="s">
        <v>252</v>
      </c>
      <c r="G753" t="s">
        <v>1734</v>
      </c>
    </row>
    <row r="754" spans="1:7" x14ac:dyDescent="0.25">
      <c r="A754" s="5">
        <v>86</v>
      </c>
      <c r="B754" t="s">
        <v>1732</v>
      </c>
      <c r="C754" s="5">
        <v>86320</v>
      </c>
      <c r="D754" t="s">
        <v>1735</v>
      </c>
      <c r="E754" t="s">
        <v>251</v>
      </c>
      <c r="F754" t="s">
        <v>252</v>
      </c>
      <c r="G754" t="s">
        <v>1736</v>
      </c>
    </row>
    <row r="755" spans="1:7" x14ac:dyDescent="0.25">
      <c r="A755" s="5">
        <v>86</v>
      </c>
      <c r="B755" t="s">
        <v>1732</v>
      </c>
      <c r="C755" s="5">
        <v>86568</v>
      </c>
      <c r="D755" t="s">
        <v>1737</v>
      </c>
      <c r="E755" t="s">
        <v>251</v>
      </c>
      <c r="F755" t="s">
        <v>252</v>
      </c>
      <c r="G755" t="s">
        <v>1738</v>
      </c>
    </row>
    <row r="756" spans="1:7" x14ac:dyDescent="0.25">
      <c r="A756" s="5">
        <v>86</v>
      </c>
      <c r="B756" t="s">
        <v>1732</v>
      </c>
      <c r="C756" s="5">
        <v>86569</v>
      </c>
      <c r="D756" t="s">
        <v>1739</v>
      </c>
      <c r="E756" t="s">
        <v>251</v>
      </c>
      <c r="F756" t="s">
        <v>252</v>
      </c>
      <c r="G756" t="s">
        <v>1740</v>
      </c>
    </row>
    <row r="757" spans="1:7" x14ac:dyDescent="0.25">
      <c r="A757" s="5">
        <v>86</v>
      </c>
      <c r="B757" t="s">
        <v>1732</v>
      </c>
      <c r="C757" s="5">
        <v>86573</v>
      </c>
      <c r="D757" t="s">
        <v>1741</v>
      </c>
      <c r="E757" t="s">
        <v>251</v>
      </c>
      <c r="F757" t="s">
        <v>252</v>
      </c>
      <c r="G757" t="s">
        <v>1742</v>
      </c>
    </row>
    <row r="758" spans="1:7" x14ac:dyDescent="0.25">
      <c r="A758" s="5">
        <v>86</v>
      </c>
      <c r="B758" t="s">
        <v>1732</v>
      </c>
      <c r="C758" s="5">
        <v>86757</v>
      </c>
      <c r="D758" t="s">
        <v>1498</v>
      </c>
      <c r="E758" t="s">
        <v>251</v>
      </c>
      <c r="F758" t="s">
        <v>252</v>
      </c>
      <c r="G758" t="s">
        <v>1743</v>
      </c>
    </row>
    <row r="759" spans="1:7" x14ac:dyDescent="0.25">
      <c r="A759" s="5">
        <v>86</v>
      </c>
      <c r="B759" t="s">
        <v>1732</v>
      </c>
      <c r="C759" s="5">
        <v>86760</v>
      </c>
      <c r="D759" t="s">
        <v>1744</v>
      </c>
      <c r="E759" t="s">
        <v>251</v>
      </c>
      <c r="F759" t="s">
        <v>252</v>
      </c>
      <c r="G759" t="s">
        <v>1745</v>
      </c>
    </row>
    <row r="760" spans="1:7" x14ac:dyDescent="0.25">
      <c r="A760" s="5">
        <v>86</v>
      </c>
      <c r="B760" t="s">
        <v>1732</v>
      </c>
      <c r="C760" s="5">
        <v>86865</v>
      </c>
      <c r="D760" t="s">
        <v>1746</v>
      </c>
      <c r="E760" t="s">
        <v>251</v>
      </c>
      <c r="F760" t="s">
        <v>252</v>
      </c>
      <c r="G760" t="s">
        <v>1747</v>
      </c>
    </row>
    <row r="761" spans="1:7" x14ac:dyDescent="0.25">
      <c r="A761" s="5">
        <v>86</v>
      </c>
      <c r="B761" t="s">
        <v>1732</v>
      </c>
      <c r="C761" s="5">
        <v>86885</v>
      </c>
      <c r="D761" t="s">
        <v>1748</v>
      </c>
      <c r="E761" t="s">
        <v>251</v>
      </c>
      <c r="F761" t="s">
        <v>252</v>
      </c>
      <c r="G761" t="s">
        <v>1749</v>
      </c>
    </row>
    <row r="762" spans="1:7" x14ac:dyDescent="0.25">
      <c r="A762" s="5">
        <v>88</v>
      </c>
      <c r="B762" t="s">
        <v>1750</v>
      </c>
      <c r="C762" s="5">
        <v>88001</v>
      </c>
      <c r="D762" t="s">
        <v>1494</v>
      </c>
      <c r="E762" t="s">
        <v>251</v>
      </c>
      <c r="F762" t="s">
        <v>252</v>
      </c>
      <c r="G762" t="s">
        <v>1751</v>
      </c>
    </row>
    <row r="763" spans="1:7" x14ac:dyDescent="0.25">
      <c r="A763" s="5">
        <v>88</v>
      </c>
      <c r="B763" t="s">
        <v>1750</v>
      </c>
      <c r="C763" s="5">
        <v>88564</v>
      </c>
      <c r="D763" t="s">
        <v>1304</v>
      </c>
      <c r="E763" t="s">
        <v>251</v>
      </c>
      <c r="F763" t="s">
        <v>252</v>
      </c>
      <c r="G763" t="s">
        <v>1752</v>
      </c>
    </row>
    <row r="764" spans="1:7" x14ac:dyDescent="0.25">
      <c r="A764" s="5">
        <v>91</v>
      </c>
      <c r="B764" t="s">
        <v>1753</v>
      </c>
      <c r="C764" s="5">
        <v>91001</v>
      </c>
      <c r="D764" t="s">
        <v>1754</v>
      </c>
      <c r="E764" t="s">
        <v>251</v>
      </c>
      <c r="F764" t="s">
        <v>252</v>
      </c>
      <c r="G764" t="s">
        <v>1755</v>
      </c>
    </row>
    <row r="765" spans="1:7" x14ac:dyDescent="0.25">
      <c r="A765" s="5">
        <v>91</v>
      </c>
      <c r="B765" t="s">
        <v>1753</v>
      </c>
      <c r="C765" s="5">
        <v>91407</v>
      </c>
      <c r="D765" t="s">
        <v>1756</v>
      </c>
      <c r="E765" t="s">
        <v>251</v>
      </c>
      <c r="F765" t="s">
        <v>252</v>
      </c>
      <c r="G765" t="s">
        <v>1757</v>
      </c>
    </row>
    <row r="766" spans="1:7" x14ac:dyDescent="0.25">
      <c r="A766" s="5">
        <v>91</v>
      </c>
      <c r="B766" t="s">
        <v>1753</v>
      </c>
      <c r="C766" s="5">
        <v>91460</v>
      </c>
      <c r="D766" t="s">
        <v>1758</v>
      </c>
      <c r="E766" t="s">
        <v>251</v>
      </c>
      <c r="F766" t="s">
        <v>252</v>
      </c>
      <c r="G766" t="s">
        <v>1759</v>
      </c>
    </row>
    <row r="767" spans="1:7" x14ac:dyDescent="0.25">
      <c r="A767" s="5">
        <v>94</v>
      </c>
      <c r="B767" t="s">
        <v>1760</v>
      </c>
      <c r="C767" s="5">
        <v>94001</v>
      </c>
      <c r="D767" t="s">
        <v>1761</v>
      </c>
      <c r="E767" t="s">
        <v>251</v>
      </c>
      <c r="F767" t="s">
        <v>252</v>
      </c>
      <c r="G767" t="s">
        <v>1762</v>
      </c>
    </row>
    <row r="768" spans="1:7" x14ac:dyDescent="0.25">
      <c r="A768" s="5">
        <v>95</v>
      </c>
      <c r="B768" t="s">
        <v>1763</v>
      </c>
      <c r="C768" s="5">
        <v>95001</v>
      </c>
      <c r="D768" t="s">
        <v>1764</v>
      </c>
      <c r="E768" t="s">
        <v>251</v>
      </c>
      <c r="F768" t="s">
        <v>252</v>
      </c>
      <c r="G768" t="s">
        <v>1765</v>
      </c>
    </row>
    <row r="769" spans="1:7" x14ac:dyDescent="0.25">
      <c r="A769" s="5">
        <v>95</v>
      </c>
      <c r="B769" t="s">
        <v>1763</v>
      </c>
      <c r="C769" s="5">
        <v>95015</v>
      </c>
      <c r="D769" t="s">
        <v>1766</v>
      </c>
      <c r="E769" t="s">
        <v>251</v>
      </c>
      <c r="F769" t="s">
        <v>252</v>
      </c>
      <c r="G769" t="s">
        <v>1767</v>
      </c>
    </row>
    <row r="770" spans="1:7" x14ac:dyDescent="0.25">
      <c r="A770" s="5">
        <v>95</v>
      </c>
      <c r="B770" t="s">
        <v>1763</v>
      </c>
      <c r="C770" s="5">
        <v>95025</v>
      </c>
      <c r="D770" t="s">
        <v>1768</v>
      </c>
      <c r="E770" t="s">
        <v>251</v>
      </c>
      <c r="F770" t="s">
        <v>252</v>
      </c>
      <c r="G770" t="s">
        <v>1769</v>
      </c>
    </row>
    <row r="771" spans="1:7" x14ac:dyDescent="0.25">
      <c r="A771" s="5">
        <v>97</v>
      </c>
      <c r="B771" t="s">
        <v>1770</v>
      </c>
      <c r="C771" s="5">
        <v>97001</v>
      </c>
      <c r="D771" t="s">
        <v>1771</v>
      </c>
      <c r="E771" t="s">
        <v>251</v>
      </c>
      <c r="F771" t="s">
        <v>252</v>
      </c>
      <c r="G771" t="s">
        <v>1772</v>
      </c>
    </row>
    <row r="772" spans="1:7" x14ac:dyDescent="0.25">
      <c r="A772" s="5">
        <v>97</v>
      </c>
      <c r="B772" t="s">
        <v>1770</v>
      </c>
      <c r="C772" s="5">
        <v>97161</v>
      </c>
      <c r="D772" t="s">
        <v>1773</v>
      </c>
      <c r="E772" t="s">
        <v>251</v>
      </c>
      <c r="F772" t="s">
        <v>252</v>
      </c>
      <c r="G772" t="s">
        <v>1774</v>
      </c>
    </row>
    <row r="773" spans="1:7" x14ac:dyDescent="0.25">
      <c r="A773" s="5">
        <v>99</v>
      </c>
      <c r="B773" t="s">
        <v>1775</v>
      </c>
      <c r="C773" s="5">
        <v>99001</v>
      </c>
      <c r="D773" t="s">
        <v>1776</v>
      </c>
      <c r="E773" t="s">
        <v>251</v>
      </c>
      <c r="F773" t="s">
        <v>252</v>
      </c>
      <c r="G773" t="s">
        <v>1777</v>
      </c>
    </row>
    <row r="774" spans="1:7" x14ac:dyDescent="0.25">
      <c r="A774" s="5">
        <v>99</v>
      </c>
      <c r="B774" t="s">
        <v>1775</v>
      </c>
      <c r="C774" s="5">
        <v>99524</v>
      </c>
      <c r="D774" t="s">
        <v>1778</v>
      </c>
      <c r="E774" t="s">
        <v>251</v>
      </c>
      <c r="F774" t="s">
        <v>252</v>
      </c>
      <c r="G774" t="s">
        <v>1779</v>
      </c>
    </row>
    <row r="775" spans="1:7" x14ac:dyDescent="0.25">
      <c r="A775" s="5">
        <v>99</v>
      </c>
      <c r="B775" t="s">
        <v>1775</v>
      </c>
      <c r="C775" s="5">
        <v>99624</v>
      </c>
      <c r="D775" t="s">
        <v>1780</v>
      </c>
      <c r="E775" t="s">
        <v>251</v>
      </c>
      <c r="F775" t="s">
        <v>252</v>
      </c>
      <c r="G775" t="s">
        <v>1781</v>
      </c>
    </row>
    <row r="776" spans="1:7" x14ac:dyDescent="0.25">
      <c r="A776" s="5">
        <v>99</v>
      </c>
      <c r="B776" t="s">
        <v>1775</v>
      </c>
      <c r="C776" s="5">
        <v>99773</v>
      </c>
      <c r="D776" t="s">
        <v>1782</v>
      </c>
      <c r="E776" t="s">
        <v>251</v>
      </c>
      <c r="F776" t="s">
        <v>252</v>
      </c>
      <c r="G776" t="s">
        <v>1783</v>
      </c>
    </row>
    <row r="777" spans="1:7" x14ac:dyDescent="0.25">
      <c r="A777" s="5" t="s">
        <v>243</v>
      </c>
      <c r="B777" t="s">
        <v>249</v>
      </c>
      <c r="C777" s="5" t="s">
        <v>110</v>
      </c>
      <c r="D777" t="s">
        <v>1784</v>
      </c>
      <c r="E777" t="s">
        <v>251</v>
      </c>
      <c r="F777" t="s">
        <v>252</v>
      </c>
      <c r="G777" t="s">
        <v>1785</v>
      </c>
    </row>
    <row r="778" spans="1:7" x14ac:dyDescent="0.25">
      <c r="A778" s="5" t="s">
        <v>243</v>
      </c>
      <c r="B778" t="s">
        <v>249</v>
      </c>
      <c r="C778" s="5" t="s">
        <v>112</v>
      </c>
      <c r="D778" t="s">
        <v>1786</v>
      </c>
      <c r="E778" t="s">
        <v>251</v>
      </c>
      <c r="F778" t="s">
        <v>252</v>
      </c>
      <c r="G778" t="s">
        <v>1787</v>
      </c>
    </row>
    <row r="779" spans="1:7" x14ac:dyDescent="0.25">
      <c r="A779" s="5" t="s">
        <v>243</v>
      </c>
      <c r="B779" t="s">
        <v>249</v>
      </c>
      <c r="C779" s="5" t="s">
        <v>115</v>
      </c>
      <c r="D779" t="s">
        <v>567</v>
      </c>
      <c r="E779" t="s">
        <v>251</v>
      </c>
      <c r="F779" t="s">
        <v>252</v>
      </c>
      <c r="G779" t="s">
        <v>1788</v>
      </c>
    </row>
    <row r="780" spans="1:7" x14ac:dyDescent="0.25">
      <c r="A780" s="5" t="s">
        <v>243</v>
      </c>
      <c r="B780" t="s">
        <v>249</v>
      </c>
      <c r="C780" s="5" t="s">
        <v>120</v>
      </c>
      <c r="D780" t="s">
        <v>1789</v>
      </c>
      <c r="E780" t="s">
        <v>251</v>
      </c>
      <c r="F780" t="s">
        <v>252</v>
      </c>
      <c r="G780" t="s">
        <v>1790</v>
      </c>
    </row>
    <row r="781" spans="1:7" x14ac:dyDescent="0.25">
      <c r="A781" s="5" t="s">
        <v>243</v>
      </c>
      <c r="B781" t="s">
        <v>249</v>
      </c>
      <c r="C781" s="5" t="s">
        <v>123</v>
      </c>
      <c r="D781" t="s">
        <v>1791</v>
      </c>
      <c r="E781" t="s">
        <v>251</v>
      </c>
      <c r="F781" t="s">
        <v>252</v>
      </c>
      <c r="G781" t="s">
        <v>1792</v>
      </c>
    </row>
    <row r="782" spans="1:7" x14ac:dyDescent="0.25">
      <c r="A782" s="5" t="s">
        <v>243</v>
      </c>
      <c r="B782" t="s">
        <v>249</v>
      </c>
      <c r="C782" s="5" t="s">
        <v>126</v>
      </c>
      <c r="D782" t="s">
        <v>1793</v>
      </c>
      <c r="E782" t="s">
        <v>251</v>
      </c>
      <c r="F782" t="s">
        <v>252</v>
      </c>
      <c r="G782" t="s">
        <v>1794</v>
      </c>
    </row>
    <row r="783" spans="1:7" x14ac:dyDescent="0.25">
      <c r="A783" s="5" t="s">
        <v>243</v>
      </c>
      <c r="B783" t="s">
        <v>249</v>
      </c>
      <c r="C783" s="5" t="s">
        <v>136</v>
      </c>
      <c r="D783" t="s">
        <v>1795</v>
      </c>
      <c r="E783" t="s">
        <v>251</v>
      </c>
      <c r="F783" t="s">
        <v>252</v>
      </c>
      <c r="G783" t="s">
        <v>1796</v>
      </c>
    </row>
    <row r="784" spans="1:7" x14ac:dyDescent="0.25">
      <c r="A784" s="5" t="s">
        <v>243</v>
      </c>
      <c r="B784" t="s">
        <v>249</v>
      </c>
      <c r="C784" s="5" t="s">
        <v>148</v>
      </c>
      <c r="D784" t="s">
        <v>1797</v>
      </c>
      <c r="E784" t="s">
        <v>251</v>
      </c>
      <c r="F784" t="s">
        <v>252</v>
      </c>
      <c r="G784" t="s">
        <v>1798</v>
      </c>
    </row>
    <row r="785" spans="1:7" x14ac:dyDescent="0.25">
      <c r="A785" s="5" t="s">
        <v>243</v>
      </c>
      <c r="B785" t="s">
        <v>249</v>
      </c>
      <c r="C785" s="5" t="s">
        <v>149</v>
      </c>
      <c r="D785" t="s">
        <v>1799</v>
      </c>
      <c r="E785" t="s">
        <v>251</v>
      </c>
      <c r="F785" t="s">
        <v>252</v>
      </c>
      <c r="G785" t="s">
        <v>1800</v>
      </c>
    </row>
    <row r="786" spans="1:7" x14ac:dyDescent="0.25">
      <c r="A786" s="5" t="s">
        <v>243</v>
      </c>
      <c r="B786" t="s">
        <v>249</v>
      </c>
      <c r="C786" s="5" t="s">
        <v>150</v>
      </c>
      <c r="D786" t="s">
        <v>1801</v>
      </c>
      <c r="E786" t="s">
        <v>251</v>
      </c>
      <c r="F786" t="s">
        <v>252</v>
      </c>
      <c r="G786" t="s">
        <v>1802</v>
      </c>
    </row>
    <row r="787" spans="1:7" x14ac:dyDescent="0.25">
      <c r="A787" s="5" t="s">
        <v>243</v>
      </c>
      <c r="B787" t="s">
        <v>249</v>
      </c>
      <c r="C787" s="5" t="s">
        <v>157</v>
      </c>
      <c r="D787" t="s">
        <v>1803</v>
      </c>
      <c r="E787" t="s">
        <v>251</v>
      </c>
      <c r="F787" t="s">
        <v>252</v>
      </c>
      <c r="G787" t="s">
        <v>1804</v>
      </c>
    </row>
    <row r="788" spans="1:7" x14ac:dyDescent="0.25">
      <c r="A788" s="5" t="s">
        <v>243</v>
      </c>
      <c r="B788" t="s">
        <v>249</v>
      </c>
      <c r="C788" s="5" t="s">
        <v>159</v>
      </c>
      <c r="D788" t="s">
        <v>1805</v>
      </c>
      <c r="E788" t="s">
        <v>251</v>
      </c>
      <c r="F788" t="s">
        <v>252</v>
      </c>
      <c r="G788" t="s">
        <v>1806</v>
      </c>
    </row>
    <row r="789" spans="1:7" x14ac:dyDescent="0.25">
      <c r="A789" s="5" t="s">
        <v>243</v>
      </c>
      <c r="B789" t="s">
        <v>249</v>
      </c>
      <c r="C789" s="5" t="s">
        <v>162</v>
      </c>
      <c r="D789" t="s">
        <v>1807</v>
      </c>
      <c r="E789" t="s">
        <v>251</v>
      </c>
      <c r="F789" t="s">
        <v>252</v>
      </c>
      <c r="G789" t="s">
        <v>1808</v>
      </c>
    </row>
    <row r="790" spans="1:7" x14ac:dyDescent="0.25">
      <c r="A790" s="5" t="s">
        <v>243</v>
      </c>
      <c r="B790" t="s">
        <v>249</v>
      </c>
      <c r="C790" s="5" t="s">
        <v>165</v>
      </c>
      <c r="D790" t="s">
        <v>990</v>
      </c>
      <c r="E790" t="s">
        <v>251</v>
      </c>
      <c r="F790" t="s">
        <v>252</v>
      </c>
      <c r="G790" t="s">
        <v>1809</v>
      </c>
    </row>
    <row r="791" spans="1:7" x14ac:dyDescent="0.25">
      <c r="A791" s="5" t="s">
        <v>243</v>
      </c>
      <c r="B791" t="s">
        <v>249</v>
      </c>
      <c r="C791" s="5" t="s">
        <v>185</v>
      </c>
      <c r="D791" t="s">
        <v>1810</v>
      </c>
      <c r="E791" t="s">
        <v>251</v>
      </c>
      <c r="F791" t="s">
        <v>252</v>
      </c>
      <c r="G791" t="s">
        <v>1811</v>
      </c>
    </row>
    <row r="792" spans="1:7" x14ac:dyDescent="0.25">
      <c r="A792" s="5" t="s">
        <v>243</v>
      </c>
      <c r="B792" t="s">
        <v>249</v>
      </c>
      <c r="C792" s="5" t="s">
        <v>202</v>
      </c>
      <c r="D792" t="s">
        <v>1812</v>
      </c>
      <c r="E792" t="s">
        <v>251</v>
      </c>
      <c r="F792" t="s">
        <v>252</v>
      </c>
      <c r="G792" t="s">
        <v>1813</v>
      </c>
    </row>
    <row r="793" spans="1:7" x14ac:dyDescent="0.25">
      <c r="A793" s="5" t="s">
        <v>243</v>
      </c>
      <c r="B793" t="s">
        <v>249</v>
      </c>
      <c r="C793" s="5" t="s">
        <v>206</v>
      </c>
      <c r="D793" t="s">
        <v>1814</v>
      </c>
      <c r="E793" t="s">
        <v>251</v>
      </c>
      <c r="F793" t="s">
        <v>252</v>
      </c>
      <c r="G793" t="s">
        <v>1815</v>
      </c>
    </row>
    <row r="794" spans="1:7" x14ac:dyDescent="0.25">
      <c r="A794" s="5" t="s">
        <v>243</v>
      </c>
      <c r="B794" t="s">
        <v>249</v>
      </c>
      <c r="C794" s="5" t="s">
        <v>211</v>
      </c>
      <c r="D794" t="s">
        <v>1816</v>
      </c>
      <c r="E794" t="s">
        <v>251</v>
      </c>
      <c r="F794" t="s">
        <v>252</v>
      </c>
      <c r="G794" t="s">
        <v>1817</v>
      </c>
    </row>
    <row r="795" spans="1:7" x14ac:dyDescent="0.25">
      <c r="A795" s="5">
        <v>13</v>
      </c>
      <c r="B795" t="s">
        <v>510</v>
      </c>
      <c r="C795" s="5">
        <v>13030</v>
      </c>
      <c r="D795" t="s">
        <v>1818</v>
      </c>
      <c r="E795" t="s">
        <v>251</v>
      </c>
      <c r="F795" t="s">
        <v>252</v>
      </c>
      <c r="G795" t="s">
        <v>1819</v>
      </c>
    </row>
    <row r="796" spans="1:7" x14ac:dyDescent="0.25">
      <c r="A796" s="5">
        <v>13</v>
      </c>
      <c r="B796" t="s">
        <v>510</v>
      </c>
      <c r="C796" s="5">
        <v>13042</v>
      </c>
      <c r="D796" t="s">
        <v>1820</v>
      </c>
      <c r="E796" t="s">
        <v>251</v>
      </c>
      <c r="F796" t="s">
        <v>252</v>
      </c>
      <c r="G796" t="s">
        <v>1821</v>
      </c>
    </row>
    <row r="797" spans="1:7" x14ac:dyDescent="0.25">
      <c r="A797" s="5">
        <v>13</v>
      </c>
      <c r="B797" t="s">
        <v>510</v>
      </c>
      <c r="C797" s="5">
        <v>13140</v>
      </c>
      <c r="D797" t="s">
        <v>1766</v>
      </c>
      <c r="E797" t="s">
        <v>251</v>
      </c>
      <c r="F797" t="s">
        <v>252</v>
      </c>
      <c r="G797" t="s">
        <v>1822</v>
      </c>
    </row>
    <row r="798" spans="1:7" x14ac:dyDescent="0.25">
      <c r="A798" s="5">
        <v>13</v>
      </c>
      <c r="B798" t="s">
        <v>510</v>
      </c>
      <c r="C798" s="5">
        <v>13212</v>
      </c>
      <c r="D798" t="s">
        <v>868</v>
      </c>
      <c r="E798" t="s">
        <v>251</v>
      </c>
      <c r="F798" t="s">
        <v>252</v>
      </c>
      <c r="G798" t="s">
        <v>1823</v>
      </c>
    </row>
    <row r="799" spans="1:7" x14ac:dyDescent="0.25">
      <c r="A799" s="5">
        <v>13</v>
      </c>
      <c r="B799" t="s">
        <v>510</v>
      </c>
      <c r="C799" s="5">
        <v>13248</v>
      </c>
      <c r="D799" t="s">
        <v>1824</v>
      </c>
      <c r="E799" t="s">
        <v>251</v>
      </c>
      <c r="F799" t="s">
        <v>252</v>
      </c>
      <c r="G799" t="s">
        <v>1825</v>
      </c>
    </row>
    <row r="800" spans="1:7" x14ac:dyDescent="0.25">
      <c r="A800" s="5">
        <v>13</v>
      </c>
      <c r="B800" t="s">
        <v>510</v>
      </c>
      <c r="C800" s="5">
        <v>13300</v>
      </c>
      <c r="D800" t="s">
        <v>1826</v>
      </c>
      <c r="E800" t="s">
        <v>251</v>
      </c>
      <c r="F800" t="s">
        <v>252</v>
      </c>
      <c r="G800" t="s">
        <v>1827</v>
      </c>
    </row>
    <row r="801" spans="1:7" x14ac:dyDescent="0.25">
      <c r="A801" s="5">
        <v>13</v>
      </c>
      <c r="B801" t="s">
        <v>510</v>
      </c>
      <c r="C801" s="5">
        <v>13433</v>
      </c>
      <c r="D801" t="s">
        <v>1828</v>
      </c>
      <c r="E801" t="s">
        <v>251</v>
      </c>
      <c r="F801" t="s">
        <v>252</v>
      </c>
      <c r="G801" t="s">
        <v>1829</v>
      </c>
    </row>
    <row r="802" spans="1:7" x14ac:dyDescent="0.25">
      <c r="A802" s="5">
        <v>13</v>
      </c>
      <c r="B802" t="s">
        <v>510</v>
      </c>
      <c r="C802" s="5">
        <v>13458</v>
      </c>
      <c r="D802" t="s">
        <v>1830</v>
      </c>
      <c r="E802" t="s">
        <v>251</v>
      </c>
      <c r="F802" t="s">
        <v>252</v>
      </c>
      <c r="G802" t="s">
        <v>1831</v>
      </c>
    </row>
    <row r="803" spans="1:7" x14ac:dyDescent="0.25">
      <c r="A803" s="5">
        <v>13</v>
      </c>
      <c r="B803" t="s">
        <v>510</v>
      </c>
      <c r="C803" s="5">
        <v>13473</v>
      </c>
      <c r="D803" t="s">
        <v>1832</v>
      </c>
      <c r="E803" t="s">
        <v>251</v>
      </c>
      <c r="F803" t="s">
        <v>252</v>
      </c>
      <c r="G803" t="s">
        <v>1833</v>
      </c>
    </row>
    <row r="804" spans="1:7" x14ac:dyDescent="0.25">
      <c r="A804" s="5">
        <v>13</v>
      </c>
      <c r="B804" t="s">
        <v>510</v>
      </c>
      <c r="C804" s="5">
        <v>13490</v>
      </c>
      <c r="D804" t="s">
        <v>1834</v>
      </c>
      <c r="E804" t="s">
        <v>251</v>
      </c>
      <c r="F804" t="s">
        <v>252</v>
      </c>
      <c r="G804" t="s">
        <v>1835</v>
      </c>
    </row>
    <row r="805" spans="1:7" x14ac:dyDescent="0.25">
      <c r="A805" s="5">
        <v>13</v>
      </c>
      <c r="B805" t="s">
        <v>510</v>
      </c>
      <c r="C805" s="5">
        <v>13549</v>
      </c>
      <c r="D805" t="s">
        <v>1836</v>
      </c>
      <c r="E805" t="s">
        <v>251</v>
      </c>
      <c r="F805" t="s">
        <v>252</v>
      </c>
      <c r="G805" t="s">
        <v>1837</v>
      </c>
    </row>
    <row r="806" spans="1:7" x14ac:dyDescent="0.25">
      <c r="A806" s="5">
        <v>13</v>
      </c>
      <c r="B806" t="s">
        <v>510</v>
      </c>
      <c r="C806" s="5">
        <v>13580</v>
      </c>
      <c r="D806" t="s">
        <v>1838</v>
      </c>
      <c r="E806" t="s">
        <v>251</v>
      </c>
      <c r="F806" t="s">
        <v>252</v>
      </c>
      <c r="G806" t="s">
        <v>1839</v>
      </c>
    </row>
    <row r="807" spans="1:7" x14ac:dyDescent="0.25">
      <c r="A807" s="5">
        <v>13</v>
      </c>
      <c r="B807" t="s">
        <v>510</v>
      </c>
      <c r="C807" s="5">
        <v>13600</v>
      </c>
      <c r="D807" t="s">
        <v>1840</v>
      </c>
      <c r="E807" t="s">
        <v>251</v>
      </c>
      <c r="F807" t="s">
        <v>252</v>
      </c>
      <c r="G807" t="s">
        <v>1841</v>
      </c>
    </row>
    <row r="808" spans="1:7" x14ac:dyDescent="0.25">
      <c r="A808" s="5">
        <v>13</v>
      </c>
      <c r="B808" t="s">
        <v>510</v>
      </c>
      <c r="C808" s="5">
        <v>13620</v>
      </c>
      <c r="D808" t="s">
        <v>1842</v>
      </c>
      <c r="E808" t="s">
        <v>251</v>
      </c>
      <c r="F808" t="s">
        <v>252</v>
      </c>
      <c r="G808" t="s">
        <v>1843</v>
      </c>
    </row>
    <row r="809" spans="1:7" x14ac:dyDescent="0.25">
      <c r="A809" s="5">
        <v>13</v>
      </c>
      <c r="B809" t="s">
        <v>510</v>
      </c>
      <c r="C809" s="5">
        <v>13647</v>
      </c>
      <c r="D809" t="s">
        <v>1844</v>
      </c>
      <c r="E809" t="s">
        <v>251</v>
      </c>
      <c r="F809" t="s">
        <v>252</v>
      </c>
      <c r="G809" t="s">
        <v>1845</v>
      </c>
    </row>
    <row r="810" spans="1:7" x14ac:dyDescent="0.25">
      <c r="A810" s="5">
        <v>13</v>
      </c>
      <c r="B810" t="s">
        <v>510</v>
      </c>
      <c r="C810" s="5">
        <v>13650</v>
      </c>
      <c r="D810" t="s">
        <v>1846</v>
      </c>
      <c r="E810" t="s">
        <v>251</v>
      </c>
      <c r="F810" t="s">
        <v>252</v>
      </c>
      <c r="G810" t="s">
        <v>1847</v>
      </c>
    </row>
    <row r="811" spans="1:7" x14ac:dyDescent="0.25">
      <c r="A811" s="5">
        <v>13</v>
      </c>
      <c r="B811" t="s">
        <v>510</v>
      </c>
      <c r="C811" s="5">
        <v>13655</v>
      </c>
      <c r="D811" t="s">
        <v>1848</v>
      </c>
      <c r="E811" t="s">
        <v>251</v>
      </c>
      <c r="F811" t="s">
        <v>252</v>
      </c>
      <c r="G811" t="s">
        <v>1849</v>
      </c>
    </row>
    <row r="812" spans="1:7" x14ac:dyDescent="0.25">
      <c r="A812" s="5">
        <v>13</v>
      </c>
      <c r="B812" t="s">
        <v>510</v>
      </c>
      <c r="C812" s="5">
        <v>13673</v>
      </c>
      <c r="D812" t="s">
        <v>1850</v>
      </c>
      <c r="E812" t="s">
        <v>251</v>
      </c>
      <c r="F812" t="s">
        <v>252</v>
      </c>
      <c r="G812" t="s">
        <v>1851</v>
      </c>
    </row>
    <row r="813" spans="1:7" x14ac:dyDescent="0.25">
      <c r="A813" s="5">
        <v>13</v>
      </c>
      <c r="B813" t="s">
        <v>510</v>
      </c>
      <c r="C813" s="5">
        <v>13688</v>
      </c>
      <c r="D813" t="s">
        <v>1852</v>
      </c>
      <c r="E813" t="s">
        <v>251</v>
      </c>
      <c r="F813" t="s">
        <v>252</v>
      </c>
      <c r="G813" t="s">
        <v>1853</v>
      </c>
    </row>
    <row r="814" spans="1:7" x14ac:dyDescent="0.25">
      <c r="A814" s="5">
        <v>13</v>
      </c>
      <c r="B814" t="s">
        <v>510</v>
      </c>
      <c r="C814" s="5">
        <v>13744</v>
      </c>
      <c r="D814" t="s">
        <v>1854</v>
      </c>
      <c r="E814" t="s">
        <v>251</v>
      </c>
      <c r="F814" t="s">
        <v>252</v>
      </c>
      <c r="G814" t="s">
        <v>1855</v>
      </c>
    </row>
    <row r="815" spans="1:7" x14ac:dyDescent="0.25">
      <c r="A815" s="5">
        <v>13</v>
      </c>
      <c r="B815" t="s">
        <v>510</v>
      </c>
      <c r="C815" s="5">
        <v>13810</v>
      </c>
      <c r="D815" t="s">
        <v>1856</v>
      </c>
      <c r="E815" t="s">
        <v>251</v>
      </c>
      <c r="F815" t="s">
        <v>252</v>
      </c>
      <c r="G815" t="s">
        <v>1857</v>
      </c>
    </row>
    <row r="816" spans="1:7" x14ac:dyDescent="0.25">
      <c r="A816" s="5">
        <v>13</v>
      </c>
      <c r="B816" t="s">
        <v>510</v>
      </c>
      <c r="C816" s="5">
        <v>13873</v>
      </c>
      <c r="D816" t="s">
        <v>1190</v>
      </c>
      <c r="E816" t="s">
        <v>251</v>
      </c>
      <c r="F816" t="s">
        <v>252</v>
      </c>
      <c r="G816" t="s">
        <v>1858</v>
      </c>
    </row>
    <row r="817" spans="1:7" x14ac:dyDescent="0.25">
      <c r="A817" s="5">
        <v>15</v>
      </c>
      <c r="B817" t="s">
        <v>557</v>
      </c>
      <c r="C817" s="5">
        <v>15047</v>
      </c>
      <c r="D817" t="s">
        <v>1859</v>
      </c>
      <c r="E817" t="s">
        <v>251</v>
      </c>
      <c r="F817" t="s">
        <v>252</v>
      </c>
      <c r="G817" t="s">
        <v>1860</v>
      </c>
    </row>
    <row r="818" spans="1:7" x14ac:dyDescent="0.25">
      <c r="A818" s="5">
        <v>15</v>
      </c>
      <c r="B818" t="s">
        <v>557</v>
      </c>
      <c r="C818" s="5">
        <v>15087</v>
      </c>
      <c r="D818" t="s">
        <v>1861</v>
      </c>
      <c r="E818" t="s">
        <v>251</v>
      </c>
      <c r="F818" t="s">
        <v>252</v>
      </c>
      <c r="G818" t="s">
        <v>1862</v>
      </c>
    </row>
    <row r="819" spans="1:7" x14ac:dyDescent="0.25">
      <c r="A819" s="5">
        <v>15</v>
      </c>
      <c r="B819" t="s">
        <v>557</v>
      </c>
      <c r="C819" s="5">
        <v>15092</v>
      </c>
      <c r="D819" t="s">
        <v>1863</v>
      </c>
      <c r="E819" t="s">
        <v>251</v>
      </c>
      <c r="F819" t="s">
        <v>252</v>
      </c>
      <c r="G819" t="s">
        <v>1864</v>
      </c>
    </row>
    <row r="820" spans="1:7" x14ac:dyDescent="0.25">
      <c r="A820" s="5">
        <v>15</v>
      </c>
      <c r="B820" t="s">
        <v>557</v>
      </c>
      <c r="C820" s="5">
        <v>15109</v>
      </c>
      <c r="D820" t="s">
        <v>1386</v>
      </c>
      <c r="E820" t="s">
        <v>251</v>
      </c>
      <c r="F820" t="s">
        <v>252</v>
      </c>
      <c r="G820" t="s">
        <v>1865</v>
      </c>
    </row>
    <row r="821" spans="1:7" x14ac:dyDescent="0.25">
      <c r="A821" s="5">
        <v>15</v>
      </c>
      <c r="B821" t="s">
        <v>557</v>
      </c>
      <c r="C821" s="5">
        <v>15135</v>
      </c>
      <c r="D821" t="s">
        <v>1866</v>
      </c>
      <c r="E821" t="s">
        <v>251</v>
      </c>
      <c r="F821" t="s">
        <v>252</v>
      </c>
      <c r="G821" t="s">
        <v>1867</v>
      </c>
    </row>
    <row r="822" spans="1:7" x14ac:dyDescent="0.25">
      <c r="A822" s="5">
        <v>15</v>
      </c>
      <c r="B822" t="s">
        <v>557</v>
      </c>
      <c r="C822" s="5">
        <v>15183</v>
      </c>
      <c r="D822" t="s">
        <v>1868</v>
      </c>
      <c r="E822" t="s">
        <v>251</v>
      </c>
      <c r="F822" t="s">
        <v>252</v>
      </c>
      <c r="G822" t="s">
        <v>1869</v>
      </c>
    </row>
    <row r="823" spans="1:7" x14ac:dyDescent="0.25">
      <c r="A823" s="5">
        <v>15</v>
      </c>
      <c r="B823" t="s">
        <v>557</v>
      </c>
      <c r="C823" s="5">
        <v>15185</v>
      </c>
      <c r="D823" t="s">
        <v>1870</v>
      </c>
      <c r="E823" t="s">
        <v>251</v>
      </c>
      <c r="F823" t="s">
        <v>252</v>
      </c>
      <c r="G823" t="s">
        <v>1871</v>
      </c>
    </row>
    <row r="824" spans="1:7" x14ac:dyDescent="0.25">
      <c r="A824" s="5">
        <v>15</v>
      </c>
      <c r="B824" t="s">
        <v>557</v>
      </c>
      <c r="C824" s="5">
        <v>15187</v>
      </c>
      <c r="D824" t="s">
        <v>1872</v>
      </c>
      <c r="E824" t="s">
        <v>251</v>
      </c>
      <c r="F824" t="s">
        <v>252</v>
      </c>
      <c r="G824" t="s">
        <v>1873</v>
      </c>
    </row>
    <row r="825" spans="1:7" x14ac:dyDescent="0.25">
      <c r="A825" s="5">
        <v>15</v>
      </c>
      <c r="B825" t="s">
        <v>557</v>
      </c>
      <c r="C825" s="5">
        <v>15236</v>
      </c>
      <c r="D825" t="s">
        <v>1874</v>
      </c>
      <c r="E825" t="s">
        <v>251</v>
      </c>
      <c r="F825" t="s">
        <v>252</v>
      </c>
      <c r="G825" t="s">
        <v>1875</v>
      </c>
    </row>
    <row r="826" spans="1:7" x14ac:dyDescent="0.25">
      <c r="A826" s="5">
        <v>15</v>
      </c>
      <c r="B826" t="s">
        <v>557</v>
      </c>
      <c r="C826" s="5">
        <v>15276</v>
      </c>
      <c r="D826" t="s">
        <v>1876</v>
      </c>
      <c r="E826" t="s">
        <v>251</v>
      </c>
      <c r="F826" t="s">
        <v>252</v>
      </c>
      <c r="G826" t="s">
        <v>1877</v>
      </c>
    </row>
    <row r="827" spans="1:7" x14ac:dyDescent="0.25">
      <c r="A827" s="5">
        <v>15</v>
      </c>
      <c r="B827" t="s">
        <v>557</v>
      </c>
      <c r="C827" s="5">
        <v>15317</v>
      </c>
      <c r="D827" t="s">
        <v>1878</v>
      </c>
      <c r="E827" t="s">
        <v>251</v>
      </c>
      <c r="F827" t="s">
        <v>252</v>
      </c>
      <c r="G827" t="s">
        <v>1879</v>
      </c>
    </row>
    <row r="828" spans="1:7" x14ac:dyDescent="0.25">
      <c r="A828" s="5">
        <v>15</v>
      </c>
      <c r="B828" t="s">
        <v>557</v>
      </c>
      <c r="C828" s="5">
        <v>15332</v>
      </c>
      <c r="D828" t="s">
        <v>1880</v>
      </c>
      <c r="E828" t="s">
        <v>251</v>
      </c>
      <c r="F828" t="s">
        <v>252</v>
      </c>
      <c r="G828" t="s">
        <v>1881</v>
      </c>
    </row>
    <row r="829" spans="1:7" x14ac:dyDescent="0.25">
      <c r="A829" s="5">
        <v>15</v>
      </c>
      <c r="B829" t="s">
        <v>557</v>
      </c>
      <c r="C829" s="5">
        <v>15403</v>
      </c>
      <c r="D829" t="s">
        <v>1882</v>
      </c>
      <c r="E829" t="s">
        <v>251</v>
      </c>
      <c r="F829" t="s">
        <v>252</v>
      </c>
      <c r="G829" t="s">
        <v>1883</v>
      </c>
    </row>
    <row r="830" spans="1:7" x14ac:dyDescent="0.25">
      <c r="A830" s="5">
        <v>15</v>
      </c>
      <c r="B830" t="s">
        <v>557</v>
      </c>
      <c r="C830" s="5">
        <v>15425</v>
      </c>
      <c r="D830" t="s">
        <v>1884</v>
      </c>
      <c r="E830" t="s">
        <v>251</v>
      </c>
      <c r="F830" t="s">
        <v>252</v>
      </c>
      <c r="G830" t="s">
        <v>1885</v>
      </c>
    </row>
    <row r="831" spans="1:7" x14ac:dyDescent="0.25">
      <c r="A831" s="5">
        <v>15</v>
      </c>
      <c r="B831" t="s">
        <v>557</v>
      </c>
      <c r="C831" s="5">
        <v>15518</v>
      </c>
      <c r="D831" t="s">
        <v>1886</v>
      </c>
      <c r="E831" t="s">
        <v>251</v>
      </c>
      <c r="F831" t="s">
        <v>252</v>
      </c>
      <c r="G831" t="s">
        <v>1887</v>
      </c>
    </row>
    <row r="832" spans="1:7" x14ac:dyDescent="0.25">
      <c r="A832" s="5">
        <v>15</v>
      </c>
      <c r="B832" t="s">
        <v>557</v>
      </c>
      <c r="C832" s="5">
        <v>15533</v>
      </c>
      <c r="D832" t="s">
        <v>1888</v>
      </c>
      <c r="E832" t="s">
        <v>251</v>
      </c>
      <c r="F832" t="s">
        <v>252</v>
      </c>
      <c r="G832" t="s">
        <v>1889</v>
      </c>
    </row>
    <row r="833" spans="1:7" x14ac:dyDescent="0.25">
      <c r="A833" s="5">
        <v>15</v>
      </c>
      <c r="B833" t="s">
        <v>557</v>
      </c>
      <c r="C833" s="5">
        <v>15664</v>
      </c>
      <c r="D833" t="s">
        <v>1890</v>
      </c>
      <c r="E833" t="s">
        <v>251</v>
      </c>
      <c r="F833" t="s">
        <v>252</v>
      </c>
      <c r="G833" t="s">
        <v>1891</v>
      </c>
    </row>
    <row r="834" spans="1:7" x14ac:dyDescent="0.25">
      <c r="A834" s="5">
        <v>15</v>
      </c>
      <c r="B834" t="s">
        <v>557</v>
      </c>
      <c r="C834" s="5">
        <v>15673</v>
      </c>
      <c r="D834" t="s">
        <v>1892</v>
      </c>
      <c r="E834" t="s">
        <v>251</v>
      </c>
      <c r="F834" t="s">
        <v>252</v>
      </c>
      <c r="G834" t="s">
        <v>1893</v>
      </c>
    </row>
    <row r="835" spans="1:7" x14ac:dyDescent="0.25">
      <c r="A835" s="5">
        <v>15</v>
      </c>
      <c r="B835" t="s">
        <v>557</v>
      </c>
      <c r="C835" s="5">
        <v>15681</v>
      </c>
      <c r="D835" t="s">
        <v>1894</v>
      </c>
      <c r="E835" t="s">
        <v>251</v>
      </c>
      <c r="F835" t="s">
        <v>252</v>
      </c>
      <c r="G835" t="s">
        <v>1895</v>
      </c>
    </row>
    <row r="836" spans="1:7" x14ac:dyDescent="0.25">
      <c r="A836" s="5">
        <v>15</v>
      </c>
      <c r="B836" t="s">
        <v>557</v>
      </c>
      <c r="C836" s="5">
        <v>15723</v>
      </c>
      <c r="D836" t="s">
        <v>1896</v>
      </c>
      <c r="E836" t="s">
        <v>251</v>
      </c>
      <c r="F836" t="s">
        <v>252</v>
      </c>
      <c r="G836" t="s">
        <v>1897</v>
      </c>
    </row>
    <row r="837" spans="1:7" x14ac:dyDescent="0.25">
      <c r="A837" s="5">
        <v>15</v>
      </c>
      <c r="B837" t="s">
        <v>557</v>
      </c>
      <c r="C837" s="5">
        <v>15740</v>
      </c>
      <c r="D837" t="s">
        <v>1898</v>
      </c>
      <c r="E837" t="s">
        <v>251</v>
      </c>
      <c r="F837" t="s">
        <v>252</v>
      </c>
      <c r="G837" t="s">
        <v>1899</v>
      </c>
    </row>
    <row r="838" spans="1:7" x14ac:dyDescent="0.25">
      <c r="A838" s="5">
        <v>15</v>
      </c>
      <c r="B838" t="s">
        <v>557</v>
      </c>
      <c r="C838" s="5">
        <v>15755</v>
      </c>
      <c r="D838" t="s">
        <v>1900</v>
      </c>
      <c r="E838" t="s">
        <v>251</v>
      </c>
      <c r="F838" t="s">
        <v>252</v>
      </c>
      <c r="G838" t="s">
        <v>1901</v>
      </c>
    </row>
    <row r="839" spans="1:7" x14ac:dyDescent="0.25">
      <c r="A839" s="5">
        <v>15</v>
      </c>
      <c r="B839" t="s">
        <v>557</v>
      </c>
      <c r="C839" s="5">
        <v>15761</v>
      </c>
      <c r="D839" t="s">
        <v>1902</v>
      </c>
      <c r="E839" t="s">
        <v>251</v>
      </c>
      <c r="F839" t="s">
        <v>252</v>
      </c>
      <c r="G839" t="s">
        <v>1903</v>
      </c>
    </row>
    <row r="840" spans="1:7" x14ac:dyDescent="0.25">
      <c r="A840" s="5">
        <v>15</v>
      </c>
      <c r="B840" t="s">
        <v>557</v>
      </c>
      <c r="C840" s="5">
        <v>15790</v>
      </c>
      <c r="D840" t="s">
        <v>1904</v>
      </c>
      <c r="E840" t="s">
        <v>251</v>
      </c>
      <c r="F840" t="s">
        <v>252</v>
      </c>
      <c r="G840" t="s">
        <v>1905</v>
      </c>
    </row>
    <row r="841" spans="1:7" x14ac:dyDescent="0.25">
      <c r="A841" s="5">
        <v>15</v>
      </c>
      <c r="B841" t="s">
        <v>557</v>
      </c>
      <c r="C841" s="5">
        <v>15804</v>
      </c>
      <c r="D841" t="s">
        <v>1906</v>
      </c>
      <c r="E841" t="s">
        <v>251</v>
      </c>
      <c r="F841" t="s">
        <v>252</v>
      </c>
      <c r="G841" t="s">
        <v>1907</v>
      </c>
    </row>
    <row r="842" spans="1:7" x14ac:dyDescent="0.25">
      <c r="A842" s="5">
        <v>15</v>
      </c>
      <c r="B842" t="s">
        <v>557</v>
      </c>
      <c r="C842" s="5">
        <v>15810</v>
      </c>
      <c r="D842" t="s">
        <v>1908</v>
      </c>
      <c r="E842" t="s">
        <v>251</v>
      </c>
      <c r="F842" t="s">
        <v>252</v>
      </c>
      <c r="G842" t="s">
        <v>1909</v>
      </c>
    </row>
    <row r="843" spans="1:7" x14ac:dyDescent="0.25">
      <c r="A843" s="5">
        <v>15</v>
      </c>
      <c r="B843" t="s">
        <v>557</v>
      </c>
      <c r="C843" s="5">
        <v>15822</v>
      </c>
      <c r="D843" t="s">
        <v>1910</v>
      </c>
      <c r="E843" t="s">
        <v>251</v>
      </c>
      <c r="F843" t="s">
        <v>252</v>
      </c>
      <c r="G843" t="s">
        <v>1911</v>
      </c>
    </row>
    <row r="844" spans="1:7" x14ac:dyDescent="0.25">
      <c r="A844" s="5">
        <v>18</v>
      </c>
      <c r="B844" t="s">
        <v>748</v>
      </c>
      <c r="C844" s="5">
        <v>18150</v>
      </c>
      <c r="D844" t="s">
        <v>1912</v>
      </c>
      <c r="E844" t="s">
        <v>251</v>
      </c>
      <c r="F844" t="s">
        <v>252</v>
      </c>
      <c r="G844" t="s">
        <v>1913</v>
      </c>
    </row>
    <row r="845" spans="1:7" x14ac:dyDescent="0.25">
      <c r="A845" s="5">
        <v>18</v>
      </c>
      <c r="B845" t="s">
        <v>748</v>
      </c>
      <c r="C845" s="5">
        <v>18460</v>
      </c>
      <c r="D845" t="s">
        <v>1914</v>
      </c>
      <c r="E845" t="s">
        <v>251</v>
      </c>
      <c r="F845" t="s">
        <v>252</v>
      </c>
      <c r="G845" t="s">
        <v>1915</v>
      </c>
    </row>
    <row r="846" spans="1:7" x14ac:dyDescent="0.25">
      <c r="A846" s="5">
        <v>19</v>
      </c>
      <c r="B846" t="s">
        <v>776</v>
      </c>
      <c r="C846" s="5">
        <v>19022</v>
      </c>
      <c r="D846" t="s">
        <v>1916</v>
      </c>
      <c r="E846" t="s">
        <v>251</v>
      </c>
      <c r="F846" t="s">
        <v>252</v>
      </c>
      <c r="G846" t="s">
        <v>1917</v>
      </c>
    </row>
    <row r="847" spans="1:7" x14ac:dyDescent="0.25">
      <c r="A847" s="5">
        <v>19</v>
      </c>
      <c r="B847" t="s">
        <v>776</v>
      </c>
      <c r="C847" s="5">
        <v>19050</v>
      </c>
      <c r="D847" t="s">
        <v>278</v>
      </c>
      <c r="E847" t="s">
        <v>251</v>
      </c>
      <c r="F847" t="s">
        <v>252</v>
      </c>
      <c r="G847" t="s">
        <v>1918</v>
      </c>
    </row>
    <row r="848" spans="1:7" x14ac:dyDescent="0.25">
      <c r="A848" s="5">
        <v>19</v>
      </c>
      <c r="B848" t="s">
        <v>776</v>
      </c>
      <c r="C848" s="5">
        <v>19075</v>
      </c>
      <c r="D848" t="s">
        <v>1919</v>
      </c>
      <c r="E848" t="s">
        <v>251</v>
      </c>
      <c r="F848" t="s">
        <v>252</v>
      </c>
      <c r="G848" t="s">
        <v>1920</v>
      </c>
    </row>
    <row r="849" spans="1:7" x14ac:dyDescent="0.25">
      <c r="A849" s="5">
        <v>19</v>
      </c>
      <c r="B849" t="s">
        <v>776</v>
      </c>
      <c r="C849" s="5">
        <v>19100</v>
      </c>
      <c r="D849" t="s">
        <v>510</v>
      </c>
      <c r="E849" t="s">
        <v>251</v>
      </c>
      <c r="F849" t="s">
        <v>252</v>
      </c>
      <c r="G849" t="s">
        <v>1921</v>
      </c>
    </row>
    <row r="850" spans="1:7" x14ac:dyDescent="0.25">
      <c r="A850" s="5">
        <v>19</v>
      </c>
      <c r="B850" t="s">
        <v>776</v>
      </c>
      <c r="C850" s="5">
        <v>19212</v>
      </c>
      <c r="D850" t="s">
        <v>1922</v>
      </c>
      <c r="E850" t="s">
        <v>251</v>
      </c>
      <c r="F850" t="s">
        <v>252</v>
      </c>
      <c r="G850" t="s">
        <v>1923</v>
      </c>
    </row>
    <row r="851" spans="1:7" x14ac:dyDescent="0.25">
      <c r="A851" s="5">
        <v>19</v>
      </c>
      <c r="B851" t="s">
        <v>776</v>
      </c>
      <c r="C851" s="5">
        <v>19355</v>
      </c>
      <c r="D851" t="s">
        <v>1924</v>
      </c>
      <c r="E851" t="s">
        <v>251</v>
      </c>
      <c r="F851" t="s">
        <v>252</v>
      </c>
      <c r="G851" t="s">
        <v>1925</v>
      </c>
    </row>
    <row r="852" spans="1:7" x14ac:dyDescent="0.25">
      <c r="A852" s="5">
        <v>19</v>
      </c>
      <c r="B852" t="s">
        <v>776</v>
      </c>
      <c r="C852" s="5">
        <v>19364</v>
      </c>
      <c r="D852" t="s">
        <v>1926</v>
      </c>
      <c r="E852" t="s">
        <v>251</v>
      </c>
      <c r="F852" t="s">
        <v>252</v>
      </c>
      <c r="G852" t="s">
        <v>1927</v>
      </c>
    </row>
    <row r="853" spans="1:7" x14ac:dyDescent="0.25">
      <c r="A853" s="5">
        <v>19</v>
      </c>
      <c r="B853" t="s">
        <v>776</v>
      </c>
      <c r="C853" s="5">
        <v>19392</v>
      </c>
      <c r="D853" t="s">
        <v>1928</v>
      </c>
      <c r="E853" t="s">
        <v>251</v>
      </c>
      <c r="F853" t="s">
        <v>252</v>
      </c>
      <c r="G853" t="s">
        <v>1929</v>
      </c>
    </row>
    <row r="854" spans="1:7" x14ac:dyDescent="0.25">
      <c r="A854" s="5">
        <v>19</v>
      </c>
      <c r="B854" t="s">
        <v>776</v>
      </c>
      <c r="C854" s="5">
        <v>19418</v>
      </c>
      <c r="D854" t="s">
        <v>1930</v>
      </c>
      <c r="E854" t="s">
        <v>251</v>
      </c>
      <c r="F854" t="s">
        <v>252</v>
      </c>
      <c r="G854" t="s">
        <v>1931</v>
      </c>
    </row>
    <row r="855" spans="1:7" x14ac:dyDescent="0.25">
      <c r="A855" s="5">
        <v>19</v>
      </c>
      <c r="B855" t="s">
        <v>776</v>
      </c>
      <c r="C855" s="5">
        <v>19473</v>
      </c>
      <c r="D855" t="s">
        <v>1832</v>
      </c>
      <c r="E855" t="s">
        <v>251</v>
      </c>
      <c r="F855" t="s">
        <v>252</v>
      </c>
      <c r="G855" t="s">
        <v>1932</v>
      </c>
    </row>
    <row r="856" spans="1:7" x14ac:dyDescent="0.25">
      <c r="A856" s="5">
        <v>19</v>
      </c>
      <c r="B856" t="s">
        <v>776</v>
      </c>
      <c r="C856" s="5">
        <v>19513</v>
      </c>
      <c r="D856" t="s">
        <v>1933</v>
      </c>
      <c r="E856" t="s">
        <v>251</v>
      </c>
      <c r="F856" t="s">
        <v>252</v>
      </c>
      <c r="G856" t="s">
        <v>1934</v>
      </c>
    </row>
    <row r="857" spans="1:7" x14ac:dyDescent="0.25">
      <c r="A857" s="5">
        <v>19</v>
      </c>
      <c r="B857" t="s">
        <v>776</v>
      </c>
      <c r="C857" s="5">
        <v>19622</v>
      </c>
      <c r="D857" t="s">
        <v>1935</v>
      </c>
      <c r="E857" t="s">
        <v>251</v>
      </c>
      <c r="F857" t="s">
        <v>252</v>
      </c>
      <c r="G857" t="s">
        <v>1936</v>
      </c>
    </row>
    <row r="858" spans="1:7" x14ac:dyDescent="0.25">
      <c r="A858" s="5">
        <v>19</v>
      </c>
      <c r="B858" t="s">
        <v>776</v>
      </c>
      <c r="C858" s="5">
        <v>19701</v>
      </c>
      <c r="D858" t="s">
        <v>545</v>
      </c>
      <c r="E858" t="s">
        <v>251</v>
      </c>
      <c r="F858" t="s">
        <v>252</v>
      </c>
      <c r="G858" t="s">
        <v>1937</v>
      </c>
    </row>
    <row r="859" spans="1:7" x14ac:dyDescent="0.25">
      <c r="A859" s="5">
        <v>19</v>
      </c>
      <c r="B859" t="s">
        <v>776</v>
      </c>
      <c r="C859" s="5">
        <v>19785</v>
      </c>
      <c r="D859" t="s">
        <v>1516</v>
      </c>
      <c r="E859" t="s">
        <v>251</v>
      </c>
      <c r="F859" t="s">
        <v>252</v>
      </c>
      <c r="G859" t="s">
        <v>1938</v>
      </c>
    </row>
    <row r="860" spans="1:7" x14ac:dyDescent="0.25">
      <c r="A860" s="5">
        <v>19</v>
      </c>
      <c r="B860" t="s">
        <v>776</v>
      </c>
      <c r="C860" s="5">
        <v>19809</v>
      </c>
      <c r="D860" t="s">
        <v>1939</v>
      </c>
      <c r="E860" t="s">
        <v>251</v>
      </c>
      <c r="F860" t="s">
        <v>252</v>
      </c>
      <c r="G860" t="s">
        <v>1940</v>
      </c>
    </row>
    <row r="861" spans="1:7" x14ac:dyDescent="0.25">
      <c r="A861" s="5">
        <v>19</v>
      </c>
      <c r="B861" t="s">
        <v>776</v>
      </c>
      <c r="C861" s="5">
        <v>19821</v>
      </c>
      <c r="D861" t="s">
        <v>1941</v>
      </c>
      <c r="E861" t="s">
        <v>251</v>
      </c>
      <c r="F861" t="s">
        <v>252</v>
      </c>
      <c r="G861" t="s">
        <v>1942</v>
      </c>
    </row>
    <row r="862" spans="1:7" x14ac:dyDescent="0.25">
      <c r="A862" s="5">
        <v>20</v>
      </c>
      <c r="B862" t="s">
        <v>825</v>
      </c>
      <c r="C862" s="5">
        <v>20175</v>
      </c>
      <c r="D862" t="s">
        <v>1943</v>
      </c>
      <c r="E862" t="s">
        <v>251</v>
      </c>
      <c r="F862" t="s">
        <v>252</v>
      </c>
      <c r="G862" t="s">
        <v>1944</v>
      </c>
    </row>
    <row r="863" spans="1:7" x14ac:dyDescent="0.25">
      <c r="A863" s="5">
        <v>20</v>
      </c>
      <c r="B863" t="s">
        <v>825</v>
      </c>
      <c r="C863" s="5">
        <v>20443</v>
      </c>
      <c r="D863" t="s">
        <v>1945</v>
      </c>
      <c r="E863" t="s">
        <v>251</v>
      </c>
      <c r="F863" t="s">
        <v>252</v>
      </c>
      <c r="G863" t="s">
        <v>1946</v>
      </c>
    </row>
    <row r="864" spans="1:7" x14ac:dyDescent="0.25">
      <c r="A864" s="5">
        <v>20</v>
      </c>
      <c r="B864" t="s">
        <v>825</v>
      </c>
      <c r="C864" s="5">
        <v>20570</v>
      </c>
      <c r="D864" t="s">
        <v>1947</v>
      </c>
      <c r="E864" t="s">
        <v>251</v>
      </c>
      <c r="F864" t="s">
        <v>252</v>
      </c>
      <c r="G864" t="s">
        <v>1948</v>
      </c>
    </row>
    <row r="865" spans="1:7" x14ac:dyDescent="0.25">
      <c r="A865" s="5">
        <v>23</v>
      </c>
      <c r="B865" t="s">
        <v>868</v>
      </c>
      <c r="C865" s="5">
        <v>23079</v>
      </c>
      <c r="D865" t="s">
        <v>1386</v>
      </c>
      <c r="E865" t="s">
        <v>251</v>
      </c>
      <c r="F865" t="s">
        <v>252</v>
      </c>
      <c r="G865" t="s">
        <v>1949</v>
      </c>
    </row>
    <row r="866" spans="1:7" x14ac:dyDescent="0.25">
      <c r="A866" s="5">
        <v>23</v>
      </c>
      <c r="B866" t="s">
        <v>868</v>
      </c>
      <c r="C866" s="5">
        <v>23168</v>
      </c>
      <c r="D866" t="s">
        <v>1447</v>
      </c>
      <c r="E866" t="s">
        <v>251</v>
      </c>
      <c r="F866" t="s">
        <v>252</v>
      </c>
      <c r="G866" t="s">
        <v>1950</v>
      </c>
    </row>
    <row r="867" spans="1:7" x14ac:dyDescent="0.25">
      <c r="A867" s="5">
        <v>23</v>
      </c>
      <c r="B867" t="s">
        <v>868</v>
      </c>
      <c r="C867" s="5">
        <v>23500</v>
      </c>
      <c r="D867" t="s">
        <v>1951</v>
      </c>
      <c r="E867" t="s">
        <v>251</v>
      </c>
      <c r="F867" t="s">
        <v>252</v>
      </c>
      <c r="G867" t="s">
        <v>1952</v>
      </c>
    </row>
    <row r="868" spans="1:7" x14ac:dyDescent="0.25">
      <c r="A868" s="5">
        <v>25</v>
      </c>
      <c r="B868" t="s">
        <v>914</v>
      </c>
      <c r="C868" s="5">
        <v>25086</v>
      </c>
      <c r="D868" t="s">
        <v>1953</v>
      </c>
      <c r="E868" t="s">
        <v>251</v>
      </c>
      <c r="F868" t="s">
        <v>252</v>
      </c>
      <c r="G868" t="s">
        <v>1954</v>
      </c>
    </row>
    <row r="869" spans="1:7" x14ac:dyDescent="0.25">
      <c r="A869" s="5">
        <v>25</v>
      </c>
      <c r="B869" t="s">
        <v>914</v>
      </c>
      <c r="C869" s="5">
        <v>25095</v>
      </c>
      <c r="D869" t="s">
        <v>1955</v>
      </c>
      <c r="E869" t="s">
        <v>251</v>
      </c>
      <c r="F869" t="s">
        <v>252</v>
      </c>
      <c r="G869" t="s">
        <v>1956</v>
      </c>
    </row>
    <row r="870" spans="1:7" x14ac:dyDescent="0.25">
      <c r="A870" s="5">
        <v>25</v>
      </c>
      <c r="B870" t="s">
        <v>914</v>
      </c>
      <c r="C870" s="5">
        <v>25120</v>
      </c>
      <c r="D870" t="s">
        <v>1957</v>
      </c>
      <c r="E870" t="s">
        <v>251</v>
      </c>
      <c r="F870" t="s">
        <v>252</v>
      </c>
      <c r="G870" t="s">
        <v>1958</v>
      </c>
    </row>
    <row r="871" spans="1:7" x14ac:dyDescent="0.25">
      <c r="A871" s="5">
        <v>25</v>
      </c>
      <c r="B871" t="s">
        <v>914</v>
      </c>
      <c r="C871" s="5">
        <v>25123</v>
      </c>
      <c r="D871" t="s">
        <v>1959</v>
      </c>
      <c r="E871" t="s">
        <v>251</v>
      </c>
      <c r="F871" t="s">
        <v>252</v>
      </c>
      <c r="G871" t="s">
        <v>1960</v>
      </c>
    </row>
    <row r="872" spans="1:7" x14ac:dyDescent="0.25">
      <c r="A872" s="5">
        <v>25</v>
      </c>
      <c r="B872" t="s">
        <v>914</v>
      </c>
      <c r="C872" s="5">
        <v>25168</v>
      </c>
      <c r="D872" t="s">
        <v>1961</v>
      </c>
      <c r="E872" t="s">
        <v>251</v>
      </c>
      <c r="F872" t="s">
        <v>252</v>
      </c>
      <c r="G872" t="s">
        <v>1962</v>
      </c>
    </row>
    <row r="873" spans="1:7" x14ac:dyDescent="0.25">
      <c r="A873" s="5">
        <v>25</v>
      </c>
      <c r="B873" t="s">
        <v>914</v>
      </c>
      <c r="C873" s="5">
        <v>25258</v>
      </c>
      <c r="D873" t="s">
        <v>1963</v>
      </c>
      <c r="E873" t="s">
        <v>251</v>
      </c>
      <c r="F873" t="s">
        <v>252</v>
      </c>
      <c r="G873" t="s">
        <v>1964</v>
      </c>
    </row>
    <row r="874" spans="1:7" x14ac:dyDescent="0.25">
      <c r="A874" s="5">
        <v>25</v>
      </c>
      <c r="B874" t="s">
        <v>914</v>
      </c>
      <c r="C874" s="5">
        <v>25288</v>
      </c>
      <c r="D874" t="s">
        <v>1965</v>
      </c>
      <c r="E874" t="s">
        <v>251</v>
      </c>
      <c r="F874" t="s">
        <v>252</v>
      </c>
      <c r="G874" t="s">
        <v>1966</v>
      </c>
    </row>
    <row r="875" spans="1:7" x14ac:dyDescent="0.25">
      <c r="A875" s="5">
        <v>25</v>
      </c>
      <c r="B875" t="s">
        <v>914</v>
      </c>
      <c r="C875" s="5">
        <v>25312</v>
      </c>
      <c r="D875" t="s">
        <v>340</v>
      </c>
      <c r="E875" t="s">
        <v>251</v>
      </c>
      <c r="F875" t="s">
        <v>252</v>
      </c>
      <c r="G875" t="s">
        <v>1967</v>
      </c>
    </row>
    <row r="876" spans="1:7" x14ac:dyDescent="0.25">
      <c r="A876" s="5">
        <v>25</v>
      </c>
      <c r="B876" t="s">
        <v>914</v>
      </c>
      <c r="C876" s="5">
        <v>25317</v>
      </c>
      <c r="D876" t="s">
        <v>1968</v>
      </c>
      <c r="E876" t="s">
        <v>251</v>
      </c>
      <c r="F876" t="s">
        <v>252</v>
      </c>
      <c r="G876" t="s">
        <v>1969</v>
      </c>
    </row>
    <row r="877" spans="1:7" x14ac:dyDescent="0.25">
      <c r="A877" s="5">
        <v>25</v>
      </c>
      <c r="B877" t="s">
        <v>914</v>
      </c>
      <c r="C877" s="5">
        <v>25322</v>
      </c>
      <c r="D877" t="s">
        <v>1970</v>
      </c>
      <c r="E877" t="s">
        <v>251</v>
      </c>
      <c r="F877" t="s">
        <v>252</v>
      </c>
      <c r="G877" t="s">
        <v>1971</v>
      </c>
    </row>
    <row r="878" spans="1:7" x14ac:dyDescent="0.25">
      <c r="A878" s="5">
        <v>25</v>
      </c>
      <c r="B878" t="s">
        <v>914</v>
      </c>
      <c r="C878" s="5">
        <v>25326</v>
      </c>
      <c r="D878" t="s">
        <v>1972</v>
      </c>
      <c r="E878" t="s">
        <v>251</v>
      </c>
      <c r="F878" t="s">
        <v>252</v>
      </c>
      <c r="G878" t="s">
        <v>1973</v>
      </c>
    </row>
    <row r="879" spans="1:7" x14ac:dyDescent="0.25">
      <c r="A879" s="5">
        <v>25</v>
      </c>
      <c r="B879" t="s">
        <v>914</v>
      </c>
      <c r="C879" s="5">
        <v>25339</v>
      </c>
      <c r="D879" t="s">
        <v>1974</v>
      </c>
      <c r="E879" t="s">
        <v>251</v>
      </c>
      <c r="F879" t="s">
        <v>252</v>
      </c>
      <c r="G879" t="s">
        <v>1975</v>
      </c>
    </row>
    <row r="880" spans="1:7" x14ac:dyDescent="0.25">
      <c r="A880" s="5">
        <v>25</v>
      </c>
      <c r="B880" t="s">
        <v>914</v>
      </c>
      <c r="C880" s="5">
        <v>25394</v>
      </c>
      <c r="D880" t="s">
        <v>1976</v>
      </c>
      <c r="E880" t="s">
        <v>251</v>
      </c>
      <c r="F880" t="s">
        <v>252</v>
      </c>
      <c r="G880" t="s">
        <v>1977</v>
      </c>
    </row>
    <row r="881" spans="1:7" x14ac:dyDescent="0.25">
      <c r="A881" s="5">
        <v>25</v>
      </c>
      <c r="B881" t="s">
        <v>914</v>
      </c>
      <c r="C881" s="5">
        <v>25398</v>
      </c>
      <c r="D881" t="s">
        <v>1978</v>
      </c>
      <c r="E881" t="s">
        <v>251</v>
      </c>
      <c r="F881" t="s">
        <v>252</v>
      </c>
      <c r="G881" t="s">
        <v>1979</v>
      </c>
    </row>
    <row r="882" spans="1:7" x14ac:dyDescent="0.25">
      <c r="A882" s="5">
        <v>25</v>
      </c>
      <c r="B882" t="s">
        <v>914</v>
      </c>
      <c r="C882" s="5">
        <v>25407</v>
      </c>
      <c r="D882" t="s">
        <v>1980</v>
      </c>
      <c r="E882" t="s">
        <v>251</v>
      </c>
      <c r="F882" t="s">
        <v>252</v>
      </c>
      <c r="G882" t="s">
        <v>1981</v>
      </c>
    </row>
    <row r="883" spans="1:7" x14ac:dyDescent="0.25">
      <c r="A883" s="5">
        <v>25</v>
      </c>
      <c r="B883" t="s">
        <v>914</v>
      </c>
      <c r="C883" s="5">
        <v>25426</v>
      </c>
      <c r="D883" t="s">
        <v>1982</v>
      </c>
      <c r="E883" t="s">
        <v>251</v>
      </c>
      <c r="F883" t="s">
        <v>252</v>
      </c>
      <c r="G883" t="s">
        <v>1983</v>
      </c>
    </row>
    <row r="884" spans="1:7" x14ac:dyDescent="0.25">
      <c r="A884" s="5">
        <v>25</v>
      </c>
      <c r="B884" t="s">
        <v>914</v>
      </c>
      <c r="C884" s="5">
        <v>25506</v>
      </c>
      <c r="D884" t="s">
        <v>1816</v>
      </c>
      <c r="E884" t="s">
        <v>251</v>
      </c>
      <c r="F884" t="s">
        <v>252</v>
      </c>
      <c r="G884" t="s">
        <v>1984</v>
      </c>
    </row>
    <row r="885" spans="1:7" x14ac:dyDescent="0.25">
      <c r="A885" s="5">
        <v>25</v>
      </c>
      <c r="B885" t="s">
        <v>914</v>
      </c>
      <c r="C885" s="5">
        <v>25518</v>
      </c>
      <c r="D885" t="s">
        <v>1985</v>
      </c>
      <c r="E885" t="s">
        <v>251</v>
      </c>
      <c r="F885" t="s">
        <v>252</v>
      </c>
      <c r="G885" t="s">
        <v>1986</v>
      </c>
    </row>
    <row r="886" spans="1:7" x14ac:dyDescent="0.25">
      <c r="A886" s="5">
        <v>25</v>
      </c>
      <c r="B886" t="s">
        <v>914</v>
      </c>
      <c r="C886" s="5">
        <v>25524</v>
      </c>
      <c r="D886" t="s">
        <v>1987</v>
      </c>
      <c r="E886" t="s">
        <v>251</v>
      </c>
      <c r="F886" t="s">
        <v>252</v>
      </c>
      <c r="G886" t="s">
        <v>1988</v>
      </c>
    </row>
    <row r="887" spans="1:7" x14ac:dyDescent="0.25">
      <c r="A887" s="5">
        <v>25</v>
      </c>
      <c r="B887" t="s">
        <v>914</v>
      </c>
      <c r="C887" s="5">
        <v>25592</v>
      </c>
      <c r="D887" t="s">
        <v>1989</v>
      </c>
      <c r="E887" t="s">
        <v>251</v>
      </c>
      <c r="F887" t="s">
        <v>252</v>
      </c>
      <c r="G887" t="s">
        <v>1990</v>
      </c>
    </row>
    <row r="888" spans="1:7" x14ac:dyDescent="0.25">
      <c r="A888" s="5">
        <v>25</v>
      </c>
      <c r="B888" t="s">
        <v>914</v>
      </c>
      <c r="C888" s="5">
        <v>25645</v>
      </c>
      <c r="D888" t="s">
        <v>1991</v>
      </c>
      <c r="E888" t="s">
        <v>251</v>
      </c>
      <c r="F888" t="s">
        <v>252</v>
      </c>
      <c r="G888" t="s">
        <v>1992</v>
      </c>
    </row>
    <row r="889" spans="1:7" x14ac:dyDescent="0.25">
      <c r="A889" s="5">
        <v>25</v>
      </c>
      <c r="B889" t="s">
        <v>914</v>
      </c>
      <c r="C889" s="5">
        <v>25658</v>
      </c>
      <c r="D889" t="s">
        <v>400</v>
      </c>
      <c r="E889" t="s">
        <v>251</v>
      </c>
      <c r="F889" t="s">
        <v>252</v>
      </c>
      <c r="G889" t="s">
        <v>1993</v>
      </c>
    </row>
    <row r="890" spans="1:7" x14ac:dyDescent="0.25">
      <c r="A890" s="5">
        <v>25</v>
      </c>
      <c r="B890" t="s">
        <v>914</v>
      </c>
      <c r="C890" s="5">
        <v>25769</v>
      </c>
      <c r="D890" t="s">
        <v>1994</v>
      </c>
      <c r="E890" t="s">
        <v>251</v>
      </c>
      <c r="F890" t="s">
        <v>252</v>
      </c>
      <c r="G890" t="s">
        <v>1995</v>
      </c>
    </row>
    <row r="891" spans="1:7" x14ac:dyDescent="0.25">
      <c r="A891" s="5">
        <v>25</v>
      </c>
      <c r="B891" t="s">
        <v>914</v>
      </c>
      <c r="C891" s="5">
        <v>25777</v>
      </c>
      <c r="D891" t="s">
        <v>1996</v>
      </c>
      <c r="E891" t="s">
        <v>251</v>
      </c>
      <c r="F891" t="s">
        <v>252</v>
      </c>
      <c r="G891" t="s">
        <v>1997</v>
      </c>
    </row>
    <row r="892" spans="1:7" x14ac:dyDescent="0.25">
      <c r="A892" s="5">
        <v>25</v>
      </c>
      <c r="B892" t="s">
        <v>914</v>
      </c>
      <c r="C892" s="5">
        <v>25793</v>
      </c>
      <c r="D892" t="s">
        <v>1998</v>
      </c>
      <c r="E892" t="s">
        <v>251</v>
      </c>
      <c r="F892" t="s">
        <v>252</v>
      </c>
      <c r="G892" t="s">
        <v>1999</v>
      </c>
    </row>
    <row r="893" spans="1:7" x14ac:dyDescent="0.25">
      <c r="A893" s="5">
        <v>25</v>
      </c>
      <c r="B893" t="s">
        <v>914</v>
      </c>
      <c r="C893" s="5">
        <v>25797</v>
      </c>
      <c r="D893" t="s">
        <v>2000</v>
      </c>
      <c r="E893" t="s">
        <v>251</v>
      </c>
      <c r="F893" t="s">
        <v>252</v>
      </c>
      <c r="G893" t="s">
        <v>2001</v>
      </c>
    </row>
    <row r="894" spans="1:7" x14ac:dyDescent="0.25">
      <c r="A894" s="5">
        <v>25</v>
      </c>
      <c r="B894" t="s">
        <v>914</v>
      </c>
      <c r="C894" s="5">
        <v>25807</v>
      </c>
      <c r="D894" t="s">
        <v>2002</v>
      </c>
      <c r="E894" t="s">
        <v>251</v>
      </c>
      <c r="F894" t="s">
        <v>252</v>
      </c>
      <c r="G894" t="s">
        <v>2003</v>
      </c>
    </row>
    <row r="895" spans="1:7" x14ac:dyDescent="0.25">
      <c r="A895" s="5">
        <v>25</v>
      </c>
      <c r="B895" t="s">
        <v>914</v>
      </c>
      <c r="C895" s="5">
        <v>25815</v>
      </c>
      <c r="D895" t="s">
        <v>2004</v>
      </c>
      <c r="E895" t="s">
        <v>251</v>
      </c>
      <c r="F895" t="s">
        <v>252</v>
      </c>
      <c r="G895" t="s">
        <v>2005</v>
      </c>
    </row>
    <row r="896" spans="1:7" x14ac:dyDescent="0.25">
      <c r="A896" s="5">
        <v>25</v>
      </c>
      <c r="B896" t="s">
        <v>914</v>
      </c>
      <c r="C896" s="5">
        <v>25839</v>
      </c>
      <c r="D896" t="s">
        <v>2006</v>
      </c>
      <c r="E896" t="s">
        <v>251</v>
      </c>
      <c r="F896" t="s">
        <v>252</v>
      </c>
      <c r="G896" t="s">
        <v>2007</v>
      </c>
    </row>
    <row r="897" spans="1:7" x14ac:dyDescent="0.25">
      <c r="A897" s="5">
        <v>25</v>
      </c>
      <c r="B897" t="s">
        <v>914</v>
      </c>
      <c r="C897" s="5">
        <v>25841</v>
      </c>
      <c r="D897" t="s">
        <v>2008</v>
      </c>
      <c r="E897" t="s">
        <v>251</v>
      </c>
      <c r="F897" t="s">
        <v>252</v>
      </c>
      <c r="G897" t="s">
        <v>2009</v>
      </c>
    </row>
    <row r="898" spans="1:7" x14ac:dyDescent="0.25">
      <c r="A898" s="5">
        <v>25</v>
      </c>
      <c r="B898" t="s">
        <v>914</v>
      </c>
      <c r="C898" s="5">
        <v>25845</v>
      </c>
      <c r="D898" t="s">
        <v>2010</v>
      </c>
      <c r="E898" t="s">
        <v>251</v>
      </c>
      <c r="F898" t="s">
        <v>252</v>
      </c>
      <c r="G898" t="s">
        <v>2011</v>
      </c>
    </row>
    <row r="899" spans="1:7" x14ac:dyDescent="0.25">
      <c r="A899" s="5">
        <v>25</v>
      </c>
      <c r="B899" t="s">
        <v>914</v>
      </c>
      <c r="C899" s="5">
        <v>25871</v>
      </c>
      <c r="D899" t="s">
        <v>2012</v>
      </c>
      <c r="E899" t="s">
        <v>251</v>
      </c>
      <c r="F899" t="s">
        <v>252</v>
      </c>
      <c r="G899" t="s">
        <v>2013</v>
      </c>
    </row>
    <row r="900" spans="1:7" x14ac:dyDescent="0.25">
      <c r="A900" s="5">
        <v>25</v>
      </c>
      <c r="B900" t="s">
        <v>914</v>
      </c>
      <c r="C900" s="5">
        <v>25898</v>
      </c>
      <c r="D900" t="s">
        <v>2014</v>
      </c>
      <c r="E900" t="s">
        <v>251</v>
      </c>
      <c r="F900" t="s">
        <v>252</v>
      </c>
      <c r="G900" t="s">
        <v>2015</v>
      </c>
    </row>
    <row r="901" spans="1:7" x14ac:dyDescent="0.25">
      <c r="A901" s="5">
        <v>27</v>
      </c>
      <c r="B901" t="s">
        <v>1070</v>
      </c>
      <c r="C901" s="5">
        <v>27025</v>
      </c>
      <c r="D901" t="s">
        <v>2016</v>
      </c>
      <c r="E901" t="s">
        <v>251</v>
      </c>
      <c r="F901" t="s">
        <v>252</v>
      </c>
      <c r="G901" t="s">
        <v>2017</v>
      </c>
    </row>
    <row r="902" spans="1:7" x14ac:dyDescent="0.25">
      <c r="A902" s="5">
        <v>27</v>
      </c>
      <c r="B902" t="s">
        <v>1070</v>
      </c>
      <c r="C902" s="5">
        <v>27073</v>
      </c>
      <c r="D902" t="s">
        <v>2018</v>
      </c>
      <c r="E902" t="s">
        <v>251</v>
      </c>
      <c r="F902" t="s">
        <v>252</v>
      </c>
      <c r="G902" t="s">
        <v>2019</v>
      </c>
    </row>
    <row r="903" spans="1:7" x14ac:dyDescent="0.25">
      <c r="A903" s="5">
        <v>27</v>
      </c>
      <c r="B903" t="s">
        <v>1070</v>
      </c>
      <c r="C903" s="5">
        <v>27075</v>
      </c>
      <c r="D903" t="s">
        <v>2020</v>
      </c>
      <c r="E903" t="s">
        <v>251</v>
      </c>
      <c r="F903" t="s">
        <v>252</v>
      </c>
      <c r="G903" t="s">
        <v>2021</v>
      </c>
    </row>
    <row r="904" spans="1:7" x14ac:dyDescent="0.25">
      <c r="A904" s="5">
        <v>27</v>
      </c>
      <c r="B904" t="s">
        <v>1070</v>
      </c>
      <c r="C904" s="5">
        <v>27077</v>
      </c>
      <c r="D904" t="s">
        <v>2022</v>
      </c>
      <c r="E904" t="s">
        <v>251</v>
      </c>
      <c r="F904" t="s">
        <v>252</v>
      </c>
      <c r="G904" t="s">
        <v>2023</v>
      </c>
    </row>
    <row r="905" spans="1:7" x14ac:dyDescent="0.25">
      <c r="A905" s="5">
        <v>27</v>
      </c>
      <c r="B905" t="s">
        <v>1070</v>
      </c>
      <c r="C905" s="5">
        <v>27250</v>
      </c>
      <c r="D905" t="s">
        <v>2024</v>
      </c>
      <c r="E905" t="s">
        <v>251</v>
      </c>
      <c r="F905" t="s">
        <v>252</v>
      </c>
      <c r="G905" t="s">
        <v>2025</v>
      </c>
    </row>
    <row r="906" spans="1:7" x14ac:dyDescent="0.25">
      <c r="A906" s="5">
        <v>27</v>
      </c>
      <c r="B906" t="s">
        <v>1070</v>
      </c>
      <c r="C906" s="5">
        <v>27430</v>
      </c>
      <c r="D906" t="s">
        <v>2026</v>
      </c>
      <c r="E906" t="s">
        <v>251</v>
      </c>
      <c r="F906" t="s">
        <v>252</v>
      </c>
      <c r="G906" t="s">
        <v>2027</v>
      </c>
    </row>
    <row r="907" spans="1:7" x14ac:dyDescent="0.25">
      <c r="A907" s="5">
        <v>27</v>
      </c>
      <c r="B907" t="s">
        <v>1070</v>
      </c>
      <c r="C907" s="5">
        <v>27450</v>
      </c>
      <c r="D907" t="s">
        <v>2028</v>
      </c>
      <c r="E907" t="s">
        <v>251</v>
      </c>
      <c r="F907" t="s">
        <v>252</v>
      </c>
      <c r="G907" t="s">
        <v>2029</v>
      </c>
    </row>
    <row r="908" spans="1:7" x14ac:dyDescent="0.25">
      <c r="A908" s="5">
        <v>27</v>
      </c>
      <c r="B908" t="s">
        <v>1070</v>
      </c>
      <c r="C908" s="5">
        <v>27491</v>
      </c>
      <c r="D908" t="s">
        <v>2030</v>
      </c>
      <c r="E908" t="s">
        <v>251</v>
      </c>
      <c r="F908" t="s">
        <v>252</v>
      </c>
      <c r="G908" t="s">
        <v>2031</v>
      </c>
    </row>
    <row r="909" spans="1:7" x14ac:dyDescent="0.25">
      <c r="A909" s="5">
        <v>27</v>
      </c>
      <c r="B909" t="s">
        <v>1070</v>
      </c>
      <c r="C909" s="5">
        <v>27495</v>
      </c>
      <c r="D909" t="s">
        <v>2032</v>
      </c>
      <c r="E909" t="s">
        <v>251</v>
      </c>
      <c r="F909" t="s">
        <v>252</v>
      </c>
      <c r="G909" t="s">
        <v>2033</v>
      </c>
    </row>
    <row r="910" spans="1:7" x14ac:dyDescent="0.25">
      <c r="A910" s="5">
        <v>27</v>
      </c>
      <c r="B910" t="s">
        <v>1070</v>
      </c>
      <c r="C910" s="5">
        <v>27580</v>
      </c>
      <c r="D910" t="s">
        <v>2034</v>
      </c>
      <c r="E910" t="s">
        <v>251</v>
      </c>
      <c r="F910" t="s">
        <v>252</v>
      </c>
      <c r="G910" t="s">
        <v>2035</v>
      </c>
    </row>
    <row r="911" spans="1:7" x14ac:dyDescent="0.25">
      <c r="A911" s="5">
        <v>27</v>
      </c>
      <c r="B911" t="s">
        <v>1070</v>
      </c>
      <c r="C911" s="5">
        <v>27660</v>
      </c>
      <c r="D911" t="s">
        <v>2036</v>
      </c>
      <c r="E911" t="s">
        <v>251</v>
      </c>
      <c r="F911" t="s">
        <v>252</v>
      </c>
      <c r="G911" t="s">
        <v>2037</v>
      </c>
    </row>
    <row r="912" spans="1:7" x14ac:dyDescent="0.25">
      <c r="A912" s="5">
        <v>27</v>
      </c>
      <c r="B912" t="s">
        <v>1070</v>
      </c>
      <c r="C912" s="5">
        <v>27800</v>
      </c>
      <c r="D912" t="s">
        <v>2038</v>
      </c>
      <c r="E912" t="s">
        <v>251</v>
      </c>
      <c r="F912" t="s">
        <v>252</v>
      </c>
      <c r="G912" t="s">
        <v>2039</v>
      </c>
    </row>
    <row r="913" spans="1:7" x14ac:dyDescent="0.25">
      <c r="A913" s="5">
        <v>27</v>
      </c>
      <c r="B913" t="s">
        <v>1070</v>
      </c>
      <c r="C913" s="5">
        <v>27810</v>
      </c>
      <c r="D913" t="s">
        <v>2040</v>
      </c>
      <c r="E913" t="s">
        <v>251</v>
      </c>
      <c r="F913" t="s">
        <v>252</v>
      </c>
      <c r="G913" t="s">
        <v>2041</v>
      </c>
    </row>
    <row r="914" spans="1:7" x14ac:dyDescent="0.25">
      <c r="A914" s="5">
        <v>41</v>
      </c>
      <c r="B914" t="s">
        <v>1098</v>
      </c>
      <c r="C914" s="5">
        <v>41006</v>
      </c>
      <c r="D914" t="s">
        <v>2042</v>
      </c>
      <c r="E914" t="s">
        <v>251</v>
      </c>
      <c r="F914" t="s">
        <v>252</v>
      </c>
      <c r="G914" t="s">
        <v>2043</v>
      </c>
    </row>
    <row r="915" spans="1:7" x14ac:dyDescent="0.25">
      <c r="A915" s="5">
        <v>41</v>
      </c>
      <c r="B915" t="s">
        <v>1098</v>
      </c>
      <c r="C915" s="5">
        <v>41660</v>
      </c>
      <c r="D915" t="s">
        <v>2044</v>
      </c>
      <c r="E915" t="s">
        <v>251</v>
      </c>
      <c r="F915" t="s">
        <v>252</v>
      </c>
      <c r="G915" t="s">
        <v>2045</v>
      </c>
    </row>
    <row r="916" spans="1:7" x14ac:dyDescent="0.25">
      <c r="A916" s="5">
        <v>44</v>
      </c>
      <c r="B916" t="s">
        <v>1166</v>
      </c>
      <c r="C916" s="5">
        <v>44110</v>
      </c>
      <c r="D916" t="s">
        <v>2046</v>
      </c>
      <c r="E916" t="s">
        <v>251</v>
      </c>
      <c r="F916" t="s">
        <v>252</v>
      </c>
      <c r="G916" t="s">
        <v>2047</v>
      </c>
    </row>
    <row r="917" spans="1:7" x14ac:dyDescent="0.25">
      <c r="A917" s="5">
        <v>44</v>
      </c>
      <c r="B917" t="s">
        <v>1166</v>
      </c>
      <c r="C917" s="5">
        <v>44420</v>
      </c>
      <c r="D917" t="s">
        <v>2048</v>
      </c>
      <c r="E917" t="s">
        <v>251</v>
      </c>
      <c r="F917" t="s">
        <v>252</v>
      </c>
      <c r="G917" t="s">
        <v>2049</v>
      </c>
    </row>
    <row r="918" spans="1:7" x14ac:dyDescent="0.25">
      <c r="A918" s="5">
        <v>47</v>
      </c>
      <c r="B918" t="s">
        <v>1192</v>
      </c>
      <c r="C918" s="5">
        <v>47170</v>
      </c>
      <c r="D918" t="s">
        <v>2050</v>
      </c>
      <c r="E918" t="s">
        <v>251</v>
      </c>
      <c r="F918" t="s">
        <v>252</v>
      </c>
      <c r="G918" t="s">
        <v>2051</v>
      </c>
    </row>
    <row r="919" spans="1:7" x14ac:dyDescent="0.25">
      <c r="A919" s="5">
        <v>47</v>
      </c>
      <c r="B919" t="s">
        <v>1192</v>
      </c>
      <c r="C919" s="5">
        <v>47268</v>
      </c>
      <c r="D919" t="s">
        <v>2052</v>
      </c>
      <c r="E919" t="s">
        <v>251</v>
      </c>
      <c r="F919" t="s">
        <v>252</v>
      </c>
      <c r="G919" t="s">
        <v>2053</v>
      </c>
    </row>
    <row r="920" spans="1:7" x14ac:dyDescent="0.25">
      <c r="A920" s="5">
        <v>47</v>
      </c>
      <c r="B920" t="s">
        <v>1192</v>
      </c>
      <c r="C920" s="5">
        <v>47570</v>
      </c>
      <c r="D920" t="s">
        <v>2054</v>
      </c>
      <c r="E920" t="s">
        <v>251</v>
      </c>
      <c r="F920" t="s">
        <v>252</v>
      </c>
      <c r="G920" t="s">
        <v>2055</v>
      </c>
    </row>
    <row r="921" spans="1:7" x14ac:dyDescent="0.25">
      <c r="A921" s="5">
        <v>47</v>
      </c>
      <c r="B921" t="s">
        <v>1192</v>
      </c>
      <c r="C921" s="5">
        <v>47675</v>
      </c>
      <c r="D921" t="s">
        <v>734</v>
      </c>
      <c r="E921" t="s">
        <v>251</v>
      </c>
      <c r="F921" t="s">
        <v>252</v>
      </c>
      <c r="G921" t="s">
        <v>2056</v>
      </c>
    </row>
    <row r="922" spans="1:7" x14ac:dyDescent="0.25">
      <c r="A922" s="5">
        <v>47</v>
      </c>
      <c r="B922" t="s">
        <v>1192</v>
      </c>
      <c r="C922" s="5">
        <v>47703</v>
      </c>
      <c r="D922" t="s">
        <v>2057</v>
      </c>
      <c r="E922" t="s">
        <v>251</v>
      </c>
      <c r="F922" t="s">
        <v>252</v>
      </c>
      <c r="G922" t="s">
        <v>2058</v>
      </c>
    </row>
    <row r="923" spans="1:7" x14ac:dyDescent="0.25">
      <c r="A923" s="5">
        <v>47</v>
      </c>
      <c r="B923" t="s">
        <v>1192</v>
      </c>
      <c r="C923" s="5">
        <v>47960</v>
      </c>
      <c r="D923" t="s">
        <v>2059</v>
      </c>
      <c r="E923" t="s">
        <v>251</v>
      </c>
      <c r="F923" t="s">
        <v>252</v>
      </c>
      <c r="G923" t="s">
        <v>2060</v>
      </c>
    </row>
    <row r="924" spans="1:7" x14ac:dyDescent="0.25">
      <c r="A924" s="5">
        <v>47</v>
      </c>
      <c r="B924" t="s">
        <v>1192</v>
      </c>
      <c r="C924" s="5">
        <v>47980</v>
      </c>
      <c r="D924" t="s">
        <v>2061</v>
      </c>
      <c r="E924" t="s">
        <v>251</v>
      </c>
      <c r="F924" t="s">
        <v>252</v>
      </c>
      <c r="G924" t="s">
        <v>2062</v>
      </c>
    </row>
    <row r="925" spans="1:7" x14ac:dyDescent="0.25">
      <c r="A925" s="5">
        <v>50</v>
      </c>
      <c r="B925" t="s">
        <v>1227</v>
      </c>
      <c r="C925" s="5">
        <v>50223</v>
      </c>
      <c r="D925" t="s">
        <v>2063</v>
      </c>
      <c r="E925" t="s">
        <v>251</v>
      </c>
      <c r="F925" t="s">
        <v>252</v>
      </c>
      <c r="G925" t="s">
        <v>2064</v>
      </c>
    </row>
    <row r="926" spans="1:7" x14ac:dyDescent="0.25">
      <c r="A926" s="5">
        <v>50</v>
      </c>
      <c r="B926" t="s">
        <v>1227</v>
      </c>
      <c r="C926" s="5">
        <v>50251</v>
      </c>
      <c r="D926" t="s">
        <v>2065</v>
      </c>
      <c r="E926" t="s">
        <v>251</v>
      </c>
      <c r="F926" t="s">
        <v>252</v>
      </c>
      <c r="G926" t="s">
        <v>2066</v>
      </c>
    </row>
    <row r="927" spans="1:7" x14ac:dyDescent="0.25">
      <c r="A927" s="5">
        <v>50</v>
      </c>
      <c r="B927" t="s">
        <v>1227</v>
      </c>
      <c r="C927" s="5">
        <v>50270</v>
      </c>
      <c r="D927" t="s">
        <v>2067</v>
      </c>
      <c r="E927" t="s">
        <v>251</v>
      </c>
      <c r="F927" t="s">
        <v>252</v>
      </c>
      <c r="G927" t="s">
        <v>2068</v>
      </c>
    </row>
    <row r="928" spans="1:7" x14ac:dyDescent="0.25">
      <c r="A928" s="5">
        <v>50</v>
      </c>
      <c r="B928" t="s">
        <v>1227</v>
      </c>
      <c r="C928" s="5">
        <v>50287</v>
      </c>
      <c r="D928" t="s">
        <v>2069</v>
      </c>
      <c r="E928" t="s">
        <v>251</v>
      </c>
      <c r="F928" t="s">
        <v>252</v>
      </c>
      <c r="G928" t="s">
        <v>2070</v>
      </c>
    </row>
    <row r="929" spans="1:7" x14ac:dyDescent="0.25">
      <c r="A929" s="5">
        <v>50</v>
      </c>
      <c r="B929" t="s">
        <v>1227</v>
      </c>
      <c r="C929" s="5">
        <v>50350</v>
      </c>
      <c r="D929" t="s">
        <v>2071</v>
      </c>
      <c r="E929" t="s">
        <v>251</v>
      </c>
      <c r="F929" t="s">
        <v>252</v>
      </c>
      <c r="G929" t="s">
        <v>2072</v>
      </c>
    </row>
    <row r="930" spans="1:7" x14ac:dyDescent="0.25">
      <c r="A930" s="5">
        <v>50</v>
      </c>
      <c r="B930" t="s">
        <v>1227</v>
      </c>
      <c r="C930" s="5">
        <v>50370</v>
      </c>
      <c r="D930" t="s">
        <v>2073</v>
      </c>
      <c r="E930" t="s">
        <v>251</v>
      </c>
      <c r="F930" t="s">
        <v>252</v>
      </c>
      <c r="G930" t="s">
        <v>2074</v>
      </c>
    </row>
    <row r="931" spans="1:7" x14ac:dyDescent="0.25">
      <c r="A931" s="5">
        <v>50</v>
      </c>
      <c r="B931" t="s">
        <v>1227</v>
      </c>
      <c r="C931" s="5">
        <v>50680</v>
      </c>
      <c r="D931" t="s">
        <v>2075</v>
      </c>
      <c r="E931" t="s">
        <v>251</v>
      </c>
      <c r="F931" t="s">
        <v>252</v>
      </c>
      <c r="G931" t="s">
        <v>2076</v>
      </c>
    </row>
    <row r="932" spans="1:7" x14ac:dyDescent="0.25">
      <c r="A932" s="5">
        <v>50</v>
      </c>
      <c r="B932" t="s">
        <v>1227</v>
      </c>
      <c r="C932" s="5">
        <v>50711</v>
      </c>
      <c r="D932" t="s">
        <v>2077</v>
      </c>
      <c r="E932" t="s">
        <v>251</v>
      </c>
      <c r="F932" t="s">
        <v>252</v>
      </c>
      <c r="G932" t="s">
        <v>2078</v>
      </c>
    </row>
    <row r="933" spans="1:7" x14ac:dyDescent="0.25">
      <c r="A933" s="5">
        <v>52</v>
      </c>
      <c r="B933" t="s">
        <v>990</v>
      </c>
      <c r="C933" s="5">
        <v>52019</v>
      </c>
      <c r="D933" t="s">
        <v>917</v>
      </c>
      <c r="E933" t="s">
        <v>251</v>
      </c>
      <c r="F933" t="s">
        <v>252</v>
      </c>
      <c r="G933" t="s">
        <v>2079</v>
      </c>
    </row>
    <row r="934" spans="1:7" x14ac:dyDescent="0.25">
      <c r="A934" s="5">
        <v>52</v>
      </c>
      <c r="B934" t="s">
        <v>990</v>
      </c>
      <c r="C934" s="5">
        <v>52036</v>
      </c>
      <c r="D934" t="s">
        <v>2080</v>
      </c>
      <c r="E934" t="s">
        <v>251</v>
      </c>
      <c r="F934" t="s">
        <v>252</v>
      </c>
      <c r="G934" t="s">
        <v>2081</v>
      </c>
    </row>
    <row r="935" spans="1:7" x14ac:dyDescent="0.25">
      <c r="A935" s="5">
        <v>52</v>
      </c>
      <c r="B935" t="s">
        <v>990</v>
      </c>
      <c r="C935" s="5">
        <v>52083</v>
      </c>
      <c r="D935" t="s">
        <v>1861</v>
      </c>
      <c r="E935" t="s">
        <v>251</v>
      </c>
      <c r="F935" t="s">
        <v>252</v>
      </c>
      <c r="G935" t="s">
        <v>2082</v>
      </c>
    </row>
    <row r="936" spans="1:7" x14ac:dyDescent="0.25">
      <c r="A936" s="5">
        <v>52</v>
      </c>
      <c r="B936" t="s">
        <v>990</v>
      </c>
      <c r="C936" s="5">
        <v>52254</v>
      </c>
      <c r="D936" t="s">
        <v>2083</v>
      </c>
      <c r="E936" t="s">
        <v>251</v>
      </c>
      <c r="F936" t="s">
        <v>252</v>
      </c>
      <c r="G936" t="s">
        <v>2084</v>
      </c>
    </row>
    <row r="937" spans="1:7" x14ac:dyDescent="0.25">
      <c r="A937" s="5">
        <v>52</v>
      </c>
      <c r="B937" t="s">
        <v>990</v>
      </c>
      <c r="C937" s="5">
        <v>52260</v>
      </c>
      <c r="D937" t="s">
        <v>787</v>
      </c>
      <c r="E937" t="s">
        <v>251</v>
      </c>
      <c r="F937" t="s">
        <v>252</v>
      </c>
      <c r="G937" t="s">
        <v>2085</v>
      </c>
    </row>
    <row r="938" spans="1:7" x14ac:dyDescent="0.25">
      <c r="A938" s="5">
        <v>52</v>
      </c>
      <c r="B938" t="s">
        <v>990</v>
      </c>
      <c r="C938" s="5">
        <v>52352</v>
      </c>
      <c r="D938" t="s">
        <v>2086</v>
      </c>
      <c r="E938" t="s">
        <v>251</v>
      </c>
      <c r="F938" t="s">
        <v>252</v>
      </c>
      <c r="G938" t="s">
        <v>2087</v>
      </c>
    </row>
    <row r="939" spans="1:7" x14ac:dyDescent="0.25">
      <c r="A939" s="5">
        <v>52</v>
      </c>
      <c r="B939" t="s">
        <v>990</v>
      </c>
      <c r="C939" s="5">
        <v>52378</v>
      </c>
      <c r="D939" t="s">
        <v>2088</v>
      </c>
      <c r="E939" t="s">
        <v>251</v>
      </c>
      <c r="F939" t="s">
        <v>252</v>
      </c>
      <c r="G939" t="s">
        <v>2089</v>
      </c>
    </row>
    <row r="940" spans="1:7" x14ac:dyDescent="0.25">
      <c r="A940" s="5">
        <v>52</v>
      </c>
      <c r="B940" t="s">
        <v>990</v>
      </c>
      <c r="C940" s="5">
        <v>52418</v>
      </c>
      <c r="D940" t="s">
        <v>2090</v>
      </c>
      <c r="E940" t="s">
        <v>251</v>
      </c>
      <c r="F940" t="s">
        <v>252</v>
      </c>
      <c r="G940" t="s">
        <v>2091</v>
      </c>
    </row>
    <row r="941" spans="1:7" x14ac:dyDescent="0.25">
      <c r="A941" s="5">
        <v>52</v>
      </c>
      <c r="B941" t="s">
        <v>990</v>
      </c>
      <c r="C941" s="5">
        <v>52427</v>
      </c>
      <c r="D941" t="s">
        <v>2092</v>
      </c>
      <c r="E941" t="s">
        <v>251</v>
      </c>
      <c r="F941" t="s">
        <v>252</v>
      </c>
      <c r="G941" t="s">
        <v>2093</v>
      </c>
    </row>
    <row r="942" spans="1:7" x14ac:dyDescent="0.25">
      <c r="A942" s="5">
        <v>52</v>
      </c>
      <c r="B942" t="s">
        <v>990</v>
      </c>
      <c r="C942" s="5">
        <v>52490</v>
      </c>
      <c r="D942" t="s">
        <v>2094</v>
      </c>
      <c r="E942" t="s">
        <v>251</v>
      </c>
      <c r="F942" t="s">
        <v>252</v>
      </c>
      <c r="G942" t="s">
        <v>2095</v>
      </c>
    </row>
    <row r="943" spans="1:7" x14ac:dyDescent="0.25">
      <c r="A943" s="5">
        <v>52</v>
      </c>
      <c r="B943" t="s">
        <v>990</v>
      </c>
      <c r="C943" s="5">
        <v>52520</v>
      </c>
      <c r="D943" t="s">
        <v>2096</v>
      </c>
      <c r="E943" t="s">
        <v>251</v>
      </c>
      <c r="F943" t="s">
        <v>252</v>
      </c>
      <c r="G943" t="s">
        <v>2097</v>
      </c>
    </row>
    <row r="944" spans="1:7" x14ac:dyDescent="0.25">
      <c r="A944" s="5">
        <v>52</v>
      </c>
      <c r="B944" t="s">
        <v>990</v>
      </c>
      <c r="C944" s="5">
        <v>52560</v>
      </c>
      <c r="D944" t="s">
        <v>2098</v>
      </c>
      <c r="E944" t="s">
        <v>251</v>
      </c>
      <c r="F944" t="s">
        <v>252</v>
      </c>
      <c r="G944" t="s">
        <v>2099</v>
      </c>
    </row>
    <row r="945" spans="1:7" x14ac:dyDescent="0.25">
      <c r="A945" s="5">
        <v>52</v>
      </c>
      <c r="B945" t="s">
        <v>990</v>
      </c>
      <c r="C945" s="5">
        <v>52694</v>
      </c>
      <c r="D945" t="s">
        <v>2100</v>
      </c>
      <c r="E945" t="s">
        <v>251</v>
      </c>
      <c r="F945" t="s">
        <v>252</v>
      </c>
      <c r="G945" t="s">
        <v>2101</v>
      </c>
    </row>
    <row r="946" spans="1:7" x14ac:dyDescent="0.25">
      <c r="A946" s="5">
        <v>52</v>
      </c>
      <c r="B946" t="s">
        <v>990</v>
      </c>
      <c r="C946" s="5">
        <v>52699</v>
      </c>
      <c r="D946" t="s">
        <v>2102</v>
      </c>
      <c r="E946" t="s">
        <v>251</v>
      </c>
      <c r="F946" t="s">
        <v>252</v>
      </c>
      <c r="G946" t="s">
        <v>2103</v>
      </c>
    </row>
    <row r="947" spans="1:7" x14ac:dyDescent="0.25">
      <c r="A947" s="5">
        <v>52</v>
      </c>
      <c r="B947" t="s">
        <v>990</v>
      </c>
      <c r="C947" s="5">
        <v>52786</v>
      </c>
      <c r="D947" t="s">
        <v>2104</v>
      </c>
      <c r="E947" t="s">
        <v>251</v>
      </c>
      <c r="F947" t="s">
        <v>252</v>
      </c>
      <c r="G947" t="s">
        <v>2105</v>
      </c>
    </row>
    <row r="948" spans="1:7" x14ac:dyDescent="0.25">
      <c r="A948" s="5">
        <v>54</v>
      </c>
      <c r="B948" t="s">
        <v>1331</v>
      </c>
      <c r="C948" s="5">
        <v>54128</v>
      </c>
      <c r="D948" t="s">
        <v>2106</v>
      </c>
      <c r="E948" t="s">
        <v>251</v>
      </c>
      <c r="F948" t="s">
        <v>252</v>
      </c>
      <c r="G948" t="s">
        <v>2107</v>
      </c>
    </row>
    <row r="949" spans="1:7" x14ac:dyDescent="0.25">
      <c r="A949" s="5">
        <v>54</v>
      </c>
      <c r="B949" t="s">
        <v>1331</v>
      </c>
      <c r="C949" s="5">
        <v>54239</v>
      </c>
      <c r="D949" t="s">
        <v>2108</v>
      </c>
      <c r="E949" t="s">
        <v>251</v>
      </c>
      <c r="F949" t="s">
        <v>252</v>
      </c>
      <c r="G949" t="s">
        <v>2109</v>
      </c>
    </row>
    <row r="950" spans="1:7" x14ac:dyDescent="0.25">
      <c r="A950" s="5">
        <v>54</v>
      </c>
      <c r="B950" t="s">
        <v>1331</v>
      </c>
      <c r="C950" s="5">
        <v>54245</v>
      </c>
      <c r="D950" t="s">
        <v>2110</v>
      </c>
      <c r="E950" t="s">
        <v>251</v>
      </c>
      <c r="F950" t="s">
        <v>252</v>
      </c>
      <c r="G950" t="s">
        <v>2111</v>
      </c>
    </row>
    <row r="951" spans="1:7" x14ac:dyDescent="0.25">
      <c r="A951" s="5">
        <v>54</v>
      </c>
      <c r="B951" t="s">
        <v>1331</v>
      </c>
      <c r="C951" s="5">
        <v>54344</v>
      </c>
      <c r="D951" t="s">
        <v>2112</v>
      </c>
      <c r="E951" t="s">
        <v>251</v>
      </c>
      <c r="F951" t="s">
        <v>252</v>
      </c>
      <c r="G951" t="s">
        <v>2113</v>
      </c>
    </row>
    <row r="952" spans="1:7" x14ac:dyDescent="0.25">
      <c r="A952" s="5">
        <v>54</v>
      </c>
      <c r="B952" t="s">
        <v>1331</v>
      </c>
      <c r="C952" s="5">
        <v>54398</v>
      </c>
      <c r="D952" t="s">
        <v>2114</v>
      </c>
      <c r="E952" t="s">
        <v>251</v>
      </c>
      <c r="F952" t="s">
        <v>252</v>
      </c>
      <c r="G952" t="s">
        <v>2115</v>
      </c>
    </row>
    <row r="953" spans="1:7" x14ac:dyDescent="0.25">
      <c r="A953" s="5">
        <v>54</v>
      </c>
      <c r="B953" t="s">
        <v>1331</v>
      </c>
      <c r="C953" s="5">
        <v>54418</v>
      </c>
      <c r="D953" t="s">
        <v>2116</v>
      </c>
      <c r="E953" t="s">
        <v>251</v>
      </c>
      <c r="F953" t="s">
        <v>252</v>
      </c>
      <c r="G953" t="s">
        <v>2117</v>
      </c>
    </row>
    <row r="954" spans="1:7" x14ac:dyDescent="0.25">
      <c r="A954" s="5">
        <v>54</v>
      </c>
      <c r="B954" t="s">
        <v>1331</v>
      </c>
      <c r="C954" s="5">
        <v>54660</v>
      </c>
      <c r="D954" t="s">
        <v>2118</v>
      </c>
      <c r="E954" t="s">
        <v>251</v>
      </c>
      <c r="F954" t="s">
        <v>252</v>
      </c>
      <c r="G954" t="s">
        <v>2119</v>
      </c>
    </row>
    <row r="955" spans="1:7" x14ac:dyDescent="0.25">
      <c r="A955" s="5">
        <v>54</v>
      </c>
      <c r="B955" t="s">
        <v>1331</v>
      </c>
      <c r="C955" s="5">
        <v>54680</v>
      </c>
      <c r="D955" t="s">
        <v>1744</v>
      </c>
      <c r="E955" t="s">
        <v>251</v>
      </c>
      <c r="F955" t="s">
        <v>252</v>
      </c>
      <c r="G955" t="s">
        <v>2120</v>
      </c>
    </row>
    <row r="956" spans="1:7" x14ac:dyDescent="0.25">
      <c r="A956" s="5">
        <v>66</v>
      </c>
      <c r="B956" t="s">
        <v>732</v>
      </c>
      <c r="C956" s="5">
        <v>66075</v>
      </c>
      <c r="D956" t="s">
        <v>1919</v>
      </c>
      <c r="E956" t="s">
        <v>251</v>
      </c>
      <c r="F956" t="s">
        <v>252</v>
      </c>
      <c r="G956" t="s">
        <v>2121</v>
      </c>
    </row>
    <row r="957" spans="1:7" x14ac:dyDescent="0.25">
      <c r="A957" s="5">
        <v>66</v>
      </c>
      <c r="B957" t="s">
        <v>732</v>
      </c>
      <c r="C957" s="5">
        <v>66572</v>
      </c>
      <c r="D957" t="s">
        <v>2122</v>
      </c>
      <c r="E957" t="s">
        <v>251</v>
      </c>
      <c r="F957" t="s">
        <v>252</v>
      </c>
      <c r="G957" t="s">
        <v>2123</v>
      </c>
    </row>
    <row r="958" spans="1:7" x14ac:dyDescent="0.25">
      <c r="A958" s="5">
        <v>68</v>
      </c>
      <c r="B958" t="s">
        <v>1429</v>
      </c>
      <c r="C958" s="5">
        <v>68020</v>
      </c>
      <c r="D958" t="s">
        <v>751</v>
      </c>
      <c r="E958" t="s">
        <v>251</v>
      </c>
      <c r="F958" t="s">
        <v>252</v>
      </c>
      <c r="G958" t="s">
        <v>2124</v>
      </c>
    </row>
    <row r="959" spans="1:7" x14ac:dyDescent="0.25">
      <c r="A959" s="5">
        <v>68</v>
      </c>
      <c r="B959" t="s">
        <v>1429</v>
      </c>
      <c r="C959" s="5">
        <v>68179</v>
      </c>
      <c r="D959" t="s">
        <v>2125</v>
      </c>
      <c r="E959" t="s">
        <v>251</v>
      </c>
      <c r="F959" t="s">
        <v>252</v>
      </c>
      <c r="G959" t="s">
        <v>2126</v>
      </c>
    </row>
    <row r="960" spans="1:7" x14ac:dyDescent="0.25">
      <c r="A960" s="5">
        <v>68</v>
      </c>
      <c r="B960" t="s">
        <v>1429</v>
      </c>
      <c r="C960" s="5">
        <v>68207</v>
      </c>
      <c r="D960" t="s">
        <v>314</v>
      </c>
      <c r="E960" t="s">
        <v>251</v>
      </c>
      <c r="F960" t="s">
        <v>252</v>
      </c>
      <c r="G960" t="s">
        <v>2127</v>
      </c>
    </row>
    <row r="961" spans="1:7" x14ac:dyDescent="0.25">
      <c r="A961" s="5">
        <v>68</v>
      </c>
      <c r="B961" t="s">
        <v>1429</v>
      </c>
      <c r="C961" s="5">
        <v>68255</v>
      </c>
      <c r="D961" t="s">
        <v>2128</v>
      </c>
      <c r="E961" t="s">
        <v>251</v>
      </c>
      <c r="F961" t="s">
        <v>252</v>
      </c>
      <c r="G961" t="s">
        <v>2129</v>
      </c>
    </row>
    <row r="962" spans="1:7" x14ac:dyDescent="0.25">
      <c r="A962" s="5">
        <v>68</v>
      </c>
      <c r="B962" t="s">
        <v>1429</v>
      </c>
      <c r="C962" s="5">
        <v>68266</v>
      </c>
      <c r="D962" t="s">
        <v>2130</v>
      </c>
      <c r="E962" t="s">
        <v>251</v>
      </c>
      <c r="F962" t="s">
        <v>252</v>
      </c>
      <c r="G962" t="s">
        <v>2131</v>
      </c>
    </row>
    <row r="963" spans="1:7" x14ac:dyDescent="0.25">
      <c r="A963" s="5">
        <v>68</v>
      </c>
      <c r="B963" t="s">
        <v>1429</v>
      </c>
      <c r="C963" s="5">
        <v>68271</v>
      </c>
      <c r="D963" t="s">
        <v>2132</v>
      </c>
      <c r="E963" t="s">
        <v>251</v>
      </c>
      <c r="F963" t="s">
        <v>252</v>
      </c>
      <c r="G963" t="s">
        <v>2133</v>
      </c>
    </row>
    <row r="964" spans="1:7" x14ac:dyDescent="0.25">
      <c r="A964" s="5">
        <v>68</v>
      </c>
      <c r="B964" t="s">
        <v>1429</v>
      </c>
      <c r="C964" s="5">
        <v>68318</v>
      </c>
      <c r="D964" t="s">
        <v>2134</v>
      </c>
      <c r="E964" t="s">
        <v>251</v>
      </c>
      <c r="F964" t="s">
        <v>252</v>
      </c>
      <c r="G964" t="s">
        <v>2135</v>
      </c>
    </row>
    <row r="965" spans="1:7" x14ac:dyDescent="0.25">
      <c r="A965" s="5">
        <v>68</v>
      </c>
      <c r="B965" t="s">
        <v>1429</v>
      </c>
      <c r="C965" s="5">
        <v>68324</v>
      </c>
      <c r="D965" t="s">
        <v>2136</v>
      </c>
      <c r="E965" t="s">
        <v>251</v>
      </c>
      <c r="F965" t="s">
        <v>252</v>
      </c>
      <c r="G965" t="s">
        <v>2137</v>
      </c>
    </row>
    <row r="966" spans="1:7" x14ac:dyDescent="0.25">
      <c r="A966" s="5">
        <v>68</v>
      </c>
      <c r="B966" t="s">
        <v>1429</v>
      </c>
      <c r="C966" s="5">
        <v>68327</v>
      </c>
      <c r="D966" t="s">
        <v>2138</v>
      </c>
      <c r="E966" t="s">
        <v>251</v>
      </c>
      <c r="F966" t="s">
        <v>252</v>
      </c>
      <c r="G966" t="s">
        <v>2139</v>
      </c>
    </row>
    <row r="967" spans="1:7" x14ac:dyDescent="0.25">
      <c r="A967" s="5">
        <v>68</v>
      </c>
      <c r="B967" t="s">
        <v>1429</v>
      </c>
      <c r="C967" s="5">
        <v>68397</v>
      </c>
      <c r="D967" t="s">
        <v>858</v>
      </c>
      <c r="E967" t="s">
        <v>251</v>
      </c>
      <c r="F967" t="s">
        <v>252</v>
      </c>
      <c r="G967" t="s">
        <v>2140</v>
      </c>
    </row>
    <row r="968" spans="1:7" x14ac:dyDescent="0.25">
      <c r="A968" s="5">
        <v>68</v>
      </c>
      <c r="B968" t="s">
        <v>1429</v>
      </c>
      <c r="C968" s="5">
        <v>68464</v>
      </c>
      <c r="D968" t="s">
        <v>2141</v>
      </c>
      <c r="E968" t="s">
        <v>251</v>
      </c>
      <c r="F968" t="s">
        <v>252</v>
      </c>
      <c r="G968" t="s">
        <v>2142</v>
      </c>
    </row>
    <row r="969" spans="1:7" x14ac:dyDescent="0.25">
      <c r="A969" s="5">
        <v>68</v>
      </c>
      <c r="B969" t="s">
        <v>1429</v>
      </c>
      <c r="C969" s="5">
        <v>68502</v>
      </c>
      <c r="D969" t="s">
        <v>2143</v>
      </c>
      <c r="E969" t="s">
        <v>251</v>
      </c>
      <c r="F969" t="s">
        <v>252</v>
      </c>
      <c r="G969" t="s">
        <v>2144</v>
      </c>
    </row>
    <row r="970" spans="1:7" x14ac:dyDescent="0.25">
      <c r="A970" s="5">
        <v>68</v>
      </c>
      <c r="B970" t="s">
        <v>1429</v>
      </c>
      <c r="C970" s="5">
        <v>68533</v>
      </c>
      <c r="D970" t="s">
        <v>2145</v>
      </c>
      <c r="E970" t="s">
        <v>251</v>
      </c>
      <c r="F970" t="s">
        <v>252</v>
      </c>
      <c r="G970" t="s">
        <v>2146</v>
      </c>
    </row>
    <row r="971" spans="1:7" x14ac:dyDescent="0.25">
      <c r="A971" s="5">
        <v>68</v>
      </c>
      <c r="B971" t="s">
        <v>1429</v>
      </c>
      <c r="C971" s="5">
        <v>68780</v>
      </c>
      <c r="D971" t="s">
        <v>2147</v>
      </c>
      <c r="E971" t="s">
        <v>251</v>
      </c>
      <c r="F971" t="s">
        <v>252</v>
      </c>
      <c r="G971" t="s">
        <v>2148</v>
      </c>
    </row>
    <row r="972" spans="1:7" x14ac:dyDescent="0.25">
      <c r="A972" s="5">
        <v>68</v>
      </c>
      <c r="B972" t="s">
        <v>1429</v>
      </c>
      <c r="C972" s="5">
        <v>68867</v>
      </c>
      <c r="D972" t="s">
        <v>2149</v>
      </c>
      <c r="E972" t="s">
        <v>251</v>
      </c>
      <c r="F972" t="s">
        <v>252</v>
      </c>
      <c r="G972" t="s">
        <v>2150</v>
      </c>
    </row>
    <row r="973" spans="1:7" x14ac:dyDescent="0.25">
      <c r="A973" s="5">
        <v>70</v>
      </c>
      <c r="B973" t="s">
        <v>1516</v>
      </c>
      <c r="C973" s="5">
        <v>70110</v>
      </c>
      <c r="D973" t="s">
        <v>1386</v>
      </c>
      <c r="E973" t="s">
        <v>251</v>
      </c>
      <c r="F973" t="s">
        <v>252</v>
      </c>
      <c r="G973" t="s">
        <v>2151</v>
      </c>
    </row>
    <row r="974" spans="1:7" x14ac:dyDescent="0.25">
      <c r="A974" s="5">
        <v>70</v>
      </c>
      <c r="B974" t="s">
        <v>1516</v>
      </c>
      <c r="C974" s="5">
        <v>70204</v>
      </c>
      <c r="D974" t="s">
        <v>2152</v>
      </c>
      <c r="E974" t="s">
        <v>251</v>
      </c>
      <c r="F974" t="s">
        <v>252</v>
      </c>
      <c r="G974" t="s">
        <v>2153</v>
      </c>
    </row>
    <row r="975" spans="1:7" x14ac:dyDescent="0.25">
      <c r="A975" s="5">
        <v>70</v>
      </c>
      <c r="B975" t="s">
        <v>1516</v>
      </c>
      <c r="C975" s="5">
        <v>70230</v>
      </c>
      <c r="D975" t="s">
        <v>2154</v>
      </c>
      <c r="E975" t="s">
        <v>251</v>
      </c>
      <c r="F975" t="s">
        <v>252</v>
      </c>
      <c r="G975" t="s">
        <v>2155</v>
      </c>
    </row>
    <row r="976" spans="1:7" x14ac:dyDescent="0.25">
      <c r="A976" s="5">
        <v>70</v>
      </c>
      <c r="B976" t="s">
        <v>1516</v>
      </c>
      <c r="C976" s="5">
        <v>70473</v>
      </c>
      <c r="D976" t="s">
        <v>2156</v>
      </c>
      <c r="E976" t="s">
        <v>251</v>
      </c>
      <c r="F976" t="s">
        <v>252</v>
      </c>
      <c r="G976" t="s">
        <v>2157</v>
      </c>
    </row>
    <row r="977" spans="1:7" x14ac:dyDescent="0.25">
      <c r="A977" s="5">
        <v>73</v>
      </c>
      <c r="B977" t="s">
        <v>1559</v>
      </c>
      <c r="C977" s="5">
        <v>73024</v>
      </c>
      <c r="D977" t="s">
        <v>2158</v>
      </c>
      <c r="E977" t="s">
        <v>251</v>
      </c>
      <c r="F977" t="s">
        <v>252</v>
      </c>
      <c r="G977" t="s">
        <v>2159</v>
      </c>
    </row>
    <row r="978" spans="1:7" x14ac:dyDescent="0.25">
      <c r="A978" s="5">
        <v>73</v>
      </c>
      <c r="B978" t="s">
        <v>1559</v>
      </c>
      <c r="C978" s="5">
        <v>73148</v>
      </c>
      <c r="D978" t="s">
        <v>2160</v>
      </c>
      <c r="E978" t="s">
        <v>251</v>
      </c>
      <c r="F978" t="s">
        <v>252</v>
      </c>
      <c r="G978" t="s">
        <v>2161</v>
      </c>
    </row>
    <row r="979" spans="1:7" x14ac:dyDescent="0.25">
      <c r="A979" s="5">
        <v>73</v>
      </c>
      <c r="B979" t="s">
        <v>1559</v>
      </c>
      <c r="C979" s="5">
        <v>73226</v>
      </c>
      <c r="D979" t="s">
        <v>2162</v>
      </c>
      <c r="E979" t="s">
        <v>251</v>
      </c>
      <c r="F979" t="s">
        <v>252</v>
      </c>
      <c r="G979" t="s">
        <v>2163</v>
      </c>
    </row>
    <row r="980" spans="1:7" x14ac:dyDescent="0.25">
      <c r="A980" s="5">
        <v>73</v>
      </c>
      <c r="B980" t="s">
        <v>1559</v>
      </c>
      <c r="C980" s="5">
        <v>73270</v>
      </c>
      <c r="D980" t="s">
        <v>2164</v>
      </c>
      <c r="E980" t="s">
        <v>251</v>
      </c>
      <c r="F980" t="s">
        <v>252</v>
      </c>
      <c r="G980" t="s">
        <v>2165</v>
      </c>
    </row>
    <row r="981" spans="1:7" x14ac:dyDescent="0.25">
      <c r="A981" s="5">
        <v>73</v>
      </c>
      <c r="B981" t="s">
        <v>1559</v>
      </c>
      <c r="C981" s="5">
        <v>73461</v>
      </c>
      <c r="D981" t="s">
        <v>2166</v>
      </c>
      <c r="E981" t="s">
        <v>251</v>
      </c>
      <c r="F981" t="s">
        <v>252</v>
      </c>
      <c r="G981" t="s">
        <v>2167</v>
      </c>
    </row>
    <row r="982" spans="1:7" x14ac:dyDescent="0.25">
      <c r="A982" s="5">
        <v>73</v>
      </c>
      <c r="B982" t="s">
        <v>1559</v>
      </c>
      <c r="C982" s="5">
        <v>73520</v>
      </c>
      <c r="D982" t="s">
        <v>2168</v>
      </c>
      <c r="E982" t="s">
        <v>251</v>
      </c>
      <c r="F982" t="s">
        <v>252</v>
      </c>
      <c r="G982" t="s">
        <v>2169</v>
      </c>
    </row>
    <row r="983" spans="1:7" x14ac:dyDescent="0.25">
      <c r="A983" s="5">
        <v>73</v>
      </c>
      <c r="B983" t="s">
        <v>1559</v>
      </c>
      <c r="C983" s="5">
        <v>73555</v>
      </c>
      <c r="D983" t="s">
        <v>2170</v>
      </c>
      <c r="E983" t="s">
        <v>251</v>
      </c>
      <c r="F983" t="s">
        <v>252</v>
      </c>
      <c r="G983" t="s">
        <v>2171</v>
      </c>
    </row>
    <row r="984" spans="1:7" x14ac:dyDescent="0.25">
      <c r="A984" s="5">
        <v>73</v>
      </c>
      <c r="B984" t="s">
        <v>1559</v>
      </c>
      <c r="C984" s="5">
        <v>73686</v>
      </c>
      <c r="D984" t="s">
        <v>2172</v>
      </c>
      <c r="E984" t="s">
        <v>251</v>
      </c>
      <c r="F984" t="s">
        <v>252</v>
      </c>
      <c r="G984" t="s">
        <v>2173</v>
      </c>
    </row>
    <row r="985" spans="1:7" x14ac:dyDescent="0.25">
      <c r="A985" s="5">
        <v>73</v>
      </c>
      <c r="B985" t="s">
        <v>1559</v>
      </c>
      <c r="C985" s="5">
        <v>73870</v>
      </c>
      <c r="D985" t="s">
        <v>2174</v>
      </c>
      <c r="E985" t="s">
        <v>251</v>
      </c>
      <c r="F985" t="s">
        <v>252</v>
      </c>
      <c r="G985" t="s">
        <v>2175</v>
      </c>
    </row>
    <row r="986" spans="1:7" x14ac:dyDescent="0.25">
      <c r="A986" s="5">
        <v>73</v>
      </c>
      <c r="B986" t="s">
        <v>1559</v>
      </c>
      <c r="C986" s="5">
        <v>73873</v>
      </c>
      <c r="D986" t="s">
        <v>2176</v>
      </c>
      <c r="E986" t="s">
        <v>251</v>
      </c>
      <c r="F986" t="s">
        <v>252</v>
      </c>
      <c r="G986" t="s">
        <v>2177</v>
      </c>
    </row>
    <row r="987" spans="1:7" x14ac:dyDescent="0.25">
      <c r="A987" s="5">
        <v>76</v>
      </c>
      <c r="B987" t="s">
        <v>1628</v>
      </c>
      <c r="C987" s="5">
        <v>76041</v>
      </c>
      <c r="D987" t="s">
        <v>2178</v>
      </c>
      <c r="E987" t="s">
        <v>251</v>
      </c>
      <c r="F987" t="s">
        <v>252</v>
      </c>
      <c r="G987" t="s">
        <v>2179</v>
      </c>
    </row>
    <row r="988" spans="1:7" x14ac:dyDescent="0.25">
      <c r="A988" s="5">
        <v>76</v>
      </c>
      <c r="B988" t="s">
        <v>1628</v>
      </c>
      <c r="C988" s="5">
        <v>76377</v>
      </c>
      <c r="D988" t="s">
        <v>2180</v>
      </c>
      <c r="E988" t="s">
        <v>251</v>
      </c>
      <c r="F988" t="s">
        <v>252</v>
      </c>
      <c r="G988" t="s">
        <v>2181</v>
      </c>
    </row>
    <row r="989" spans="1:7" x14ac:dyDescent="0.25">
      <c r="A989" s="5">
        <v>76</v>
      </c>
      <c r="B989" t="s">
        <v>1628</v>
      </c>
      <c r="C989" s="5">
        <v>76497</v>
      </c>
      <c r="D989" t="s">
        <v>2182</v>
      </c>
      <c r="E989" t="s">
        <v>251</v>
      </c>
      <c r="F989" t="s">
        <v>252</v>
      </c>
      <c r="G989" t="s">
        <v>2183</v>
      </c>
    </row>
    <row r="990" spans="1:7" x14ac:dyDescent="0.25">
      <c r="A990" s="5">
        <v>76</v>
      </c>
      <c r="B990" t="s">
        <v>1628</v>
      </c>
      <c r="C990" s="5">
        <v>76606</v>
      </c>
      <c r="D990" t="s">
        <v>1256</v>
      </c>
      <c r="E990" t="s">
        <v>251</v>
      </c>
      <c r="F990" t="s">
        <v>252</v>
      </c>
      <c r="G990" t="s">
        <v>2184</v>
      </c>
    </row>
    <row r="991" spans="1:7" x14ac:dyDescent="0.25">
      <c r="A991" s="5">
        <v>76</v>
      </c>
      <c r="B991" t="s">
        <v>1628</v>
      </c>
      <c r="C991" s="5">
        <v>76828</v>
      </c>
      <c r="D991" t="s">
        <v>2185</v>
      </c>
      <c r="E991" t="s">
        <v>251</v>
      </c>
      <c r="F991" t="s">
        <v>252</v>
      </c>
      <c r="G991" t="s">
        <v>2186</v>
      </c>
    </row>
    <row r="992" spans="1:7" x14ac:dyDescent="0.25">
      <c r="A992" s="5">
        <v>76</v>
      </c>
      <c r="B992" t="s">
        <v>1628</v>
      </c>
      <c r="C992" s="5">
        <v>76845</v>
      </c>
      <c r="D992" t="s">
        <v>2187</v>
      </c>
      <c r="E992" t="s">
        <v>251</v>
      </c>
      <c r="F992" t="s">
        <v>252</v>
      </c>
      <c r="G992" t="s">
        <v>2188</v>
      </c>
    </row>
    <row r="993" spans="1:7" x14ac:dyDescent="0.25">
      <c r="A993" s="5">
        <v>76</v>
      </c>
      <c r="B993" t="s">
        <v>1628</v>
      </c>
      <c r="C993" s="5">
        <v>76863</v>
      </c>
      <c r="D993" t="s">
        <v>2189</v>
      </c>
      <c r="E993" t="s">
        <v>251</v>
      </c>
      <c r="F993" t="s">
        <v>252</v>
      </c>
      <c r="G993" t="s">
        <v>2190</v>
      </c>
    </row>
    <row r="994" spans="1:7" x14ac:dyDescent="0.25">
      <c r="A994" s="5">
        <v>86</v>
      </c>
      <c r="B994" t="s">
        <v>1732</v>
      </c>
      <c r="C994" s="5">
        <v>86219</v>
      </c>
      <c r="D994" t="s">
        <v>1271</v>
      </c>
      <c r="E994" t="s">
        <v>251</v>
      </c>
      <c r="F994" t="s">
        <v>252</v>
      </c>
      <c r="G994" t="s">
        <v>2191</v>
      </c>
    </row>
    <row r="995" spans="1:7" x14ac:dyDescent="0.25">
      <c r="A995" s="5">
        <v>86</v>
      </c>
      <c r="B995" t="s">
        <v>1732</v>
      </c>
      <c r="C995" s="5">
        <v>86571</v>
      </c>
      <c r="D995" t="s">
        <v>2192</v>
      </c>
      <c r="E995" t="s">
        <v>251</v>
      </c>
      <c r="F995" t="s">
        <v>252</v>
      </c>
      <c r="G995" t="s">
        <v>2193</v>
      </c>
    </row>
    <row r="996" spans="1:7" x14ac:dyDescent="0.25">
      <c r="A996" s="5">
        <v>86</v>
      </c>
      <c r="B996" t="s">
        <v>1732</v>
      </c>
      <c r="C996" s="5">
        <v>86749</v>
      </c>
      <c r="D996" t="s">
        <v>2194</v>
      </c>
      <c r="E996" t="s">
        <v>251</v>
      </c>
      <c r="F996" t="s">
        <v>252</v>
      </c>
      <c r="G996" t="s">
        <v>2195</v>
      </c>
    </row>
    <row r="997" spans="1:7" x14ac:dyDescent="0.25">
      <c r="A997" s="5">
        <v>86</v>
      </c>
      <c r="B997" t="s">
        <v>1732</v>
      </c>
      <c r="C997" s="5">
        <v>86755</v>
      </c>
      <c r="D997" t="s">
        <v>400</v>
      </c>
      <c r="E997" t="s">
        <v>251</v>
      </c>
      <c r="F997" t="s">
        <v>252</v>
      </c>
      <c r="G997" t="s">
        <v>2196</v>
      </c>
    </row>
    <row r="998" spans="1:7" x14ac:dyDescent="0.25">
      <c r="A998" s="5">
        <v>91</v>
      </c>
      <c r="B998" t="s">
        <v>1753</v>
      </c>
      <c r="C998" s="5">
        <v>91669</v>
      </c>
      <c r="D998" t="s">
        <v>2197</v>
      </c>
      <c r="E998" t="s">
        <v>251</v>
      </c>
      <c r="F998" t="s">
        <v>252</v>
      </c>
      <c r="G998" t="s">
        <v>2198</v>
      </c>
    </row>
    <row r="999" spans="1:7" x14ac:dyDescent="0.25">
      <c r="A999" s="5">
        <v>91</v>
      </c>
      <c r="B999" t="s">
        <v>1753</v>
      </c>
      <c r="C999" s="5">
        <v>91405</v>
      </c>
      <c r="D999" t="s">
        <v>2199</v>
      </c>
      <c r="E999" t="s">
        <v>251</v>
      </c>
      <c r="F999" t="s">
        <v>252</v>
      </c>
      <c r="G999" t="s">
        <v>2200</v>
      </c>
    </row>
    <row r="1000" spans="1:7" x14ac:dyDescent="0.25">
      <c r="A1000" s="5">
        <v>91</v>
      </c>
      <c r="B1000" t="s">
        <v>1753</v>
      </c>
      <c r="C1000" s="5">
        <v>91540</v>
      </c>
      <c r="D1000" t="s">
        <v>2201</v>
      </c>
      <c r="E1000" t="s">
        <v>251</v>
      </c>
      <c r="F1000" t="s">
        <v>252</v>
      </c>
      <c r="G1000" t="s">
        <v>2202</v>
      </c>
    </row>
    <row r="1001" spans="1:7" x14ac:dyDescent="0.25">
      <c r="A1001" s="5">
        <v>94</v>
      </c>
      <c r="B1001" t="s">
        <v>1760</v>
      </c>
      <c r="C1001" s="5">
        <v>94343</v>
      </c>
      <c r="D1001" t="s">
        <v>2203</v>
      </c>
      <c r="E1001" t="s">
        <v>251</v>
      </c>
      <c r="F1001" t="s">
        <v>252</v>
      </c>
      <c r="G1001" t="s">
        <v>2204</v>
      </c>
    </row>
    <row r="1002" spans="1:7" x14ac:dyDescent="0.25">
      <c r="A1002" s="5">
        <v>95</v>
      </c>
      <c r="B1002" t="s">
        <v>1763</v>
      </c>
      <c r="C1002" s="5">
        <v>95200</v>
      </c>
      <c r="D1002" t="s">
        <v>614</v>
      </c>
      <c r="E1002" t="s">
        <v>251</v>
      </c>
      <c r="F1002" t="s">
        <v>252</v>
      </c>
      <c r="G1002" t="s">
        <v>2205</v>
      </c>
    </row>
    <row r="1003" spans="1:7" x14ac:dyDescent="0.25">
      <c r="A1003" s="5">
        <v>97</v>
      </c>
      <c r="B1003" t="s">
        <v>1770</v>
      </c>
      <c r="C1003" s="5">
        <v>97666</v>
      </c>
      <c r="D1003" t="s">
        <v>2206</v>
      </c>
      <c r="E1003" t="s">
        <v>251</v>
      </c>
      <c r="F1003" t="s">
        <v>252</v>
      </c>
      <c r="G1003" t="s">
        <v>2207</v>
      </c>
    </row>
    <row r="1004" spans="1:7" x14ac:dyDescent="0.25">
      <c r="A1004" s="5">
        <v>99</v>
      </c>
      <c r="B1004" t="s">
        <v>1775</v>
      </c>
      <c r="C1004" s="5">
        <v>99001</v>
      </c>
      <c r="D1004" t="s">
        <v>2208</v>
      </c>
      <c r="E1004" t="s">
        <v>251</v>
      </c>
      <c r="F1004" t="s">
        <v>252</v>
      </c>
      <c r="G1004" t="s">
        <v>2209</v>
      </c>
    </row>
    <row r="1005" spans="1:7" x14ac:dyDescent="0.25">
      <c r="A1005" s="5" t="s">
        <v>243</v>
      </c>
      <c r="B1005" t="s">
        <v>249</v>
      </c>
      <c r="C1005" s="5" t="s">
        <v>95</v>
      </c>
      <c r="D1005" t="s">
        <v>2210</v>
      </c>
      <c r="E1005" t="s">
        <v>251</v>
      </c>
      <c r="F1005" t="s">
        <v>252</v>
      </c>
      <c r="G1005" t="s">
        <v>2211</v>
      </c>
    </row>
    <row r="1006" spans="1:7" x14ac:dyDescent="0.25">
      <c r="A1006" s="5" t="s">
        <v>243</v>
      </c>
      <c r="B1006" t="s">
        <v>249</v>
      </c>
      <c r="C1006" s="5" t="s">
        <v>163</v>
      </c>
      <c r="D1006" t="s">
        <v>2212</v>
      </c>
      <c r="E1006" t="s">
        <v>251</v>
      </c>
      <c r="F1006" t="s">
        <v>252</v>
      </c>
      <c r="G1006" t="s">
        <v>2213</v>
      </c>
    </row>
    <row r="1007" spans="1:7" x14ac:dyDescent="0.25">
      <c r="A1007" s="5">
        <v>13</v>
      </c>
      <c r="B1007" t="s">
        <v>510</v>
      </c>
      <c r="C1007" s="5">
        <v>13268</v>
      </c>
      <c r="D1007" t="s">
        <v>1963</v>
      </c>
      <c r="E1007" t="s">
        <v>251</v>
      </c>
      <c r="F1007" t="s">
        <v>252</v>
      </c>
      <c r="G1007" t="s">
        <v>2214</v>
      </c>
    </row>
    <row r="1008" spans="1:7" x14ac:dyDescent="0.25">
      <c r="A1008" s="5">
        <v>15</v>
      </c>
      <c r="B1008" t="s">
        <v>557</v>
      </c>
      <c r="C1008" s="5">
        <v>15090</v>
      </c>
      <c r="D1008" t="s">
        <v>2215</v>
      </c>
      <c r="E1008" t="s">
        <v>251</v>
      </c>
      <c r="F1008" t="s">
        <v>252</v>
      </c>
      <c r="G1008" t="s">
        <v>2216</v>
      </c>
    </row>
    <row r="1009" spans="1:7" x14ac:dyDescent="0.25">
      <c r="A1009" s="5">
        <v>15</v>
      </c>
      <c r="B1009" t="s">
        <v>557</v>
      </c>
      <c r="C1009" s="5">
        <v>15180</v>
      </c>
      <c r="D1009" t="s">
        <v>2217</v>
      </c>
      <c r="E1009" t="s">
        <v>251</v>
      </c>
      <c r="F1009" t="s">
        <v>252</v>
      </c>
      <c r="G1009" t="s">
        <v>2218</v>
      </c>
    </row>
    <row r="1010" spans="1:7" x14ac:dyDescent="0.25">
      <c r="A1010" s="5">
        <v>15</v>
      </c>
      <c r="B1010" t="s">
        <v>557</v>
      </c>
      <c r="C1010" s="5">
        <v>15212</v>
      </c>
      <c r="D1010" t="s">
        <v>2219</v>
      </c>
      <c r="E1010" t="s">
        <v>251</v>
      </c>
      <c r="F1010" t="s">
        <v>252</v>
      </c>
      <c r="G1010" t="s">
        <v>2220</v>
      </c>
    </row>
    <row r="1011" spans="1:7" x14ac:dyDescent="0.25">
      <c r="A1011" s="5">
        <v>15</v>
      </c>
      <c r="B1011" t="s">
        <v>557</v>
      </c>
      <c r="C1011" s="5">
        <v>15232</v>
      </c>
      <c r="D1011" t="s">
        <v>2221</v>
      </c>
      <c r="E1011" t="s">
        <v>251</v>
      </c>
      <c r="F1011" t="s">
        <v>252</v>
      </c>
      <c r="G1011" t="s">
        <v>2222</v>
      </c>
    </row>
    <row r="1012" spans="1:7" x14ac:dyDescent="0.25">
      <c r="A1012" s="5">
        <v>15</v>
      </c>
      <c r="B1012" t="s">
        <v>557</v>
      </c>
      <c r="C1012" s="5">
        <v>15248</v>
      </c>
      <c r="D1012" t="s">
        <v>2223</v>
      </c>
      <c r="E1012" t="s">
        <v>251</v>
      </c>
      <c r="F1012" t="s">
        <v>252</v>
      </c>
      <c r="G1012" t="s">
        <v>2224</v>
      </c>
    </row>
    <row r="1013" spans="1:7" x14ac:dyDescent="0.25">
      <c r="A1013" s="5">
        <v>15</v>
      </c>
      <c r="B1013" t="s">
        <v>557</v>
      </c>
      <c r="C1013" s="5">
        <v>15293</v>
      </c>
      <c r="D1013" t="s">
        <v>2225</v>
      </c>
      <c r="E1013" t="s">
        <v>251</v>
      </c>
      <c r="F1013" t="s">
        <v>252</v>
      </c>
      <c r="G1013" t="s">
        <v>2226</v>
      </c>
    </row>
    <row r="1014" spans="1:7" x14ac:dyDescent="0.25">
      <c r="A1014" s="5">
        <v>15</v>
      </c>
      <c r="B1014" t="s">
        <v>557</v>
      </c>
      <c r="C1014" s="5">
        <v>15325</v>
      </c>
      <c r="D1014" t="s">
        <v>2227</v>
      </c>
      <c r="E1014" t="s">
        <v>251</v>
      </c>
      <c r="F1014" t="s">
        <v>252</v>
      </c>
      <c r="G1014" t="s">
        <v>2228</v>
      </c>
    </row>
    <row r="1015" spans="1:7" x14ac:dyDescent="0.25">
      <c r="A1015" s="5">
        <v>15</v>
      </c>
      <c r="B1015" t="s">
        <v>557</v>
      </c>
      <c r="C1015" s="5">
        <v>15362</v>
      </c>
      <c r="D1015" t="s">
        <v>2229</v>
      </c>
      <c r="E1015" t="s">
        <v>251</v>
      </c>
      <c r="F1015" t="s">
        <v>252</v>
      </c>
      <c r="G1015" t="s">
        <v>2230</v>
      </c>
    </row>
    <row r="1016" spans="1:7" x14ac:dyDescent="0.25">
      <c r="A1016" s="5">
        <v>15</v>
      </c>
      <c r="B1016" t="s">
        <v>557</v>
      </c>
      <c r="C1016" s="5">
        <v>15368</v>
      </c>
      <c r="D1016" t="s">
        <v>352</v>
      </c>
      <c r="E1016" t="s">
        <v>251</v>
      </c>
      <c r="F1016" t="s">
        <v>252</v>
      </c>
      <c r="G1016" t="s">
        <v>2231</v>
      </c>
    </row>
    <row r="1017" spans="1:7" x14ac:dyDescent="0.25">
      <c r="A1017" s="5">
        <v>15</v>
      </c>
      <c r="B1017" t="s">
        <v>557</v>
      </c>
      <c r="C1017" s="5">
        <v>15377</v>
      </c>
      <c r="D1017" t="s">
        <v>2232</v>
      </c>
      <c r="E1017" t="s">
        <v>251</v>
      </c>
      <c r="F1017" t="s">
        <v>252</v>
      </c>
      <c r="G1017" t="s">
        <v>2233</v>
      </c>
    </row>
    <row r="1018" spans="1:7" x14ac:dyDescent="0.25">
      <c r="A1018" s="5">
        <v>15</v>
      </c>
      <c r="B1018" t="s">
        <v>557</v>
      </c>
      <c r="C1018" s="5">
        <v>15401</v>
      </c>
      <c r="D1018" t="s">
        <v>1664</v>
      </c>
      <c r="E1018" t="s">
        <v>251</v>
      </c>
      <c r="F1018" t="s">
        <v>252</v>
      </c>
      <c r="G1018" t="s">
        <v>2234</v>
      </c>
    </row>
    <row r="1019" spans="1:7" x14ac:dyDescent="0.25">
      <c r="A1019" s="5">
        <v>15</v>
      </c>
      <c r="B1019" t="s">
        <v>557</v>
      </c>
      <c r="C1019" s="5">
        <v>15466</v>
      </c>
      <c r="D1019" t="s">
        <v>2235</v>
      </c>
      <c r="E1019" t="s">
        <v>251</v>
      </c>
      <c r="F1019" t="s">
        <v>252</v>
      </c>
      <c r="G1019" t="s">
        <v>2236</v>
      </c>
    </row>
    <row r="1020" spans="1:7" x14ac:dyDescent="0.25">
      <c r="A1020" s="5">
        <v>15</v>
      </c>
      <c r="B1020" t="s">
        <v>557</v>
      </c>
      <c r="C1020" s="5">
        <v>15500</v>
      </c>
      <c r="D1020" t="s">
        <v>2237</v>
      </c>
      <c r="E1020" t="s">
        <v>251</v>
      </c>
      <c r="F1020" t="s">
        <v>252</v>
      </c>
      <c r="G1020" t="s">
        <v>2238</v>
      </c>
    </row>
    <row r="1021" spans="1:7" x14ac:dyDescent="0.25">
      <c r="A1021" s="5">
        <v>15</v>
      </c>
      <c r="B1021" t="s">
        <v>557</v>
      </c>
      <c r="C1021" s="5">
        <v>15511</v>
      </c>
      <c r="D1021" t="s">
        <v>2239</v>
      </c>
      <c r="E1021" t="s">
        <v>251</v>
      </c>
      <c r="F1021" t="s">
        <v>252</v>
      </c>
      <c r="G1021" t="s">
        <v>2240</v>
      </c>
    </row>
    <row r="1022" spans="1:7" x14ac:dyDescent="0.25">
      <c r="A1022" s="5">
        <v>15</v>
      </c>
      <c r="B1022" t="s">
        <v>557</v>
      </c>
      <c r="C1022" s="5">
        <v>15522</v>
      </c>
      <c r="D1022" t="s">
        <v>2241</v>
      </c>
      <c r="E1022" t="s">
        <v>251</v>
      </c>
      <c r="F1022" t="s">
        <v>252</v>
      </c>
      <c r="G1022" t="s">
        <v>2242</v>
      </c>
    </row>
    <row r="1023" spans="1:7" x14ac:dyDescent="0.25">
      <c r="A1023" s="5">
        <v>15</v>
      </c>
      <c r="B1023" t="s">
        <v>557</v>
      </c>
      <c r="C1023" s="5">
        <v>15550</v>
      </c>
      <c r="D1023" t="s">
        <v>2243</v>
      </c>
      <c r="E1023" t="s">
        <v>251</v>
      </c>
      <c r="F1023" t="s">
        <v>252</v>
      </c>
      <c r="G1023" t="s">
        <v>2244</v>
      </c>
    </row>
    <row r="1024" spans="1:7" x14ac:dyDescent="0.25">
      <c r="A1024" s="5">
        <v>15</v>
      </c>
      <c r="B1024" t="s">
        <v>557</v>
      </c>
      <c r="C1024" s="5">
        <v>15580</v>
      </c>
      <c r="D1024" t="s">
        <v>2245</v>
      </c>
      <c r="E1024" t="s">
        <v>251</v>
      </c>
      <c r="F1024" t="s">
        <v>252</v>
      </c>
      <c r="G1024" t="s">
        <v>2246</v>
      </c>
    </row>
    <row r="1025" spans="1:7" x14ac:dyDescent="0.25">
      <c r="A1025" s="5">
        <v>15</v>
      </c>
      <c r="B1025" t="s">
        <v>557</v>
      </c>
      <c r="C1025" s="5">
        <v>15638</v>
      </c>
      <c r="D1025" t="s">
        <v>2247</v>
      </c>
      <c r="E1025" t="s">
        <v>251</v>
      </c>
      <c r="F1025" t="s">
        <v>252</v>
      </c>
      <c r="G1025" t="s">
        <v>2248</v>
      </c>
    </row>
    <row r="1026" spans="1:7" x14ac:dyDescent="0.25">
      <c r="A1026" s="5">
        <v>15</v>
      </c>
      <c r="B1026" t="s">
        <v>557</v>
      </c>
      <c r="C1026" s="5">
        <v>15686</v>
      </c>
      <c r="D1026" t="s">
        <v>2249</v>
      </c>
      <c r="E1026" t="s">
        <v>251</v>
      </c>
      <c r="F1026" t="s">
        <v>252</v>
      </c>
      <c r="G1026" t="s">
        <v>2250</v>
      </c>
    </row>
    <row r="1027" spans="1:7" x14ac:dyDescent="0.25">
      <c r="A1027" s="5">
        <v>15</v>
      </c>
      <c r="B1027" t="s">
        <v>557</v>
      </c>
      <c r="C1027" s="5">
        <v>15720</v>
      </c>
      <c r="D1027" t="s">
        <v>2251</v>
      </c>
      <c r="E1027" t="s">
        <v>251</v>
      </c>
      <c r="F1027" t="s">
        <v>252</v>
      </c>
      <c r="G1027" t="s">
        <v>2252</v>
      </c>
    </row>
    <row r="1028" spans="1:7" x14ac:dyDescent="0.25">
      <c r="A1028" s="5">
        <v>15</v>
      </c>
      <c r="B1028" t="s">
        <v>557</v>
      </c>
      <c r="C1028" s="5">
        <v>15762</v>
      </c>
      <c r="D1028" t="s">
        <v>2253</v>
      </c>
      <c r="E1028" t="s">
        <v>251</v>
      </c>
      <c r="F1028" t="s">
        <v>252</v>
      </c>
      <c r="G1028" t="s">
        <v>2254</v>
      </c>
    </row>
    <row r="1029" spans="1:7" x14ac:dyDescent="0.25">
      <c r="A1029" s="5">
        <v>15</v>
      </c>
      <c r="B1029" t="s">
        <v>557</v>
      </c>
      <c r="C1029" s="5">
        <v>15774</v>
      </c>
      <c r="D1029" t="s">
        <v>2255</v>
      </c>
      <c r="E1029" t="s">
        <v>251</v>
      </c>
      <c r="F1029" t="s">
        <v>252</v>
      </c>
      <c r="G1029" t="s">
        <v>2256</v>
      </c>
    </row>
    <row r="1030" spans="1:7" x14ac:dyDescent="0.25">
      <c r="A1030" s="5">
        <v>15</v>
      </c>
      <c r="B1030" t="s">
        <v>557</v>
      </c>
      <c r="C1030" s="5">
        <v>15808</v>
      </c>
      <c r="D1030" t="s">
        <v>2257</v>
      </c>
      <c r="E1030" t="s">
        <v>251</v>
      </c>
      <c r="F1030" t="s">
        <v>252</v>
      </c>
      <c r="G1030" t="s">
        <v>2258</v>
      </c>
    </row>
    <row r="1031" spans="1:7" x14ac:dyDescent="0.25">
      <c r="A1031" s="5">
        <v>15</v>
      </c>
      <c r="B1031" t="s">
        <v>557</v>
      </c>
      <c r="C1031" s="5">
        <v>15832</v>
      </c>
      <c r="D1031" t="s">
        <v>2259</v>
      </c>
      <c r="E1031" t="s">
        <v>251</v>
      </c>
      <c r="F1031" t="s">
        <v>252</v>
      </c>
      <c r="G1031" t="s">
        <v>2260</v>
      </c>
    </row>
    <row r="1032" spans="1:7" x14ac:dyDescent="0.25">
      <c r="A1032" s="5">
        <v>15</v>
      </c>
      <c r="B1032" t="s">
        <v>557</v>
      </c>
      <c r="C1032" s="5">
        <v>15835</v>
      </c>
      <c r="D1032" t="s">
        <v>2261</v>
      </c>
      <c r="E1032" t="s">
        <v>251</v>
      </c>
      <c r="F1032" t="s">
        <v>252</v>
      </c>
      <c r="G1032" t="s">
        <v>2262</v>
      </c>
    </row>
    <row r="1033" spans="1:7" x14ac:dyDescent="0.25">
      <c r="A1033" s="5">
        <v>15</v>
      </c>
      <c r="B1033" t="s">
        <v>557</v>
      </c>
      <c r="C1033" s="5">
        <v>15839</v>
      </c>
      <c r="D1033" t="s">
        <v>2263</v>
      </c>
      <c r="E1033" t="s">
        <v>251</v>
      </c>
      <c r="F1033" t="s">
        <v>252</v>
      </c>
      <c r="G1033" t="s">
        <v>2264</v>
      </c>
    </row>
    <row r="1034" spans="1:7" x14ac:dyDescent="0.25">
      <c r="A1034" s="5">
        <v>15</v>
      </c>
      <c r="B1034" t="s">
        <v>557</v>
      </c>
      <c r="C1034" s="5">
        <v>15879</v>
      </c>
      <c r="D1034" t="s">
        <v>2265</v>
      </c>
      <c r="E1034" t="s">
        <v>251</v>
      </c>
      <c r="F1034" t="s">
        <v>252</v>
      </c>
      <c r="G1034" t="s">
        <v>2266</v>
      </c>
    </row>
    <row r="1035" spans="1:7" x14ac:dyDescent="0.25">
      <c r="A1035" s="5">
        <v>18</v>
      </c>
      <c r="B1035" t="s">
        <v>748</v>
      </c>
      <c r="C1035" s="5">
        <v>18460</v>
      </c>
      <c r="D1035" t="s">
        <v>2267</v>
      </c>
      <c r="E1035" t="s">
        <v>251</v>
      </c>
      <c r="F1035" t="s">
        <v>252</v>
      </c>
      <c r="G1035" t="s">
        <v>2268</v>
      </c>
    </row>
    <row r="1036" spans="1:7" x14ac:dyDescent="0.25">
      <c r="A1036" s="5">
        <v>19</v>
      </c>
      <c r="B1036" t="s">
        <v>776</v>
      </c>
      <c r="C1036" s="5">
        <v>19693</v>
      </c>
      <c r="D1036" t="s">
        <v>2269</v>
      </c>
      <c r="E1036" t="s">
        <v>251</v>
      </c>
      <c r="F1036" t="s">
        <v>252</v>
      </c>
      <c r="G1036" t="s">
        <v>2270</v>
      </c>
    </row>
    <row r="1037" spans="1:7" x14ac:dyDescent="0.25">
      <c r="A1037" s="5">
        <v>20</v>
      </c>
      <c r="B1037" t="s">
        <v>825</v>
      </c>
      <c r="C1037" s="5">
        <v>20310</v>
      </c>
      <c r="D1037" t="s">
        <v>2271</v>
      </c>
      <c r="E1037" t="s">
        <v>251</v>
      </c>
      <c r="F1037" t="s">
        <v>252</v>
      </c>
      <c r="G1037" t="s">
        <v>2272</v>
      </c>
    </row>
    <row r="1038" spans="1:7" x14ac:dyDescent="0.25">
      <c r="A1038" s="5">
        <v>23</v>
      </c>
      <c r="B1038" t="s">
        <v>868</v>
      </c>
      <c r="C1038" s="5">
        <v>23419</v>
      </c>
      <c r="D1038" t="s">
        <v>2273</v>
      </c>
      <c r="E1038" t="s">
        <v>251</v>
      </c>
      <c r="F1038" t="s">
        <v>252</v>
      </c>
      <c r="G1038" t="s">
        <v>2274</v>
      </c>
    </row>
    <row r="1039" spans="1:7" x14ac:dyDescent="0.25">
      <c r="A1039" s="5">
        <v>23</v>
      </c>
      <c r="B1039" t="s">
        <v>868</v>
      </c>
      <c r="C1039" s="5">
        <v>23586</v>
      </c>
      <c r="D1039" t="s">
        <v>2275</v>
      </c>
      <c r="E1039" t="s">
        <v>251</v>
      </c>
      <c r="F1039" t="s">
        <v>252</v>
      </c>
      <c r="G1039" t="s">
        <v>2276</v>
      </c>
    </row>
    <row r="1040" spans="1:7" x14ac:dyDescent="0.25">
      <c r="A1040" s="5">
        <v>23</v>
      </c>
      <c r="B1040" t="s">
        <v>868</v>
      </c>
      <c r="C1040" s="5">
        <v>23682</v>
      </c>
      <c r="D1040" t="s">
        <v>2277</v>
      </c>
      <c r="E1040" t="s">
        <v>251</v>
      </c>
      <c r="F1040" t="s">
        <v>252</v>
      </c>
      <c r="G1040" t="s">
        <v>2278</v>
      </c>
    </row>
    <row r="1041" spans="1:7" x14ac:dyDescent="0.25">
      <c r="A1041" s="5">
        <v>23</v>
      </c>
      <c r="B1041" t="s">
        <v>868</v>
      </c>
      <c r="C1041" s="5">
        <v>23815</v>
      </c>
      <c r="D1041" t="s">
        <v>2279</v>
      </c>
      <c r="E1041" t="s">
        <v>251</v>
      </c>
      <c r="F1041" t="s">
        <v>252</v>
      </c>
      <c r="G1041" t="s">
        <v>2280</v>
      </c>
    </row>
    <row r="1042" spans="1:7" x14ac:dyDescent="0.25">
      <c r="A1042" s="5">
        <v>25</v>
      </c>
      <c r="B1042" t="s">
        <v>914</v>
      </c>
      <c r="C1042" s="5">
        <v>25299</v>
      </c>
      <c r="D1042" t="s">
        <v>2281</v>
      </c>
      <c r="E1042" t="s">
        <v>251</v>
      </c>
      <c r="F1042" t="s">
        <v>252</v>
      </c>
      <c r="G1042" t="s">
        <v>2282</v>
      </c>
    </row>
    <row r="1043" spans="1:7" x14ac:dyDescent="0.25">
      <c r="A1043" s="5">
        <v>25</v>
      </c>
      <c r="B1043" t="s">
        <v>914</v>
      </c>
      <c r="C1043" s="5">
        <v>25368</v>
      </c>
      <c r="D1043" t="s">
        <v>2283</v>
      </c>
      <c r="E1043" t="s">
        <v>251</v>
      </c>
      <c r="F1043" t="s">
        <v>252</v>
      </c>
      <c r="G1043" t="s">
        <v>2284</v>
      </c>
    </row>
    <row r="1044" spans="1:7" x14ac:dyDescent="0.25">
      <c r="A1044" s="5">
        <v>25</v>
      </c>
      <c r="B1044" t="s">
        <v>914</v>
      </c>
      <c r="C1044" s="5">
        <v>25779</v>
      </c>
      <c r="D1044" t="s">
        <v>2285</v>
      </c>
      <c r="E1044" t="s">
        <v>251</v>
      </c>
      <c r="F1044" t="s">
        <v>252</v>
      </c>
      <c r="G1044" t="s">
        <v>2286</v>
      </c>
    </row>
    <row r="1045" spans="1:7" x14ac:dyDescent="0.25">
      <c r="A1045" s="5">
        <v>27</v>
      </c>
      <c r="B1045" t="s">
        <v>1070</v>
      </c>
      <c r="C1045" s="5">
        <v>27135</v>
      </c>
      <c r="D1045" t="s">
        <v>2287</v>
      </c>
      <c r="E1045" t="s">
        <v>251</v>
      </c>
      <c r="F1045" t="s">
        <v>252</v>
      </c>
      <c r="G1045" t="s">
        <v>2288</v>
      </c>
    </row>
    <row r="1046" spans="1:7" x14ac:dyDescent="0.25">
      <c r="A1046" s="5">
        <v>27</v>
      </c>
      <c r="B1046" t="s">
        <v>1070</v>
      </c>
      <c r="C1046" s="5">
        <v>27160</v>
      </c>
      <c r="D1046" t="s">
        <v>2289</v>
      </c>
      <c r="E1046" t="s">
        <v>251</v>
      </c>
      <c r="F1046" t="s">
        <v>252</v>
      </c>
      <c r="G1046" t="s">
        <v>2290</v>
      </c>
    </row>
    <row r="1047" spans="1:7" x14ac:dyDescent="0.25">
      <c r="A1047" s="5">
        <v>27</v>
      </c>
      <c r="B1047" t="s">
        <v>1070</v>
      </c>
      <c r="C1047" s="5">
        <v>27413</v>
      </c>
      <c r="D1047" t="s">
        <v>2291</v>
      </c>
      <c r="E1047" t="s">
        <v>251</v>
      </c>
      <c r="F1047" t="s">
        <v>252</v>
      </c>
      <c r="G1047" t="s">
        <v>2292</v>
      </c>
    </row>
    <row r="1048" spans="1:7" x14ac:dyDescent="0.25">
      <c r="A1048" s="5">
        <v>47</v>
      </c>
      <c r="B1048" t="s">
        <v>1192</v>
      </c>
      <c r="C1048" s="5">
        <v>47161</v>
      </c>
      <c r="D1048" t="s">
        <v>2293</v>
      </c>
      <c r="E1048" t="s">
        <v>251</v>
      </c>
      <c r="F1048" t="s">
        <v>252</v>
      </c>
      <c r="G1048" t="s">
        <v>2294</v>
      </c>
    </row>
    <row r="1049" spans="1:7" x14ac:dyDescent="0.25">
      <c r="A1049" s="5">
        <v>47</v>
      </c>
      <c r="B1049" t="s">
        <v>1192</v>
      </c>
      <c r="C1049" s="5">
        <v>47205</v>
      </c>
      <c r="D1049" t="s">
        <v>316</v>
      </c>
      <c r="E1049" t="s">
        <v>251</v>
      </c>
      <c r="F1049" t="s">
        <v>252</v>
      </c>
      <c r="G1049" t="s">
        <v>2295</v>
      </c>
    </row>
    <row r="1050" spans="1:7" x14ac:dyDescent="0.25">
      <c r="A1050" s="5">
        <v>47</v>
      </c>
      <c r="B1050" t="s">
        <v>1192</v>
      </c>
      <c r="C1050" s="5">
        <v>47258</v>
      </c>
      <c r="D1050" t="s">
        <v>2296</v>
      </c>
      <c r="E1050" t="s">
        <v>251</v>
      </c>
      <c r="F1050" t="s">
        <v>252</v>
      </c>
      <c r="G1050" t="s">
        <v>2297</v>
      </c>
    </row>
    <row r="1051" spans="1:7" x14ac:dyDescent="0.25">
      <c r="A1051" s="5">
        <v>47</v>
      </c>
      <c r="B1051" t="s">
        <v>1192</v>
      </c>
      <c r="C1051" s="5">
        <v>47318</v>
      </c>
      <c r="D1051" t="s">
        <v>1241</v>
      </c>
      <c r="E1051" t="s">
        <v>251</v>
      </c>
      <c r="F1051" t="s">
        <v>252</v>
      </c>
      <c r="G1051" t="s">
        <v>2298</v>
      </c>
    </row>
    <row r="1052" spans="1:7" x14ac:dyDescent="0.25">
      <c r="A1052" s="5">
        <v>47</v>
      </c>
      <c r="B1052" t="s">
        <v>1192</v>
      </c>
      <c r="C1052" s="5">
        <v>47541</v>
      </c>
      <c r="D1052" t="s">
        <v>2299</v>
      </c>
      <c r="E1052" t="s">
        <v>251</v>
      </c>
      <c r="F1052" t="s">
        <v>252</v>
      </c>
      <c r="G1052" t="s">
        <v>2300</v>
      </c>
    </row>
    <row r="1053" spans="1:7" x14ac:dyDescent="0.25">
      <c r="A1053" s="5">
        <v>47</v>
      </c>
      <c r="B1053" t="s">
        <v>1192</v>
      </c>
      <c r="C1053" s="5">
        <v>47660</v>
      </c>
      <c r="D1053" t="s">
        <v>2301</v>
      </c>
      <c r="E1053" t="s">
        <v>251</v>
      </c>
      <c r="F1053" t="s">
        <v>252</v>
      </c>
      <c r="G1053" t="s">
        <v>2302</v>
      </c>
    </row>
    <row r="1054" spans="1:7" x14ac:dyDescent="0.25">
      <c r="A1054" s="5">
        <v>50</v>
      </c>
      <c r="B1054" t="s">
        <v>1227</v>
      </c>
      <c r="C1054" s="5">
        <v>50245</v>
      </c>
      <c r="D1054" t="s">
        <v>2303</v>
      </c>
      <c r="E1054" t="s">
        <v>251</v>
      </c>
      <c r="F1054" t="s">
        <v>252</v>
      </c>
      <c r="G1054" t="s">
        <v>2304</v>
      </c>
    </row>
    <row r="1055" spans="1:7" x14ac:dyDescent="0.25">
      <c r="A1055" s="5">
        <v>50</v>
      </c>
      <c r="B1055" t="s">
        <v>1227</v>
      </c>
      <c r="C1055" s="5">
        <v>50330</v>
      </c>
      <c r="D1055" t="s">
        <v>2305</v>
      </c>
      <c r="E1055" t="s">
        <v>251</v>
      </c>
      <c r="F1055" t="s">
        <v>252</v>
      </c>
      <c r="G1055" t="s">
        <v>2306</v>
      </c>
    </row>
    <row r="1056" spans="1:7" x14ac:dyDescent="0.25">
      <c r="A1056" s="5">
        <v>52</v>
      </c>
      <c r="B1056" t="s">
        <v>990</v>
      </c>
      <c r="C1056" s="5">
        <v>52233</v>
      </c>
      <c r="D1056" t="s">
        <v>2307</v>
      </c>
      <c r="E1056" t="s">
        <v>251</v>
      </c>
      <c r="F1056" t="s">
        <v>252</v>
      </c>
      <c r="G1056" t="s">
        <v>2308</v>
      </c>
    </row>
    <row r="1057" spans="1:7" x14ac:dyDescent="0.25">
      <c r="A1057" s="5">
        <v>52</v>
      </c>
      <c r="B1057" t="s">
        <v>990</v>
      </c>
      <c r="C1057" s="5">
        <v>52287</v>
      </c>
      <c r="D1057" t="s">
        <v>2309</v>
      </c>
      <c r="E1057" t="s">
        <v>251</v>
      </c>
      <c r="F1057" t="s">
        <v>252</v>
      </c>
      <c r="G1057" t="s">
        <v>2310</v>
      </c>
    </row>
    <row r="1058" spans="1:7" x14ac:dyDescent="0.25">
      <c r="A1058" s="5">
        <v>52</v>
      </c>
      <c r="B1058" t="s">
        <v>990</v>
      </c>
      <c r="C1058" s="5">
        <v>52323</v>
      </c>
      <c r="D1058" t="s">
        <v>2311</v>
      </c>
      <c r="E1058" t="s">
        <v>251</v>
      </c>
      <c r="F1058" t="s">
        <v>252</v>
      </c>
      <c r="G1058" t="s">
        <v>2312</v>
      </c>
    </row>
    <row r="1059" spans="1:7" x14ac:dyDescent="0.25">
      <c r="A1059" s="5">
        <v>52</v>
      </c>
      <c r="B1059" t="s">
        <v>990</v>
      </c>
      <c r="C1059" s="5">
        <v>52385</v>
      </c>
      <c r="D1059" t="s">
        <v>2313</v>
      </c>
      <c r="E1059" t="s">
        <v>251</v>
      </c>
      <c r="F1059" t="s">
        <v>252</v>
      </c>
      <c r="G1059" t="s">
        <v>2314</v>
      </c>
    </row>
    <row r="1060" spans="1:7" x14ac:dyDescent="0.25">
      <c r="A1060" s="5">
        <v>52</v>
      </c>
      <c r="B1060" t="s">
        <v>990</v>
      </c>
      <c r="C1060" s="5">
        <v>52390</v>
      </c>
      <c r="D1060" t="s">
        <v>2315</v>
      </c>
      <c r="E1060" t="s">
        <v>251</v>
      </c>
      <c r="F1060" t="s">
        <v>252</v>
      </c>
      <c r="G1060" t="s">
        <v>2316</v>
      </c>
    </row>
    <row r="1061" spans="1:7" x14ac:dyDescent="0.25">
      <c r="A1061" s="5">
        <v>52</v>
      </c>
      <c r="B1061" t="s">
        <v>990</v>
      </c>
      <c r="C1061" s="5">
        <v>52411</v>
      </c>
      <c r="D1061" t="s">
        <v>2317</v>
      </c>
      <c r="E1061" t="s">
        <v>251</v>
      </c>
      <c r="F1061" t="s">
        <v>252</v>
      </c>
      <c r="G1061" t="s">
        <v>2318</v>
      </c>
    </row>
    <row r="1062" spans="1:7" x14ac:dyDescent="0.25">
      <c r="A1062" s="5">
        <v>52</v>
      </c>
      <c r="B1062" t="s">
        <v>990</v>
      </c>
      <c r="C1062" s="5">
        <v>52473</v>
      </c>
      <c r="D1062" t="s">
        <v>988</v>
      </c>
      <c r="E1062" t="s">
        <v>251</v>
      </c>
      <c r="F1062" t="s">
        <v>252</v>
      </c>
      <c r="G1062" t="s">
        <v>2319</v>
      </c>
    </row>
    <row r="1063" spans="1:7" x14ac:dyDescent="0.25">
      <c r="A1063" s="5">
        <v>52</v>
      </c>
      <c r="B1063" t="s">
        <v>990</v>
      </c>
      <c r="C1063" s="5">
        <v>52506</v>
      </c>
      <c r="D1063" t="s">
        <v>2320</v>
      </c>
      <c r="E1063" t="s">
        <v>251</v>
      </c>
      <c r="F1063" t="s">
        <v>252</v>
      </c>
      <c r="G1063" t="s">
        <v>2321</v>
      </c>
    </row>
    <row r="1064" spans="1:7" x14ac:dyDescent="0.25">
      <c r="A1064" s="5">
        <v>52</v>
      </c>
      <c r="B1064" t="s">
        <v>990</v>
      </c>
      <c r="C1064" s="5">
        <v>52540</v>
      </c>
      <c r="D1064" t="s">
        <v>2322</v>
      </c>
      <c r="E1064" t="s">
        <v>251</v>
      </c>
      <c r="F1064" t="s">
        <v>252</v>
      </c>
      <c r="G1064" t="s">
        <v>2323</v>
      </c>
    </row>
    <row r="1065" spans="1:7" x14ac:dyDescent="0.25">
      <c r="A1065" s="5">
        <v>52</v>
      </c>
      <c r="B1065" t="s">
        <v>990</v>
      </c>
      <c r="C1065" s="5">
        <v>52696</v>
      </c>
      <c r="D1065" t="s">
        <v>418</v>
      </c>
      <c r="E1065" t="s">
        <v>251</v>
      </c>
      <c r="F1065" t="s">
        <v>252</v>
      </c>
      <c r="G1065" t="s">
        <v>2324</v>
      </c>
    </row>
    <row r="1066" spans="1:7" x14ac:dyDescent="0.25">
      <c r="A1066" s="5">
        <v>54</v>
      </c>
      <c r="B1066" t="s">
        <v>1331</v>
      </c>
      <c r="C1066" s="5">
        <v>54109</v>
      </c>
      <c r="D1066" t="s">
        <v>2325</v>
      </c>
      <c r="E1066" t="s">
        <v>251</v>
      </c>
      <c r="F1066" t="s">
        <v>252</v>
      </c>
      <c r="G1066" t="s">
        <v>2326</v>
      </c>
    </row>
    <row r="1067" spans="1:7" x14ac:dyDescent="0.25">
      <c r="A1067" s="5">
        <v>54</v>
      </c>
      <c r="B1067" t="s">
        <v>1331</v>
      </c>
      <c r="C1067" s="5">
        <v>54377</v>
      </c>
      <c r="D1067" t="s">
        <v>2327</v>
      </c>
      <c r="E1067" t="s">
        <v>251</v>
      </c>
      <c r="F1067" t="s">
        <v>252</v>
      </c>
      <c r="G1067" t="s">
        <v>2328</v>
      </c>
    </row>
    <row r="1068" spans="1:7" x14ac:dyDescent="0.25">
      <c r="A1068" s="5">
        <v>54</v>
      </c>
      <c r="B1068" t="s">
        <v>1331</v>
      </c>
      <c r="C1068" s="5">
        <v>54871</v>
      </c>
      <c r="D1068" t="s">
        <v>2329</v>
      </c>
      <c r="E1068" t="s">
        <v>251</v>
      </c>
      <c r="F1068" t="s">
        <v>252</v>
      </c>
      <c r="G1068" t="s">
        <v>2330</v>
      </c>
    </row>
    <row r="1069" spans="1:7" x14ac:dyDescent="0.25">
      <c r="A1069" s="5">
        <v>66</v>
      </c>
      <c r="B1069" t="s">
        <v>732</v>
      </c>
      <c r="C1069" s="5">
        <v>66383</v>
      </c>
      <c r="D1069" t="s">
        <v>2331</v>
      </c>
      <c r="E1069" t="s">
        <v>251</v>
      </c>
      <c r="F1069" t="s">
        <v>252</v>
      </c>
      <c r="G1069" t="s">
        <v>2332</v>
      </c>
    </row>
    <row r="1070" spans="1:7" x14ac:dyDescent="0.25">
      <c r="A1070" s="5">
        <v>68</v>
      </c>
      <c r="B1070" t="s">
        <v>1429</v>
      </c>
      <c r="C1070" s="5">
        <v>68013</v>
      </c>
      <c r="D1070" t="s">
        <v>2333</v>
      </c>
      <c r="E1070" t="s">
        <v>251</v>
      </c>
      <c r="F1070" t="s">
        <v>252</v>
      </c>
      <c r="G1070" t="s">
        <v>2334</v>
      </c>
    </row>
    <row r="1071" spans="1:7" x14ac:dyDescent="0.25">
      <c r="A1071" s="5">
        <v>68</v>
      </c>
      <c r="B1071" t="s">
        <v>1429</v>
      </c>
      <c r="C1071" s="5">
        <v>68051</v>
      </c>
      <c r="D1071" t="s">
        <v>2335</v>
      </c>
      <c r="E1071" t="s">
        <v>251</v>
      </c>
      <c r="F1071" t="s">
        <v>252</v>
      </c>
      <c r="G1071" t="s">
        <v>2336</v>
      </c>
    </row>
    <row r="1072" spans="1:7" x14ac:dyDescent="0.25">
      <c r="A1072" s="5">
        <v>68</v>
      </c>
      <c r="B1072" t="s">
        <v>1429</v>
      </c>
      <c r="C1072" s="5">
        <v>68575</v>
      </c>
      <c r="D1072" t="s">
        <v>2337</v>
      </c>
      <c r="E1072" t="s">
        <v>251</v>
      </c>
      <c r="F1072" t="s">
        <v>252</v>
      </c>
      <c r="G1072" t="s">
        <v>2338</v>
      </c>
    </row>
    <row r="1073" spans="1:7" x14ac:dyDescent="0.25">
      <c r="A1073" s="5">
        <v>68</v>
      </c>
      <c r="B1073" t="s">
        <v>1429</v>
      </c>
      <c r="C1073" s="5">
        <v>68121</v>
      </c>
      <c r="D1073" t="s">
        <v>1957</v>
      </c>
      <c r="E1073" t="s">
        <v>251</v>
      </c>
      <c r="F1073" t="s">
        <v>252</v>
      </c>
      <c r="G1073" t="s">
        <v>2339</v>
      </c>
    </row>
    <row r="1074" spans="1:7" x14ac:dyDescent="0.25">
      <c r="A1074" s="5">
        <v>68</v>
      </c>
      <c r="B1074" t="s">
        <v>1429</v>
      </c>
      <c r="C1074" s="5">
        <v>68147</v>
      </c>
      <c r="D1074" t="s">
        <v>2340</v>
      </c>
      <c r="E1074" t="s">
        <v>251</v>
      </c>
      <c r="F1074" t="s">
        <v>252</v>
      </c>
      <c r="G1074" t="s">
        <v>2341</v>
      </c>
    </row>
    <row r="1075" spans="1:7" x14ac:dyDescent="0.25">
      <c r="A1075" s="5">
        <v>68</v>
      </c>
      <c r="B1075" t="s">
        <v>1429</v>
      </c>
      <c r="C1075" s="5">
        <v>68152</v>
      </c>
      <c r="D1075" t="s">
        <v>2342</v>
      </c>
      <c r="E1075" t="s">
        <v>251</v>
      </c>
      <c r="F1075" t="s">
        <v>252</v>
      </c>
      <c r="G1075" t="s">
        <v>2343</v>
      </c>
    </row>
    <row r="1076" spans="1:7" x14ac:dyDescent="0.25">
      <c r="A1076" s="5">
        <v>68</v>
      </c>
      <c r="B1076" t="s">
        <v>1429</v>
      </c>
      <c r="C1076" s="5">
        <v>68160</v>
      </c>
      <c r="D1076" t="s">
        <v>2344</v>
      </c>
      <c r="E1076" t="s">
        <v>251</v>
      </c>
      <c r="F1076" t="s">
        <v>252</v>
      </c>
      <c r="G1076" t="s">
        <v>2345</v>
      </c>
    </row>
    <row r="1077" spans="1:7" x14ac:dyDescent="0.25">
      <c r="A1077" s="5">
        <v>68</v>
      </c>
      <c r="B1077" t="s">
        <v>1429</v>
      </c>
      <c r="C1077" s="5">
        <v>68169</v>
      </c>
      <c r="D1077" t="s">
        <v>2346</v>
      </c>
      <c r="E1077" t="s">
        <v>251</v>
      </c>
      <c r="F1077" t="s">
        <v>252</v>
      </c>
      <c r="G1077" t="s">
        <v>2347</v>
      </c>
    </row>
    <row r="1078" spans="1:7" x14ac:dyDescent="0.25">
      <c r="A1078" s="5">
        <v>68</v>
      </c>
      <c r="B1078" t="s">
        <v>1429</v>
      </c>
      <c r="C1078" s="5">
        <v>68211</v>
      </c>
      <c r="D1078" t="s">
        <v>2348</v>
      </c>
      <c r="E1078" t="s">
        <v>251</v>
      </c>
      <c r="F1078" t="s">
        <v>252</v>
      </c>
      <c r="G1078" t="s">
        <v>2349</v>
      </c>
    </row>
    <row r="1079" spans="1:7" x14ac:dyDescent="0.25">
      <c r="A1079" s="5">
        <v>68</v>
      </c>
      <c r="B1079" t="s">
        <v>1429</v>
      </c>
      <c r="C1079" s="5">
        <v>68217</v>
      </c>
      <c r="D1079" t="s">
        <v>2350</v>
      </c>
      <c r="E1079" t="s">
        <v>251</v>
      </c>
      <c r="F1079" t="s">
        <v>252</v>
      </c>
      <c r="G1079" t="s">
        <v>2351</v>
      </c>
    </row>
    <row r="1080" spans="1:7" x14ac:dyDescent="0.25">
      <c r="A1080" s="5">
        <v>68</v>
      </c>
      <c r="B1080" t="s">
        <v>1429</v>
      </c>
      <c r="C1080" s="5">
        <v>68250</v>
      </c>
      <c r="D1080" t="s">
        <v>1963</v>
      </c>
      <c r="E1080" t="s">
        <v>251</v>
      </c>
      <c r="F1080" t="s">
        <v>252</v>
      </c>
      <c r="G1080" t="s">
        <v>2352</v>
      </c>
    </row>
    <row r="1081" spans="1:7" x14ac:dyDescent="0.25">
      <c r="A1081" s="5">
        <v>68</v>
      </c>
      <c r="B1081" t="s">
        <v>1429</v>
      </c>
      <c r="C1081" s="5">
        <v>68296</v>
      </c>
      <c r="D1081" t="s">
        <v>2353</v>
      </c>
      <c r="E1081" t="s">
        <v>251</v>
      </c>
      <c r="F1081" t="s">
        <v>252</v>
      </c>
      <c r="G1081" t="s">
        <v>2354</v>
      </c>
    </row>
    <row r="1082" spans="1:7" x14ac:dyDescent="0.25">
      <c r="A1082" s="5">
        <v>68</v>
      </c>
      <c r="B1082" t="s">
        <v>1429</v>
      </c>
      <c r="C1082" s="5">
        <v>68298</v>
      </c>
      <c r="D1082" t="s">
        <v>2355</v>
      </c>
      <c r="E1082" t="s">
        <v>251</v>
      </c>
      <c r="F1082" t="s">
        <v>252</v>
      </c>
      <c r="G1082" t="s">
        <v>2356</v>
      </c>
    </row>
    <row r="1083" spans="1:7" x14ac:dyDescent="0.25">
      <c r="A1083" s="5">
        <v>68</v>
      </c>
      <c r="B1083" t="s">
        <v>1429</v>
      </c>
      <c r="C1083" s="5">
        <v>68320</v>
      </c>
      <c r="D1083" t="s">
        <v>342</v>
      </c>
      <c r="E1083" t="s">
        <v>251</v>
      </c>
      <c r="F1083" t="s">
        <v>252</v>
      </c>
      <c r="G1083" t="s">
        <v>2357</v>
      </c>
    </row>
    <row r="1084" spans="1:7" x14ac:dyDescent="0.25">
      <c r="A1084" s="5">
        <v>68</v>
      </c>
      <c r="B1084" t="s">
        <v>1429</v>
      </c>
      <c r="C1084" s="5">
        <v>68322</v>
      </c>
      <c r="D1084" t="s">
        <v>2358</v>
      </c>
      <c r="E1084" t="s">
        <v>251</v>
      </c>
      <c r="F1084" t="s">
        <v>252</v>
      </c>
      <c r="G1084" t="s">
        <v>2359</v>
      </c>
    </row>
    <row r="1085" spans="1:7" x14ac:dyDescent="0.25">
      <c r="A1085" s="5">
        <v>68</v>
      </c>
      <c r="B1085" t="s">
        <v>1429</v>
      </c>
      <c r="C1085" s="5">
        <v>68425</v>
      </c>
      <c r="D1085" t="s">
        <v>2360</v>
      </c>
      <c r="E1085" t="s">
        <v>251</v>
      </c>
      <c r="F1085" t="s">
        <v>252</v>
      </c>
      <c r="G1085" t="s">
        <v>2361</v>
      </c>
    </row>
    <row r="1086" spans="1:7" x14ac:dyDescent="0.25">
      <c r="A1086" s="5">
        <v>68</v>
      </c>
      <c r="B1086" t="s">
        <v>1429</v>
      </c>
      <c r="C1086" s="5">
        <v>68468</v>
      </c>
      <c r="D1086" t="s">
        <v>2362</v>
      </c>
      <c r="E1086" t="s">
        <v>251</v>
      </c>
      <c r="F1086" t="s">
        <v>252</v>
      </c>
      <c r="G1086" t="s">
        <v>2363</v>
      </c>
    </row>
    <row r="1087" spans="1:7" x14ac:dyDescent="0.25">
      <c r="A1087" s="5">
        <v>68</v>
      </c>
      <c r="B1087" t="s">
        <v>1429</v>
      </c>
      <c r="C1087" s="5">
        <v>68522</v>
      </c>
      <c r="D1087" t="s">
        <v>2364</v>
      </c>
      <c r="E1087" t="s">
        <v>251</v>
      </c>
      <c r="F1087" t="s">
        <v>252</v>
      </c>
      <c r="G1087" t="s">
        <v>2365</v>
      </c>
    </row>
    <row r="1088" spans="1:7" x14ac:dyDescent="0.25">
      <c r="A1088" s="5">
        <v>68</v>
      </c>
      <c r="B1088" t="s">
        <v>1429</v>
      </c>
      <c r="C1088" s="5">
        <v>68524</v>
      </c>
      <c r="D1088" t="s">
        <v>2366</v>
      </c>
      <c r="E1088" t="s">
        <v>251</v>
      </c>
      <c r="F1088" t="s">
        <v>252</v>
      </c>
      <c r="G1088" t="s">
        <v>2367</v>
      </c>
    </row>
    <row r="1089" spans="1:7" x14ac:dyDescent="0.25">
      <c r="A1089" s="5">
        <v>68</v>
      </c>
      <c r="B1089" t="s">
        <v>1429</v>
      </c>
      <c r="C1089" s="5">
        <v>68673</v>
      </c>
      <c r="D1089" t="s">
        <v>2368</v>
      </c>
      <c r="E1089" t="s">
        <v>251</v>
      </c>
      <c r="F1089" t="s">
        <v>252</v>
      </c>
      <c r="G1089" t="s">
        <v>2369</v>
      </c>
    </row>
    <row r="1090" spans="1:7" x14ac:dyDescent="0.25">
      <c r="A1090" s="5">
        <v>68</v>
      </c>
      <c r="B1090" t="s">
        <v>1429</v>
      </c>
      <c r="C1090" s="5">
        <v>68684</v>
      </c>
      <c r="D1090" t="s">
        <v>2370</v>
      </c>
      <c r="E1090" t="s">
        <v>251</v>
      </c>
      <c r="F1090" t="s">
        <v>252</v>
      </c>
      <c r="G1090" t="s">
        <v>2371</v>
      </c>
    </row>
    <row r="1091" spans="1:7" x14ac:dyDescent="0.25">
      <c r="A1091" s="5">
        <v>68</v>
      </c>
      <c r="B1091" t="s">
        <v>1429</v>
      </c>
      <c r="C1091" s="5">
        <v>68773</v>
      </c>
      <c r="D1091" t="s">
        <v>1516</v>
      </c>
      <c r="E1091" t="s">
        <v>251</v>
      </c>
      <c r="F1091" t="s">
        <v>252</v>
      </c>
      <c r="G1091" t="s">
        <v>2372</v>
      </c>
    </row>
    <row r="1092" spans="1:7" x14ac:dyDescent="0.25">
      <c r="A1092" s="5">
        <v>68</v>
      </c>
      <c r="B1092" t="s">
        <v>1429</v>
      </c>
      <c r="C1092" s="5">
        <v>68820</v>
      </c>
      <c r="D1092" t="s">
        <v>2373</v>
      </c>
      <c r="E1092" t="s">
        <v>251</v>
      </c>
      <c r="F1092" t="s">
        <v>252</v>
      </c>
      <c r="G1092" t="s">
        <v>2374</v>
      </c>
    </row>
    <row r="1093" spans="1:7" x14ac:dyDescent="0.25">
      <c r="A1093" s="5">
        <v>73</v>
      </c>
      <c r="B1093" t="s">
        <v>1559</v>
      </c>
      <c r="C1093" s="5">
        <v>73152</v>
      </c>
      <c r="D1093" t="s">
        <v>2375</v>
      </c>
      <c r="E1093" t="s">
        <v>251</v>
      </c>
      <c r="F1093" t="s">
        <v>252</v>
      </c>
      <c r="G1093" t="s">
        <v>2376</v>
      </c>
    </row>
    <row r="1094" spans="1:7" x14ac:dyDescent="0.25">
      <c r="A1094" s="5">
        <v>73</v>
      </c>
      <c r="B1094" t="s">
        <v>1559</v>
      </c>
      <c r="C1094" s="5">
        <v>73270</v>
      </c>
      <c r="D1094" t="s">
        <v>2377</v>
      </c>
      <c r="E1094" t="s">
        <v>251</v>
      </c>
      <c r="F1094" t="s">
        <v>252</v>
      </c>
      <c r="G1094" t="s">
        <v>2378</v>
      </c>
    </row>
    <row r="1095" spans="1:7" x14ac:dyDescent="0.25">
      <c r="A1095" s="5">
        <v>73</v>
      </c>
      <c r="B1095" t="s">
        <v>1559</v>
      </c>
      <c r="C1095" s="5">
        <v>73854</v>
      </c>
      <c r="D1095" t="s">
        <v>2379</v>
      </c>
      <c r="E1095" t="s">
        <v>251</v>
      </c>
      <c r="F1095" t="s">
        <v>252</v>
      </c>
      <c r="G1095" t="s">
        <v>2380</v>
      </c>
    </row>
    <row r="1096" spans="1:7" x14ac:dyDescent="0.25">
      <c r="A1096" s="5">
        <v>76</v>
      </c>
      <c r="B1096" t="s">
        <v>1628</v>
      </c>
      <c r="C1096" s="5">
        <v>76054</v>
      </c>
      <c r="D1096" t="s">
        <v>278</v>
      </c>
      <c r="E1096" t="s">
        <v>251</v>
      </c>
      <c r="F1096" t="s">
        <v>252</v>
      </c>
      <c r="G1096" t="s">
        <v>2381</v>
      </c>
    </row>
    <row r="1097" spans="1:7" x14ac:dyDescent="0.25">
      <c r="A1097" s="5">
        <v>76</v>
      </c>
      <c r="B1097" t="s">
        <v>1628</v>
      </c>
      <c r="C1097" s="5">
        <v>76243</v>
      </c>
      <c r="D1097" t="s">
        <v>2382</v>
      </c>
      <c r="E1097" t="s">
        <v>251</v>
      </c>
      <c r="F1097" t="s">
        <v>252</v>
      </c>
      <c r="G1097" t="s">
        <v>2383</v>
      </c>
    </row>
    <row r="1098" spans="1:7" x14ac:dyDescent="0.25">
      <c r="A1098" s="5">
        <v>76</v>
      </c>
      <c r="B1098" t="s">
        <v>1628</v>
      </c>
      <c r="C1098" s="5">
        <v>76246</v>
      </c>
      <c r="D1098" t="s">
        <v>2384</v>
      </c>
      <c r="E1098" t="s">
        <v>251</v>
      </c>
      <c r="F1098" t="s">
        <v>252</v>
      </c>
      <c r="G1098" t="s">
        <v>2385</v>
      </c>
    </row>
    <row r="1099" spans="1:7" x14ac:dyDescent="0.25">
      <c r="A1099" s="5">
        <v>76</v>
      </c>
      <c r="B1099" t="s">
        <v>1628</v>
      </c>
      <c r="C1099" s="5">
        <v>76823</v>
      </c>
      <c r="D1099" t="s">
        <v>2386</v>
      </c>
      <c r="E1099" t="s">
        <v>251</v>
      </c>
      <c r="F1099" t="s">
        <v>252</v>
      </c>
      <c r="G1099" t="s">
        <v>2387</v>
      </c>
    </row>
    <row r="1100" spans="1:7" x14ac:dyDescent="0.25">
      <c r="A1100" s="5">
        <v>85</v>
      </c>
      <c r="B1100" t="s">
        <v>1701</v>
      </c>
      <c r="C1100" s="5">
        <v>85015</v>
      </c>
      <c r="D1100" t="s">
        <v>2388</v>
      </c>
      <c r="E1100" t="s">
        <v>251</v>
      </c>
      <c r="F1100" t="s">
        <v>252</v>
      </c>
      <c r="G1100" t="s">
        <v>2389</v>
      </c>
    </row>
    <row r="1101" spans="1:7" x14ac:dyDescent="0.25">
      <c r="A1101" s="5">
        <v>91</v>
      </c>
      <c r="B1101" t="s">
        <v>1753</v>
      </c>
      <c r="C1101" s="5">
        <v>91263</v>
      </c>
      <c r="D1101" t="s">
        <v>2390</v>
      </c>
      <c r="E1101" t="s">
        <v>251</v>
      </c>
      <c r="F1101" t="s">
        <v>252</v>
      </c>
      <c r="G1101" t="s">
        <v>2391</v>
      </c>
    </row>
    <row r="1102" spans="1:7" x14ac:dyDescent="0.25">
      <c r="A1102" s="5">
        <v>91</v>
      </c>
      <c r="B1102" t="s">
        <v>1753</v>
      </c>
      <c r="C1102" s="5">
        <v>91536</v>
      </c>
      <c r="D1102" t="s">
        <v>2392</v>
      </c>
      <c r="E1102" t="s">
        <v>251</v>
      </c>
      <c r="F1102" t="s">
        <v>252</v>
      </c>
      <c r="G1102" t="s">
        <v>2393</v>
      </c>
    </row>
    <row r="1103" spans="1:7" x14ac:dyDescent="0.25">
      <c r="A1103" s="5">
        <v>91</v>
      </c>
      <c r="B1103" t="s">
        <v>1753</v>
      </c>
      <c r="C1103" s="5">
        <v>91798</v>
      </c>
      <c r="D1103" t="s">
        <v>2394</v>
      </c>
      <c r="E1103" t="s">
        <v>251</v>
      </c>
      <c r="F1103" t="s">
        <v>252</v>
      </c>
      <c r="G1103" t="s">
        <v>2395</v>
      </c>
    </row>
    <row r="1104" spans="1:7" x14ac:dyDescent="0.25">
      <c r="A1104" s="5">
        <v>97</v>
      </c>
      <c r="B1104" t="s">
        <v>1770</v>
      </c>
      <c r="C1104" s="5">
        <v>97511</v>
      </c>
      <c r="D1104" t="s">
        <v>2396</v>
      </c>
      <c r="E1104" t="s">
        <v>251</v>
      </c>
      <c r="F1104" t="s">
        <v>252</v>
      </c>
      <c r="G1104" t="s">
        <v>2397</v>
      </c>
    </row>
    <row r="1105" spans="1:7" x14ac:dyDescent="0.25">
      <c r="A1105" s="5">
        <v>99</v>
      </c>
      <c r="B1105" t="s">
        <v>1775</v>
      </c>
      <c r="C1105" s="5">
        <v>99524</v>
      </c>
      <c r="D1105" t="s">
        <v>2398</v>
      </c>
      <c r="E1105" t="s">
        <v>251</v>
      </c>
      <c r="F1105" t="s">
        <v>252</v>
      </c>
      <c r="G1105" t="s">
        <v>2399</v>
      </c>
    </row>
    <row r="1106" spans="1:7" x14ac:dyDescent="0.25">
      <c r="A1106" s="5">
        <v>18</v>
      </c>
      <c r="B1106" t="s">
        <v>748</v>
      </c>
      <c r="C1106" s="5">
        <v>18756</v>
      </c>
      <c r="D1106" t="s">
        <v>2400</v>
      </c>
      <c r="E1106" t="s">
        <v>251</v>
      </c>
      <c r="F1106" t="s">
        <v>252</v>
      </c>
      <c r="G1106" t="s">
        <v>2401</v>
      </c>
    </row>
    <row r="1107" spans="1:7" x14ac:dyDescent="0.25">
      <c r="A1107" s="5">
        <v>18</v>
      </c>
      <c r="B1107" t="s">
        <v>748</v>
      </c>
      <c r="C1107" s="5">
        <v>18460</v>
      </c>
      <c r="D1107" t="s">
        <v>2402</v>
      </c>
      <c r="E1107" t="s">
        <v>251</v>
      </c>
      <c r="F1107" t="s">
        <v>252</v>
      </c>
      <c r="G1107" t="s">
        <v>2403</v>
      </c>
    </row>
    <row r="1108" spans="1:7" x14ac:dyDescent="0.25">
      <c r="A1108" s="5">
        <v>25</v>
      </c>
      <c r="B1108" t="s">
        <v>914</v>
      </c>
      <c r="C1108" s="5">
        <v>25372</v>
      </c>
      <c r="D1108" t="s">
        <v>2404</v>
      </c>
      <c r="E1108" t="s">
        <v>251</v>
      </c>
      <c r="F1108" t="s">
        <v>252</v>
      </c>
      <c r="G1108" t="s">
        <v>2405</v>
      </c>
    </row>
    <row r="1109" spans="1:7" x14ac:dyDescent="0.25">
      <c r="A1109" s="5">
        <v>27</v>
      </c>
      <c r="B1109" t="s">
        <v>1070</v>
      </c>
      <c r="C1109" s="5">
        <v>27001</v>
      </c>
      <c r="D1109" t="s">
        <v>2406</v>
      </c>
      <c r="E1109" t="s">
        <v>251</v>
      </c>
      <c r="F1109" t="s">
        <v>252</v>
      </c>
      <c r="G1109" t="s">
        <v>2407</v>
      </c>
    </row>
    <row r="1110" spans="1:7" x14ac:dyDescent="0.25">
      <c r="A1110" s="5">
        <v>27</v>
      </c>
      <c r="B1110" t="s">
        <v>1070</v>
      </c>
      <c r="C1110" s="5">
        <v>27425</v>
      </c>
      <c r="D1110" t="s">
        <v>2408</v>
      </c>
      <c r="E1110" t="s">
        <v>251</v>
      </c>
      <c r="F1110" t="s">
        <v>252</v>
      </c>
      <c r="G1110" t="s">
        <v>2409</v>
      </c>
    </row>
    <row r="1111" spans="1:7" x14ac:dyDescent="0.25">
      <c r="A1111" s="5">
        <v>50</v>
      </c>
      <c r="B1111" t="s">
        <v>1227</v>
      </c>
      <c r="C1111" s="5">
        <v>50686</v>
      </c>
      <c r="D1111" t="s">
        <v>2410</v>
      </c>
      <c r="E1111" t="s">
        <v>251</v>
      </c>
      <c r="F1111" t="s">
        <v>252</v>
      </c>
      <c r="G1111" t="s">
        <v>2411</v>
      </c>
    </row>
    <row r="1112" spans="1:7" x14ac:dyDescent="0.25">
      <c r="A1112" s="5">
        <v>52</v>
      </c>
      <c r="B1112" t="s">
        <v>990</v>
      </c>
      <c r="C1112" s="5">
        <v>52405</v>
      </c>
      <c r="D1112" t="s">
        <v>2412</v>
      </c>
      <c r="E1112" t="s">
        <v>251</v>
      </c>
      <c r="F1112" t="s">
        <v>252</v>
      </c>
      <c r="G1112" t="s">
        <v>2413</v>
      </c>
    </row>
    <row r="1113" spans="1:7" x14ac:dyDescent="0.25">
      <c r="A1113" s="5">
        <v>54</v>
      </c>
      <c r="B1113" t="s">
        <v>1331</v>
      </c>
      <c r="C1113" s="5">
        <v>54125</v>
      </c>
      <c r="D1113" t="s">
        <v>2414</v>
      </c>
      <c r="E1113" t="s">
        <v>251</v>
      </c>
      <c r="F1113" t="s">
        <v>252</v>
      </c>
      <c r="G1113" t="s">
        <v>2415</v>
      </c>
    </row>
    <row r="1114" spans="1:7" x14ac:dyDescent="0.25">
      <c r="A1114" s="5">
        <v>54</v>
      </c>
      <c r="B1114" t="s">
        <v>1331</v>
      </c>
      <c r="C1114" s="5">
        <v>54743</v>
      </c>
      <c r="D1114" t="s">
        <v>2416</v>
      </c>
      <c r="E1114" t="s">
        <v>251</v>
      </c>
      <c r="F1114" t="s">
        <v>252</v>
      </c>
      <c r="G1114" t="s">
        <v>2417</v>
      </c>
    </row>
    <row r="1115" spans="1:7" x14ac:dyDescent="0.25">
      <c r="A1115" s="5">
        <v>68</v>
      </c>
      <c r="B1115" t="s">
        <v>1429</v>
      </c>
      <c r="C1115" s="5">
        <v>68264</v>
      </c>
      <c r="D1115" t="s">
        <v>2418</v>
      </c>
      <c r="E1115" t="s">
        <v>251</v>
      </c>
      <c r="F1115" t="s">
        <v>252</v>
      </c>
      <c r="G1115" t="s">
        <v>2419</v>
      </c>
    </row>
    <row r="1116" spans="1:7" x14ac:dyDescent="0.25">
      <c r="A1116" s="5">
        <v>68</v>
      </c>
      <c r="B1116" t="s">
        <v>1429</v>
      </c>
      <c r="C1116" s="5">
        <v>68682</v>
      </c>
      <c r="D1116" t="s">
        <v>2420</v>
      </c>
      <c r="E1116" t="s">
        <v>251</v>
      </c>
      <c r="F1116" t="s">
        <v>252</v>
      </c>
      <c r="G1116" t="s">
        <v>2421</v>
      </c>
    </row>
    <row r="1117" spans="1:7" x14ac:dyDescent="0.25">
      <c r="A1117" s="5">
        <v>68</v>
      </c>
      <c r="B1117" t="s">
        <v>1429</v>
      </c>
      <c r="C1117" s="5">
        <v>68720</v>
      </c>
      <c r="D1117" t="s">
        <v>2422</v>
      </c>
      <c r="E1117" t="s">
        <v>251</v>
      </c>
      <c r="F1117" t="s">
        <v>252</v>
      </c>
      <c r="G1117" t="s">
        <v>2423</v>
      </c>
    </row>
    <row r="1118" spans="1:7" x14ac:dyDescent="0.25">
      <c r="A1118" s="5">
        <v>68</v>
      </c>
      <c r="B1118" t="s">
        <v>1429</v>
      </c>
      <c r="C1118" s="5">
        <v>68547</v>
      </c>
      <c r="D1118" t="s">
        <v>2424</v>
      </c>
      <c r="E1118" t="s">
        <v>251</v>
      </c>
      <c r="F1118" t="s">
        <v>252</v>
      </c>
      <c r="G1118" t="s">
        <v>2425</v>
      </c>
    </row>
    <row r="1119" spans="1:7" x14ac:dyDescent="0.25">
      <c r="A1119" s="5">
        <v>85</v>
      </c>
      <c r="B1119" t="s">
        <v>1701</v>
      </c>
      <c r="C1119" s="5">
        <v>85136</v>
      </c>
      <c r="D1119" t="s">
        <v>2426</v>
      </c>
      <c r="E1119" t="s">
        <v>251</v>
      </c>
      <c r="F1119" t="s">
        <v>252</v>
      </c>
      <c r="G1119" t="s">
        <v>2427</v>
      </c>
    </row>
    <row r="1120" spans="1:7" x14ac:dyDescent="0.25">
      <c r="A1120" s="5">
        <v>94</v>
      </c>
      <c r="B1120" t="s">
        <v>1760</v>
      </c>
      <c r="C1120" s="5">
        <v>94343</v>
      </c>
      <c r="D1120" t="s">
        <v>2428</v>
      </c>
      <c r="E1120" t="s">
        <v>251</v>
      </c>
      <c r="F1120" t="s">
        <v>252</v>
      </c>
      <c r="G1120" t="s">
        <v>2429</v>
      </c>
    </row>
    <row r="1121" spans="1:7" x14ac:dyDescent="0.25">
      <c r="A1121" s="5">
        <v>94</v>
      </c>
      <c r="B1121" t="s">
        <v>1760</v>
      </c>
      <c r="C1121" s="5">
        <v>94883</v>
      </c>
      <c r="D1121" t="s">
        <v>2430</v>
      </c>
      <c r="E1121" t="s">
        <v>251</v>
      </c>
      <c r="F1121" t="s">
        <v>252</v>
      </c>
      <c r="G1121" t="s">
        <v>2431</v>
      </c>
    </row>
    <row r="1122" spans="1:7" x14ac:dyDescent="0.25">
      <c r="A1122" s="5">
        <v>94</v>
      </c>
      <c r="B1122" t="s">
        <v>1760</v>
      </c>
      <c r="C1122" s="5">
        <v>94884</v>
      </c>
      <c r="D1122" t="s">
        <v>489</v>
      </c>
      <c r="E1122" t="s">
        <v>251</v>
      </c>
      <c r="F1122" t="s">
        <v>252</v>
      </c>
      <c r="G1122" t="s">
        <v>2432</v>
      </c>
    </row>
    <row r="1123" spans="1:7" x14ac:dyDescent="0.25">
      <c r="A1123" s="5">
        <v>15</v>
      </c>
      <c r="B1123" t="s">
        <v>557</v>
      </c>
      <c r="C1123" s="5">
        <v>15621</v>
      </c>
      <c r="D1123" t="s">
        <v>2433</v>
      </c>
      <c r="E1123" t="s">
        <v>251</v>
      </c>
      <c r="F1123" t="s">
        <v>252</v>
      </c>
      <c r="G1123" t="s">
        <v>2434</v>
      </c>
    </row>
    <row r="1124" spans="1:7" x14ac:dyDescent="0.25">
      <c r="A1124" s="5">
        <v>25</v>
      </c>
      <c r="B1124" t="s">
        <v>914</v>
      </c>
      <c r="C1124" s="5">
        <v>25436</v>
      </c>
      <c r="D1124" t="s">
        <v>2435</v>
      </c>
      <c r="E1124" t="s">
        <v>251</v>
      </c>
      <c r="F1124" t="s">
        <v>252</v>
      </c>
      <c r="G1124" t="s">
        <v>2436</v>
      </c>
    </row>
    <row r="1125" spans="1:7" x14ac:dyDescent="0.25">
      <c r="A1125" s="5">
        <v>68</v>
      </c>
      <c r="B1125" t="s">
        <v>1429</v>
      </c>
      <c r="C1125" s="5">
        <v>68370</v>
      </c>
      <c r="D1125" t="s">
        <v>2437</v>
      </c>
      <c r="E1125" t="s">
        <v>251</v>
      </c>
      <c r="F1125" t="s">
        <v>252</v>
      </c>
      <c r="G1125" t="s">
        <v>2438</v>
      </c>
    </row>
    <row r="1126" spans="1:7" x14ac:dyDescent="0.25">
      <c r="A1126" s="5">
        <v>85</v>
      </c>
      <c r="B1126" t="s">
        <v>1701</v>
      </c>
      <c r="C1126" s="5">
        <v>85279</v>
      </c>
      <c r="D1126" t="s">
        <v>2439</v>
      </c>
      <c r="E1126" t="s">
        <v>251</v>
      </c>
      <c r="F1126" t="s">
        <v>252</v>
      </c>
      <c r="G1126" t="s">
        <v>2440</v>
      </c>
    </row>
    <row r="1127" spans="1:7" x14ac:dyDescent="0.25">
      <c r="A1127" s="5">
        <v>95</v>
      </c>
      <c r="B1127" t="s">
        <v>1763</v>
      </c>
      <c r="C1127" s="5">
        <v>95025</v>
      </c>
      <c r="D1127" t="s">
        <v>2441</v>
      </c>
      <c r="E1127" t="s">
        <v>251</v>
      </c>
      <c r="F1127" t="s">
        <v>252</v>
      </c>
      <c r="G1127" t="s">
        <v>2442</v>
      </c>
    </row>
    <row r="1128" spans="1:7" x14ac:dyDescent="0.25">
      <c r="A1128" s="5">
        <v>68</v>
      </c>
      <c r="B1128" t="s">
        <v>1429</v>
      </c>
      <c r="C1128" s="5">
        <v>68245</v>
      </c>
      <c r="D1128" t="s">
        <v>2443</v>
      </c>
      <c r="E1128" t="s">
        <v>251</v>
      </c>
      <c r="F1128" t="s">
        <v>252</v>
      </c>
      <c r="G1128" t="s">
        <v>2444</v>
      </c>
    </row>
    <row r="1129" spans="1:7" x14ac:dyDescent="0.25">
      <c r="A1129" s="5">
        <v>99</v>
      </c>
      <c r="B1129" t="s">
        <v>1775</v>
      </c>
      <c r="C1129" s="5">
        <v>99773</v>
      </c>
      <c r="D1129" t="s">
        <v>2445</v>
      </c>
      <c r="E1129" t="s">
        <v>251</v>
      </c>
      <c r="F1129" t="s">
        <v>252</v>
      </c>
      <c r="G1129" t="s">
        <v>2446</v>
      </c>
    </row>
    <row r="1130" spans="1:7" x14ac:dyDescent="0.25">
      <c r="A1130" s="7" t="s">
        <v>243</v>
      </c>
      <c r="B1130" t="s">
        <v>249</v>
      </c>
      <c r="C1130" s="5" t="s">
        <v>192</v>
      </c>
      <c r="D1130" t="s">
        <v>2447</v>
      </c>
      <c r="E1130" t="s">
        <v>251</v>
      </c>
      <c r="F1130" t="s">
        <v>252</v>
      </c>
      <c r="G1130" t="s">
        <v>2448</v>
      </c>
    </row>
    <row r="1131" spans="1:7" x14ac:dyDescent="0.25">
      <c r="A1131" s="5">
        <v>91</v>
      </c>
      <c r="B1131" t="s">
        <v>1753</v>
      </c>
      <c r="C1131" s="5">
        <v>91430</v>
      </c>
      <c r="D1131" t="s">
        <v>1664</v>
      </c>
      <c r="E1131" t="s">
        <v>251</v>
      </c>
      <c r="F1131" t="s">
        <v>252</v>
      </c>
      <c r="G1131" t="s">
        <v>2449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6D5-608E-0C4C-B716-AF875E5E8FA1}">
  <dimension ref="A1:B34"/>
  <sheetViews>
    <sheetView topLeftCell="A9" workbookViewId="0">
      <selection sqref="A1:B34"/>
    </sheetView>
  </sheetViews>
  <sheetFormatPr baseColWidth="10" defaultRowHeight="15" x14ac:dyDescent="0.25"/>
  <cols>
    <col min="1" max="1" width="14" customWidth="1"/>
    <col min="2" max="2" width="13.28515625" customWidth="1"/>
  </cols>
  <sheetData>
    <row r="1" spans="1:2" ht="30" x14ac:dyDescent="0.25">
      <c r="A1" s="2" t="s">
        <v>245</v>
      </c>
      <c r="B1" s="3" t="s">
        <v>2451</v>
      </c>
    </row>
    <row r="2" spans="1:2" x14ac:dyDescent="0.25">
      <c r="A2" s="5" t="s">
        <v>243</v>
      </c>
      <c r="B2" t="s">
        <v>249</v>
      </c>
    </row>
    <row r="3" spans="1:2" x14ac:dyDescent="0.25">
      <c r="A3" s="5" t="s">
        <v>244</v>
      </c>
      <c r="B3" t="s">
        <v>462</v>
      </c>
    </row>
    <row r="4" spans="1:2" x14ac:dyDescent="0.25">
      <c r="A4" s="5">
        <v>11</v>
      </c>
      <c r="B4" t="s">
        <v>508</v>
      </c>
    </row>
    <row r="5" spans="1:2" x14ac:dyDescent="0.25">
      <c r="A5" s="5">
        <v>13</v>
      </c>
      <c r="B5" t="s">
        <v>510</v>
      </c>
    </row>
    <row r="6" spans="1:2" x14ac:dyDescent="0.25">
      <c r="A6" s="5">
        <v>15</v>
      </c>
      <c r="B6" t="s">
        <v>557</v>
      </c>
    </row>
    <row r="7" spans="1:2" x14ac:dyDescent="0.25">
      <c r="A7" s="5">
        <v>17</v>
      </c>
      <c r="B7" t="s">
        <v>296</v>
      </c>
    </row>
    <row r="8" spans="1:2" x14ac:dyDescent="0.25">
      <c r="A8" s="5">
        <v>18</v>
      </c>
      <c r="B8" t="s">
        <v>748</v>
      </c>
    </row>
    <row r="9" spans="1:2" x14ac:dyDescent="0.25">
      <c r="A9" s="5">
        <v>19</v>
      </c>
      <c r="B9" t="s">
        <v>776</v>
      </c>
    </row>
    <row r="10" spans="1:2" x14ac:dyDescent="0.25">
      <c r="A10" s="5">
        <v>20</v>
      </c>
      <c r="B10" t="s">
        <v>825</v>
      </c>
    </row>
    <row r="11" spans="1:2" x14ac:dyDescent="0.25">
      <c r="A11" s="5">
        <v>23</v>
      </c>
      <c r="B11" t="s">
        <v>868</v>
      </c>
    </row>
    <row r="12" spans="1:2" x14ac:dyDescent="0.25">
      <c r="A12" s="5">
        <v>25</v>
      </c>
      <c r="B12" t="s">
        <v>914</v>
      </c>
    </row>
    <row r="13" spans="1:2" x14ac:dyDescent="0.25">
      <c r="A13" s="5">
        <v>27</v>
      </c>
      <c r="B13" t="s">
        <v>1070</v>
      </c>
    </row>
    <row r="14" spans="1:2" x14ac:dyDescent="0.25">
      <c r="A14" s="5">
        <v>41</v>
      </c>
      <c r="B14" t="s">
        <v>1098</v>
      </c>
    </row>
    <row r="15" spans="1:2" x14ac:dyDescent="0.25">
      <c r="A15" s="5">
        <v>44</v>
      </c>
      <c r="B15" t="s">
        <v>1166</v>
      </c>
    </row>
    <row r="16" spans="1:2" x14ac:dyDescent="0.25">
      <c r="A16" s="5">
        <v>47</v>
      </c>
      <c r="B16" t="s">
        <v>1192</v>
      </c>
    </row>
    <row r="17" spans="1:2" x14ac:dyDescent="0.25">
      <c r="A17" s="5">
        <v>50</v>
      </c>
      <c r="B17" t="s">
        <v>1227</v>
      </c>
    </row>
    <row r="18" spans="1:2" x14ac:dyDescent="0.25">
      <c r="A18" s="5">
        <v>52</v>
      </c>
      <c r="B18" t="s">
        <v>990</v>
      </c>
    </row>
    <row r="19" spans="1:2" x14ac:dyDescent="0.25">
      <c r="A19" s="5">
        <v>54</v>
      </c>
      <c r="B19" t="s">
        <v>1331</v>
      </c>
    </row>
    <row r="20" spans="1:2" x14ac:dyDescent="0.25">
      <c r="A20" s="5">
        <v>63</v>
      </c>
      <c r="B20" t="s">
        <v>1384</v>
      </c>
    </row>
    <row r="21" spans="1:2" x14ac:dyDescent="0.25">
      <c r="A21" s="5">
        <v>66</v>
      </c>
      <c r="B21" t="s">
        <v>732</v>
      </c>
    </row>
    <row r="22" spans="1:2" x14ac:dyDescent="0.25">
      <c r="A22" s="5">
        <v>68</v>
      </c>
      <c r="B22" t="s">
        <v>1429</v>
      </c>
    </row>
    <row r="23" spans="1:2" x14ac:dyDescent="0.25">
      <c r="A23" s="5">
        <v>70</v>
      </c>
      <c r="B23" t="s">
        <v>1516</v>
      </c>
    </row>
    <row r="24" spans="1:2" x14ac:dyDescent="0.25">
      <c r="A24" s="5">
        <v>73</v>
      </c>
      <c r="B24" t="s">
        <v>1559</v>
      </c>
    </row>
    <row r="25" spans="1:2" x14ac:dyDescent="0.25">
      <c r="A25" s="5">
        <v>76</v>
      </c>
      <c r="B25" t="s">
        <v>1628</v>
      </c>
    </row>
    <row r="26" spans="1:2" x14ac:dyDescent="0.25">
      <c r="A26" s="5">
        <v>81</v>
      </c>
      <c r="B26" t="s">
        <v>1687</v>
      </c>
    </row>
    <row r="27" spans="1:2" x14ac:dyDescent="0.25">
      <c r="A27" s="5">
        <v>85</v>
      </c>
      <c r="B27" t="s">
        <v>1701</v>
      </c>
    </row>
    <row r="28" spans="1:2" x14ac:dyDescent="0.25">
      <c r="A28" s="5">
        <v>86</v>
      </c>
      <c r="B28" t="s">
        <v>1732</v>
      </c>
    </row>
    <row r="29" spans="1:2" x14ac:dyDescent="0.25">
      <c r="A29" s="5">
        <v>88</v>
      </c>
      <c r="B29" t="s">
        <v>1750</v>
      </c>
    </row>
    <row r="30" spans="1:2" x14ac:dyDescent="0.25">
      <c r="A30" s="5">
        <v>91</v>
      </c>
      <c r="B30" t="s">
        <v>1753</v>
      </c>
    </row>
    <row r="31" spans="1:2" x14ac:dyDescent="0.25">
      <c r="A31" s="5">
        <v>94</v>
      </c>
      <c r="B31" t="s">
        <v>1760</v>
      </c>
    </row>
    <row r="32" spans="1:2" x14ac:dyDescent="0.25">
      <c r="A32" s="5">
        <v>95</v>
      </c>
      <c r="B32" t="s">
        <v>1763</v>
      </c>
    </row>
    <row r="33" spans="1:2" x14ac:dyDescent="0.25">
      <c r="A33" s="5">
        <v>97</v>
      </c>
      <c r="B33" t="s">
        <v>1770</v>
      </c>
    </row>
    <row r="34" spans="1:2" x14ac:dyDescent="0.25">
      <c r="A34" s="5">
        <v>99</v>
      </c>
      <c r="B34" t="s">
        <v>1775</v>
      </c>
    </row>
  </sheetData>
  <pageMargins left="0.7" right="0.7" top="0.75" bottom="0.75" header="0.3" footer="0.3"/>
  <ignoredErrors>
    <ignoredError sqref="A2:A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0107-D59F-2443-B3B2-56BF8EAE4C00}">
  <dimension ref="B1:J34"/>
  <sheetViews>
    <sheetView tabSelected="1" workbookViewId="0">
      <selection activeCell="C3" sqref="C3"/>
    </sheetView>
  </sheetViews>
  <sheetFormatPr baseColWidth="10" defaultRowHeight="15" x14ac:dyDescent="0.25"/>
  <sheetData>
    <row r="1" spans="2:10" ht="45" x14ac:dyDescent="0.25">
      <c r="B1" s="3" t="s">
        <v>2</v>
      </c>
      <c r="C1" s="2" t="s">
        <v>2458</v>
      </c>
      <c r="E1" s="3" t="s">
        <v>2451</v>
      </c>
      <c r="F1" s="2" t="s">
        <v>245</v>
      </c>
      <c r="I1" t="s">
        <v>1</v>
      </c>
      <c r="J1" t="s">
        <v>2458</v>
      </c>
    </row>
    <row r="2" spans="2:10" x14ac:dyDescent="0.25">
      <c r="B2" t="s">
        <v>1753</v>
      </c>
      <c r="C2">
        <v>11000013</v>
      </c>
      <c r="E2" t="s">
        <v>1753</v>
      </c>
      <c r="F2" s="5">
        <v>91</v>
      </c>
      <c r="G2">
        <v>57000</v>
      </c>
      <c r="I2">
        <f>F2+G2</f>
        <v>57091</v>
      </c>
      <c r="J2">
        <v>11000013</v>
      </c>
    </row>
    <row r="3" spans="2:10" x14ac:dyDescent="0.25">
      <c r="B3" t="s">
        <v>249</v>
      </c>
      <c r="C3">
        <v>11000024</v>
      </c>
      <c r="E3" t="s">
        <v>249</v>
      </c>
      <c r="F3" s="5" t="s">
        <v>243</v>
      </c>
      <c r="G3">
        <v>57000</v>
      </c>
      <c r="I3">
        <f>F3+G3</f>
        <v>57005</v>
      </c>
      <c r="J3">
        <v>11000024</v>
      </c>
    </row>
    <row r="4" spans="2:10" x14ac:dyDescent="0.25">
      <c r="B4" t="s">
        <v>1687</v>
      </c>
      <c r="C4">
        <v>11000001</v>
      </c>
      <c r="E4" t="s">
        <v>1687</v>
      </c>
      <c r="F4" s="5">
        <v>81</v>
      </c>
      <c r="G4">
        <v>57000</v>
      </c>
      <c r="I4">
        <f>F4+G4</f>
        <v>57081</v>
      </c>
      <c r="J4">
        <v>11000001</v>
      </c>
    </row>
    <row r="5" spans="2:10" x14ac:dyDescent="0.25">
      <c r="B5" t="s">
        <v>1750</v>
      </c>
      <c r="C5">
        <v>11000039</v>
      </c>
      <c r="E5" t="s">
        <v>1750</v>
      </c>
      <c r="F5" s="5">
        <v>88</v>
      </c>
      <c r="G5">
        <v>57000</v>
      </c>
      <c r="I5">
        <f>F5+G5</f>
        <v>57088</v>
      </c>
      <c r="J5">
        <v>11000039</v>
      </c>
    </row>
    <row r="6" spans="2:10" x14ac:dyDescent="0.25">
      <c r="B6" t="s">
        <v>462</v>
      </c>
      <c r="C6">
        <v>11000005</v>
      </c>
      <c r="E6" t="s">
        <v>462</v>
      </c>
      <c r="F6" s="5" t="s">
        <v>244</v>
      </c>
      <c r="G6">
        <v>57000</v>
      </c>
      <c r="I6">
        <f>F6+G6</f>
        <v>57008</v>
      </c>
      <c r="J6">
        <v>11000005</v>
      </c>
    </row>
    <row r="7" spans="2:10" x14ac:dyDescent="0.25">
      <c r="B7" t="s">
        <v>508</v>
      </c>
      <c r="C7">
        <v>11000006</v>
      </c>
      <c r="E7" t="s">
        <v>508</v>
      </c>
      <c r="F7" s="5">
        <v>11</v>
      </c>
      <c r="G7">
        <v>57000</v>
      </c>
      <c r="I7">
        <f>F7+G7</f>
        <v>57011</v>
      </c>
      <c r="J7">
        <v>11000006</v>
      </c>
    </row>
    <row r="8" spans="2:10" x14ac:dyDescent="0.25">
      <c r="B8" t="s">
        <v>510</v>
      </c>
      <c r="C8">
        <v>11000009</v>
      </c>
      <c r="E8" t="s">
        <v>510</v>
      </c>
      <c r="F8" s="5">
        <v>13</v>
      </c>
      <c r="G8">
        <v>57000</v>
      </c>
      <c r="I8">
        <f>F8+G8</f>
        <v>57013</v>
      </c>
      <c r="J8">
        <v>11000009</v>
      </c>
    </row>
    <row r="9" spans="2:10" x14ac:dyDescent="0.25">
      <c r="B9" t="s">
        <v>557</v>
      </c>
      <c r="C9">
        <v>11000043</v>
      </c>
      <c r="E9" t="s">
        <v>557</v>
      </c>
      <c r="F9" s="5">
        <v>15</v>
      </c>
      <c r="G9">
        <v>57000</v>
      </c>
      <c r="I9">
        <f>F9+G9</f>
        <v>57015</v>
      </c>
      <c r="J9">
        <v>11000043</v>
      </c>
    </row>
    <row r="10" spans="2:10" x14ac:dyDescent="0.25">
      <c r="B10" t="s">
        <v>296</v>
      </c>
      <c r="C10">
        <v>11000014</v>
      </c>
      <c r="E10" t="s">
        <v>296</v>
      </c>
      <c r="F10" s="5">
        <v>17</v>
      </c>
      <c r="G10">
        <v>57000</v>
      </c>
      <c r="I10">
        <f>F10+G10</f>
        <v>57017</v>
      </c>
      <c r="J10">
        <v>11000014</v>
      </c>
    </row>
    <row r="11" spans="2:10" x14ac:dyDescent="0.25">
      <c r="B11" t="s">
        <v>748</v>
      </c>
      <c r="C11">
        <v>11000011</v>
      </c>
      <c r="E11" t="s">
        <v>748</v>
      </c>
      <c r="F11" s="5">
        <v>18</v>
      </c>
      <c r="G11">
        <v>57000</v>
      </c>
      <c r="I11">
        <f>F11+G11</f>
        <v>57018</v>
      </c>
      <c r="J11">
        <v>11000011</v>
      </c>
    </row>
    <row r="12" spans="2:10" x14ac:dyDescent="0.25">
      <c r="B12" t="s">
        <v>1701</v>
      </c>
      <c r="C12">
        <v>11000046</v>
      </c>
      <c r="E12" t="s">
        <v>1701</v>
      </c>
      <c r="F12" s="5">
        <v>85</v>
      </c>
      <c r="G12">
        <v>57000</v>
      </c>
      <c r="I12">
        <f>F12+G12</f>
        <v>57085</v>
      </c>
      <c r="J12">
        <v>11000046</v>
      </c>
    </row>
    <row r="13" spans="2:10" x14ac:dyDescent="0.25">
      <c r="B13" t="s">
        <v>776</v>
      </c>
      <c r="C13">
        <v>11000034</v>
      </c>
      <c r="E13" t="s">
        <v>776</v>
      </c>
      <c r="F13" s="5">
        <v>19</v>
      </c>
      <c r="G13">
        <v>57000</v>
      </c>
      <c r="I13">
        <f>F13+G13</f>
        <v>57019</v>
      </c>
      <c r="J13">
        <v>11000034</v>
      </c>
    </row>
    <row r="14" spans="2:10" x14ac:dyDescent="0.25">
      <c r="B14" t="s">
        <v>825</v>
      </c>
      <c r="C14">
        <v>11000044</v>
      </c>
      <c r="E14" t="s">
        <v>825</v>
      </c>
      <c r="F14" s="5">
        <v>20</v>
      </c>
      <c r="G14">
        <v>57000</v>
      </c>
      <c r="I14">
        <f>F14+G14</f>
        <v>57020</v>
      </c>
      <c r="J14">
        <v>11000044</v>
      </c>
    </row>
    <row r="15" spans="2:10" x14ac:dyDescent="0.25">
      <c r="B15" t="s">
        <v>1070</v>
      </c>
      <c r="C15">
        <v>11000036</v>
      </c>
      <c r="E15" t="s">
        <v>1070</v>
      </c>
      <c r="F15" s="5">
        <v>27</v>
      </c>
      <c r="G15">
        <v>57000</v>
      </c>
      <c r="I15">
        <f>F15+G15</f>
        <v>57027</v>
      </c>
      <c r="J15">
        <v>11000036</v>
      </c>
    </row>
    <row r="16" spans="2:10" x14ac:dyDescent="0.25">
      <c r="B16" t="s">
        <v>868</v>
      </c>
      <c r="C16">
        <v>11000026</v>
      </c>
      <c r="E16" t="s">
        <v>868</v>
      </c>
      <c r="F16" s="5">
        <v>23</v>
      </c>
      <c r="G16">
        <v>57000</v>
      </c>
      <c r="I16">
        <f>F16+G16</f>
        <v>57023</v>
      </c>
      <c r="J16">
        <v>11000026</v>
      </c>
    </row>
    <row r="17" spans="2:10" x14ac:dyDescent="0.25">
      <c r="B17" t="s">
        <v>914</v>
      </c>
      <c r="C17">
        <v>11000081</v>
      </c>
      <c r="E17" t="s">
        <v>914</v>
      </c>
      <c r="F17" s="5">
        <v>25</v>
      </c>
      <c r="G17">
        <v>57000</v>
      </c>
      <c r="I17">
        <f>F17+G17</f>
        <v>57025</v>
      </c>
      <c r="J17">
        <v>11000081</v>
      </c>
    </row>
    <row r="18" spans="2:10" x14ac:dyDescent="0.25">
      <c r="B18" t="s">
        <v>1760</v>
      </c>
      <c r="C18">
        <v>11000035</v>
      </c>
      <c r="E18" t="s">
        <v>1760</v>
      </c>
      <c r="F18" s="5">
        <v>94</v>
      </c>
      <c r="G18">
        <v>57000</v>
      </c>
      <c r="I18">
        <f>F18+G18</f>
        <v>57094</v>
      </c>
      <c r="J18">
        <v>11000035</v>
      </c>
    </row>
    <row r="19" spans="2:10" x14ac:dyDescent="0.25">
      <c r="B19" t="s">
        <v>1763</v>
      </c>
      <c r="C19">
        <v>11000040</v>
      </c>
      <c r="E19" t="s">
        <v>1763</v>
      </c>
      <c r="F19" s="5">
        <v>95</v>
      </c>
      <c r="G19">
        <v>57000</v>
      </c>
      <c r="I19">
        <f>F19+G19</f>
        <v>57095</v>
      </c>
      <c r="J19">
        <v>11000040</v>
      </c>
    </row>
    <row r="20" spans="2:10" x14ac:dyDescent="0.25">
      <c r="B20" t="s">
        <v>1098</v>
      </c>
      <c r="C20">
        <v>11000028</v>
      </c>
      <c r="E20" t="s">
        <v>1098</v>
      </c>
      <c r="F20" s="5">
        <v>41</v>
      </c>
      <c r="G20">
        <v>57000</v>
      </c>
      <c r="I20">
        <f>F20+G20</f>
        <v>57041</v>
      </c>
      <c r="J20">
        <v>11000028</v>
      </c>
    </row>
    <row r="21" spans="2:10" x14ac:dyDescent="0.25">
      <c r="B21" t="s">
        <v>1166</v>
      </c>
      <c r="C21">
        <v>11000037</v>
      </c>
      <c r="E21" t="s">
        <v>1166</v>
      </c>
      <c r="F21" s="5">
        <v>44</v>
      </c>
      <c r="G21">
        <v>57000</v>
      </c>
      <c r="I21">
        <f>F21+G21</f>
        <v>57044</v>
      </c>
      <c r="J21">
        <v>11000037</v>
      </c>
    </row>
    <row r="22" spans="2:10" x14ac:dyDescent="0.25">
      <c r="B22" t="s">
        <v>1192</v>
      </c>
      <c r="C22">
        <v>11000041</v>
      </c>
      <c r="E22" t="s">
        <v>1192</v>
      </c>
      <c r="F22" s="5">
        <v>47</v>
      </c>
      <c r="G22">
        <v>57000</v>
      </c>
      <c r="I22">
        <f>F22+G22</f>
        <v>57047</v>
      </c>
      <c r="J22">
        <v>11000041</v>
      </c>
    </row>
    <row r="23" spans="2:10" x14ac:dyDescent="0.25">
      <c r="B23" t="s">
        <v>1227</v>
      </c>
      <c r="C23">
        <v>11000045</v>
      </c>
      <c r="E23" t="s">
        <v>1227</v>
      </c>
      <c r="F23" s="5">
        <v>50</v>
      </c>
      <c r="G23">
        <v>57000</v>
      </c>
      <c r="I23">
        <f>F23+G23</f>
        <v>57050</v>
      </c>
      <c r="J23">
        <v>11000045</v>
      </c>
    </row>
    <row r="24" spans="2:10" x14ac:dyDescent="0.25">
      <c r="B24" t="s">
        <v>990</v>
      </c>
      <c r="C24">
        <v>11000029</v>
      </c>
      <c r="E24" t="s">
        <v>990</v>
      </c>
      <c r="F24" s="5">
        <v>52</v>
      </c>
      <c r="G24">
        <v>57000</v>
      </c>
      <c r="I24">
        <f>F24+G24</f>
        <v>57052</v>
      </c>
      <c r="J24">
        <v>11000029</v>
      </c>
    </row>
    <row r="25" spans="2:10" x14ac:dyDescent="0.25">
      <c r="B25" t="s">
        <v>1331</v>
      </c>
      <c r="C25">
        <v>11000010</v>
      </c>
      <c r="E25" t="s">
        <v>1331</v>
      </c>
      <c r="F25" s="5">
        <v>54</v>
      </c>
      <c r="G25">
        <v>57000</v>
      </c>
      <c r="I25">
        <f>F25+G25</f>
        <v>57054</v>
      </c>
      <c r="J25">
        <v>11000010</v>
      </c>
    </row>
    <row r="26" spans="2:10" x14ac:dyDescent="0.25">
      <c r="B26" t="s">
        <v>1732</v>
      </c>
      <c r="C26">
        <v>11000091</v>
      </c>
      <c r="E26" t="s">
        <v>1732</v>
      </c>
      <c r="F26" s="5">
        <v>86</v>
      </c>
      <c r="G26">
        <v>57000</v>
      </c>
      <c r="I26">
        <f>F26+G26</f>
        <v>57086</v>
      </c>
      <c r="J26">
        <v>11000091</v>
      </c>
    </row>
    <row r="27" spans="2:10" x14ac:dyDescent="0.25">
      <c r="B27" t="s">
        <v>1384</v>
      </c>
      <c r="C27">
        <v>11000002</v>
      </c>
      <c r="E27" t="s">
        <v>1384</v>
      </c>
      <c r="F27" s="5">
        <v>63</v>
      </c>
      <c r="G27">
        <v>57000</v>
      </c>
      <c r="I27">
        <f>F27+G27</f>
        <v>57063</v>
      </c>
      <c r="J27">
        <v>11000002</v>
      </c>
    </row>
    <row r="28" spans="2:10" x14ac:dyDescent="0.25">
      <c r="B28" t="s">
        <v>732</v>
      </c>
      <c r="C28">
        <v>11000030</v>
      </c>
      <c r="E28" t="s">
        <v>732</v>
      </c>
      <c r="F28" s="5">
        <v>66</v>
      </c>
      <c r="G28">
        <v>57000</v>
      </c>
      <c r="I28">
        <f>F28+G28</f>
        <v>57066</v>
      </c>
      <c r="J28">
        <v>11000030</v>
      </c>
    </row>
    <row r="29" spans="2:10" x14ac:dyDescent="0.25">
      <c r="B29" t="s">
        <v>1429</v>
      </c>
      <c r="C29">
        <v>11000007</v>
      </c>
      <c r="E29" t="s">
        <v>1429</v>
      </c>
      <c r="F29" s="5">
        <v>68</v>
      </c>
      <c r="G29">
        <v>57000</v>
      </c>
      <c r="I29">
        <f>F29+G29</f>
        <v>57068</v>
      </c>
      <c r="J29">
        <v>11000007</v>
      </c>
    </row>
    <row r="30" spans="2:10" x14ac:dyDescent="0.25">
      <c r="B30" t="s">
        <v>1516</v>
      </c>
      <c r="C30">
        <v>11000042</v>
      </c>
      <c r="E30" t="s">
        <v>1516</v>
      </c>
      <c r="F30" s="5">
        <v>70</v>
      </c>
      <c r="G30">
        <v>57000</v>
      </c>
      <c r="I30">
        <f>F30+G30</f>
        <v>57070</v>
      </c>
      <c r="J30">
        <v>11000042</v>
      </c>
    </row>
    <row r="31" spans="2:10" x14ac:dyDescent="0.25">
      <c r="B31" t="s">
        <v>1559</v>
      </c>
      <c r="C31">
        <v>11000012</v>
      </c>
      <c r="E31" t="s">
        <v>1559</v>
      </c>
      <c r="F31" s="5">
        <v>73</v>
      </c>
      <c r="G31">
        <v>57000</v>
      </c>
      <c r="I31">
        <f>F31+G31</f>
        <v>57073</v>
      </c>
      <c r="J31">
        <v>11000012</v>
      </c>
    </row>
    <row r="32" spans="2:10" x14ac:dyDescent="0.25">
      <c r="B32" t="s">
        <v>1628</v>
      </c>
      <c r="C32">
        <v>11000008</v>
      </c>
      <c r="E32" t="s">
        <v>1628</v>
      </c>
      <c r="F32" s="5">
        <v>76</v>
      </c>
      <c r="G32">
        <v>57000</v>
      </c>
      <c r="I32">
        <f>F32+G32</f>
        <v>57076</v>
      </c>
      <c r="J32">
        <v>11000008</v>
      </c>
    </row>
    <row r="33" spans="2:10" x14ac:dyDescent="0.25">
      <c r="B33" t="s">
        <v>1770</v>
      </c>
      <c r="C33">
        <v>11000025</v>
      </c>
      <c r="E33" t="s">
        <v>1770</v>
      </c>
      <c r="F33" s="5">
        <v>97</v>
      </c>
      <c r="G33">
        <v>57000</v>
      </c>
      <c r="I33">
        <f>F33+G33</f>
        <v>57097</v>
      </c>
      <c r="J33">
        <v>11000025</v>
      </c>
    </row>
    <row r="34" spans="2:10" x14ac:dyDescent="0.25">
      <c r="B34" t="s">
        <v>1775</v>
      </c>
      <c r="C34">
        <v>11000038</v>
      </c>
      <c r="E34" t="s">
        <v>1775</v>
      </c>
      <c r="F34" s="5">
        <v>99</v>
      </c>
      <c r="G34">
        <v>57000</v>
      </c>
      <c r="I34">
        <f>F34+G34</f>
        <v>57099</v>
      </c>
      <c r="J34">
        <v>11000038</v>
      </c>
    </row>
  </sheetData>
  <sortState xmlns:xlrd2="http://schemas.microsoft.com/office/spreadsheetml/2017/richdata2" ref="F2:G34">
    <sortCondition ref="G2:G34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Original</vt:lpstr>
      <vt:lpstr>Verificada</vt:lpstr>
      <vt:lpstr>Código Divipola Municipio</vt:lpstr>
      <vt:lpstr>Departamento</vt:lpstr>
      <vt:lpstr>Código Punto Atención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Leonardo Bueno Ortiz</dc:creator>
  <cp:lastModifiedBy>Personal</cp:lastModifiedBy>
  <dcterms:created xsi:type="dcterms:W3CDTF">2023-10-02T16:55:04Z</dcterms:created>
  <dcterms:modified xsi:type="dcterms:W3CDTF">2023-12-08T21:19:17Z</dcterms:modified>
</cp:coreProperties>
</file>