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ython.xml" ContentType="application/vnd.ms-excel.pyth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rach\Desktop\shirokitsu_data\"/>
    </mc:Choice>
  </mc:AlternateContent>
  <bookViews>
    <workbookView xWindow="0" yWindow="0" windowWidth="23016" windowHeight="9324" tabRatio="902"/>
  </bookViews>
  <sheets>
    <sheet name="One_Page_Report" sheetId="9" r:id="rId1"/>
    <sheet name="Line productivity" sheetId="1" r:id="rId2"/>
    <sheet name="Products" sheetId="8" r:id="rId3"/>
    <sheet name="Downtime factors" sheetId="3" r:id="rId4"/>
    <sheet name="Line downtime" sheetId="2" r:id="rId5"/>
  </sheets>
  <definedNames>
    <definedName name="_xlnm._FilterDatabase" localSheetId="3" hidden="1">'Downtime factors'!$A$1:$D$1</definedName>
    <definedName name="_xlnm._FilterDatabase" localSheetId="4" hidden="1">'Line downtime'!$A$2:$N$40</definedName>
    <definedName name="_xlnm._FilterDatabase" localSheetId="1" hidden="1">'Line productivity'!$A$1:$F$39</definedName>
  </definedNames>
  <calcPr calcId="152511"/>
  <pivotCaches>
    <pivotCache cacheId="22"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0" i="9" l="1" a="1"/>
  <c r="K40" i="9" s="1"/>
  <c r="K45" i="9" s="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3" i="2"/>
  <c r="D3" i="3"/>
  <c r="D4" i="3"/>
  <c r="D5" i="3"/>
  <c r="D6" i="3"/>
  <c r="D7" i="3"/>
  <c r="D8" i="3"/>
  <c r="D9" i="3"/>
  <c r="D10" i="3"/>
  <c r="D11" i="3"/>
  <c r="D12" i="3"/>
  <c r="D13" i="3"/>
  <c r="D2" i="3"/>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2" i="1"/>
  <c r="K44" i="9" l="1"/>
  <c r="K43" i="9"/>
  <c r="K42" i="9"/>
  <c r="K41" i="9"/>
  <c r="J41" i="9"/>
  <c r="M41" i="9"/>
  <c r="J40" i="9"/>
  <c r="L41" i="9"/>
  <c r="N40" i="9"/>
  <c r="M40" i="9"/>
  <c r="L40" i="9"/>
  <c r="N41" i="9"/>
  <c r="E10" i="3"/>
  <c r="E9" i="3"/>
  <c r="E8" i="3"/>
  <c r="E3" i="3"/>
  <c r="E7" i="3"/>
  <c r="E2" i="3"/>
  <c r="E6" i="3"/>
  <c r="E13" i="3"/>
  <c r="E5" i="3"/>
  <c r="E12" i="3"/>
  <c r="E4" i="3"/>
  <c r="E11" i="3"/>
  <c r="L42" i="9" l="1"/>
  <c r="L43" i="9"/>
  <c r="L45" i="9"/>
  <c r="L44" i="9"/>
  <c r="M44" i="9"/>
  <c r="M42" i="9"/>
  <c r="M43" i="9"/>
  <c r="M45" i="9"/>
  <c r="N44" i="9"/>
  <c r="N42" i="9"/>
  <c r="N43" i="9"/>
  <c r="N45" i="9"/>
  <c r="J43" i="9"/>
  <c r="J45" i="9"/>
  <c r="J44" i="9"/>
  <c r="J42" i="9"/>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2" i="1"/>
</calcChain>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<sst xmlns="http://schemas.openxmlformats.org/spreadsheetml/2006/main" count="149" uniqueCount="50">
  <si>
    <t>Date</t>
  </si>
  <si>
    <t>Product</t>
  </si>
  <si>
    <t>Batch</t>
  </si>
  <si>
    <t>Operator</t>
  </si>
  <si>
    <t>Start Time</t>
  </si>
  <si>
    <t>End Time</t>
  </si>
  <si>
    <t>Factor</t>
  </si>
  <si>
    <t>Operator Error</t>
  </si>
  <si>
    <t>Batch change</t>
  </si>
  <si>
    <t>Machine adjustment</t>
  </si>
  <si>
    <t>Product spill</t>
  </si>
  <si>
    <t>Label switch</t>
  </si>
  <si>
    <t>Machine failure</t>
  </si>
  <si>
    <t>Batch coding error</t>
  </si>
  <si>
    <t>Inventory shortage</t>
  </si>
  <si>
    <t>Conveyor belt jam</t>
  </si>
  <si>
    <t>Other</t>
  </si>
  <si>
    <t>Emergency stop</t>
  </si>
  <si>
    <t>Calibration error</t>
  </si>
  <si>
    <t>Labeling error</t>
  </si>
  <si>
    <t>No</t>
  </si>
  <si>
    <t>Yes</t>
  </si>
  <si>
    <t>Description</t>
  </si>
  <si>
    <t>Downtime factor</t>
  </si>
  <si>
    <t>OR-600</t>
  </si>
  <si>
    <t>LE-600</t>
  </si>
  <si>
    <t>CO-600</t>
  </si>
  <si>
    <t>DC-600</t>
  </si>
  <si>
    <t>RB-600</t>
  </si>
  <si>
    <t>CO-2L</t>
  </si>
  <si>
    <t>Flavor</t>
  </si>
  <si>
    <t>Size</t>
  </si>
  <si>
    <t>Orange</t>
  </si>
  <si>
    <t>Lemon lime</t>
  </si>
  <si>
    <t>Cola</t>
  </si>
  <si>
    <t>Diet Cola</t>
  </si>
  <si>
    <t>Root Beer</t>
  </si>
  <si>
    <t>2 L</t>
  </si>
  <si>
    <t>600 ml</t>
  </si>
  <si>
    <t>Min batch time</t>
  </si>
  <si>
    <t>Charlie</t>
  </si>
  <si>
    <t>Dee</t>
  </si>
  <si>
    <t>Dennis</t>
  </si>
  <si>
    <t>Mac</t>
  </si>
  <si>
    <t>Batch Time</t>
  </si>
  <si>
    <t>Row Labels</t>
  </si>
  <si>
    <t>Grand Total</t>
  </si>
  <si>
    <t>Sum of Efficiency</t>
  </si>
  <si>
    <t>Downtime</t>
  </si>
  <si>
    <t>Pareto %running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</si>
</sst>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hh:mm:ss"/>
  </numFmts>
  <fonts count="6">
    <font>
      <sz val="11"/>
      <color theme="1"/>
      <name val="Aptos Narrow"/>
      <family val="2"/>
      <scheme val="minor"/>
    </font>
    <font>
      <b/>
      <sz val="11"/>
      <color theme="1"/>
      <name val="Aptos Narrow"/>
      <family val="2"/>
      <scheme val="minor"/>
    </font>
    <font>
      <sz val="8"/>
      <name val="Aptos Narrow"/>
      <family val="2"/>
      <scheme val="minor"/>
    </font>
    <font>
      <sz val="11"/>
      <color theme="1"/>
      <name val="Aptos Narrow"/>
      <family val="2"/>
      <scheme val="minor"/>
    </font>
    <font>
      <sz val="11"/>
      <color theme="0"/>
      <name val="Aptos Narrow"/>
      <family val="2"/>
      <scheme val="minor"/>
    </font>
    <font>
      <b/>
      <sz val="11"/>
      <color theme="1"/>
      <name val="Aptos Narrow"/>
      <scheme val="minor"/>
    </font>
  </fonts>
  <fills count="3">
    <fill>
      <patternFill patternType="none"/>
    </fill>
    <fill>
      <patternFill patternType="gray125"/>
    </fill>
    <fill>
      <patternFill patternType="solid">
        <fgColor theme="3" tint="0.89999084444715716"/>
        <bgColor indexed="64"/>
      </patternFill>
    </fill>
  </fills>
  <borders count="4">
    <border>
      <left/>
      <right/>
      <top/>
      <bottom/>
      <diagonal/>
    </border>
    <border>
      <left style="thin">
        <color theme="2"/>
      </left>
      <right style="thin">
        <color theme="2"/>
      </right>
      <top style="thin">
        <color theme="2"/>
      </top>
      <bottom style="thin">
        <color theme="2"/>
      </bottom>
      <diagonal/>
    </border>
    <border>
      <left/>
      <right style="thin">
        <color theme="2" tint="-9.9978637043366805E-2"/>
      </right>
      <top/>
      <bottom/>
      <diagonal/>
    </border>
    <border>
      <left/>
      <right/>
      <top/>
      <bottom style="thin">
        <color theme="2" tint="-9.9978637043366805E-2"/>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164" fontId="0" fillId="0" borderId="0" xfId="0" applyNumberFormat="1"/>
    <xf numFmtId="0" fontId="1" fillId="2" borderId="0" xfId="0" applyFont="1" applyFill="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0" applyNumberFormat="1"/>
    <xf numFmtId="9" fontId="0" fillId="0" borderId="0" xfId="1" applyFont="1"/>
    <xf numFmtId="0" fontId="1" fillId="2" borderId="0" xfId="0" applyFont="1" applyFill="1" applyAlignment="1">
      <alignment horizontal="left"/>
    </xf>
    <xf numFmtId="0" fontId="0" fillId="0" borderId="0" xfId="0" applyAlignment="1">
      <alignment horizontal="center"/>
    </xf>
    <xf numFmtId="0" fontId="0" fillId="0" borderId="0" xfId="0" quotePrefix="1"/>
    <xf numFmtId="0" fontId="4" fillId="0" borderId="0" xfId="0" applyFont="1" applyFill="1" applyAlignment="1">
      <alignment horizontal="center"/>
    </xf>
    <xf numFmtId="0" fontId="0" fillId="0" borderId="0" xfId="0" applyBorder="1"/>
    <xf numFmtId="0" fontId="0" fillId="0" borderId="0" xfId="0" applyBorder="1" applyAlignment="1">
      <alignment horizontal="center"/>
    </xf>
    <xf numFmtId="0" fontId="0" fillId="0" borderId="0" xfId="0" applyAlignment="1">
      <alignment vertical="center" wrapText="1"/>
    </xf>
    <xf numFmtId="0" fontId="0" fillId="0" borderId="1" xfId="0" applyBorder="1"/>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xf>
    <xf numFmtId="0" fontId="4" fillId="0" borderId="1" xfId="0" applyFont="1" applyBorder="1" applyAlignment="1">
      <alignment horizontal="center" vertical="center"/>
    </xf>
    <xf numFmtId="0" fontId="0" fillId="0" borderId="0" xfId="0" applyBorder="1" applyAlignment="1">
      <alignment horizontal="left"/>
    </xf>
    <xf numFmtId="0" fontId="0" fillId="0" borderId="2" xfId="0" applyBorder="1"/>
    <xf numFmtId="0" fontId="0" fillId="0" borderId="2" xfId="0" applyBorder="1" applyAlignment="1">
      <alignment horizontal="left"/>
    </xf>
    <xf numFmtId="0" fontId="0" fillId="0" borderId="3" xfId="0" applyBorder="1"/>
    <xf numFmtId="0" fontId="0" fillId="0" borderId="3" xfId="0" applyBorder="1" applyAlignment="1">
      <alignment horizontal="center"/>
    </xf>
    <xf numFmtId="0" fontId="1" fillId="2" borderId="0" xfId="0" applyFont="1" applyFill="1" applyAlignment="1">
      <alignment horizontal="center"/>
    </xf>
  </cellXfs>
  <cellStyles count="2">
    <cellStyle name="Normal" xfId="0" builtinId="0"/>
    <cellStyle name="Percent" xfId="1" builtinId="5"/>
  </cellStyles>
  <dxfs count="13">
    <dxf>
      <numFmt numFmtId="13" formatCode="0%"/>
    </dxf>
    <dxf>
      <numFmt numFmtId="13" formatCode="0%"/>
    </dxf>
    <dxf>
      <fill>
        <patternFill patternType="solid">
          <fgColor theme="4" tint="0.79995117038483843"/>
          <bgColor rgb="FF006666"/>
        </patternFill>
      </fill>
      <border>
        <bottom style="thin">
          <color theme="4" tint="0.39997558519241921"/>
        </bottom>
      </border>
    </dxf>
    <dxf>
      <fill>
        <patternFill patternType="solid">
          <fgColor theme="4" tint="0.79995117038483843"/>
          <bgColor rgb="FF006666"/>
        </patternFill>
      </fill>
      <border>
        <bottom style="thin">
          <color theme="4" tint="0.39997558519241921"/>
        </bottom>
      </border>
    </dxf>
    <dxf>
      <font>
        <b/>
        <color theme="1"/>
      </font>
    </dxf>
    <dxf>
      <font>
        <b/>
        <color theme="1"/>
      </font>
      <border>
        <bottom style="thin">
          <color theme="4" tint="0.39997558519241921"/>
        </bottom>
      </border>
    </dxf>
    <dxf>
      <font>
        <b/>
        <color theme="1"/>
      </font>
    </dxf>
    <dxf>
      <font>
        <color theme="0"/>
      </font>
      <border>
        <top style="thin">
          <color theme="4"/>
        </top>
        <bottom style="thin">
          <color theme="4"/>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color theme="0"/>
      </font>
      <fill>
        <patternFill patternType="solid">
          <fgColor rgb="FF006666"/>
          <bgColor rgb="FF006666"/>
        </patternFill>
      </fill>
      <border>
        <top style="thin">
          <color theme="4" tint="0.39997558519241921"/>
        </top>
      </border>
    </dxf>
    <dxf>
      <font>
        <color theme="0"/>
      </font>
      <fill>
        <patternFill patternType="solid">
          <fgColor theme="4" tint="0.79995117038483843"/>
          <bgColor rgb="FF006666"/>
        </patternFill>
      </fill>
      <border>
        <bottom style="thin">
          <color theme="4" tint="0.39997558519241921"/>
        </bottom>
      </border>
    </dxf>
  </dxfs>
  <tableStyles count="1" defaultTableStyle="TableStyleMedium2" defaultPivotStyle="PivotStyleLight16">
    <tableStyle name="PivotStyleLight16 2" table="0" count="11">
      <tableStyleElement type="headerRow" dxfId="12"/>
      <tableStyleElement type="totalRow" dxfId="11"/>
      <tableStyleElement type="firstRowStripe" dxfId="10"/>
      <tableStyleElement type="firstColumnStripe" dxfId="9"/>
      <tableStyleElement type="firstSubtotalColumn" dxfId="8"/>
      <tableStyleElement type="firstSubtotalRow" dxfId="7"/>
      <tableStyleElement type="secondSubtotalRow" dxfId="6"/>
      <tableStyleElement type="firstRowSubheading" dxfId="5"/>
      <tableStyleElement type="secondRowSubheading" dxfId="4"/>
      <tableStyleElement type="pageFieldLabels" dxfId="3"/>
      <tableStyleElement type="pageFieldValues" dxfId="2"/>
    </tableStyle>
  </tableStyles>
  <colors>
    <mruColors>
      <color rgb="FF006666"/>
      <color rgb="FFFFEBC1"/>
      <color rgb="FF574476"/>
      <color rgb="FF33CCF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23/09/relationships/Python" Target="pyth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[Manufacturing_Line_Productivity.xlsx]Line productivity!PivotTable1</c:name>
    <c:fmtId val="0"/>
  </c:pivotSource>
  <c:chart>
    <c:autoTitleDeleted val="1"/>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rgbClr val="006666"/>
          </a:solidFill>
          <a:ln>
            <a:noFill/>
          </a:ln>
          <a:effectLst/>
        </c:spPr>
        <c:marker>
          <c:symbol val="none"/>
        </c:marker>
      </c:pivotFmt>
      <c:pivotFmt>
        <c:idx val="3"/>
        <c:spPr>
          <a:solidFill>
            <a:schemeClr val="accent2"/>
          </a:solidFill>
          <a:ln>
            <a:noFill/>
          </a:ln>
          <a:effectLst/>
        </c:spPr>
      </c:pivotFmt>
      <c:pivotFmt>
        <c:idx val="4"/>
        <c:spPr>
          <a:solidFill>
            <a:srgbClr val="006666"/>
          </a:solidFill>
          <a:ln>
            <a:noFill/>
          </a:ln>
          <a:effectLst/>
        </c:spPr>
      </c:pivotFmt>
      <c:pivotFmt>
        <c:idx val="5"/>
        <c:spPr>
          <a:solidFill>
            <a:srgbClr val="006666"/>
          </a:solidFill>
          <a:ln>
            <a:noFill/>
          </a:ln>
          <a:effectLst/>
        </c:spPr>
      </c:pivotFmt>
      <c:pivotFmt>
        <c:idx val="6"/>
        <c:spPr>
          <a:solidFill>
            <a:srgbClr val="006666"/>
          </a:solidFill>
          <a:ln>
            <a:noFill/>
          </a:ln>
          <a:effectLst/>
        </c:spPr>
      </c:pivotFmt>
    </c:pivotFmts>
    <c:plotArea>
      <c:layout>
        <c:manualLayout>
          <c:layoutTarget val="inner"/>
          <c:xMode val="edge"/>
          <c:yMode val="edge"/>
          <c:x val="0.16595434990381322"/>
          <c:y val="0.11440051207759371"/>
          <c:w val="0.80510532976727078"/>
          <c:h val="0.80974421437271615"/>
        </c:manualLayout>
      </c:layout>
      <c:barChart>
        <c:barDir val="bar"/>
        <c:grouping val="clustered"/>
        <c:varyColors val="1"/>
        <c:ser>
          <c:idx val="0"/>
          <c:order val="0"/>
          <c:tx>
            <c:strRef>
              <c:f>'Line productivity'!$K$1</c:f>
              <c:strCache>
                <c:ptCount val="1"/>
                <c:pt idx="0">
                  <c:v>Total</c:v>
                </c:pt>
              </c:strCache>
            </c:strRef>
          </c:tx>
          <c:spPr>
            <a:solidFill>
              <a:srgbClr val="006666"/>
            </a:solidFill>
          </c:spPr>
          <c:invertIfNegative val="0"/>
          <c:dPt>
            <c:idx val="0"/>
            <c:invertIfNegative val="0"/>
            <c:bubble3D val="0"/>
            <c:spPr>
              <a:solidFill>
                <a:srgbClr val="006666"/>
              </a:solidFill>
              <a:ln>
                <a:noFill/>
              </a:ln>
              <a:effectLst/>
            </c:spPr>
          </c:dPt>
          <c:dPt>
            <c:idx val="1"/>
            <c:invertIfNegative val="0"/>
            <c:bubble3D val="0"/>
            <c:spPr>
              <a:solidFill>
                <a:srgbClr val="006666"/>
              </a:solidFill>
              <a:ln>
                <a:noFill/>
              </a:ln>
              <a:effectLst/>
            </c:spPr>
          </c:dPt>
          <c:dPt>
            <c:idx val="2"/>
            <c:invertIfNegative val="0"/>
            <c:bubble3D val="0"/>
            <c:spPr>
              <a:solidFill>
                <a:srgbClr val="006666"/>
              </a:solidFill>
              <a:ln>
                <a:noFill/>
              </a:ln>
              <a:effectLst/>
            </c:spPr>
          </c:dPt>
          <c:dPt>
            <c:idx val="3"/>
            <c:invertIfNegative val="0"/>
            <c:bubble3D val="0"/>
            <c:spPr>
              <a:solidFill>
                <a:schemeClr val="accent2"/>
              </a:solidFill>
              <a:ln>
                <a:noFill/>
              </a:ln>
              <a:effectLst/>
            </c:spPr>
          </c:dPt>
          <c:cat>
            <c:strRef>
              <c:f>'Line productivity'!$J$2:$J$6</c:f>
              <c:strCache>
                <c:ptCount val="4"/>
                <c:pt idx="0">
                  <c:v>Charlie</c:v>
                </c:pt>
                <c:pt idx="1">
                  <c:v>Dee</c:v>
                </c:pt>
                <c:pt idx="2">
                  <c:v>Dennis</c:v>
                </c:pt>
                <c:pt idx="3">
                  <c:v>Mac</c:v>
                </c:pt>
              </c:strCache>
            </c:strRef>
          </c:cat>
          <c:val>
            <c:numRef>
              <c:f>'Line productivity'!$K$2:$K$6</c:f>
              <c:numCache>
                <c:formatCode>0%</c:formatCode>
                <c:ptCount val="4"/>
                <c:pt idx="0">
                  <c:v>0.66839378238341973</c:v>
                </c:pt>
                <c:pt idx="1">
                  <c:v>0.64077669902912626</c:v>
                </c:pt>
                <c:pt idx="2">
                  <c:v>0.63170731707317074</c:v>
                </c:pt>
                <c:pt idx="3">
                  <c:v>0.60941176470588243</c:v>
                </c:pt>
              </c:numCache>
            </c:numRef>
          </c:val>
        </c:ser>
        <c:dLbls>
          <c:showLegendKey val="0"/>
          <c:showVal val="0"/>
          <c:showCatName val="0"/>
          <c:showSerName val="0"/>
          <c:showPercent val="0"/>
          <c:showBubbleSize val="0"/>
        </c:dLbls>
        <c:gapWidth val="40"/>
        <c:axId val="-282959728"/>
        <c:axId val="-852876960"/>
      </c:barChart>
      <c:catAx>
        <c:axId val="-2829597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852876960"/>
        <c:crosses val="autoZero"/>
        <c:auto val="1"/>
        <c:lblAlgn val="ctr"/>
        <c:lblOffset val="100"/>
        <c:noMultiLvlLbl val="0"/>
      </c:catAx>
      <c:valAx>
        <c:axId val="-852876960"/>
        <c:scaling>
          <c:orientation val="minMax"/>
          <c:max val="0.70000000000000007"/>
          <c:min val="0"/>
        </c:scaling>
        <c:delete val="1"/>
        <c:axPos val="t"/>
        <c:numFmt formatCode="0%" sourceLinked="0"/>
        <c:majorTickMark val="none"/>
        <c:minorTickMark val="none"/>
        <c:tickLblPos val="nextTo"/>
        <c:crossAx val="-2829597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'Downtime factors'!$D$1</c:f>
              <c:strCache>
                <c:ptCount val="1"/>
                <c:pt idx="0">
                  <c:v>Downtime</c:v>
                </c:pt>
              </c:strCache>
            </c:strRef>
          </c:tx>
          <c:spPr>
            <a:solidFill>
              <a:srgbClr val="006666"/>
            </a:solidFill>
            <a:ln>
              <a:noFill/>
            </a:ln>
            <a:effectLst/>
          </c:spPr>
          <c:invertIfNegative val="0"/>
          <c:dPt>
            <c:idx val="5"/>
            <c:invertIfNegative val="0"/>
            <c:bubble3D val="0"/>
            <c:spPr>
              <a:solidFill>
                <a:schemeClr val="bg2"/>
              </a:solidFill>
              <a:ln>
                <a:noFill/>
              </a:ln>
              <a:effectLst/>
            </c:spPr>
          </c:dPt>
          <c:dPt>
            <c:idx val="6"/>
            <c:invertIfNegative val="0"/>
            <c:bubble3D val="0"/>
            <c:spPr>
              <a:solidFill>
                <a:schemeClr val="bg2"/>
              </a:solidFill>
              <a:ln>
                <a:noFill/>
              </a:ln>
              <a:effectLst/>
            </c:spPr>
          </c:dPt>
          <c:dPt>
            <c:idx val="7"/>
            <c:invertIfNegative val="0"/>
            <c:bubble3D val="0"/>
            <c:spPr>
              <a:solidFill>
                <a:schemeClr val="bg2"/>
              </a:solidFill>
              <a:ln>
                <a:noFill/>
              </a:ln>
              <a:effectLst/>
            </c:spPr>
          </c:dPt>
          <c:dPt>
            <c:idx val="8"/>
            <c:invertIfNegative val="0"/>
            <c:bubble3D val="0"/>
            <c:spPr>
              <a:solidFill>
                <a:schemeClr val="bg2"/>
              </a:solidFill>
              <a:ln>
                <a:noFill/>
              </a:ln>
              <a:effectLst/>
            </c:spPr>
          </c:dPt>
          <c:dPt>
            <c:idx val="9"/>
            <c:invertIfNegative val="0"/>
            <c:bubble3D val="0"/>
            <c:spPr>
              <a:solidFill>
                <a:schemeClr val="bg2"/>
              </a:solidFill>
              <a:ln>
                <a:noFill/>
              </a:ln>
              <a:effectLst/>
            </c:spPr>
          </c:dPt>
          <c:dPt>
            <c:idx val="10"/>
            <c:invertIfNegative val="0"/>
            <c:bubble3D val="0"/>
            <c:spPr>
              <a:solidFill>
                <a:schemeClr val="bg2"/>
              </a:solidFill>
              <a:ln>
                <a:noFill/>
              </a:ln>
              <a:effectLst/>
            </c:spPr>
          </c:dPt>
          <c:dLbls>
            <c:dLbl>
              <c:idx val="5"/>
              <c:delete val="1"/>
              <c:extLst>
                <c:ext xmlns:c15="http://schemas.microsoft.com/office/drawing/2012/chart" uri="{CE6537A1-D6FC-4f65-9D91-7224C49458BB}"/>
              </c:extLst>
            </c:dLbl>
            <c:dLbl>
              <c:idx val="6"/>
              <c:delete val="1"/>
              <c:extLst>
                <c:ext xmlns:c15="http://schemas.microsoft.com/office/drawing/2012/chart" uri="{CE6537A1-D6FC-4f65-9D91-7224C49458BB}"/>
              </c:extLst>
            </c:dLbl>
            <c:dLbl>
              <c:idx val="7"/>
              <c:delete val="1"/>
              <c:extLst>
                <c:ext xmlns:c15="http://schemas.microsoft.com/office/drawing/2012/chart" uri="{CE6537A1-D6FC-4f65-9D91-7224C49458BB}"/>
              </c:extLst>
            </c:dLbl>
            <c:dLbl>
              <c:idx val="8"/>
              <c:delete val="1"/>
              <c:extLst>
                <c:ext xmlns:c15="http://schemas.microsoft.com/office/drawing/2012/chart" uri="{CE6537A1-D6FC-4f65-9D91-7224C49458BB}"/>
              </c:extLst>
            </c:dLbl>
            <c:dLbl>
              <c:idx val="9"/>
              <c:delete val="1"/>
              <c:extLst>
                <c:ext xmlns:c15="http://schemas.microsoft.com/office/drawing/2012/chart" uri="{CE6537A1-D6FC-4f65-9D91-7224C49458BB}"/>
              </c:extLst>
            </c:dLbl>
            <c:dLbl>
              <c:idx val="10"/>
              <c:delete val="1"/>
              <c:extLst>
                <c:ext xmlns:c15="http://schemas.microsoft.com/office/drawing/2012/chart" uri="{CE6537A1-D6FC-4f65-9D91-7224C49458BB}"/>
              </c:extLst>
            </c:dLbl>
            <c:dLbl>
              <c:idx val="11"/>
              <c:delete val="1"/>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'Downtime factors'!$B$2:$B$13</c:f>
              <c:strCache>
                <c:ptCount val="12"/>
                <c:pt idx="0">
                  <c:v>Machine adjustment</c:v>
                </c:pt>
                <c:pt idx="1">
                  <c:v>Machine failure</c:v>
                </c:pt>
                <c:pt idx="2">
                  <c:v>Inventory shortage</c:v>
                </c:pt>
                <c:pt idx="3">
                  <c:v>Batch change</c:v>
                </c:pt>
                <c:pt idx="4">
                  <c:v>Batch coding error</c:v>
                </c:pt>
                <c:pt idx="5">
                  <c:v>Other</c:v>
                </c:pt>
                <c:pt idx="6">
                  <c:v>Product spill</c:v>
                </c:pt>
                <c:pt idx="7">
                  <c:v>Calibration error</c:v>
                </c:pt>
                <c:pt idx="8">
                  <c:v>Labeling error</c:v>
                </c:pt>
                <c:pt idx="9">
                  <c:v>Label switch</c:v>
                </c:pt>
                <c:pt idx="10">
                  <c:v>Conveyor belt jam</c:v>
                </c:pt>
                <c:pt idx="11">
                  <c:v>Emergency stop</c:v>
                </c:pt>
              </c:strCache>
            </c:strRef>
          </c:cat>
          <c:val>
            <c:numRef>
              <c:f>'Downtime factors'!$D$2:$D$13</c:f>
              <c:numCache>
                <c:formatCode>General</c:formatCode>
                <c:ptCount val="12"/>
                <c:pt idx="0">
                  <c:v>332</c:v>
                </c:pt>
                <c:pt idx="1">
                  <c:v>254</c:v>
                </c:pt>
                <c:pt idx="2">
                  <c:v>225</c:v>
                </c:pt>
                <c:pt idx="3">
                  <c:v>160</c:v>
                </c:pt>
                <c:pt idx="4">
                  <c:v>145</c:v>
                </c:pt>
                <c:pt idx="5">
                  <c:v>74</c:v>
                </c:pt>
                <c:pt idx="6">
                  <c:v>57</c:v>
                </c:pt>
                <c:pt idx="7">
                  <c:v>49</c:v>
                </c:pt>
                <c:pt idx="8">
                  <c:v>42</c:v>
                </c:pt>
                <c:pt idx="9">
                  <c:v>33</c:v>
                </c:pt>
                <c:pt idx="10">
                  <c:v>17</c:v>
                </c:pt>
                <c:pt idx="11">
                  <c:v>0</c:v>
                </c:pt>
              </c:numCache>
            </c:numRef>
          </c:val>
        </c:ser>
        <c:dLbls>
          <c:showLegendKey val="0"/>
          <c:showVal val="0"/>
          <c:showCatName val="0"/>
          <c:showSerName val="0"/>
          <c:showPercent val="0"/>
          <c:showBubbleSize val="0"/>
        </c:dLbls>
        <c:gapWidth val="20"/>
        <c:axId val="-282955584"/>
        <c:axId val="-852874528"/>
      </c:barChart>
      <c:lineChart>
        <c:grouping val="standard"/>
        <c:varyColors val="0"/>
        <c:ser>
          <c:idx val="1"/>
          <c:order val="1"/>
          <c:tx>
            <c:strRef>
              <c:f>'Downtime factors'!$E$1</c:f>
              <c:strCache>
                <c:ptCount val="1"/>
                <c:pt idx="0">
                  <c:v>Pareto %running total</c:v>
                </c:pt>
              </c:strCache>
            </c:strRef>
          </c:tx>
          <c:spPr>
            <a:ln w="28575" cap="rnd">
              <a:solidFill>
                <a:schemeClr val="accent2"/>
              </a:solidFill>
              <a:round/>
            </a:ln>
            <a:effectLst/>
          </c:spPr>
          <c:marker>
            <c:symbol val="none"/>
          </c:marker>
          <c:dPt>
            <c:idx val="4"/>
            <c:marker>
              <c:symbol val="circle"/>
              <c:size val="6"/>
              <c:spPr>
                <a:solidFill>
                  <a:schemeClr val="accent2"/>
                </a:solidFill>
                <a:ln w="9525">
                  <a:solidFill>
                    <a:schemeClr val="accent2"/>
                  </a:solidFill>
                </a:ln>
                <a:effectLst/>
              </c:spPr>
            </c:marker>
            <c:bubble3D val="0"/>
          </c:dPt>
          <c:dLbls>
            <c:dLbl>
              <c:idx val="4"/>
              <c:layout/>
              <c:dLblPos val="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'Downtime factors'!$B$2:$B$13</c:f>
              <c:strCache>
                <c:ptCount val="12"/>
                <c:pt idx="0">
                  <c:v>Machine adjustment</c:v>
                </c:pt>
                <c:pt idx="1">
                  <c:v>Machine failure</c:v>
                </c:pt>
                <c:pt idx="2">
                  <c:v>Inventory shortage</c:v>
                </c:pt>
                <c:pt idx="3">
                  <c:v>Batch change</c:v>
                </c:pt>
                <c:pt idx="4">
                  <c:v>Batch coding error</c:v>
                </c:pt>
                <c:pt idx="5">
                  <c:v>Other</c:v>
                </c:pt>
                <c:pt idx="6">
                  <c:v>Product spill</c:v>
                </c:pt>
                <c:pt idx="7">
                  <c:v>Calibration error</c:v>
                </c:pt>
                <c:pt idx="8">
                  <c:v>Labeling error</c:v>
                </c:pt>
                <c:pt idx="9">
                  <c:v>Label switch</c:v>
                </c:pt>
                <c:pt idx="10">
                  <c:v>Conveyor belt jam</c:v>
                </c:pt>
                <c:pt idx="11">
                  <c:v>Emergency stop</c:v>
                </c:pt>
              </c:strCache>
            </c:strRef>
          </c:cat>
          <c:val>
            <c:numRef>
              <c:f>'Downtime factors'!$E$2:$E$13</c:f>
              <c:numCache>
                <c:formatCode>0%</c:formatCode>
                <c:ptCount val="12"/>
                <c:pt idx="0">
                  <c:v>0.23919308357348704</c:v>
                </c:pt>
                <c:pt idx="1">
                  <c:v>0.42219020172910665</c:v>
                </c:pt>
                <c:pt idx="2">
                  <c:v>0.58429394812680113</c:v>
                </c:pt>
                <c:pt idx="3">
                  <c:v>0.69956772334293948</c:v>
                </c:pt>
                <c:pt idx="4">
                  <c:v>0.80403458213256485</c:v>
                </c:pt>
                <c:pt idx="5">
                  <c:v>0.85734870317002887</c:v>
                </c:pt>
                <c:pt idx="6">
                  <c:v>0.89841498559077815</c:v>
                </c:pt>
                <c:pt idx="7">
                  <c:v>0.93371757925072041</c:v>
                </c:pt>
                <c:pt idx="8">
                  <c:v>0.96397694524495681</c:v>
                </c:pt>
                <c:pt idx="9">
                  <c:v>0.98775216138328525</c:v>
                </c:pt>
                <c:pt idx="10">
                  <c:v>1</c:v>
                </c:pt>
                <c:pt idx="11">
                  <c:v>1</c:v>
                </c:pt>
              </c:numCache>
            </c:numRef>
          </c:val>
          <c:smooth val="0"/>
        </c:ser>
        <c:dLbls>
          <c:showLegendKey val="0"/>
          <c:showVal val="0"/>
          <c:showCatName val="0"/>
          <c:showSerName val="0"/>
          <c:showPercent val="0"/>
          <c:showBubbleSize val="0"/>
        </c:dLbls>
        <c:marker val="1"/>
        <c:smooth val="0"/>
        <c:axId val="-282952624"/>
        <c:axId val="-852873920"/>
      </c:lineChart>
      <c:catAx>
        <c:axId val="-282955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874528"/>
        <c:crosses val="autoZero"/>
        <c:auto val="1"/>
        <c:lblAlgn val="ctr"/>
        <c:lblOffset val="100"/>
        <c:noMultiLvlLbl val="0"/>
      </c:catAx>
      <c:valAx>
        <c:axId val="-8528745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Downtime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955584"/>
        <c:crosses val="autoZero"/>
        <c:crossBetween val="between"/>
      </c:valAx>
      <c:valAx>
        <c:axId val="-852873920"/>
        <c:scaling>
          <c:orientation val="minMax"/>
          <c:max val="1"/>
        </c:scaling>
        <c:delete val="0"/>
        <c:axPos val="r"/>
        <c:numFmt formatCode="0%"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952624"/>
        <c:crosses val="max"/>
        <c:crossBetween val="between"/>
      </c:valAx>
      <c:catAx>
        <c:axId val="-282952624"/>
        <c:scaling>
          <c:orientation val="minMax"/>
        </c:scaling>
        <c:delete val="1"/>
        <c:axPos val="b"/>
        <c:numFmt formatCode="General" sourceLinked="1"/>
        <c:majorTickMark val="out"/>
        <c:minorTickMark val="none"/>
        <c:tickLblPos val="nextTo"/>
        <c:crossAx val="-852873920"/>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151311</xdr:colOff>
      <xdr:row>11</xdr:row>
      <xdr:rowOff>29756</xdr:rowOff>
    </xdr:from>
    <xdr:to>
      <xdr:col>1</xdr:col>
      <xdr:colOff>848360</xdr:colOff>
      <xdr:row>14</xdr:row>
      <xdr:rowOff>79830</xdr:rowOff>
    </xdr:to>
    <xdr:sp macro="" textlink="">
      <xdr:nvSpPr>
        <xdr:cNvPr id="14" name="TextBox 13"/>
        <xdr:cNvSpPr txBox="1"/>
      </xdr:nvSpPr>
      <xdr:spPr>
        <a:xfrm>
          <a:off x="443411" y="1985556"/>
          <a:ext cx="697049" cy="5834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a:solidFill>
                <a:srgbClr val="006666"/>
              </a:solidFill>
            </a:rPr>
            <a:t>1.</a:t>
          </a:r>
        </a:p>
      </xdr:txBody>
    </xdr:sp>
    <xdr:clientData/>
  </xdr:twoCellAnchor>
  <xdr:twoCellAnchor editAs="absolute">
    <xdr:from>
      <xdr:col>1</xdr:col>
      <xdr:colOff>105591</xdr:colOff>
      <xdr:row>29</xdr:row>
      <xdr:rowOff>14153</xdr:rowOff>
    </xdr:from>
    <xdr:to>
      <xdr:col>1</xdr:col>
      <xdr:colOff>787400</xdr:colOff>
      <xdr:row>32</xdr:row>
      <xdr:rowOff>59147</xdr:rowOff>
    </xdr:to>
    <xdr:sp macro="" textlink="">
      <xdr:nvSpPr>
        <xdr:cNvPr id="17" name="TextBox 16"/>
        <xdr:cNvSpPr txBox="1">
          <a:spLocks/>
        </xdr:cNvSpPr>
      </xdr:nvSpPr>
      <xdr:spPr>
        <a:xfrm>
          <a:off x="397691" y="5170353"/>
          <a:ext cx="681809" cy="5783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a:solidFill>
                <a:srgbClr val="006666"/>
              </a:solidFill>
            </a:rPr>
            <a:t>2.</a:t>
          </a:r>
        </a:p>
      </xdr:txBody>
    </xdr:sp>
    <xdr:clientData/>
  </xdr:twoCellAnchor>
  <xdr:twoCellAnchor editAs="absolute">
    <xdr:from>
      <xdr:col>0</xdr:col>
      <xdr:colOff>55880</xdr:colOff>
      <xdr:row>15</xdr:row>
      <xdr:rowOff>2177</xdr:rowOff>
    </xdr:from>
    <xdr:to>
      <xdr:col>8</xdr:col>
      <xdr:colOff>223520</xdr:colOff>
      <xdr:row>26</xdr:row>
      <xdr:rowOff>87086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840740</xdr:colOff>
      <xdr:row>11</xdr:row>
      <xdr:rowOff>27215</xdr:rowOff>
    </xdr:from>
    <xdr:to>
      <xdr:col>6</xdr:col>
      <xdr:colOff>314960</xdr:colOff>
      <xdr:row>15</xdr:row>
      <xdr:rowOff>45720</xdr:rowOff>
    </xdr:to>
    <xdr:sp macro="" textlink="">
      <xdr:nvSpPr>
        <xdr:cNvPr id="3" name="TextBox 2"/>
        <xdr:cNvSpPr txBox="1"/>
      </xdr:nvSpPr>
      <xdr:spPr>
        <a:xfrm>
          <a:off x="1132840" y="1983015"/>
          <a:ext cx="5252720" cy="7297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006666"/>
              </a:solidFill>
            </a:rPr>
            <a:t>Overall line efficiency</a:t>
          </a:r>
          <a:r>
            <a:rPr lang="en-GB" sz="1600" b="1" baseline="0">
              <a:solidFill>
                <a:srgbClr val="006666"/>
              </a:solidFill>
            </a:rPr>
            <a:t> sits at 64%</a:t>
          </a:r>
        </a:p>
        <a:p>
          <a:r>
            <a:rPr lang="en-GB" sz="1400" b="1" baseline="0">
              <a:solidFill>
                <a:schemeClr val="bg2">
                  <a:lumMod val="50000"/>
                </a:schemeClr>
              </a:solidFill>
            </a:rPr>
            <a:t>!A special focus should be placed on Mac</a:t>
          </a:r>
          <a:endParaRPr lang="en-GB" sz="1400" b="1">
            <a:solidFill>
              <a:schemeClr val="bg2">
                <a:lumMod val="50000"/>
              </a:schemeClr>
            </a:solidFill>
          </a:endParaRPr>
        </a:p>
      </xdr:txBody>
    </xdr:sp>
    <xdr:clientData/>
  </xdr:twoCellAnchor>
  <xdr:twoCellAnchor editAs="absolute">
    <xdr:from>
      <xdr:col>1</xdr:col>
      <xdr:colOff>458774</xdr:colOff>
      <xdr:row>36</xdr:row>
      <xdr:rowOff>133169</xdr:rowOff>
    </xdr:from>
    <xdr:to>
      <xdr:col>6</xdr:col>
      <xdr:colOff>39552</xdr:colOff>
      <xdr:row>52</xdr:row>
      <xdr:rowOff>9799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817640</xdr:colOff>
      <xdr:row>29</xdr:row>
      <xdr:rowOff>13787</xdr:rowOff>
    </xdr:from>
    <xdr:to>
      <xdr:col>6</xdr:col>
      <xdr:colOff>383539</xdr:colOff>
      <xdr:row>36</xdr:row>
      <xdr:rowOff>119380</xdr:rowOff>
    </xdr:to>
    <xdr:sp macro="" textlink="">
      <xdr:nvSpPr>
        <xdr:cNvPr id="7" name="TextBox 6"/>
        <xdr:cNvSpPr txBox="1"/>
      </xdr:nvSpPr>
      <xdr:spPr>
        <a:xfrm>
          <a:off x="1109740" y="5169987"/>
          <a:ext cx="5344399" cy="13501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600" b="1">
              <a:solidFill>
                <a:srgbClr val="006666"/>
              </a:solidFill>
              <a:latin typeface="+mn-lt"/>
              <a:ea typeface="+mn-ea"/>
              <a:cs typeface="+mn-cs"/>
            </a:rPr>
            <a:t>The top 5 factors account for 80% of the downtime</a:t>
          </a:r>
        </a:p>
        <a:p>
          <a:pPr marL="0" indent="0"/>
          <a:endParaRPr lang="en-GB" sz="1600" b="1">
            <a:solidFill>
              <a:srgbClr val="006666"/>
            </a:solidFill>
            <a:latin typeface="+mn-lt"/>
            <a:ea typeface="+mn-ea"/>
            <a:cs typeface="+mn-cs"/>
          </a:endParaRPr>
        </a:p>
        <a:p>
          <a:pPr marL="0" indent="0"/>
          <a:r>
            <a:rPr lang="en-GB" sz="1600" b="1">
              <a:solidFill>
                <a:schemeClr val="bg2">
                  <a:lumMod val="50000"/>
                </a:schemeClr>
              </a:solidFill>
              <a:latin typeface="+mn-lt"/>
              <a:ea typeface="+mn-ea"/>
              <a:cs typeface="+mn-cs"/>
            </a:rPr>
            <a:t>We should ignore the rest and prioritize these</a:t>
          </a:r>
        </a:p>
      </xdr:txBody>
    </xdr:sp>
    <xdr:clientData/>
  </xdr:twoCellAnchor>
  <xdr:twoCellAnchor editAs="absolute">
    <xdr:from>
      <xdr:col>8</xdr:col>
      <xdr:colOff>863962</xdr:colOff>
      <xdr:row>28</xdr:row>
      <xdr:rowOff>154215</xdr:rowOff>
    </xdr:from>
    <xdr:to>
      <xdr:col>14</xdr:col>
      <xdr:colOff>38100</xdr:colOff>
      <xdr:row>37</xdr:row>
      <xdr:rowOff>66040</xdr:rowOff>
    </xdr:to>
    <xdr:sp macro="" textlink="">
      <xdr:nvSpPr>
        <xdr:cNvPr id="8" name="TextBox 7"/>
        <xdr:cNvSpPr txBox="1"/>
      </xdr:nvSpPr>
      <xdr:spPr>
        <a:xfrm>
          <a:off x="7620362" y="5132615"/>
          <a:ext cx="5727338" cy="1512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baseline="0">
              <a:solidFill>
                <a:srgbClr val="006666"/>
              </a:solidFill>
            </a:rPr>
            <a:t>3 of the 5 main downtime factors are due to operator error</a:t>
          </a:r>
        </a:p>
        <a:p>
          <a:endParaRPr lang="en-GB" sz="1400" b="1" baseline="0">
            <a:solidFill>
              <a:srgbClr val="006666"/>
            </a:solidFill>
          </a:endParaRPr>
        </a:p>
        <a:p>
          <a:r>
            <a:rPr lang="en-GB" sz="1400" b="1" baseline="0">
              <a:solidFill>
                <a:schemeClr val="bg2">
                  <a:lumMod val="50000"/>
                </a:schemeClr>
              </a:solidFill>
            </a:rPr>
            <a:t>We should focus on machine adjustment for everyone, and batch change training for Mac</a:t>
          </a:r>
          <a:endParaRPr lang="en-GB" sz="1400" b="1">
            <a:solidFill>
              <a:schemeClr val="bg2">
                <a:lumMod val="50000"/>
              </a:schemeClr>
            </a:solidFill>
          </a:endParaRPr>
        </a:p>
      </xdr:txBody>
    </xdr:sp>
    <xdr:clientData/>
  </xdr:twoCellAnchor>
  <xdr:twoCellAnchor>
    <xdr:from>
      <xdr:col>9</xdr:col>
      <xdr:colOff>0</xdr:colOff>
      <xdr:row>41</xdr:row>
      <xdr:rowOff>1</xdr:rowOff>
    </xdr:from>
    <xdr:to>
      <xdr:col>10</xdr:col>
      <xdr:colOff>1</xdr:colOff>
      <xdr:row>44</xdr:row>
      <xdr:rowOff>1</xdr:rowOff>
    </xdr:to>
    <xdr:sp macro="" textlink="">
      <xdr:nvSpPr>
        <xdr:cNvPr id="9" name="Rectangle 8"/>
        <xdr:cNvSpPr/>
      </xdr:nvSpPr>
      <xdr:spPr>
        <a:xfrm>
          <a:off x="936171" y="4876801"/>
          <a:ext cx="1458687" cy="522514"/>
        </a:xfrm>
        <a:prstGeom prst="rect">
          <a:avLst/>
        </a:prstGeom>
        <a:noFill/>
        <a:ln w="28575">
          <a:solidFill>
            <a:schemeClr val="accent2"/>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0</xdr:colOff>
      <xdr:row>44</xdr:row>
      <xdr:rowOff>0</xdr:rowOff>
    </xdr:from>
    <xdr:to>
      <xdr:col>13</xdr:col>
      <xdr:colOff>0</xdr:colOff>
      <xdr:row>45</xdr:row>
      <xdr:rowOff>0</xdr:rowOff>
    </xdr:to>
    <xdr:sp macro="" textlink="">
      <xdr:nvSpPr>
        <xdr:cNvPr id="10" name="Rectangle 9"/>
        <xdr:cNvSpPr/>
      </xdr:nvSpPr>
      <xdr:spPr>
        <a:xfrm>
          <a:off x="5312229" y="5399314"/>
          <a:ext cx="1458685" cy="174172"/>
        </a:xfrm>
        <a:prstGeom prst="rect">
          <a:avLst/>
        </a:prstGeom>
        <a:noFill/>
        <a:ln w="28575">
          <a:solidFill>
            <a:schemeClr val="accent2"/>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533400</xdr:colOff>
      <xdr:row>10</xdr:row>
      <xdr:rowOff>114663</xdr:rowOff>
    </xdr:from>
    <xdr:to>
      <xdr:col>13</xdr:col>
      <xdr:colOff>1005840</xdr:colOff>
      <xdr:row>26</xdr:row>
      <xdr:rowOff>0</xdr:rowOff>
    </xdr:to>
    <xdr:sp macro="" textlink="">
      <xdr:nvSpPr>
        <xdr:cNvPr id="11" name="TextBox 10"/>
        <xdr:cNvSpPr txBox="1"/>
      </xdr:nvSpPr>
      <xdr:spPr>
        <a:xfrm>
          <a:off x="8382000" y="1892663"/>
          <a:ext cx="4841240" cy="2730137"/>
        </a:xfrm>
        <a:prstGeom prst="rect">
          <a:avLst/>
        </a:prstGeom>
        <a:solidFill>
          <a:schemeClr val="lt1"/>
        </a:solidFill>
        <a:ln w="12700" cmpd="sng">
          <a:solidFill>
            <a:srgbClr val="00666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Recommendations</a:t>
          </a:r>
          <a:r>
            <a:rPr lang="en-GB" sz="1600"/>
            <a:t>:	</a:t>
          </a:r>
        </a:p>
        <a:p>
          <a:endParaRPr lang="en-GB" sz="1600"/>
        </a:p>
        <a:p>
          <a:r>
            <a:rPr lang="en-GB" sz="1600"/>
            <a:t>1)</a:t>
          </a:r>
          <a:r>
            <a:rPr lang="en-GB" sz="1600" baseline="0"/>
            <a:t> Start with machine adjustment training for all operators</a:t>
          </a:r>
        </a:p>
        <a:p>
          <a:endParaRPr lang="en-GB" sz="1600" baseline="0"/>
        </a:p>
        <a:p>
          <a:r>
            <a:rPr lang="en-GB" sz="1600" baseline="0"/>
            <a:t>2) Provide special batch change training for Mac</a:t>
          </a:r>
        </a:p>
        <a:p>
          <a:endParaRPr lang="en-GB" sz="1600" baseline="0"/>
        </a:p>
        <a:p>
          <a:r>
            <a:rPr lang="en-GB" sz="1600" baseline="0"/>
            <a:t>3) Apply preventative maintenance to machine and double check inventory levels</a:t>
          </a:r>
          <a:endParaRPr lang="en-GB" sz="1600"/>
        </a:p>
      </xdr:txBody>
    </xdr:sp>
    <xdr:clientData/>
  </xdr:twoCellAnchor>
  <xdr:twoCellAnchor>
    <xdr:from>
      <xdr:col>1</xdr:col>
      <xdr:colOff>75508</xdr:colOff>
      <xdr:row>0</xdr:row>
      <xdr:rowOff>152400</xdr:rowOff>
    </xdr:from>
    <xdr:to>
      <xdr:col>1</xdr:col>
      <xdr:colOff>1016000</xdr:colOff>
      <xdr:row>8</xdr:row>
      <xdr:rowOff>152400</xdr:rowOff>
    </xdr:to>
    <xdr:grpSp>
      <xdr:nvGrpSpPr>
        <xdr:cNvPr id="5" name="Group 4"/>
        <xdr:cNvGrpSpPr/>
      </xdr:nvGrpSpPr>
      <xdr:grpSpPr>
        <a:xfrm>
          <a:off x="367608" y="152400"/>
          <a:ext cx="940492" cy="1422400"/>
          <a:chOff x="2427514" y="674914"/>
          <a:chExt cx="1649186" cy="2757352"/>
        </a:xfrm>
        <a:noFill/>
      </xdr:grpSpPr>
      <xdr:pic>
        <xdr:nvPicPr>
          <xdr:cNvPr id="12" name="Picture 11" descr="Simple Soda Can PNG Transparent SVG Vector | OnlyGFX.com"/>
          <xdr:cNvPicPr>
            <a:picLocks noChangeAspect="1" noChangeArrowheads="1"/>
          </xdr:cNvPicPr>
        </xdr:nvPicPr>
        <xdr:blipFill>
          <a:blip xmlns:r="http://schemas.openxmlformats.org/officeDocument/2006/relationships" r:embed="rId3">
            <a:clrChange>
              <a:clrFrom>
                <a:srgbClr val="6D6D6D"/>
              </a:clrFrom>
              <a:clrTo>
                <a:srgbClr val="6D6D6D">
                  <a:alpha val="0"/>
                </a:srgbClr>
              </a:clrTo>
            </a:clrChange>
            <a:duotone>
              <a:prstClr val="black"/>
              <a:srgbClr val="006666">
                <a:tint val="45000"/>
                <a:satMod val="400000"/>
              </a:srgbClr>
            </a:duotone>
            <a:extLst>
              <a:ext uri="{28A0092B-C50C-407E-A947-70E740481C1C}">
                <a14:useLocalDpi xmlns:a14="http://schemas.microsoft.com/office/drawing/2010/main" val="0"/>
              </a:ext>
            </a:extLst>
          </a:blip>
          <a:srcRect/>
          <a:stretch>
            <a:fillRect/>
          </a:stretch>
        </xdr:blipFill>
        <xdr:spPr bwMode="auto">
          <a:xfrm>
            <a:off x="2427514" y="674914"/>
            <a:ext cx="1649186" cy="2757352"/>
          </a:xfrm>
          <a:prstGeom prst="rect">
            <a:avLst/>
          </a:prstGeom>
          <a:grpFill/>
          <a:ln>
            <a:noFill/>
          </a:ln>
          <a:extLst/>
        </xdr:spPr>
      </xdr:pic>
      <xdr:pic>
        <xdr:nvPicPr>
          <xdr:cNvPr id="4" name="Picture 3"/>
          <xdr:cNvPicPr>
            <a:picLocks noChangeAspect="1"/>
          </xdr:cNvPicPr>
        </xdr:nvPicPr>
        <xdr:blipFill rotWithShape="1">
          <a:blip xmlns:r="http://schemas.openxmlformats.org/officeDocument/2006/relationships" r:embed="rId4" cstate="print">
            <a:clrChange>
              <a:clrFrom>
                <a:srgbClr val="6D6D6D"/>
              </a:clrFrom>
              <a:clrTo>
                <a:srgbClr val="6D6D6D">
                  <a:alpha val="0"/>
                </a:srgbClr>
              </a:clrTo>
            </a:clrChange>
            <a:duotone>
              <a:prstClr val="black"/>
              <a:srgbClr val="006666">
                <a:tint val="45000"/>
                <a:satMod val="400000"/>
              </a:srgbClr>
            </a:duotone>
            <a:extLst>
              <a:ext uri="{28A0092B-C50C-407E-A947-70E740481C1C}">
                <a14:useLocalDpi xmlns:a14="http://schemas.microsoft.com/office/drawing/2010/main" val="0"/>
              </a:ext>
            </a:extLst>
          </a:blip>
          <a:srcRect l="24380" t="11743" r="21779" b="11742"/>
          <a:stretch/>
        </xdr:blipFill>
        <xdr:spPr>
          <a:xfrm>
            <a:off x="2841172" y="1632857"/>
            <a:ext cx="845926" cy="1196068"/>
          </a:xfrm>
          <a:prstGeom prst="rect">
            <a:avLst/>
          </a:prstGeom>
          <a:grpFill/>
          <a:ln>
            <a:noFill/>
          </a:ln>
        </xdr:spPr>
      </xdr:pic>
    </xdr:grpSp>
    <xdr:clientData/>
  </xdr:twoCellAnchor>
  <xdr:twoCellAnchor>
    <xdr:from>
      <xdr:col>2</xdr:col>
      <xdr:colOff>137160</xdr:colOff>
      <xdr:row>0</xdr:row>
      <xdr:rowOff>143690</xdr:rowOff>
    </xdr:from>
    <xdr:to>
      <xdr:col>13</xdr:col>
      <xdr:colOff>749300</xdr:colOff>
      <xdr:row>9</xdr:row>
      <xdr:rowOff>163285</xdr:rowOff>
    </xdr:to>
    <xdr:sp macro="" textlink="">
      <xdr:nvSpPr>
        <xdr:cNvPr id="13" name="TextBox 12"/>
        <xdr:cNvSpPr txBox="1"/>
      </xdr:nvSpPr>
      <xdr:spPr>
        <a:xfrm>
          <a:off x="1584960" y="143690"/>
          <a:ext cx="11381740" cy="16197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t>WOLF COLA SOFT DRINK</a:t>
          </a:r>
          <a:r>
            <a:rPr lang="en-GB" sz="2000" b="1" baseline="0"/>
            <a:t> COMPANY</a:t>
          </a:r>
          <a:r>
            <a:rPr lang="en-GB" sz="2000" b="1"/>
            <a:t> </a:t>
          </a:r>
        </a:p>
        <a:p>
          <a:endParaRPr lang="en-GB" sz="2000" b="1">
            <a:solidFill>
              <a:schemeClr val="bg2">
                <a:lumMod val="25000"/>
              </a:schemeClr>
            </a:solidFill>
          </a:endParaRPr>
        </a:p>
        <a:p>
          <a:pPr algn="l"/>
          <a:r>
            <a:rPr lang="en-GB" sz="1800" b="1" baseline="0">
              <a:solidFill>
                <a:schemeClr val="bg2">
                  <a:lumMod val="25000"/>
                </a:schemeClr>
              </a:solidFill>
            </a:rPr>
            <a:t>MANUFACTURING DOWNTIME ANALYSIS </a:t>
          </a:r>
          <a:r>
            <a:rPr lang="en-GB" sz="1400" b="1" baseline="0">
              <a:solidFill>
                <a:schemeClr val="bg2">
                  <a:lumMod val="25000"/>
                </a:schemeClr>
              </a:solidFill>
            </a:rPr>
            <a:t>aims to identify opportunities for enhancing the efficiency of the production line.In order to achieve that we need to calculate the line efficiency, identify the main downtime factors and calculate the downtime by operator and factor.</a:t>
          </a:r>
        </a:p>
        <a:p>
          <a:endParaRPr lang="en-GB" sz="2400" b="1"/>
        </a:p>
      </xdr:txBody>
    </xdr:sp>
    <xdr:clientData/>
  </xdr:twoCellAnchor>
  <xdr:twoCellAnchor editAs="absolute">
    <xdr:from>
      <xdr:col>8</xdr:col>
      <xdr:colOff>44631</xdr:colOff>
      <xdr:row>28</xdr:row>
      <xdr:rowOff>154215</xdr:rowOff>
    </xdr:from>
    <xdr:to>
      <xdr:col>8</xdr:col>
      <xdr:colOff>726440</xdr:colOff>
      <xdr:row>32</xdr:row>
      <xdr:rowOff>26489</xdr:rowOff>
    </xdr:to>
    <xdr:sp macro="" textlink="">
      <xdr:nvSpPr>
        <xdr:cNvPr id="18" name="TextBox 17"/>
        <xdr:cNvSpPr txBox="1">
          <a:spLocks/>
        </xdr:cNvSpPr>
      </xdr:nvSpPr>
      <xdr:spPr>
        <a:xfrm>
          <a:off x="6801031" y="5132615"/>
          <a:ext cx="681809" cy="5834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a:solidFill>
                <a:srgbClr val="006666"/>
              </a:solidFill>
            </a:rPr>
            <a:t>3.</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vrach" refreshedDate="45589.89887488426" createdVersion="5" refreshedVersion="5" minRefreshableVersion="3" recordCount="38">
  <cacheSource type="worksheet">
    <worksheetSource ref="A1:H39" sheet="Line productivity"/>
  </cacheSource>
  <cacheFields count="10">
    <cacheField name="Date" numFmtId="164">
      <sharedItems containsSemiMixedTypes="0" containsNonDate="0" containsDate="1" containsString="0" minDate="2024-08-29T00:00:00" maxDate="2024-09-04T00:00:00"/>
    </cacheField>
    <cacheField name="Product" numFmtId="0">
      <sharedItems/>
    </cacheField>
    <cacheField name="Batch" numFmtId="0">
      <sharedItems containsSemiMixedTypes="0" containsString="0" containsNumber="1" containsInteger="1" minValue="422111" maxValue="422148"/>
    </cacheField>
    <cacheField name="Operator" numFmtId="0">
      <sharedItems count="4">
        <s v="Mac"/>
        <s v="Charlie"/>
        <s v="Dee"/>
        <s v="Dennis"/>
      </sharedItems>
    </cacheField>
    <cacheField name="Start Time" numFmtId="165">
      <sharedItems containsSemiMixedTypes="0" containsNonDate="0" containsDate="1" containsString="0" minDate="1899-12-30T01:00:00" maxDate="1899-12-30T22:55:00"/>
    </cacheField>
    <cacheField name="End Time" numFmtId="165">
      <sharedItems containsSemiMixedTypes="0" containsNonDate="0" containsDate="1" containsString="0" minDate="1899-12-30T02:45:00" maxDate="1899-12-31T01:05:00"/>
    </cacheField>
    <cacheField name="Batch Time" numFmtId="0">
      <sharedItems containsSemiMixedTypes="0" containsString="0" containsNumber="1" minValue="59.999999999999943" maxValue="205.00000000000006"/>
    </cacheField>
    <cacheField name="Min batch time" numFmtId="0">
      <sharedItems containsSemiMixedTypes="0" containsString="0" containsNumber="1" containsInteger="1" minValue="60" maxValue="98" count="2">
        <n v="60"/>
        <n v="98"/>
      </sharedItems>
    </cacheField>
    <cacheField name="Field1" numFmtId="0" formula="'Batch Time'/'Min batch time'" databaseField="0"/>
    <cacheField name="Efficiency" numFmtId="0" formula="'Min batch time'/'Batch Ti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8">
  <r>
    <d v="2024-08-29T00:00:00"/>
    <s v="OR-600"/>
    <n v="422111"/>
    <x v="0"/>
    <d v="1899-12-30T11:50:00"/>
    <d v="1899-12-30T14:05:00"/>
    <n v="135"/>
    <x v="0"/>
  </r>
  <r>
    <d v="2024-08-29T00:00:00"/>
    <s v="LE-600"/>
    <n v="422112"/>
    <x v="0"/>
    <d v="1899-12-30T14:05:00"/>
    <d v="1899-12-30T15:45:00"/>
    <n v="99.999999999999972"/>
    <x v="0"/>
  </r>
  <r>
    <d v="2024-08-29T00:00:00"/>
    <s v="LE-600"/>
    <n v="422113"/>
    <x v="0"/>
    <d v="1899-12-30T15:45:00"/>
    <d v="1899-12-30T17:35:00"/>
    <n v="109.99999999999993"/>
    <x v="0"/>
  </r>
  <r>
    <d v="2024-08-29T00:00:00"/>
    <s v="LE-600"/>
    <n v="422114"/>
    <x v="0"/>
    <d v="1899-12-30T17:35:00"/>
    <d v="1899-12-30T19:15:00"/>
    <n v="99.999999999999972"/>
    <x v="0"/>
  </r>
  <r>
    <d v="2024-08-29T00:00:00"/>
    <s v="LE-600"/>
    <n v="422115"/>
    <x v="1"/>
    <d v="1899-12-30T19:15:00"/>
    <d v="1899-12-30T20:39:00"/>
    <n v="84.000000000000028"/>
    <x v="0"/>
  </r>
  <r>
    <d v="2024-08-29T00:00:00"/>
    <s v="LE-600"/>
    <n v="422116"/>
    <x v="1"/>
    <d v="1899-12-30T20:39:00"/>
    <d v="1899-12-30T21:39:00"/>
    <n v="59.999999999999943"/>
    <x v="0"/>
  </r>
  <r>
    <d v="2024-08-29T00:00:00"/>
    <s v="LE-600"/>
    <n v="422117"/>
    <x v="1"/>
    <d v="1899-12-30T21:39:00"/>
    <d v="1899-12-30T22:54:00"/>
    <n v="75.000000000000057"/>
    <x v="0"/>
  </r>
  <r>
    <d v="2024-08-30T00:00:00"/>
    <s v="CO-600"/>
    <n v="422118"/>
    <x v="2"/>
    <d v="1899-12-30T04:05:00"/>
    <d v="1899-12-30T06:05:00"/>
    <n v="119.99999999999997"/>
    <x v="0"/>
  </r>
  <r>
    <d v="2024-08-30T00:00:00"/>
    <s v="CO-600"/>
    <n v="422119"/>
    <x v="2"/>
    <d v="1899-12-30T06:05:00"/>
    <d v="1899-12-30T07:30:00"/>
    <n v="85.000000000000014"/>
    <x v="0"/>
  </r>
  <r>
    <d v="2024-08-30T00:00:00"/>
    <s v="CO-600"/>
    <n v="422120"/>
    <x v="2"/>
    <d v="1899-12-30T07:30:00"/>
    <d v="1899-12-30T09:22:00"/>
    <n v="112"/>
    <x v="0"/>
  </r>
  <r>
    <d v="2024-08-30T00:00:00"/>
    <s v="CO-600"/>
    <n v="422121"/>
    <x v="3"/>
    <d v="1899-12-30T09:22:00"/>
    <d v="1899-12-30T10:37:00"/>
    <n v="74.999999999999972"/>
    <x v="0"/>
  </r>
  <r>
    <d v="2024-08-30T00:00:00"/>
    <s v="CO-600"/>
    <n v="422122"/>
    <x v="3"/>
    <d v="1899-12-30T10:37:00"/>
    <d v="1899-12-30T12:02:00"/>
    <n v="85.000000000000014"/>
    <x v="0"/>
  </r>
  <r>
    <d v="2024-08-30T00:00:00"/>
    <s v="CO-600"/>
    <n v="422123"/>
    <x v="3"/>
    <d v="1899-12-30T12:02:00"/>
    <d v="1899-12-30T14:15:00"/>
    <n v="133"/>
    <x v="0"/>
  </r>
  <r>
    <d v="2024-08-30T00:00:00"/>
    <s v="CO-600"/>
    <n v="422124"/>
    <x v="3"/>
    <d v="1899-12-30T14:15:00"/>
    <d v="1899-12-30T15:55:00"/>
    <n v="99.999999999999972"/>
    <x v="0"/>
  </r>
  <r>
    <d v="2024-08-30T00:00:00"/>
    <s v="CO-600"/>
    <n v="422125"/>
    <x v="1"/>
    <d v="1899-12-30T15:55:00"/>
    <d v="1899-12-30T17:15:00"/>
    <n v="80.000000000000028"/>
    <x v="0"/>
  </r>
  <r>
    <d v="2024-08-30T00:00:00"/>
    <s v="CO-600"/>
    <n v="422126"/>
    <x v="1"/>
    <d v="1899-12-30T17:15:00"/>
    <d v="1899-12-30T18:59:00"/>
    <n v="103.99999999999994"/>
    <x v="0"/>
  </r>
  <r>
    <d v="2024-08-30T00:00:00"/>
    <s v="CO-600"/>
    <n v="422127"/>
    <x v="1"/>
    <d v="1899-12-30T18:59:00"/>
    <d v="1899-12-30T20:22:00"/>
    <n v="83.000000000000028"/>
    <x v="0"/>
  </r>
  <r>
    <d v="2024-08-30T00:00:00"/>
    <s v="CO-600"/>
    <n v="422128"/>
    <x v="1"/>
    <d v="1899-12-30T20:22:00"/>
    <d v="1899-12-30T22:14:00"/>
    <n v="112.00000000000009"/>
    <x v="0"/>
  </r>
  <r>
    <d v="2024-08-30T00:00:00"/>
    <s v="CO-600"/>
    <n v="422129"/>
    <x v="1"/>
    <d v="1899-12-30T22:14:00"/>
    <d v="1899-12-30T23:29:00"/>
    <n v="74.999999999999886"/>
    <x v="0"/>
  </r>
  <r>
    <d v="2024-08-31T00:00:00"/>
    <s v="CO-600"/>
    <n v="422130"/>
    <x v="2"/>
    <d v="1899-12-30T07:45:00"/>
    <d v="1899-12-30T09:05:00"/>
    <n v="79.999999999999957"/>
    <x v="0"/>
  </r>
  <r>
    <d v="2024-08-31T00:00:00"/>
    <s v="CO-600"/>
    <n v="422131"/>
    <x v="2"/>
    <d v="1899-12-30T09:05:00"/>
    <d v="1899-12-30T10:35:00"/>
    <n v="90"/>
    <x v="0"/>
  </r>
  <r>
    <d v="2024-08-31T00:00:00"/>
    <s v="CO-600"/>
    <n v="422132"/>
    <x v="2"/>
    <d v="1899-12-30T10:35:00"/>
    <d v="1899-12-30T11:35:00"/>
    <n v="60.000000000000028"/>
    <x v="0"/>
  </r>
  <r>
    <d v="2024-08-31T00:00:00"/>
    <s v="DC-600"/>
    <n v="422133"/>
    <x v="2"/>
    <d v="1899-12-30T11:35:00"/>
    <d v="1899-12-30T12:55:00"/>
    <n v="79.999999999999957"/>
    <x v="0"/>
  </r>
  <r>
    <d v="2024-08-31T00:00:00"/>
    <s v="DC-600"/>
    <n v="422134"/>
    <x v="0"/>
    <d v="1899-12-30T12:55:00"/>
    <d v="1899-12-30T14:45:00"/>
    <n v="110.00000000000009"/>
    <x v="0"/>
  </r>
  <r>
    <d v="2024-08-31T00:00:00"/>
    <s v="DC-600"/>
    <n v="422135"/>
    <x v="0"/>
    <d v="1899-12-30T14:45:00"/>
    <d v="1899-12-30T16:30:00"/>
    <n v="104.99999999999994"/>
    <x v="0"/>
  </r>
  <r>
    <d v="2024-08-31T00:00:00"/>
    <s v="DC-600"/>
    <n v="422136"/>
    <x v="0"/>
    <d v="1899-12-30T16:30:00"/>
    <d v="1899-12-30T17:30:00"/>
    <n v="59.999999999999943"/>
    <x v="0"/>
  </r>
  <r>
    <d v="2024-09-02T00:00:00"/>
    <s v="RB-600"/>
    <n v="422137"/>
    <x v="2"/>
    <d v="1899-12-30T01:00:00"/>
    <d v="1899-12-30T02:45:00"/>
    <n v="104.99999999999999"/>
    <x v="0"/>
  </r>
  <r>
    <d v="2024-09-02T00:00:00"/>
    <s v="RB-600"/>
    <n v="422138"/>
    <x v="2"/>
    <d v="1899-12-30T02:45:00"/>
    <d v="1899-12-30T04:05:00"/>
    <n v="80.000000000000014"/>
    <x v="0"/>
  </r>
  <r>
    <d v="2024-09-02T00:00:00"/>
    <s v="RB-600"/>
    <n v="422139"/>
    <x v="2"/>
    <d v="1899-12-30T04:05:00"/>
    <d v="1899-12-30T05:40:00"/>
    <n v="94.999999999999986"/>
    <x v="0"/>
  </r>
  <r>
    <d v="2024-09-02T00:00:00"/>
    <s v="RB-600"/>
    <n v="422140"/>
    <x v="2"/>
    <d v="1899-12-30T05:40:00"/>
    <d v="1899-12-30T07:43:00"/>
    <n v="123.00000000000004"/>
    <x v="0"/>
  </r>
  <r>
    <d v="2024-09-02T00:00:00"/>
    <s v="RB-600"/>
    <n v="422141"/>
    <x v="3"/>
    <d v="1899-12-30T07:43:00"/>
    <d v="1899-12-30T08:50:00"/>
    <n v="67"/>
    <x v="0"/>
  </r>
  <r>
    <d v="2024-09-02T00:00:00"/>
    <s v="RB-600"/>
    <n v="422142"/>
    <x v="3"/>
    <d v="1899-12-30T08:50:00"/>
    <d v="1899-12-30T10:20:00"/>
    <n v="90"/>
    <x v="0"/>
  </r>
  <r>
    <d v="2024-09-02T00:00:00"/>
    <s v="RB-600"/>
    <n v="422143"/>
    <x v="3"/>
    <d v="1899-12-30T10:20:00"/>
    <d v="1899-12-30T12:18:00"/>
    <n v="117.9999999999999"/>
    <x v="0"/>
  </r>
  <r>
    <d v="2024-09-02T00:00:00"/>
    <s v="CO-2L"/>
    <n v="422144"/>
    <x v="3"/>
    <d v="1899-12-30T12:18:00"/>
    <d v="1899-12-30T14:50:00"/>
    <n v="152.00000000000011"/>
    <x v="1"/>
  </r>
  <r>
    <d v="2024-09-02T00:00:00"/>
    <s v="CO-2L"/>
    <n v="422145"/>
    <x v="1"/>
    <d v="1899-12-30T14:50:00"/>
    <d v="1899-12-30T16:50:00"/>
    <n v="120.00000000000006"/>
    <x v="1"/>
  </r>
  <r>
    <d v="2024-09-02T00:00:00"/>
    <s v="CO-2L"/>
    <n v="422146"/>
    <x v="1"/>
    <d v="1899-12-30T16:50:00"/>
    <d v="1899-12-30T19:30:00"/>
    <n v="159.99999999999991"/>
    <x v="1"/>
  </r>
  <r>
    <d v="2024-09-02T00:00:00"/>
    <s v="CO-2L"/>
    <n v="422147"/>
    <x v="1"/>
    <d v="1899-12-30T19:30:00"/>
    <d v="1899-12-30T22:55:00"/>
    <n v="205.00000000000006"/>
    <x v="1"/>
  </r>
  <r>
    <d v="2024-09-03T00:00:00"/>
    <s v="CO-2L"/>
    <n v="422148"/>
    <x v="0"/>
    <d v="1899-12-30T22:55:00"/>
    <d v="1899-12-31T01:05:00"/>
    <n v="129.9999999999998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J1:K6" firstHeaderRow="1" firstDataRow="1" firstDataCol="1"/>
  <pivotFields count="10">
    <pivotField numFmtId="164" showAll="0"/>
    <pivotField showAll="0"/>
    <pivotField showAll="0"/>
    <pivotField axis="axisRow" showAll="0" sortType="descending">
      <items count="5">
        <item x="0"/>
        <item x="3"/>
        <item x="2"/>
        <item x="1"/>
        <item t="default"/>
      </items>
      <autoSortScope>
        <pivotArea dataOnly="0" outline="0" fieldPosition="0">
          <references count="1">
            <reference field="4294967294" count="1" selected="0">
              <x v="0"/>
            </reference>
          </references>
        </pivotArea>
      </autoSortScope>
    </pivotField>
    <pivotField numFmtId="165" showAll="0"/>
    <pivotField numFmtId="165" showAll="0"/>
    <pivotField showAll="0"/>
    <pivotField showAll="0">
      <items count="3">
        <item x="0"/>
        <item x="1"/>
        <item t="default"/>
      </items>
    </pivotField>
    <pivotField dragToRow="0" dragToCol="0" dragToPage="0" showAll="0" defaultSubtotal="0"/>
    <pivotField dataField="1" dragToRow="0" dragToCol="0" dragToPage="0" showAll="0" defaultSubtotal="0"/>
  </pivotFields>
  <rowFields count="1">
    <field x="3"/>
  </rowFields>
  <rowItems count="5">
    <i>
      <x v="3"/>
    </i>
    <i>
      <x v="2"/>
    </i>
    <i>
      <x v="1"/>
    </i>
    <i>
      <x/>
    </i>
    <i t="grand">
      <x/>
    </i>
  </rowItems>
  <colItems count="1">
    <i/>
  </colItems>
  <dataFields count="1">
    <dataField name="Sum of Efficiency" fld="9" baseField="0" baseItem="0" numFmtId="10"/>
  </dataFields>
  <formats count="2">
    <format dxfId="1">
      <pivotArea collapsedLevelsAreSubtotals="1" fieldPosition="0">
        <references count="1">
          <reference field="3" count="0"/>
        </references>
      </pivotArea>
    </format>
    <format dxfId="0">
      <pivotArea grandRow="1" outline="0" collapsedLevelsAreSubtotals="1" fieldPosition="0"/>
    </format>
  </formats>
  <chartFormats count="5">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2"/>
          </reference>
        </references>
      </pivotArea>
    </chartFormat>
    <chartFormat chart="0" format="6">
      <pivotArea type="data" outline="0" fieldPosition="0">
        <references count="2">
          <reference field="4294967294" count="1" selected="0">
            <x v="0"/>
          </reference>
          <reference field="3" count="1" selected="0">
            <x v="1"/>
          </reference>
        </references>
      </pivotArea>
    </chartFormat>
  </chartFormats>
  <pivotTableStyleInfo name="PivotStyleLight16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6666"/>
  </sheetPr>
  <dimension ref="B5:Y57"/>
  <sheetViews>
    <sheetView showGridLines="0" tabSelected="1" zoomScale="60" zoomScaleNormal="60" workbookViewId="0"/>
  </sheetViews>
  <sheetFormatPr defaultRowHeight="13.8"/>
  <cols>
    <col min="1" max="1" width="3.796875" customWidth="1"/>
    <col min="2" max="6" width="15.09765625" customWidth="1"/>
    <col min="7" max="7" width="5.69921875" customWidth="1"/>
    <col min="8" max="8" width="3.296875" customWidth="1"/>
    <col min="9" max="9" width="14.296875" customWidth="1"/>
    <col min="10" max="14" width="14.296875" style="11" customWidth="1"/>
  </cols>
  <sheetData>
    <row r="5" spans="2:25">
      <c r="Y5" s="13"/>
    </row>
    <row r="8" spans="2:25">
      <c r="B8" s="14"/>
      <c r="C8" s="14"/>
      <c r="D8" s="14"/>
      <c r="E8" s="14"/>
      <c r="F8" s="14"/>
      <c r="G8" s="14"/>
      <c r="H8" s="14"/>
      <c r="I8" s="14"/>
      <c r="J8" s="15"/>
      <c r="K8" s="15"/>
      <c r="L8" s="15"/>
      <c r="M8" s="15"/>
      <c r="N8" s="15"/>
      <c r="O8" s="14"/>
      <c r="P8" s="14"/>
      <c r="Q8" s="14"/>
      <c r="R8" s="14"/>
      <c r="S8" s="14"/>
    </row>
    <row r="9" spans="2:25">
      <c r="B9" s="14"/>
      <c r="C9" s="14"/>
      <c r="D9" s="14"/>
      <c r="E9" s="14"/>
      <c r="F9" s="14"/>
      <c r="G9" s="14"/>
      <c r="H9" s="14"/>
      <c r="I9" s="14"/>
      <c r="J9" s="15"/>
      <c r="K9" s="15"/>
      <c r="L9" s="15"/>
      <c r="M9" s="15"/>
      <c r="N9" s="15"/>
      <c r="O9" s="14"/>
      <c r="P9" s="14"/>
      <c r="Q9" s="14"/>
      <c r="R9" s="14"/>
      <c r="S9" s="14"/>
    </row>
    <row r="10" spans="2:25">
      <c r="B10" s="25"/>
      <c r="C10" s="26"/>
      <c r="D10" s="26"/>
      <c r="E10" s="26"/>
      <c r="F10" s="26"/>
      <c r="G10" s="26"/>
      <c r="H10" s="26"/>
      <c r="I10" s="25"/>
      <c r="J10" s="25"/>
      <c r="K10" s="25"/>
      <c r="L10" s="26"/>
      <c r="M10" s="25"/>
      <c r="N10" s="25"/>
    </row>
    <row r="11" spans="2:25">
      <c r="M11"/>
      <c r="N11"/>
    </row>
    <row r="12" spans="2:25">
      <c r="L12"/>
    </row>
    <row r="27" spans="2:14">
      <c r="B27" s="25"/>
      <c r="C27" s="26"/>
      <c r="D27" s="26"/>
      <c r="E27" s="26"/>
      <c r="F27" s="26"/>
      <c r="G27" s="26"/>
      <c r="H27" s="26"/>
      <c r="I27" s="25"/>
      <c r="J27" s="25"/>
      <c r="K27" s="25"/>
      <c r="L27" s="26"/>
      <c r="M27" s="26"/>
      <c r="N27" s="26"/>
    </row>
    <row r="29" spans="2:14">
      <c r="G29" s="23"/>
    </row>
    <row r="30" spans="2:14">
      <c r="G30" s="23"/>
    </row>
    <row r="31" spans="2:14">
      <c r="G31" s="23"/>
    </row>
    <row r="32" spans="2:14">
      <c r="G32" s="23"/>
    </row>
    <row r="33" spans="2:15">
      <c r="G33" s="23"/>
    </row>
    <row r="34" spans="2:15">
      <c r="G34" s="23"/>
    </row>
    <row r="35" spans="2:15">
      <c r="G35" s="23"/>
    </row>
    <row r="36" spans="2:15">
      <c r="G36" s="23"/>
    </row>
    <row r="37" spans="2:15">
      <c r="G37" s="23"/>
    </row>
    <row r="38" spans="2:15">
      <c r="G38" s="23"/>
    </row>
    <row r="39" spans="2:15">
      <c r="G39" s="23"/>
      <c r="H39" s="14"/>
    </row>
    <row r="40" spans="2:15" hidden="1">
      <c r="G40" s="23"/>
      <c r="H40" s="14"/>
      <c r="J40" s="11">
        <f t="array" ref="J40:N41">TRANSPOSE('Downtime factors'!A2:B6)</f>
        <v>6</v>
      </c>
      <c r="K40" s="11">
        <v>7</v>
      </c>
      <c r="L40" s="11">
        <v>4</v>
      </c>
      <c r="M40" s="11">
        <v>2</v>
      </c>
      <c r="N40" s="11">
        <v>8</v>
      </c>
    </row>
    <row r="41" spans="2:15" ht="31.2" customHeight="1">
      <c r="B41" s="14"/>
      <c r="C41" s="14"/>
      <c r="D41" s="14"/>
      <c r="E41" s="14"/>
      <c r="F41" s="14"/>
      <c r="G41" s="23"/>
      <c r="H41" s="14"/>
      <c r="I41" s="17"/>
      <c r="J41" s="18" t="str">
        <v>Machine adjustment</v>
      </c>
      <c r="K41" s="19" t="str">
        <v>Machine failure</v>
      </c>
      <c r="L41" s="19" t="str">
        <v>Inventory shortage</v>
      </c>
      <c r="M41" s="18" t="str">
        <v>Batch change</v>
      </c>
      <c r="N41" s="18" t="str">
        <v>Batch coding error</v>
      </c>
      <c r="O41" s="16"/>
    </row>
    <row r="42" spans="2:15">
      <c r="B42" s="22"/>
      <c r="C42" s="22"/>
      <c r="D42" s="22"/>
      <c r="E42" s="22"/>
      <c r="F42" s="22"/>
      <c r="G42" s="24"/>
      <c r="H42" s="22"/>
      <c r="I42" s="20" t="s">
        <v>40</v>
      </c>
      <c r="J42" s="21">
        <f>SUMIFS(INDEX('Line downtime'!$C$3:$N$40,,MATCH(One_Page_Report!J$40,'Line downtime'!$C$2:$N$2,0)),'Line downtime'!$B$3:$B$40,One_Page_Report!$I42)</f>
        <v>118</v>
      </c>
      <c r="K42" s="21">
        <f>SUMIFS(INDEX('Line downtime'!$C$3:$N$40,,MATCH(One_Page_Report!K$40,'Line downtime'!$C$2:$N$2,0)),'Line downtime'!$B$3:$B$40,One_Page_Report!$I42)</f>
        <v>85</v>
      </c>
      <c r="L42" s="21">
        <f>SUMIFS(INDEX('Line downtime'!$C$3:$N$40,,MATCH(One_Page_Report!L$40,'Line downtime'!$C$2:$N$2,0)),'Line downtime'!$B$3:$B$40,One_Page_Report!$I42)</f>
        <v>17</v>
      </c>
      <c r="M42" s="21">
        <f>SUMIFS(INDEX('Line downtime'!$C$3:$N$40,,MATCH(One_Page_Report!M$40,'Line downtime'!$C$2:$N$2,0)),'Line downtime'!$B$3:$B$40,One_Page_Report!$I42)</f>
        <v>10</v>
      </c>
      <c r="N42" s="21">
        <f>SUMIFS(INDEX('Line downtime'!$C$3:$N$40,,MATCH(One_Page_Report!N$40,'Line downtime'!$C$2:$N$2,0)),'Line downtime'!$B$3:$B$40,One_Page_Report!$I42)</f>
        <v>44</v>
      </c>
    </row>
    <row r="43" spans="2:15">
      <c r="B43" s="22"/>
      <c r="C43" s="22"/>
      <c r="D43" s="22"/>
      <c r="E43" s="22"/>
      <c r="F43" s="22"/>
      <c r="G43" s="24"/>
      <c r="H43" s="22"/>
      <c r="I43" s="20" t="s">
        <v>41</v>
      </c>
      <c r="J43" s="21">
        <f>SUMIFS(INDEX('Line downtime'!$C$3:$N$40,,MATCH(One_Page_Report!J$40,'Line downtime'!$C$2:$N$2,0)),'Line downtime'!$B$3:$B$40,One_Page_Report!$I43)</f>
        <v>79</v>
      </c>
      <c r="K43" s="21">
        <f>SUMIFS(INDEX('Line downtime'!$C$3:$N$40,,MATCH(One_Page_Report!K$40,'Line downtime'!$C$2:$N$2,0)),'Line downtime'!$B$3:$B$40,One_Page_Report!$I43)</f>
        <v>36</v>
      </c>
      <c r="L43" s="21">
        <f>SUMIFS(INDEX('Line downtime'!$C$3:$N$40,,MATCH(One_Page_Report!L$40,'Line downtime'!$C$2:$N$2,0)),'Line downtime'!$B$3:$B$40,One_Page_Report!$I43)</f>
        <v>85</v>
      </c>
      <c r="M43" s="21">
        <f>SUMIFS(INDEX('Line downtime'!$C$3:$N$40,,MATCH(One_Page_Report!M$40,'Line downtime'!$C$2:$N$2,0)),'Line downtime'!$B$3:$B$40,One_Page_Report!$I43)</f>
        <v>20</v>
      </c>
      <c r="N43" s="21">
        <f>SUMIFS(INDEX('Line downtime'!$C$3:$N$40,,MATCH(One_Page_Report!N$40,'Line downtime'!$C$2:$N$2,0)),'Line downtime'!$B$3:$B$40,One_Page_Report!$I43)</f>
        <v>30</v>
      </c>
    </row>
    <row r="44" spans="2:15">
      <c r="B44" s="22"/>
      <c r="C44" s="22"/>
      <c r="D44" s="22"/>
      <c r="E44" s="22"/>
      <c r="F44" s="22"/>
      <c r="G44" s="24"/>
      <c r="H44" s="22"/>
      <c r="I44" s="20" t="s">
        <v>42</v>
      </c>
      <c r="J44" s="21">
        <f>SUMIFS(INDEX('Line downtime'!$C$3:$N$40,,MATCH(One_Page_Report!J$40,'Line downtime'!$C$2:$N$2,0)),'Line downtime'!$B$3:$B$40,One_Page_Report!$I44)</f>
        <v>120</v>
      </c>
      <c r="K44" s="21">
        <f>SUMIFS(INDEX('Line downtime'!$C$3:$N$40,,MATCH(One_Page_Report!K$40,'Line downtime'!$C$2:$N$2,0)),'Line downtime'!$B$3:$B$40,One_Page_Report!$I44)</f>
        <v>88</v>
      </c>
      <c r="L44" s="21">
        <f>SUMIFS(INDEX('Line downtime'!$C$3:$N$40,,MATCH(One_Page_Report!L$40,'Line downtime'!$C$2:$N$2,0)),'Line downtime'!$B$3:$B$40,One_Page_Report!$I44)</f>
        <v>43</v>
      </c>
      <c r="M44" s="21">
        <f>SUMIFS(INDEX('Line downtime'!$C$3:$N$40,,MATCH(One_Page_Report!M$40,'Line downtime'!$C$2:$N$2,0)),'Line downtime'!$B$3:$B$40,One_Page_Report!$I44)</f>
        <v>0</v>
      </c>
      <c r="N44" s="21">
        <f>SUMIFS(INDEX('Line downtime'!$C$3:$N$40,,MATCH(One_Page_Report!N$40,'Line downtime'!$C$2:$N$2,0)),'Line downtime'!$B$3:$B$40,One_Page_Report!$I44)</f>
        <v>24</v>
      </c>
    </row>
    <row r="45" spans="2:15">
      <c r="B45" s="22"/>
      <c r="C45" s="22"/>
      <c r="D45" s="22"/>
      <c r="E45" s="22"/>
      <c r="F45" s="22"/>
      <c r="G45" s="24"/>
      <c r="H45" s="22"/>
      <c r="I45" s="20" t="s">
        <v>43</v>
      </c>
      <c r="J45" s="21">
        <f>SUMIFS(INDEX('Line downtime'!$C$3:$N$40,,MATCH(One_Page_Report!J$40,'Line downtime'!$C$2:$N$2,0)),'Line downtime'!$B$3:$B$40,One_Page_Report!$I45)</f>
        <v>15</v>
      </c>
      <c r="K45" s="21">
        <f>SUMIFS(INDEX('Line downtime'!$C$3:$N$40,,MATCH(One_Page_Report!K$40,'Line downtime'!$C$2:$N$2,0)),'Line downtime'!$B$3:$B$40,One_Page_Report!$I45)</f>
        <v>45</v>
      </c>
      <c r="L45" s="21">
        <f>SUMIFS(INDEX('Line downtime'!$C$3:$N$40,,MATCH(One_Page_Report!L$40,'Line downtime'!$C$2:$N$2,0)),'Line downtime'!$B$3:$B$40,One_Page_Report!$I45)</f>
        <v>80</v>
      </c>
      <c r="M45" s="21">
        <f>SUMIFS(INDEX('Line downtime'!$C$3:$N$40,,MATCH(One_Page_Report!M$40,'Line downtime'!$C$2:$N$2,0)),'Line downtime'!$B$3:$B$40,One_Page_Report!$I45)</f>
        <v>130</v>
      </c>
      <c r="N45" s="21">
        <f>SUMIFS(INDEX('Line downtime'!$C$3:$N$40,,MATCH(One_Page_Report!N$40,'Line downtime'!$C$2:$N$2,0)),'Line downtime'!$B$3:$B$40,One_Page_Report!$I45)</f>
        <v>47</v>
      </c>
    </row>
    <row r="46" spans="2:15">
      <c r="G46" s="23"/>
      <c r="H46" s="14"/>
    </row>
    <row r="47" spans="2:15">
      <c r="G47" s="23"/>
      <c r="H47" s="14"/>
    </row>
    <row r="48" spans="2:15">
      <c r="G48" s="23"/>
      <c r="H48" s="14"/>
    </row>
    <row r="49" spans="7:16">
      <c r="G49" s="23"/>
      <c r="H49" s="14"/>
    </row>
    <row r="50" spans="7:16">
      <c r="G50" s="23"/>
      <c r="H50" s="14"/>
    </row>
    <row r="51" spans="7:16">
      <c r="G51" s="23"/>
      <c r="H51" s="14"/>
    </row>
    <row r="52" spans="7:16">
      <c r="G52" s="24"/>
      <c r="H52" s="14"/>
    </row>
    <row r="53" spans="7:16">
      <c r="G53" s="24"/>
      <c r="H53" s="14"/>
    </row>
    <row r="54" spans="7:16">
      <c r="G54" s="24"/>
      <c r="H54" s="14"/>
    </row>
    <row r="55" spans="7:16">
      <c r="G55" s="24"/>
      <c r="H55" s="14"/>
    </row>
    <row r="56" spans="7:16">
      <c r="H56" s="14"/>
    </row>
    <row r="57" spans="7:16">
      <c r="H57" s="14"/>
      <c r="P57" s="12"/>
    </row>
  </sheetData>
  <conditionalFormatting sqref="J56:N59">
    <cfRule type="colorScale" priority="2">
      <colorScale>
        <cfvo type="min"/>
        <cfvo type="max"/>
        <color rgb="FFFCFCFF"/>
        <color rgb="FF006666"/>
      </colorScale>
    </cfRule>
  </conditionalFormatting>
  <conditionalFormatting sqref="J42:N45">
    <cfRule type="colorScale" priority="1">
      <colorScale>
        <cfvo type="min"/>
        <cfvo type="percentile" val="50"/>
        <cfvo type="max"/>
        <color rgb="FFFCFCFF"/>
        <color theme="0"/>
        <color rgb="FF006666"/>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opLeftCell="B1" workbookViewId="0">
      <selection activeCell="B1" sqref="B1"/>
    </sheetView>
  </sheetViews>
  <sheetFormatPr defaultRowHeight="13.8"/>
  <cols>
    <col min="1" max="1" width="16.69921875" customWidth="1"/>
    <col min="2" max="2" width="9.59765625" bestFit="1" customWidth="1"/>
    <col min="3" max="3" width="8.8984375" customWidth="1"/>
    <col min="4" max="4" width="9.3984375" bestFit="1" customWidth="1"/>
    <col min="5" max="5" width="9.59765625" bestFit="1" customWidth="1"/>
    <col min="6" max="6" width="8.8984375" customWidth="1"/>
    <col min="7" max="7" width="11" bestFit="1" customWidth="1"/>
    <col min="8" max="8" width="13.796875" bestFit="1" customWidth="1"/>
    <col min="9" max="9" width="8.8984375" customWidth="1"/>
    <col min="10" max="11" width="17.796875" customWidth="1"/>
    <col min="13" max="13" width="8.8984375" customWidth="1"/>
  </cols>
  <sheetData>
    <row r="1" spans="1:11">
      <c r="A1" s="2" t="s">
        <v>0</v>
      </c>
      <c r="B1" s="2" t="s">
        <v>1</v>
      </c>
      <c r="C1" s="2" t="s">
        <v>2</v>
      </c>
      <c r="D1" s="2" t="s">
        <v>3</v>
      </c>
      <c r="E1" s="2" t="s">
        <v>4</v>
      </c>
      <c r="F1" s="2" t="s">
        <v>5</v>
      </c>
      <c r="G1" s="2" t="s">
        <v>44</v>
      </c>
      <c r="H1" s="2" t="s">
        <v>39</v>
      </c>
      <c r="J1" s="4" t="s">
        <v>45</v>
      </c>
      <c r="K1" t="s">
        <v>47</v>
      </c>
    </row>
    <row r="2" spans="1:11">
      <c r="A2" s="1">
        <v>45533</v>
      </c>
      <c r="B2" t="s">
        <v>24</v>
      </c>
      <c r="C2">
        <v>422111</v>
      </c>
      <c r="D2" t="s">
        <v>43</v>
      </c>
      <c r="E2" s="3">
        <v>0.49305555555555558</v>
      </c>
      <c r="F2" s="3">
        <v>0.58680555555555558</v>
      </c>
      <c r="G2">
        <f>(F2-E2)*1440</f>
        <v>135</v>
      </c>
      <c r="H2">
        <f>INDEX(Products!$A$2:$D$7,MATCH('Line productivity'!$B2,Products!$A$2:$A$7,0),4)</f>
        <v>60</v>
      </c>
      <c r="J2" s="5" t="s">
        <v>40</v>
      </c>
      <c r="K2" s="8">
        <v>0.66839378238341973</v>
      </c>
    </row>
    <row r="3" spans="1:11">
      <c r="A3" s="1">
        <v>45533</v>
      </c>
      <c r="B3" t="s">
        <v>25</v>
      </c>
      <c r="C3">
        <v>422112</v>
      </c>
      <c r="D3" t="s">
        <v>43</v>
      </c>
      <c r="E3" s="3">
        <v>0.58680555555555558</v>
      </c>
      <c r="F3" s="3">
        <v>0.65625</v>
      </c>
      <c r="G3">
        <f t="shared" ref="G3:G39" si="0">(F3-E3)*1440</f>
        <v>99.999999999999972</v>
      </c>
      <c r="H3">
        <f>INDEX(Products!$A$2:$D$7,MATCH('Line productivity'!$B3,Products!$A$2:$A$7,0),4)</f>
        <v>60</v>
      </c>
      <c r="J3" s="5" t="s">
        <v>41</v>
      </c>
      <c r="K3" s="8">
        <v>0.64077669902912626</v>
      </c>
    </row>
    <row r="4" spans="1:11">
      <c r="A4" s="1">
        <v>45533</v>
      </c>
      <c r="B4" t="s">
        <v>25</v>
      </c>
      <c r="C4">
        <v>422113</v>
      </c>
      <c r="D4" t="s">
        <v>43</v>
      </c>
      <c r="E4" s="3">
        <v>0.65625</v>
      </c>
      <c r="F4" s="3">
        <v>0.73263888888888884</v>
      </c>
      <c r="G4">
        <f t="shared" si="0"/>
        <v>109.99999999999993</v>
      </c>
      <c r="H4">
        <f>INDEX(Products!$A$2:$D$7,MATCH('Line productivity'!$B4,Products!$A$2:$A$7,0),4)</f>
        <v>60</v>
      </c>
      <c r="J4" s="5" t="s">
        <v>42</v>
      </c>
      <c r="K4" s="8">
        <v>0.63170731707317074</v>
      </c>
    </row>
    <row r="5" spans="1:11">
      <c r="A5" s="1">
        <v>45533</v>
      </c>
      <c r="B5" t="s">
        <v>25</v>
      </c>
      <c r="C5">
        <v>422114</v>
      </c>
      <c r="D5" t="s">
        <v>43</v>
      </c>
      <c r="E5" s="3">
        <v>0.73263888888888884</v>
      </c>
      <c r="F5" s="3">
        <v>0.80208333333333326</v>
      </c>
      <c r="G5">
        <f t="shared" si="0"/>
        <v>99.999999999999972</v>
      </c>
      <c r="H5">
        <f>INDEX(Products!$A$2:$D$7,MATCH('Line productivity'!$B5,Products!$A$2:$A$7,0),4)</f>
        <v>60</v>
      </c>
      <c r="J5" s="5" t="s">
        <v>43</v>
      </c>
      <c r="K5" s="8">
        <v>0.60941176470588243</v>
      </c>
    </row>
    <row r="6" spans="1:11">
      <c r="A6" s="1">
        <v>45533</v>
      </c>
      <c r="B6" t="s">
        <v>25</v>
      </c>
      <c r="C6">
        <v>422115</v>
      </c>
      <c r="D6" t="s">
        <v>40</v>
      </c>
      <c r="E6" s="3">
        <v>0.80208333333333326</v>
      </c>
      <c r="F6" s="3">
        <v>0.86041666666666661</v>
      </c>
      <c r="G6">
        <f t="shared" si="0"/>
        <v>84.000000000000028</v>
      </c>
      <c r="H6">
        <f>INDEX(Products!$A$2:$D$7,MATCH('Line productivity'!$B6,Products!$A$2:$A$7,0),4)</f>
        <v>60</v>
      </c>
      <c r="J6" s="5" t="s">
        <v>46</v>
      </c>
      <c r="K6" s="8">
        <v>0.64022809745982379</v>
      </c>
    </row>
    <row r="7" spans="1:11">
      <c r="A7" s="1">
        <v>45533</v>
      </c>
      <c r="B7" t="s">
        <v>25</v>
      </c>
      <c r="C7">
        <v>422116</v>
      </c>
      <c r="D7" t="s">
        <v>40</v>
      </c>
      <c r="E7" s="3">
        <v>0.86041666666666661</v>
      </c>
      <c r="F7" s="3">
        <v>0.90208333333333324</v>
      </c>
      <c r="G7">
        <f t="shared" si="0"/>
        <v>59.999999999999943</v>
      </c>
      <c r="H7">
        <f>INDEX(Products!$A$2:$D$7,MATCH('Line productivity'!$B7,Products!$A$2:$A$7,0),4)</f>
        <v>60</v>
      </c>
    </row>
    <row r="8" spans="1:11">
      <c r="A8" s="1">
        <v>45533</v>
      </c>
      <c r="B8" t="s">
        <v>25</v>
      </c>
      <c r="C8">
        <v>422117</v>
      </c>
      <c r="D8" t="s">
        <v>40</v>
      </c>
      <c r="E8" s="3">
        <v>0.90208333333333324</v>
      </c>
      <c r="F8" s="3">
        <v>0.95416666666666661</v>
      </c>
      <c r="G8">
        <f t="shared" si="0"/>
        <v>75.000000000000057</v>
      </c>
      <c r="H8">
        <f>INDEX(Products!$A$2:$D$7,MATCH('Line productivity'!$B8,Products!$A$2:$A$7,0),4)</f>
        <v>60</v>
      </c>
    </row>
    <row r="9" spans="1:11">
      <c r="A9" s="1">
        <v>45534</v>
      </c>
      <c r="B9" t="s">
        <v>26</v>
      </c>
      <c r="C9">
        <v>422118</v>
      </c>
      <c r="D9" t="s">
        <v>41</v>
      </c>
      <c r="E9" s="3">
        <v>0.1701388888888889</v>
      </c>
      <c r="F9" s="3">
        <v>0.25347222222222221</v>
      </c>
      <c r="G9">
        <f t="shared" si="0"/>
        <v>119.99999999999997</v>
      </c>
      <c r="H9">
        <f>INDEX(Products!$A$2:$D$7,MATCH('Line productivity'!$B9,Products!$A$2:$A$7,0),4)</f>
        <v>60</v>
      </c>
    </row>
    <row r="10" spans="1:11">
      <c r="A10" s="1">
        <v>45534</v>
      </c>
      <c r="B10" t="s">
        <v>26</v>
      </c>
      <c r="C10">
        <v>422119</v>
      </c>
      <c r="D10" t="s">
        <v>41</v>
      </c>
      <c r="E10" s="3">
        <v>0.25347222222222221</v>
      </c>
      <c r="F10" s="3">
        <v>0.3125</v>
      </c>
      <c r="G10">
        <f t="shared" si="0"/>
        <v>85.000000000000014</v>
      </c>
      <c r="H10">
        <f>INDEX(Products!$A$2:$D$7,MATCH('Line productivity'!$B10,Products!$A$2:$A$7,0),4)</f>
        <v>60</v>
      </c>
    </row>
    <row r="11" spans="1:11">
      <c r="A11" s="1">
        <v>45534</v>
      </c>
      <c r="B11" t="s">
        <v>26</v>
      </c>
      <c r="C11">
        <v>422120</v>
      </c>
      <c r="D11" t="s">
        <v>41</v>
      </c>
      <c r="E11" s="3">
        <v>0.3125</v>
      </c>
      <c r="F11" s="3">
        <v>0.39027777777777778</v>
      </c>
      <c r="G11">
        <f t="shared" si="0"/>
        <v>112</v>
      </c>
      <c r="H11">
        <f>INDEX(Products!$A$2:$D$7,MATCH('Line productivity'!$B11,Products!$A$2:$A$7,0),4)</f>
        <v>60</v>
      </c>
    </row>
    <row r="12" spans="1:11">
      <c r="A12" s="1">
        <v>45534</v>
      </c>
      <c r="B12" t="s">
        <v>26</v>
      </c>
      <c r="C12">
        <v>422121</v>
      </c>
      <c r="D12" t="s">
        <v>42</v>
      </c>
      <c r="E12" s="3">
        <v>0.39027777777777778</v>
      </c>
      <c r="F12" s="3">
        <v>0.44236111111111109</v>
      </c>
      <c r="G12">
        <f t="shared" si="0"/>
        <v>74.999999999999972</v>
      </c>
      <c r="H12">
        <f>INDEX(Products!$A$2:$D$7,MATCH('Line productivity'!$B12,Products!$A$2:$A$7,0),4)</f>
        <v>60</v>
      </c>
    </row>
    <row r="13" spans="1:11">
      <c r="A13" s="1">
        <v>45534</v>
      </c>
      <c r="B13" t="s">
        <v>26</v>
      </c>
      <c r="C13">
        <v>422122</v>
      </c>
      <c r="D13" t="s">
        <v>42</v>
      </c>
      <c r="E13" s="3">
        <v>0.44236111111111109</v>
      </c>
      <c r="F13" s="3">
        <v>0.50138888888888888</v>
      </c>
      <c r="G13">
        <f t="shared" si="0"/>
        <v>85.000000000000014</v>
      </c>
      <c r="H13">
        <f>INDEX(Products!$A$2:$D$7,MATCH('Line productivity'!$B13,Products!$A$2:$A$7,0),4)</f>
        <v>60</v>
      </c>
    </row>
    <row r="14" spans="1:11">
      <c r="A14" s="1">
        <v>45534</v>
      </c>
      <c r="B14" t="s">
        <v>26</v>
      </c>
      <c r="C14">
        <v>422123</v>
      </c>
      <c r="D14" t="s">
        <v>42</v>
      </c>
      <c r="E14" s="3">
        <v>0.50138888888888888</v>
      </c>
      <c r="F14" s="3">
        <v>0.59375</v>
      </c>
      <c r="G14">
        <f t="shared" si="0"/>
        <v>133</v>
      </c>
      <c r="H14">
        <f>INDEX(Products!$A$2:$D$7,MATCH('Line productivity'!$B14,Products!$A$2:$A$7,0),4)</f>
        <v>60</v>
      </c>
    </row>
    <row r="15" spans="1:11">
      <c r="A15" s="1">
        <v>45534</v>
      </c>
      <c r="B15" t="s">
        <v>26</v>
      </c>
      <c r="C15">
        <v>422124</v>
      </c>
      <c r="D15" t="s">
        <v>42</v>
      </c>
      <c r="E15" s="3">
        <v>0.59375</v>
      </c>
      <c r="F15" s="3">
        <v>0.66319444444444442</v>
      </c>
      <c r="G15">
        <f t="shared" si="0"/>
        <v>99.999999999999972</v>
      </c>
      <c r="H15">
        <f>INDEX(Products!$A$2:$D$7,MATCH('Line productivity'!$B15,Products!$A$2:$A$7,0),4)</f>
        <v>60</v>
      </c>
    </row>
    <row r="16" spans="1:11">
      <c r="A16" s="1">
        <v>45534</v>
      </c>
      <c r="B16" t="s">
        <v>26</v>
      </c>
      <c r="C16">
        <v>422125</v>
      </c>
      <c r="D16" t="s">
        <v>40</v>
      </c>
      <c r="E16" s="3">
        <v>0.66319444444444442</v>
      </c>
      <c r="F16" s="3">
        <v>0.71875</v>
      </c>
      <c r="G16">
        <f t="shared" si="0"/>
        <v>80.000000000000028</v>
      </c>
      <c r="H16">
        <f>INDEX(Products!$A$2:$D$7,MATCH('Line productivity'!$B16,Products!$A$2:$A$7,0),4)</f>
        <v>60</v>
      </c>
    </row>
    <row r="17" spans="1:8">
      <c r="A17" s="1">
        <v>45534</v>
      </c>
      <c r="B17" t="s">
        <v>26</v>
      </c>
      <c r="C17">
        <v>422126</v>
      </c>
      <c r="D17" t="s">
        <v>40</v>
      </c>
      <c r="E17" s="3">
        <v>0.71875</v>
      </c>
      <c r="F17" s="3">
        <v>0.79097222222222219</v>
      </c>
      <c r="G17">
        <f t="shared" si="0"/>
        <v>103.99999999999994</v>
      </c>
      <c r="H17">
        <f>INDEX(Products!$A$2:$D$7,MATCH('Line productivity'!$B17,Products!$A$2:$A$7,0),4)</f>
        <v>60</v>
      </c>
    </row>
    <row r="18" spans="1:8">
      <c r="A18" s="1">
        <v>45534</v>
      </c>
      <c r="B18" t="s">
        <v>26</v>
      </c>
      <c r="C18">
        <v>422127</v>
      </c>
      <c r="D18" t="s">
        <v>40</v>
      </c>
      <c r="E18" s="3">
        <v>0.79097222222222219</v>
      </c>
      <c r="F18" s="3">
        <v>0.84861111111111109</v>
      </c>
      <c r="G18">
        <f t="shared" si="0"/>
        <v>83.000000000000028</v>
      </c>
      <c r="H18">
        <f>INDEX(Products!$A$2:$D$7,MATCH('Line productivity'!$B18,Products!$A$2:$A$7,0),4)</f>
        <v>60</v>
      </c>
    </row>
    <row r="19" spans="1:8">
      <c r="A19" s="1">
        <v>45534</v>
      </c>
      <c r="B19" t="s">
        <v>26</v>
      </c>
      <c r="C19">
        <v>422128</v>
      </c>
      <c r="D19" t="s">
        <v>40</v>
      </c>
      <c r="E19" s="3">
        <v>0.84861111111111109</v>
      </c>
      <c r="F19" s="3">
        <v>0.92638888888888893</v>
      </c>
      <c r="G19">
        <f t="shared" si="0"/>
        <v>112.00000000000009</v>
      </c>
      <c r="H19">
        <f>INDEX(Products!$A$2:$D$7,MATCH('Line productivity'!$B19,Products!$A$2:$A$7,0),4)</f>
        <v>60</v>
      </c>
    </row>
    <row r="20" spans="1:8">
      <c r="A20" s="1">
        <v>45534</v>
      </c>
      <c r="B20" t="s">
        <v>26</v>
      </c>
      <c r="C20">
        <v>422129</v>
      </c>
      <c r="D20" t="s">
        <v>40</v>
      </c>
      <c r="E20" s="3">
        <v>0.92638888888888893</v>
      </c>
      <c r="F20" s="3">
        <v>0.97847222222222219</v>
      </c>
      <c r="G20">
        <f t="shared" si="0"/>
        <v>74.999999999999886</v>
      </c>
      <c r="H20">
        <f>INDEX(Products!$A$2:$D$7,MATCH('Line productivity'!$B20,Products!$A$2:$A$7,0),4)</f>
        <v>60</v>
      </c>
    </row>
    <row r="21" spans="1:8">
      <c r="A21" s="1">
        <v>45535</v>
      </c>
      <c r="B21" t="s">
        <v>26</v>
      </c>
      <c r="C21">
        <v>422130</v>
      </c>
      <c r="D21" t="s">
        <v>41</v>
      </c>
      <c r="E21" s="3">
        <v>0.32291666666666669</v>
      </c>
      <c r="F21" s="3">
        <v>0.37847222222222221</v>
      </c>
      <c r="G21">
        <f t="shared" si="0"/>
        <v>79.999999999999957</v>
      </c>
      <c r="H21">
        <f>INDEX(Products!$A$2:$D$7,MATCH('Line productivity'!$B21,Products!$A$2:$A$7,0),4)</f>
        <v>60</v>
      </c>
    </row>
    <row r="22" spans="1:8">
      <c r="A22" s="1">
        <v>45535</v>
      </c>
      <c r="B22" t="s">
        <v>26</v>
      </c>
      <c r="C22">
        <v>422131</v>
      </c>
      <c r="D22" t="s">
        <v>41</v>
      </c>
      <c r="E22" s="3">
        <v>0.37847222222222221</v>
      </c>
      <c r="F22" s="3">
        <v>0.44097222222222221</v>
      </c>
      <c r="G22">
        <f t="shared" si="0"/>
        <v>90</v>
      </c>
      <c r="H22">
        <f>INDEX(Products!$A$2:$D$7,MATCH('Line productivity'!$B22,Products!$A$2:$A$7,0),4)</f>
        <v>60</v>
      </c>
    </row>
    <row r="23" spans="1:8">
      <c r="A23" s="1">
        <v>45535</v>
      </c>
      <c r="B23" t="s">
        <v>26</v>
      </c>
      <c r="C23">
        <v>422132</v>
      </c>
      <c r="D23" t="s">
        <v>41</v>
      </c>
      <c r="E23" s="3">
        <v>0.44097222222222221</v>
      </c>
      <c r="F23" s="3">
        <v>0.4826388888888889</v>
      </c>
      <c r="G23">
        <f t="shared" si="0"/>
        <v>60.000000000000028</v>
      </c>
      <c r="H23">
        <f>INDEX(Products!$A$2:$D$7,MATCH('Line productivity'!$B23,Products!$A$2:$A$7,0),4)</f>
        <v>60</v>
      </c>
    </row>
    <row r="24" spans="1:8">
      <c r="A24" s="1">
        <v>45535</v>
      </c>
      <c r="B24" t="s">
        <v>27</v>
      </c>
      <c r="C24">
        <v>422133</v>
      </c>
      <c r="D24" t="s">
        <v>41</v>
      </c>
      <c r="E24" s="3">
        <v>0.4826388888888889</v>
      </c>
      <c r="F24" s="3">
        <v>0.53819444444444442</v>
      </c>
      <c r="G24">
        <f t="shared" si="0"/>
        <v>79.999999999999957</v>
      </c>
      <c r="H24">
        <f>INDEX(Products!$A$2:$D$7,MATCH('Line productivity'!$B24,Products!$A$2:$A$7,0),4)</f>
        <v>60</v>
      </c>
    </row>
    <row r="25" spans="1:8">
      <c r="A25" s="1">
        <v>45535</v>
      </c>
      <c r="B25" t="s">
        <v>27</v>
      </c>
      <c r="C25">
        <v>422134</v>
      </c>
      <c r="D25" t="s">
        <v>43</v>
      </c>
      <c r="E25" s="3">
        <v>0.53819444444444442</v>
      </c>
      <c r="F25" s="3">
        <v>0.61458333333333337</v>
      </c>
      <c r="G25">
        <f t="shared" si="0"/>
        <v>110.00000000000009</v>
      </c>
      <c r="H25">
        <f>INDEX(Products!$A$2:$D$7,MATCH('Line productivity'!$B25,Products!$A$2:$A$7,0),4)</f>
        <v>60</v>
      </c>
    </row>
    <row r="26" spans="1:8">
      <c r="A26" s="1">
        <v>45535</v>
      </c>
      <c r="B26" t="s">
        <v>27</v>
      </c>
      <c r="C26">
        <v>422135</v>
      </c>
      <c r="D26" t="s">
        <v>43</v>
      </c>
      <c r="E26" s="3">
        <v>0.61458333333333337</v>
      </c>
      <c r="F26" s="3">
        <v>0.6875</v>
      </c>
      <c r="G26">
        <f t="shared" si="0"/>
        <v>104.99999999999994</v>
      </c>
      <c r="H26">
        <f>INDEX(Products!$A$2:$D$7,MATCH('Line productivity'!$B26,Products!$A$2:$A$7,0),4)</f>
        <v>60</v>
      </c>
    </row>
    <row r="27" spans="1:8">
      <c r="A27" s="1">
        <v>45535</v>
      </c>
      <c r="B27" t="s">
        <v>27</v>
      </c>
      <c r="C27">
        <v>422136</v>
      </c>
      <c r="D27" t="s">
        <v>43</v>
      </c>
      <c r="E27" s="3">
        <v>0.6875</v>
      </c>
      <c r="F27" s="3">
        <v>0.72916666666666663</v>
      </c>
      <c r="G27">
        <f t="shared" si="0"/>
        <v>59.999999999999943</v>
      </c>
      <c r="H27">
        <f>INDEX(Products!$A$2:$D$7,MATCH('Line productivity'!$B27,Products!$A$2:$A$7,0),4)</f>
        <v>60</v>
      </c>
    </row>
    <row r="28" spans="1:8">
      <c r="A28" s="1">
        <v>45537</v>
      </c>
      <c r="B28" t="s">
        <v>28</v>
      </c>
      <c r="C28">
        <v>422137</v>
      </c>
      <c r="D28" t="s">
        <v>41</v>
      </c>
      <c r="E28" s="3">
        <v>4.1666666666666664E-2</v>
      </c>
      <c r="F28" s="3">
        <v>0.11458333333333333</v>
      </c>
      <c r="G28">
        <f t="shared" si="0"/>
        <v>104.99999999999999</v>
      </c>
      <c r="H28">
        <f>INDEX(Products!$A$2:$D$7,MATCH('Line productivity'!$B28,Products!$A$2:$A$7,0),4)</f>
        <v>60</v>
      </c>
    </row>
    <row r="29" spans="1:8">
      <c r="A29" s="1">
        <v>45537</v>
      </c>
      <c r="B29" t="s">
        <v>28</v>
      </c>
      <c r="C29">
        <v>422138</v>
      </c>
      <c r="D29" t="s">
        <v>41</v>
      </c>
      <c r="E29" s="3">
        <v>0.11458333333333333</v>
      </c>
      <c r="F29" s="3">
        <v>0.1701388888888889</v>
      </c>
      <c r="G29">
        <f t="shared" si="0"/>
        <v>80.000000000000014</v>
      </c>
      <c r="H29">
        <f>INDEX(Products!$A$2:$D$7,MATCH('Line productivity'!$B29,Products!$A$2:$A$7,0),4)</f>
        <v>60</v>
      </c>
    </row>
    <row r="30" spans="1:8">
      <c r="A30" s="1">
        <v>45537</v>
      </c>
      <c r="B30" t="s">
        <v>28</v>
      </c>
      <c r="C30">
        <v>422139</v>
      </c>
      <c r="D30" t="s">
        <v>41</v>
      </c>
      <c r="E30" s="3">
        <v>0.1701388888888889</v>
      </c>
      <c r="F30" s="3">
        <v>0.2361111111111111</v>
      </c>
      <c r="G30">
        <f t="shared" si="0"/>
        <v>94.999999999999986</v>
      </c>
      <c r="H30">
        <f>INDEX(Products!$A$2:$D$7,MATCH('Line productivity'!$B30,Products!$A$2:$A$7,0),4)</f>
        <v>60</v>
      </c>
    </row>
    <row r="31" spans="1:8">
      <c r="A31" s="1">
        <v>45537</v>
      </c>
      <c r="B31" t="s">
        <v>28</v>
      </c>
      <c r="C31">
        <v>422140</v>
      </c>
      <c r="D31" t="s">
        <v>41</v>
      </c>
      <c r="E31" s="3">
        <v>0.2361111111111111</v>
      </c>
      <c r="F31" s="3">
        <v>0.3215277777777778</v>
      </c>
      <c r="G31">
        <f t="shared" si="0"/>
        <v>123.00000000000004</v>
      </c>
      <c r="H31">
        <f>INDEX(Products!$A$2:$D$7,MATCH('Line productivity'!$B31,Products!$A$2:$A$7,0),4)</f>
        <v>60</v>
      </c>
    </row>
    <row r="32" spans="1:8">
      <c r="A32" s="1">
        <v>45537</v>
      </c>
      <c r="B32" t="s">
        <v>28</v>
      </c>
      <c r="C32">
        <v>422141</v>
      </c>
      <c r="D32" t="s">
        <v>42</v>
      </c>
      <c r="E32" s="3">
        <v>0.3215277777777778</v>
      </c>
      <c r="F32" s="3">
        <v>0.36805555555555558</v>
      </c>
      <c r="G32">
        <f t="shared" si="0"/>
        <v>67</v>
      </c>
      <c r="H32">
        <f>INDEX(Products!$A$2:$D$7,MATCH('Line productivity'!$B32,Products!$A$2:$A$7,0),4)</f>
        <v>60</v>
      </c>
    </row>
    <row r="33" spans="1:8">
      <c r="A33" s="1">
        <v>45537</v>
      </c>
      <c r="B33" t="s">
        <v>28</v>
      </c>
      <c r="C33">
        <v>422142</v>
      </c>
      <c r="D33" t="s">
        <v>42</v>
      </c>
      <c r="E33" s="3">
        <v>0.36805555555555558</v>
      </c>
      <c r="F33" s="3">
        <v>0.43055555555555558</v>
      </c>
      <c r="G33">
        <f t="shared" si="0"/>
        <v>90</v>
      </c>
      <c r="H33">
        <f>INDEX(Products!$A$2:$D$7,MATCH('Line productivity'!$B33,Products!$A$2:$A$7,0),4)</f>
        <v>60</v>
      </c>
    </row>
    <row r="34" spans="1:8">
      <c r="A34" s="1">
        <v>45537</v>
      </c>
      <c r="B34" t="s">
        <v>28</v>
      </c>
      <c r="C34">
        <v>422143</v>
      </c>
      <c r="D34" t="s">
        <v>42</v>
      </c>
      <c r="E34" s="3">
        <v>0.43055555555555558</v>
      </c>
      <c r="F34" s="3">
        <v>0.51249999999999996</v>
      </c>
      <c r="G34">
        <f t="shared" si="0"/>
        <v>117.9999999999999</v>
      </c>
      <c r="H34">
        <f>INDEX(Products!$A$2:$D$7,MATCH('Line productivity'!$B34,Products!$A$2:$A$7,0),4)</f>
        <v>60</v>
      </c>
    </row>
    <row r="35" spans="1:8">
      <c r="A35" s="1">
        <v>45537</v>
      </c>
      <c r="B35" t="s">
        <v>29</v>
      </c>
      <c r="C35">
        <v>422144</v>
      </c>
      <c r="D35" t="s">
        <v>42</v>
      </c>
      <c r="E35" s="3">
        <v>0.51249999999999996</v>
      </c>
      <c r="F35" s="3">
        <v>0.61805555555555558</v>
      </c>
      <c r="G35">
        <f t="shared" si="0"/>
        <v>152.00000000000011</v>
      </c>
      <c r="H35">
        <f>INDEX(Products!$A$2:$D$7,MATCH('Line productivity'!$B35,Products!$A$2:$A$7,0),4)</f>
        <v>98</v>
      </c>
    </row>
    <row r="36" spans="1:8">
      <c r="A36" s="1">
        <v>45537</v>
      </c>
      <c r="B36" t="s">
        <v>29</v>
      </c>
      <c r="C36">
        <v>422145</v>
      </c>
      <c r="D36" t="s">
        <v>40</v>
      </c>
      <c r="E36" s="3">
        <v>0.61805555555555558</v>
      </c>
      <c r="F36" s="3">
        <v>0.70138888888888895</v>
      </c>
      <c r="G36">
        <f t="shared" si="0"/>
        <v>120.00000000000006</v>
      </c>
      <c r="H36">
        <f>INDEX(Products!$A$2:$D$7,MATCH('Line productivity'!$B36,Products!$A$2:$A$7,0),4)</f>
        <v>98</v>
      </c>
    </row>
    <row r="37" spans="1:8">
      <c r="A37" s="1">
        <v>45537</v>
      </c>
      <c r="B37" t="s">
        <v>29</v>
      </c>
      <c r="C37">
        <v>422146</v>
      </c>
      <c r="D37" t="s">
        <v>40</v>
      </c>
      <c r="E37" s="3">
        <v>0.70138888888888895</v>
      </c>
      <c r="F37" s="3">
        <v>0.8125</v>
      </c>
      <c r="G37">
        <f t="shared" si="0"/>
        <v>159.99999999999991</v>
      </c>
      <c r="H37">
        <f>INDEX(Products!$A$2:$D$7,MATCH('Line productivity'!$B37,Products!$A$2:$A$7,0),4)</f>
        <v>98</v>
      </c>
    </row>
    <row r="38" spans="1:8">
      <c r="A38" s="1">
        <v>45537</v>
      </c>
      <c r="B38" t="s">
        <v>29</v>
      </c>
      <c r="C38">
        <v>422147</v>
      </c>
      <c r="D38" t="s">
        <v>40</v>
      </c>
      <c r="E38" s="3">
        <v>0.8125</v>
      </c>
      <c r="F38" s="3">
        <v>0.95486111111111116</v>
      </c>
      <c r="G38">
        <f t="shared" si="0"/>
        <v>205.00000000000006</v>
      </c>
      <c r="H38">
        <f>INDEX(Products!$A$2:$D$7,MATCH('Line productivity'!$B38,Products!$A$2:$A$7,0),4)</f>
        <v>98</v>
      </c>
    </row>
    <row r="39" spans="1:8">
      <c r="A39" s="1">
        <v>45538</v>
      </c>
      <c r="B39" t="s">
        <v>29</v>
      </c>
      <c r="C39">
        <v>422148</v>
      </c>
      <c r="D39" t="s">
        <v>43</v>
      </c>
      <c r="E39" s="3">
        <v>0.95486111111111116</v>
      </c>
      <c r="F39" s="3">
        <v>1.0451388888888888</v>
      </c>
      <c r="G39">
        <f t="shared" si="0"/>
        <v>129.99999999999986</v>
      </c>
      <c r="H39">
        <f>INDEX(Products!$A$2:$D$7,MATCH('Line productivity'!$B39,Products!$A$2:$A$7,0),4)</f>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3.8"/>
  <cols>
    <col min="2" max="2" width="11.09765625" bestFit="1" customWidth="1"/>
    <col min="4" max="4" width="14.3984375" bestFit="1" customWidth="1"/>
  </cols>
  <sheetData>
    <row r="1" spans="1:4">
      <c r="A1" s="2" t="s">
        <v>1</v>
      </c>
      <c r="B1" s="2" t="s">
        <v>30</v>
      </c>
      <c r="C1" s="2" t="s">
        <v>31</v>
      </c>
      <c r="D1" s="2" t="s">
        <v>39</v>
      </c>
    </row>
    <row r="2" spans="1:4">
      <c r="A2" t="s">
        <v>24</v>
      </c>
      <c r="B2" t="s">
        <v>32</v>
      </c>
      <c r="C2" t="s">
        <v>38</v>
      </c>
      <c r="D2">
        <v>60</v>
      </c>
    </row>
    <row r="3" spans="1:4">
      <c r="A3" t="s">
        <v>25</v>
      </c>
      <c r="B3" t="s">
        <v>33</v>
      </c>
      <c r="C3" t="s">
        <v>38</v>
      </c>
      <c r="D3">
        <v>60</v>
      </c>
    </row>
    <row r="4" spans="1:4">
      <c r="A4" t="s">
        <v>26</v>
      </c>
      <c r="B4" t="s">
        <v>34</v>
      </c>
      <c r="C4" t="s">
        <v>38</v>
      </c>
      <c r="D4">
        <v>60</v>
      </c>
    </row>
    <row r="5" spans="1:4">
      <c r="A5" t="s">
        <v>27</v>
      </c>
      <c r="B5" t="s">
        <v>35</v>
      </c>
      <c r="C5" t="s">
        <v>38</v>
      </c>
      <c r="D5">
        <v>60</v>
      </c>
    </row>
    <row r="6" spans="1:4">
      <c r="A6" t="s">
        <v>28</v>
      </c>
      <c r="B6" t="s">
        <v>36</v>
      </c>
      <c r="C6" t="s">
        <v>38</v>
      </c>
      <c r="D6">
        <v>60</v>
      </c>
    </row>
    <row r="7" spans="1:4">
      <c r="A7" t="s">
        <v>29</v>
      </c>
      <c r="B7" t="s">
        <v>34</v>
      </c>
      <c r="C7" t="s">
        <v>37</v>
      </c>
      <c r="D7">
        <v>98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heetViews>
  <sheetFormatPr defaultRowHeight="13.8"/>
  <cols>
    <col min="1" max="1" width="8.8984375" customWidth="1"/>
    <col min="2" max="2" width="19.296875" bestFit="1" customWidth="1"/>
    <col min="3" max="3" width="14" bestFit="1" customWidth="1"/>
    <col min="4" max="4" width="10.59765625" customWidth="1"/>
    <col min="5" max="5" width="20" bestFit="1" customWidth="1"/>
    <col min="6" max="6" width="13.09765625" customWidth="1"/>
    <col min="7" max="7" width="26.8984375" customWidth="1"/>
    <col min="8" max="8" width="26.8984375" bestFit="1" customWidth="1"/>
  </cols>
  <sheetData>
    <row r="1" spans="1:7">
      <c r="A1" s="2" t="s">
        <v>6</v>
      </c>
      <c r="B1" s="2" t="s">
        <v>22</v>
      </c>
      <c r="C1" s="2" t="s">
        <v>7</v>
      </c>
      <c r="D1" s="2" t="s">
        <v>48</v>
      </c>
      <c r="E1" s="2" t="s">
        <v>49</v>
      </c>
    </row>
    <row r="2" spans="1:7">
      <c r="A2">
        <v>6</v>
      </c>
      <c r="B2" t="s">
        <v>9</v>
      </c>
      <c r="C2" t="s">
        <v>21</v>
      </c>
      <c r="D2">
        <f>SUM(INDEX('Line downtime'!$C$3:$N$40,,MATCH(A2,'Line downtime'!$C$2:$N$2,0)))</f>
        <v>332</v>
      </c>
      <c r="E2" s="9">
        <f>SUM($D$2:D2)/SUM($D$2:$D$13)</f>
        <v>0.23919308357348704</v>
      </c>
      <c r="F2" s="5"/>
      <c r="G2" s="7"/>
    </row>
    <row r="3" spans="1:7">
      <c r="A3">
        <v>7</v>
      </c>
      <c r="B3" t="s">
        <v>12</v>
      </c>
      <c r="C3" t="s">
        <v>20</v>
      </c>
      <c r="D3">
        <f>SUM(INDEX('Line downtime'!$C$3:$N$40,,MATCH(A3,'Line downtime'!$C$2:$N$2,0)))</f>
        <v>254</v>
      </c>
      <c r="E3" s="9">
        <f>SUM($D$2:D3)/SUM($D$2:$D$13)</f>
        <v>0.42219020172910665</v>
      </c>
      <c r="F3" s="5"/>
      <c r="G3" s="7"/>
    </row>
    <row r="4" spans="1:7">
      <c r="A4">
        <v>4</v>
      </c>
      <c r="B4" t="s">
        <v>14</v>
      </c>
      <c r="C4" t="s">
        <v>20</v>
      </c>
      <c r="D4">
        <f>SUM(INDEX('Line downtime'!$C$3:$N$40,,MATCH(A4,'Line downtime'!$C$2:$N$2,0)))</f>
        <v>225</v>
      </c>
      <c r="E4" s="9">
        <f>SUM($D$2:D4)/SUM($D$2:$D$13)</f>
        <v>0.58429394812680113</v>
      </c>
      <c r="F4" s="5"/>
    </row>
    <row r="5" spans="1:7">
      <c r="A5">
        <v>2</v>
      </c>
      <c r="B5" t="s">
        <v>8</v>
      </c>
      <c r="C5" t="s">
        <v>21</v>
      </c>
      <c r="D5">
        <f>SUM(INDEX('Line downtime'!$C$3:$N$40,,MATCH(A5,'Line downtime'!$C$2:$N$2,0)))</f>
        <v>160</v>
      </c>
      <c r="E5" s="9">
        <f>SUM($D$2:D5)/SUM($D$2:$D$13)</f>
        <v>0.69956772334293948</v>
      </c>
      <c r="F5" s="5"/>
    </row>
    <row r="6" spans="1:7">
      <c r="A6">
        <v>8</v>
      </c>
      <c r="B6" t="s">
        <v>13</v>
      </c>
      <c r="C6" t="s">
        <v>21</v>
      </c>
      <c r="D6">
        <f>SUM(INDEX('Line downtime'!$C$3:$N$40,,MATCH(A6,'Line downtime'!$C$2:$N$2,0)))</f>
        <v>145</v>
      </c>
      <c r="E6" s="9">
        <f>SUM($D$2:D6)/SUM($D$2:$D$13)</f>
        <v>0.80403458213256485</v>
      </c>
      <c r="F6" s="5"/>
    </row>
    <row r="7" spans="1:7">
      <c r="A7">
        <v>12</v>
      </c>
      <c r="B7" t="s">
        <v>16</v>
      </c>
      <c r="C7" t="s">
        <v>20</v>
      </c>
      <c r="D7">
        <f>SUM(INDEX('Line downtime'!$C$3:$N$40,,MATCH(A7,'Line downtime'!$C$2:$N$2,0)))</f>
        <v>74</v>
      </c>
      <c r="E7" s="9">
        <f>SUM($D$2:D7)/SUM($D$2:$D$13)</f>
        <v>0.85734870317002887</v>
      </c>
      <c r="F7" s="5"/>
    </row>
    <row r="8" spans="1:7">
      <c r="A8">
        <v>5</v>
      </c>
      <c r="B8" t="s">
        <v>10</v>
      </c>
      <c r="C8" t="s">
        <v>21</v>
      </c>
      <c r="D8">
        <f>SUM(INDEX('Line downtime'!$C$3:$N$40,,MATCH(A8,'Line downtime'!$C$2:$N$2,0)))</f>
        <v>57</v>
      </c>
      <c r="E8" s="9">
        <f>SUM($D$2:D8)/SUM($D$2:$D$13)</f>
        <v>0.89841498559077815</v>
      </c>
      <c r="F8" s="5"/>
    </row>
    <row r="9" spans="1:7">
      <c r="A9">
        <v>10</v>
      </c>
      <c r="B9" t="s">
        <v>18</v>
      </c>
      <c r="C9" t="s">
        <v>21</v>
      </c>
      <c r="D9">
        <f>SUM(INDEX('Line downtime'!$C$3:$N$40,,MATCH(A9,'Line downtime'!$C$2:$N$2,0)))</f>
        <v>49</v>
      </c>
      <c r="E9" s="9">
        <f>SUM($D$2:D9)/SUM($D$2:$D$13)</f>
        <v>0.93371757925072041</v>
      </c>
      <c r="F9" s="5"/>
    </row>
    <row r="10" spans="1:7">
      <c r="A10">
        <v>3</v>
      </c>
      <c r="B10" t="s">
        <v>19</v>
      </c>
      <c r="C10" t="s">
        <v>20</v>
      </c>
      <c r="D10">
        <f>SUM(INDEX('Line downtime'!$C$3:$N$40,,MATCH(A10,'Line downtime'!$C$2:$N$2,0)))</f>
        <v>42</v>
      </c>
      <c r="E10" s="9">
        <f>SUM($D$2:D10)/SUM($D$2:$D$13)</f>
        <v>0.96397694524495681</v>
      </c>
      <c r="F10" s="5"/>
    </row>
    <row r="11" spans="1:7">
      <c r="A11">
        <v>11</v>
      </c>
      <c r="B11" t="s">
        <v>11</v>
      </c>
      <c r="C11" t="s">
        <v>21</v>
      </c>
      <c r="D11">
        <f>SUM(INDEX('Line downtime'!$C$3:$N$40,,MATCH(A11,'Line downtime'!$C$2:$N$2,0)))</f>
        <v>33</v>
      </c>
      <c r="E11" s="9">
        <f>SUM($D$2:D11)/SUM($D$2:$D$13)</f>
        <v>0.98775216138328525</v>
      </c>
      <c r="F11" s="5"/>
    </row>
    <row r="12" spans="1:7">
      <c r="A12">
        <v>9</v>
      </c>
      <c r="B12" t="s">
        <v>15</v>
      </c>
      <c r="C12" t="s">
        <v>20</v>
      </c>
      <c r="D12">
        <f>SUM(INDEX('Line downtime'!$C$3:$N$40,,MATCH(A12,'Line downtime'!$C$2:$N$2,0)))</f>
        <v>17</v>
      </c>
      <c r="E12" s="9">
        <f>SUM($D$2:D12)/SUM($D$2:$D$13)</f>
        <v>1</v>
      </c>
      <c r="F12" s="5"/>
    </row>
    <row r="13" spans="1:7">
      <c r="A13">
        <v>1</v>
      </c>
      <c r="B13" t="s">
        <v>17</v>
      </c>
      <c r="C13" t="s">
        <v>20</v>
      </c>
      <c r="D13">
        <f>SUM(INDEX('Line downtime'!$C$3:$N$40,,MATCH(A13,'Line downtime'!$C$2:$N$2,0)))</f>
        <v>0</v>
      </c>
      <c r="E13" s="9">
        <f>SUM($D$2:D13)/SUM($D$2:$D$13)</f>
        <v>1</v>
      </c>
      <c r="F13" s="5"/>
    </row>
    <row r="14" spans="1:7">
      <c r="F14" s="5"/>
    </row>
    <row r="20" spans="1:1">
      <c r="A2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workbookViewId="0"/>
  </sheetViews>
  <sheetFormatPr defaultRowHeight="13.8"/>
  <cols>
    <col min="1" max="2" width="8.8984375" customWidth="1"/>
    <col min="3" max="14" width="5.59765625" customWidth="1"/>
  </cols>
  <sheetData>
    <row r="1" spans="1:14">
      <c r="C1" s="27" t="s">
        <v>23</v>
      </c>
      <c r="D1" s="27"/>
      <c r="E1" s="27"/>
      <c r="F1" s="27"/>
      <c r="G1" s="27"/>
      <c r="H1" s="27"/>
      <c r="I1" s="27"/>
      <c r="J1" s="27"/>
      <c r="K1" s="27"/>
      <c r="L1" s="27"/>
      <c r="M1" s="27"/>
      <c r="N1" s="27"/>
    </row>
    <row r="2" spans="1:14" s="5" customFormat="1">
      <c r="A2" s="10" t="s">
        <v>2</v>
      </c>
      <c r="B2" s="10" t="s">
        <v>3</v>
      </c>
      <c r="C2" s="10">
        <v>1</v>
      </c>
      <c r="D2" s="10">
        <v>2</v>
      </c>
      <c r="E2" s="10">
        <v>3</v>
      </c>
      <c r="F2" s="10">
        <v>4</v>
      </c>
      <c r="G2" s="10">
        <v>5</v>
      </c>
      <c r="H2" s="10">
        <v>6</v>
      </c>
      <c r="I2" s="10">
        <v>7</v>
      </c>
      <c r="J2" s="10">
        <v>8</v>
      </c>
      <c r="K2" s="10">
        <v>9</v>
      </c>
      <c r="L2" s="10">
        <v>10</v>
      </c>
      <c r="M2" s="10">
        <v>11</v>
      </c>
      <c r="N2" s="10">
        <v>12</v>
      </c>
    </row>
    <row r="3" spans="1:14">
      <c r="A3">
        <v>422111</v>
      </c>
      <c r="B3" t="str">
        <f>VLOOKUP('Line downtime'!A3,'Line productivity'!C:D,2,0)</f>
        <v>Mac</v>
      </c>
      <c r="D3">
        <v>60</v>
      </c>
      <c r="I3">
        <v>15</v>
      </c>
    </row>
    <row r="4" spans="1:14">
      <c r="A4">
        <v>422112</v>
      </c>
      <c r="B4" t="str">
        <f>VLOOKUP('Line downtime'!A4,'Line productivity'!C:D,2,0)</f>
        <v>Mac</v>
      </c>
      <c r="D4">
        <v>20</v>
      </c>
      <c r="J4">
        <v>20</v>
      </c>
    </row>
    <row r="5" spans="1:14">
      <c r="A5">
        <v>422113</v>
      </c>
      <c r="B5" t="str">
        <f>VLOOKUP('Line downtime'!A5,'Line productivity'!C:D,2,0)</f>
        <v>Mac</v>
      </c>
      <c r="D5">
        <v>50</v>
      </c>
    </row>
    <row r="6" spans="1:14">
      <c r="A6">
        <v>422114</v>
      </c>
      <c r="B6" t="str">
        <f>VLOOKUP('Line downtime'!A6,'Line productivity'!C:D,2,0)</f>
        <v>Mac</v>
      </c>
      <c r="F6">
        <v>25</v>
      </c>
      <c r="H6">
        <v>15</v>
      </c>
    </row>
    <row r="7" spans="1:14">
      <c r="A7">
        <v>422115</v>
      </c>
      <c r="B7" t="str">
        <f>VLOOKUP('Line downtime'!A7,'Line productivity'!C:D,2,0)</f>
        <v>Charlie</v>
      </c>
      <c r="L7">
        <v>24</v>
      </c>
    </row>
    <row r="8" spans="1:14">
      <c r="A8">
        <v>422116</v>
      </c>
      <c r="B8" t="str">
        <f>VLOOKUP('Line downtime'!A8,'Line productivity'!C:D,2,0)</f>
        <v>Charlie</v>
      </c>
    </row>
    <row r="9" spans="1:14">
      <c r="A9">
        <v>422117</v>
      </c>
      <c r="B9" t="str">
        <f>VLOOKUP('Line downtime'!A9,'Line productivity'!C:D,2,0)</f>
        <v>Charlie</v>
      </c>
      <c r="D9">
        <v>10</v>
      </c>
      <c r="H9">
        <v>5</v>
      </c>
    </row>
    <row r="10" spans="1:14">
      <c r="A10">
        <v>422118</v>
      </c>
      <c r="B10" t="str">
        <f>VLOOKUP('Line downtime'!A10,'Line productivity'!C:D,2,0)</f>
        <v>Dee</v>
      </c>
      <c r="H10">
        <v>14</v>
      </c>
      <c r="I10">
        <v>16</v>
      </c>
      <c r="M10">
        <v>10</v>
      </c>
      <c r="N10">
        <v>20</v>
      </c>
    </row>
    <row r="11" spans="1:14">
      <c r="A11">
        <v>422119</v>
      </c>
      <c r="B11" t="str">
        <f>VLOOKUP('Line downtime'!A11,'Line productivity'!C:D,2,0)</f>
        <v>Dee</v>
      </c>
      <c r="F11">
        <v>25</v>
      </c>
    </row>
    <row r="12" spans="1:14">
      <c r="A12">
        <v>422120</v>
      </c>
      <c r="B12" t="str">
        <f>VLOOKUP('Line downtime'!A12,'Line productivity'!C:D,2,0)</f>
        <v>Dee</v>
      </c>
      <c r="F12">
        <v>20</v>
      </c>
      <c r="G12">
        <v>15</v>
      </c>
      <c r="K12">
        <v>17</v>
      </c>
    </row>
    <row r="13" spans="1:14">
      <c r="A13">
        <v>422121</v>
      </c>
      <c r="B13" t="str">
        <f>VLOOKUP('Line downtime'!A13,'Line productivity'!C:D,2,0)</f>
        <v>Dennis</v>
      </c>
      <c r="I13">
        <v>15</v>
      </c>
    </row>
    <row r="14" spans="1:14">
      <c r="A14">
        <v>422122</v>
      </c>
      <c r="B14" t="str">
        <f>VLOOKUP('Line downtime'!A14,'Line productivity'!C:D,2,0)</f>
        <v>Dennis</v>
      </c>
      <c r="I14">
        <v>25</v>
      </c>
    </row>
    <row r="15" spans="1:14">
      <c r="A15">
        <v>422123</v>
      </c>
      <c r="B15" t="str">
        <f>VLOOKUP('Line downtime'!A15,'Line productivity'!C:D,2,0)</f>
        <v>Dennis</v>
      </c>
      <c r="F15">
        <v>43</v>
      </c>
      <c r="I15">
        <v>30</v>
      </c>
    </row>
    <row r="16" spans="1:14">
      <c r="A16">
        <v>422124</v>
      </c>
      <c r="B16" t="str">
        <f>VLOOKUP('Line downtime'!A16,'Line productivity'!C:D,2,0)</f>
        <v>Dennis</v>
      </c>
      <c r="G16">
        <v>20</v>
      </c>
      <c r="H16">
        <v>20</v>
      </c>
    </row>
    <row r="17" spans="1:14">
      <c r="A17">
        <v>422125</v>
      </c>
      <c r="B17" t="str">
        <f>VLOOKUP('Line downtime'!A17,'Line productivity'!C:D,2,0)</f>
        <v>Charlie</v>
      </c>
      <c r="M17">
        <v>10</v>
      </c>
      <c r="N17">
        <v>10</v>
      </c>
    </row>
    <row r="18" spans="1:14">
      <c r="A18">
        <v>422126</v>
      </c>
      <c r="B18" t="str">
        <f>VLOOKUP('Line downtime'!A18,'Line productivity'!C:D,2,0)</f>
        <v>Charlie</v>
      </c>
      <c r="J18">
        <v>44</v>
      </c>
    </row>
    <row r="19" spans="1:14">
      <c r="A19">
        <v>422127</v>
      </c>
      <c r="B19" t="str">
        <f>VLOOKUP('Line downtime'!A19,'Line productivity'!C:D,2,0)</f>
        <v>Charlie</v>
      </c>
      <c r="H19">
        <v>23</v>
      </c>
    </row>
    <row r="20" spans="1:14">
      <c r="A20">
        <v>422128</v>
      </c>
      <c r="B20" t="str">
        <f>VLOOKUP('Line downtime'!A20,'Line productivity'!C:D,2,0)</f>
        <v>Charlie</v>
      </c>
      <c r="G20">
        <v>22</v>
      </c>
      <c r="I20">
        <v>30</v>
      </c>
    </row>
    <row r="21" spans="1:14">
      <c r="A21">
        <v>422129</v>
      </c>
      <c r="B21" t="str">
        <f>VLOOKUP('Line downtime'!A21,'Line productivity'!C:D,2,0)</f>
        <v>Charlie</v>
      </c>
      <c r="N21">
        <v>15</v>
      </c>
    </row>
    <row r="22" spans="1:14">
      <c r="A22">
        <v>422130</v>
      </c>
      <c r="B22" t="str">
        <f>VLOOKUP('Line downtime'!A22,'Line productivity'!C:D,2,0)</f>
        <v>Dee</v>
      </c>
      <c r="D22">
        <v>20</v>
      </c>
    </row>
    <row r="23" spans="1:14">
      <c r="A23">
        <v>422131</v>
      </c>
      <c r="B23" t="str">
        <f>VLOOKUP('Line downtime'!A23,'Line productivity'!C:D,2,0)</f>
        <v>Dee</v>
      </c>
      <c r="F23">
        <v>20</v>
      </c>
      <c r="L23">
        <v>10</v>
      </c>
    </row>
    <row r="24" spans="1:14">
      <c r="A24">
        <v>422132</v>
      </c>
      <c r="B24" t="str">
        <f>VLOOKUP('Line downtime'!A24,'Line productivity'!C:D,2,0)</f>
        <v>Dee</v>
      </c>
    </row>
    <row r="25" spans="1:14">
      <c r="A25">
        <v>422133</v>
      </c>
      <c r="B25" t="str">
        <f>VLOOKUP('Line downtime'!A25,'Line productivity'!C:D,2,0)</f>
        <v>Dee</v>
      </c>
      <c r="I25">
        <v>20</v>
      </c>
    </row>
    <row r="26" spans="1:14">
      <c r="A26">
        <v>422134</v>
      </c>
      <c r="B26" t="str">
        <f>VLOOKUP('Line downtime'!A26,'Line productivity'!C:D,2,0)</f>
        <v>Mac</v>
      </c>
      <c r="I26">
        <v>30</v>
      </c>
      <c r="J26">
        <v>20</v>
      </c>
    </row>
    <row r="27" spans="1:14">
      <c r="A27">
        <v>422135</v>
      </c>
      <c r="B27" t="str">
        <f>VLOOKUP('Line downtime'!A27,'Line productivity'!C:D,2,0)</f>
        <v>Mac</v>
      </c>
      <c r="F27">
        <v>30</v>
      </c>
      <c r="N27">
        <v>15</v>
      </c>
    </row>
    <row r="28" spans="1:14">
      <c r="A28">
        <v>422136</v>
      </c>
      <c r="B28" t="str">
        <f>VLOOKUP('Line downtime'!A28,'Line productivity'!C:D,2,0)</f>
        <v>Mac</v>
      </c>
    </row>
    <row r="29" spans="1:14">
      <c r="A29">
        <v>422137</v>
      </c>
      <c r="B29" t="str">
        <f>VLOOKUP('Line downtime'!A29,'Line productivity'!C:D,2,0)</f>
        <v>Dee</v>
      </c>
      <c r="J29">
        <v>30</v>
      </c>
      <c r="L29">
        <v>15</v>
      </c>
    </row>
    <row r="30" spans="1:14">
      <c r="A30">
        <v>422138</v>
      </c>
      <c r="B30" t="str">
        <f>VLOOKUP('Line downtime'!A30,'Line productivity'!C:D,2,0)</f>
        <v>Dee</v>
      </c>
      <c r="E30">
        <v>20</v>
      </c>
    </row>
    <row r="31" spans="1:14">
      <c r="A31">
        <v>422139</v>
      </c>
      <c r="B31" t="str">
        <f>VLOOKUP('Line downtime'!A31,'Line productivity'!C:D,2,0)</f>
        <v>Dee</v>
      </c>
      <c r="F31">
        <v>20</v>
      </c>
      <c r="H31">
        <v>15</v>
      </c>
    </row>
    <row r="32" spans="1:14">
      <c r="A32">
        <v>422140</v>
      </c>
      <c r="B32" t="str">
        <f>VLOOKUP('Line downtime'!A32,'Line productivity'!C:D,2,0)</f>
        <v>Dee</v>
      </c>
      <c r="H32">
        <v>50</v>
      </c>
      <c r="M32">
        <v>13</v>
      </c>
    </row>
    <row r="33" spans="1:14">
      <c r="A33">
        <v>422141</v>
      </c>
      <c r="B33" t="str">
        <f>VLOOKUP('Line downtime'!A33,'Line productivity'!C:D,2,0)</f>
        <v>Dennis</v>
      </c>
      <c r="N33">
        <v>7</v>
      </c>
    </row>
    <row r="34" spans="1:14">
      <c r="A34">
        <v>422142</v>
      </c>
      <c r="B34" t="str">
        <f>VLOOKUP('Line downtime'!A34,'Line productivity'!C:D,2,0)</f>
        <v>Dennis</v>
      </c>
      <c r="H34">
        <v>30</v>
      </c>
    </row>
    <row r="35" spans="1:14">
      <c r="A35">
        <v>422143</v>
      </c>
      <c r="B35" t="str">
        <f>VLOOKUP('Line downtime'!A35,'Line productivity'!C:D,2,0)</f>
        <v>Dennis</v>
      </c>
      <c r="H35">
        <v>40</v>
      </c>
      <c r="I35">
        <v>18</v>
      </c>
    </row>
    <row r="36" spans="1:14">
      <c r="A36">
        <v>422144</v>
      </c>
      <c r="B36" t="str">
        <f>VLOOKUP('Line downtime'!A36,'Line productivity'!C:D,2,0)</f>
        <v>Dennis</v>
      </c>
      <c r="H36">
        <v>30</v>
      </c>
      <c r="J36">
        <v>24</v>
      </c>
    </row>
    <row r="37" spans="1:14">
      <c r="A37">
        <v>422145</v>
      </c>
      <c r="B37" t="str">
        <f>VLOOKUP('Line downtime'!A37,'Line productivity'!C:D,2,0)</f>
        <v>Charlie</v>
      </c>
      <c r="E37">
        <v>22</v>
      </c>
    </row>
    <row r="38" spans="1:14">
      <c r="A38">
        <v>422146</v>
      </c>
      <c r="B38" t="str">
        <f>VLOOKUP('Line downtime'!A38,'Line productivity'!C:D,2,0)</f>
        <v>Charlie</v>
      </c>
      <c r="H38">
        <v>30</v>
      </c>
      <c r="I38">
        <v>25</v>
      </c>
      <c r="N38">
        <v>7</v>
      </c>
    </row>
    <row r="39" spans="1:14">
      <c r="A39">
        <v>422147</v>
      </c>
      <c r="B39" t="str">
        <f>VLOOKUP('Line downtime'!A39,'Line productivity'!C:D,2,0)</f>
        <v>Charlie</v>
      </c>
      <c r="F39">
        <v>17</v>
      </c>
      <c r="H39">
        <v>60</v>
      </c>
      <c r="I39">
        <v>30</v>
      </c>
    </row>
    <row r="40" spans="1:14">
      <c r="A40">
        <v>422148</v>
      </c>
      <c r="B40" t="str">
        <f>VLOOKUP('Line downtime'!A40,'Line productivity'!C:D,2,0)</f>
        <v>Mac</v>
      </c>
      <c r="F40">
        <v>25</v>
      </c>
      <c r="J40">
        <v>7</v>
      </c>
    </row>
  </sheetData>
  <autoFilter ref="A2:N40"/>
  <mergeCells count="1">
    <mergeCell ref="C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One_Page_Report</vt:lpstr>
      <vt:lpstr>Line productivity</vt:lpstr>
      <vt:lpstr>Products</vt:lpstr>
      <vt:lpstr>Downtime factors</vt:lpstr>
      <vt:lpstr>Line downtime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vrach</cp:lastModifiedBy>
  <dcterms:created xsi:type="dcterms:W3CDTF">2024-08-19T19:52:48Z</dcterms:created>
  <dcterms:modified xsi:type="dcterms:W3CDTF">2024-11-03T21:06:36Z</dcterms:modified>
</cp:coreProperties>
</file>