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2" firstSheet="0" activeTab="0"/>
  </bookViews>
  <sheets>
    <sheet name="Patients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5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<sst xmlns="http://schemas.openxmlformats.org/spreadsheetml/2006/main" count="370" uniqueCount="244">
  <si>
    <t>code</t>
  </si>
  <si>
    <t>age</t>
  </si>
  <si>
    <t>gender</t>
  </si>
  <si>
    <t>transmission route</t>
  </si>
  <si>
    <t>infection</t>
  </si>
  <si>
    <t>treatment start</t>
  </si>
  <si>
    <t>last negative date</t>
  </si>
  <si>
    <t>first positive date</t>
  </si>
  <si>
    <t>infect date midpoint</t>
  </si>
  <si>
    <t>infect date best</t>
  </si>
  <si>
    <t>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</si>
  <si>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</si>
  <si>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</si>
  <si>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</si>
  <si>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</si>
  <si>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</si>
  <si>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</si>
  <si>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</si>
  <si>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</si>
  <si>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</si>
  <si>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</si>
  <si>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</si>
  <si>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</si>
  <si>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</si>
  <si>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</si>
  <si>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</si>
  <si>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</si>
  <si>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</si>
  <si>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</si>
  <si>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</si>
  <si>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</si>
  <si>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</si>
  <si>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</si>
  <si>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</si>
  <si>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</si>
  <si>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</si>
  <si>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</si>
  <si>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</si>
  <si>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</si>
  <si>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</si>
  <si>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</si>
  <si>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</si>
  <si>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</si>
  <si>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</si>
  <si>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</si>
  <si>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</si>
  <si>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</si>
  <si>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</si>
  <si>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</si>
  <si>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</si>
  <si>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</si>
  <si>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F</t>
  </si>
  <si>
    <t>HS</t>
  </si>
  <si>
    <t>IV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</si>
  <si>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</si>
  <si>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</si>
  <si>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</si>
  <si>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</si>
  <si>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</si>
  <si>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</si>
  <si>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</si>
  <si>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</si>
  <si>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</si>
  <si>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</si>
  <si>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</si>
  <si>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</si>
  <si>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</si>
  <si>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</si>
  <si>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</si>
  <si>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</si>
  <si>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</si>
  <si>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</si>
  <si>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</si>
  <si>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</si>
  <si>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</si>
  <si>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</si>
  <si>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</si>
  <si>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</si>
  <si>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</si>
  <si>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</si>
  <si>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</si>
  <si>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</si>
  <si>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</si>
  <si>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</si>
  <si>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</si>
  <si>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M</t>
  </si>
  <si>
    <t>MSM</t>
  </si>
  <si>
    <t>V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</si>
  <si>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</si>
  <si>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</si>
  <si>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</si>
  <si>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</si>
  <si>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</si>
  <si>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</si>
  <si>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</si>
  <si>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</si>
  <si>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</si>
  <si>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</si>
  <si>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</si>
  <si>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</si>
  <si>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</si>
  <si>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</si>
  <si>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</si>
  <si>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</si>
  <si>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</si>
  <si>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</si>
  <si>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</si>
  <si>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</si>
  <si>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</si>
  <si>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</si>
  <si>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</si>
  <si>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</si>
  <si>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</si>
  <si>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</si>
  <si>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</si>
  <si>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VI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</si>
  <si>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</si>
  <si>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</si>
  <si>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</si>
  <si>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</si>
  <si>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</si>
  <si>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</si>
  <si>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</si>
  <si>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</si>
  <si>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</si>
  <si>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</si>
  <si>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</si>
  <si>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</si>
  <si>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</si>
  <si>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</si>
  <si>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</si>
  <si>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</si>
  <si>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</si>
  <si>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</si>
  <si>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</si>
  <si>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</si>
  <si>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</si>
  <si>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</si>
  <si>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</si>
  <si>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p5</t>
  </si>
  <si>
    <t>III-IV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</si>
  <si>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</si>
  <si>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</si>
  <si>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</si>
  <si>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</si>
  <si>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</si>
  <si>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</si>
  <si>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</si>
  <si>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</si>
  <si>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</si>
  <si>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</si>
  <si>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</si>
  <si>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</si>
  <si>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</si>
  <si>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</si>
  <si>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</si>
  <si>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GGGATGTGTACTTCTGAACTTATTCTTG</t>
  </si>
  <si>
    <t>GGCATCTCCTATGGCAGGAAGAAG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</si>
  <si>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</si>
  <si>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</si>
  <si>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</si>
  <si>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</si>
  <si>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</si>
  <si>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</si>
  <si>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</si>
  <si>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</si>
  <si>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</si>
  <si>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</si>
  <si>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</si>
  <si>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</si>
  <si>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</si>
  <si>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</si>
  <si>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</si>
  <si>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</si>
  <si>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</si>
  <si>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</si>
  <si>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</si>
  <si>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</si>
  <si>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</si>
  <si>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</si>
  <si>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</si>
  <si>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</si>
  <si>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</si>
  <si>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</si>
  <si>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</si>
  <si>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</si>
  <si>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</si>
  <si>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</si>
  <si>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</si>
  <si>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</si>
  <si>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</si>
  <si>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</si>
  <si>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</si>
  <si>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</si>
  <si>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</si>
  <si>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</si>
  <si>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</si>
  <si>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</si>
  <si>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</si>
  <si>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</si>
  <si>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</si>
  <si>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</si>
  <si>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</si>
  <si>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</si>
  <si>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</si>
  <si>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</si>
  <si>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</si>
  <si>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</si>
  <si>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</si>
  <si>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</si>
  <si>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</si>
  <si>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</si>
  <si>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</si>
  <si>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</si>
  <si>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</si>
  <si>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</si>
  <si>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</si>
  <si>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II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</si>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</sst>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DD/MM/YYYY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0"/>
      <name val="Arial"/>
      <family val="2"/>
      <charset val="1"/>
    </font>
    <font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TableStyleLight1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65" zoomScaleNormal="65" zoomScalePageLayoutView="100" workbookViewId="0">
      <selection pane="topLeft" activeCell="A5" activeCellId="0" sqref="A5"/>
    </sheetView>
  </sheetViews>
  <sheetFormatPr defaultRowHeight="12.8"/>
  <cols>
    <col collapsed="false" hidden="false" max="5" min="1" style="0" width="8.58928571428571"/>
    <col collapsed="false" hidden="false" max="10" min="6" style="0" width="11.4642857142857"/>
    <col collapsed="false" hidden="false" max="11" min="11" style="0" width="8.58928571428571"/>
    <col collapsed="false" hidden="false" max="12" min="12" style="0" width="11.4642857142857"/>
    <col collapsed="false" hidden="false" max="14" min="13" style="0" width="8.58928571428571"/>
    <col collapsed="false" hidden="false" max="15" min="15" style="0" width="11.4642857142857"/>
    <col collapsed="false" hidden="false" max="1025" min="16" style="0" width="8.58928571428571"/>
  </cols>
  <sheetData>
    <row r="1" customFormat="false" ht="6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customFormat="false" ht="12.8" hidden="false" customHeight="false" outlineLevel="0" collapsed="false">
      <c r="A2" s="5" t="s">
        <v>50</v>
      </c>
      <c r="B2" s="6" t="n">
        <v>37</v>
      </c>
      <c r="C2" s="6" t="s">
        <v>51</v>
      </c>
      <c r="D2" s="7" t="s">
        <v>52</v>
      </c>
      <c r="F2" s="8" t="n">
        <v>38290</v>
      </c>
      <c r="G2" s="8" t="n">
        <v>35065</v>
      </c>
      <c r="H2" s="8" t="n">
        <v>35375</v>
      </c>
      <c r="I2" s="8" t="n">
        <f aca="false">(H2-G2)/2+G2</f>
        <v>35220</v>
      </c>
      <c r="J2" s="8" t="n">
        <v>35328</v>
      </c>
      <c r="K2" s="8" t="s">
        <v>53</v>
      </c>
      <c r="L2" s="9" t="n">
        <v>35377</v>
      </c>
      <c r="M2" s="10" t="n">
        <v>0.419</v>
      </c>
      <c r="N2" s="11" t="n">
        <f aca="false">64.0390127+21</f>
        <v>85.0390127</v>
      </c>
      <c r="O2" s="9" t="n">
        <f aca="false">L2-N2</f>
        <v>35291.9609873</v>
      </c>
      <c r="P2" s="11" t="n">
        <f aca="false">64.0390127+21</f>
        <v>85.0390127</v>
      </c>
      <c r="Q2" s="12" t="s">
        <v>54</v>
      </c>
      <c r="R2" s="12" t="s">
        <v>54</v>
      </c>
      <c r="S2" s="12" t="s">
        <v>55</v>
      </c>
      <c r="T2" s="13" t="s">
        <v>56</v>
      </c>
      <c r="U2" s="12" t="s">
        <v>57</v>
      </c>
      <c r="V2" s="13" t="s">
        <v>58</v>
      </c>
      <c r="W2" s="12" t="s">
        <v>59</v>
      </c>
      <c r="X2" s="13" t="s">
        <v>60</v>
      </c>
      <c r="Y2" s="12" t="s">
        <v>61</v>
      </c>
      <c r="Z2" s="13" t="s">
        <v>62</v>
      </c>
      <c r="AA2" s="14"/>
      <c r="AB2" s="15"/>
      <c r="AC2" s="16" t="s">
        <v>63</v>
      </c>
      <c r="AD2" s="15" t="s">
        <v>64</v>
      </c>
      <c r="AE2" s="16" t="s">
        <v>65</v>
      </c>
      <c r="AF2" s="15" t="s">
        <v>66</v>
      </c>
      <c r="AG2" s="16" t="s">
        <v>67</v>
      </c>
      <c r="AH2" s="15" t="s">
        <v>68</v>
      </c>
      <c r="AI2" s="16" t="s">
        <v>69</v>
      </c>
      <c r="AJ2" s="16" t="s">
        <v>70</v>
      </c>
      <c r="AK2" s="8" t="s">
        <v>71</v>
      </c>
      <c r="AL2" s="17"/>
      <c r="AM2" s="5" t="s">
        <v>72</v>
      </c>
      <c r="AN2" s="5" t="s">
        <v>73</v>
      </c>
      <c r="AO2" s="18" t="s">
        <v>74</v>
      </c>
      <c r="AP2" s="18" t="s">
        <v>75</v>
      </c>
      <c r="AQ2" s="18" t="s">
        <v>76</v>
      </c>
      <c r="AR2" s="18" t="s">
        <v>77</v>
      </c>
      <c r="AS2" s="18" t="s">
        <v>78</v>
      </c>
      <c r="AT2" s="18" t="s">
        <v>79</v>
      </c>
      <c r="AU2" s="18" t="s">
        <v>80</v>
      </c>
      <c r="AV2" s="18" t="s">
        <v>81</v>
      </c>
      <c r="AW2" s="18" t="s">
        <v>82</v>
      </c>
      <c r="AX2" s="18" t="s">
        <v>83</v>
      </c>
    </row>
    <row r="3" customFormat="false" ht="12.8" hidden="false" customHeight="false" outlineLevel="0" collapsed="false">
      <c r="A3" s="5" t="s">
        <v>84</v>
      </c>
      <c r="B3" s="19" t="n">
        <v>32</v>
      </c>
      <c r="C3" s="19" t="s">
        <v>85</v>
      </c>
      <c r="D3" s="7" t="s">
        <v>86</v>
      </c>
      <c r="F3" s="8" t="n">
        <v>39640</v>
      </c>
      <c r="G3" s="8" t="n">
        <v>37133</v>
      </c>
      <c r="H3" s="8" t="n">
        <v>37530</v>
      </c>
      <c r="I3" s="8" t="n">
        <f aca="false">(H3-G3)/2+G3</f>
        <v>37331.5</v>
      </c>
      <c r="J3" s="8" t="n">
        <v>37465</v>
      </c>
      <c r="K3" s="8" t="s">
        <v>87</v>
      </c>
      <c r="L3" s="9" t="n">
        <v>37539</v>
      </c>
      <c r="M3" s="10" t="n">
        <v>0.171</v>
      </c>
      <c r="N3" s="11" t="n">
        <f aca="false">40.2371595-21</f>
        <v>19.2371595</v>
      </c>
      <c r="O3" s="9" t="n">
        <f aca="false">L3-N3</f>
        <v>37519.7628405</v>
      </c>
      <c r="P3" s="11" t="n">
        <f aca="false">40.2371595-21</f>
        <v>19.2371595</v>
      </c>
      <c r="Q3" s="12" t="s">
        <v>88</v>
      </c>
      <c r="R3" s="13" t="s">
        <v>89</v>
      </c>
      <c r="S3" s="12" t="s">
        <v>55</v>
      </c>
      <c r="T3" s="13" t="s">
        <v>90</v>
      </c>
      <c r="U3" s="12" t="s">
        <v>91</v>
      </c>
      <c r="V3" s="13" t="s">
        <v>92</v>
      </c>
      <c r="W3" s="12" t="s">
        <v>93</v>
      </c>
      <c r="X3" s="13" t="s">
        <v>94</v>
      </c>
      <c r="Y3" s="12" t="s">
        <v>59</v>
      </c>
      <c r="Z3" s="13" t="s">
        <v>95</v>
      </c>
      <c r="AA3" s="14" t="s">
        <v>96</v>
      </c>
      <c r="AB3" s="15" t="s">
        <v>97</v>
      </c>
      <c r="AC3" s="16" t="s">
        <v>98</v>
      </c>
      <c r="AD3" s="15" t="s">
        <v>99</v>
      </c>
      <c r="AE3" s="16" t="s">
        <v>100</v>
      </c>
      <c r="AF3" s="15" t="s">
        <v>101</v>
      </c>
      <c r="AG3" s="16" t="s">
        <v>102</v>
      </c>
      <c r="AH3" s="15"/>
      <c r="AI3" s="16" t="s">
        <v>103</v>
      </c>
      <c r="AJ3" s="16" t="s">
        <v>104</v>
      </c>
      <c r="AK3" s="8" t="s">
        <v>105</v>
      </c>
      <c r="AL3" s="17"/>
      <c r="AM3" s="5"/>
      <c r="AN3" s="5" t="s">
        <v>106</v>
      </c>
      <c r="AO3" s="18" t="s">
        <v>74</v>
      </c>
      <c r="AP3" s="18" t="s">
        <v>75</v>
      </c>
      <c r="AQ3" s="18" t="s">
        <v>107</v>
      </c>
      <c r="AR3" s="18" t="s">
        <v>108</v>
      </c>
      <c r="AS3" s="18" t="s">
        <v>109</v>
      </c>
      <c r="AT3" s="18" t="s">
        <v>79</v>
      </c>
      <c r="AU3" s="18" t="s">
        <v>110</v>
      </c>
      <c r="AV3" s="18" t="s">
        <v>111</v>
      </c>
      <c r="AW3" s="18" t="s">
        <v>112</v>
      </c>
      <c r="AX3" s="18" t="s">
        <v>113</v>
      </c>
    </row>
    <row r="4" customFormat="false" ht="12.8" hidden="false" customHeight="false" outlineLevel="0" collapsed="false">
      <c r="A4" s="5" t="s">
        <v>114</v>
      </c>
      <c r="B4" s="19" t="n">
        <v>52</v>
      </c>
      <c r="C4" s="19" t="s">
        <v>85</v>
      </c>
      <c r="D4" s="7" t="s">
        <v>86</v>
      </c>
      <c r="F4" s="8" t="n">
        <v>39498</v>
      </c>
      <c r="G4" s="20" t="n">
        <v>35977</v>
      </c>
      <c r="H4" s="8" t="n">
        <v>36560</v>
      </c>
      <c r="I4" s="8" t="n">
        <f aca="false">(H4-G4)/2+G4</f>
        <v>36268.5</v>
      </c>
      <c r="J4" s="8" t="n">
        <v>36448.296518</v>
      </c>
      <c r="K4" s="8" t="s">
        <v>115</v>
      </c>
      <c r="L4" s="9" t="n">
        <v>36552</v>
      </c>
      <c r="M4" s="10" t="n">
        <v>0.898</v>
      </c>
      <c r="N4" s="11" t="n">
        <f aca="false">124.703482-21</f>
        <v>103.703482</v>
      </c>
      <c r="O4" s="9" t="n">
        <f aca="false">L4-N4</f>
        <v>36448.296518</v>
      </c>
      <c r="P4" s="11" t="n">
        <f aca="false">124.703482-21</f>
        <v>103.703482</v>
      </c>
      <c r="Q4" s="12" t="s">
        <v>54</v>
      </c>
      <c r="R4" s="13" t="s">
        <v>116</v>
      </c>
      <c r="S4" s="12" t="s">
        <v>56</v>
      </c>
      <c r="T4" s="13" t="s">
        <v>117</v>
      </c>
      <c r="U4" s="12" t="s">
        <v>58</v>
      </c>
      <c r="V4" s="13" t="s">
        <v>118</v>
      </c>
      <c r="W4" s="12" t="s">
        <v>60</v>
      </c>
      <c r="X4" s="13" t="s">
        <v>119</v>
      </c>
      <c r="Y4" s="12" t="s">
        <v>62</v>
      </c>
      <c r="Z4" s="13" t="s">
        <v>120</v>
      </c>
      <c r="AA4" s="14" t="s">
        <v>121</v>
      </c>
      <c r="AB4" s="15" t="s">
        <v>122</v>
      </c>
      <c r="AC4" s="16" t="s">
        <v>123</v>
      </c>
      <c r="AD4" s="15" t="s">
        <v>124</v>
      </c>
      <c r="AE4" s="16" t="s">
        <v>125</v>
      </c>
      <c r="AF4" s="15" t="s">
        <v>126</v>
      </c>
      <c r="AG4" s="16" t="s">
        <v>127</v>
      </c>
      <c r="AH4" s="15" t="s">
        <v>128</v>
      </c>
      <c r="AI4" s="16" t="s">
        <v>129</v>
      </c>
      <c r="AJ4" s="16" t="s">
        <v>130</v>
      </c>
      <c r="AK4" s="8" t="s">
        <v>105</v>
      </c>
      <c r="AL4" s="17"/>
      <c r="AM4" s="5" t="s">
        <v>131</v>
      </c>
      <c r="AN4" s="5" t="s">
        <v>132</v>
      </c>
      <c r="AO4" s="18" t="s">
        <v>74</v>
      </c>
      <c r="AP4" s="18" t="s">
        <v>133</v>
      </c>
      <c r="AQ4" s="18" t="s">
        <v>107</v>
      </c>
      <c r="AR4" s="18" t="s">
        <v>134</v>
      </c>
      <c r="AS4" s="18" t="s">
        <v>135</v>
      </c>
      <c r="AT4" s="18" t="s">
        <v>136</v>
      </c>
      <c r="AU4" s="18" t="s">
        <v>110</v>
      </c>
      <c r="AV4" s="18" t="s">
        <v>137</v>
      </c>
      <c r="AW4" s="18" t="s">
        <v>138</v>
      </c>
      <c r="AX4" s="18" t="s">
        <v>113</v>
      </c>
    </row>
    <row r="5" customFormat="false" ht="12.8" hidden="false" customHeight="false" outlineLevel="0" collapsed="false">
      <c r="A5" s="5" t="s">
        <v>139</v>
      </c>
      <c r="B5" s="19" t="n">
        <v>38</v>
      </c>
      <c r="C5" s="19" t="s">
        <v>85</v>
      </c>
      <c r="D5" s="7" t="s">
        <v>86</v>
      </c>
      <c r="F5" s="8" t="n">
        <v>39765</v>
      </c>
      <c r="G5" s="8" t="n">
        <v>37504</v>
      </c>
      <c r="H5" s="8" t="n">
        <v>37700</v>
      </c>
      <c r="I5" s="8" t="n">
        <f aca="false">(H5-G5)/2+G5</f>
        <v>37602</v>
      </c>
      <c r="J5" s="21" t="n">
        <v>37602</v>
      </c>
      <c r="K5" s="8" t="s">
        <v>140</v>
      </c>
      <c r="L5" s="22" t="n">
        <v>37903</v>
      </c>
      <c r="M5" s="10" t="n">
        <v>1.166</v>
      </c>
      <c r="N5" s="11" t="n">
        <f aca="false">174.311568-21</f>
        <v>153.311568</v>
      </c>
      <c r="O5" s="9" t="n">
        <f aca="false">L5-N5</f>
        <v>37749.688432</v>
      </c>
      <c r="P5" s="11" t="e">
        <f aca="false">O5-</f>
        <v>#N/A</v>
      </c>
      <c r="Q5" s="12" t="s">
        <v>141</v>
      </c>
      <c r="R5" s="13" t="s">
        <v>142</v>
      </c>
      <c r="S5" s="12" t="s">
        <v>143</v>
      </c>
      <c r="T5" s="13" t="s">
        <v>144</v>
      </c>
      <c r="U5" s="12" t="s">
        <v>145</v>
      </c>
      <c r="V5" s="13" t="s">
        <v>146</v>
      </c>
      <c r="W5" s="12" t="s">
        <v>119</v>
      </c>
      <c r="X5" s="13" t="s">
        <v>147</v>
      </c>
      <c r="Y5" s="12" t="s">
        <v>120</v>
      </c>
      <c r="Z5" s="13" t="s">
        <v>59</v>
      </c>
      <c r="AA5" s="14" t="s">
        <v>148</v>
      </c>
      <c r="AB5" s="15" t="s">
        <v>149</v>
      </c>
      <c r="AC5" s="16" t="s">
        <v>150</v>
      </c>
      <c r="AD5" s="15" t="s">
        <v>151</v>
      </c>
      <c r="AE5" s="16"/>
      <c r="AF5" s="15"/>
      <c r="AG5" s="16" t="s">
        <v>128</v>
      </c>
      <c r="AH5" s="15" t="s">
        <v>152</v>
      </c>
      <c r="AI5" s="16" t="s">
        <v>130</v>
      </c>
      <c r="AJ5" s="16" t="s">
        <v>103</v>
      </c>
      <c r="AK5" s="8" t="s">
        <v>105</v>
      </c>
      <c r="AL5" s="17"/>
      <c r="AM5" s="5"/>
      <c r="AN5" s="5" t="s">
        <v>153</v>
      </c>
      <c r="AO5" s="18" t="s">
        <v>74</v>
      </c>
      <c r="AP5" s="18" t="s">
        <v>154</v>
      </c>
      <c r="AQ5" s="18" t="s">
        <v>155</v>
      </c>
      <c r="AR5" s="18" t="s">
        <v>134</v>
      </c>
      <c r="AS5" s="18" t="s">
        <v>156</v>
      </c>
      <c r="AT5" s="18" t="s">
        <v>79</v>
      </c>
      <c r="AU5" s="18" t="s">
        <v>110</v>
      </c>
      <c r="AV5" s="18" t="s">
        <v>157</v>
      </c>
      <c r="AW5" s="18" t="s">
        <v>112</v>
      </c>
      <c r="AX5" s="18" t="s">
        <v>113</v>
      </c>
    </row>
    <row r="6" customFormat="false" ht="12.8" hidden="false" customHeight="false" outlineLevel="0" collapsed="false">
      <c r="A6" s="5" t="s">
        <v>158</v>
      </c>
      <c r="B6" s="19" t="n">
        <v>31</v>
      </c>
      <c r="C6" s="19" t="s">
        <v>85</v>
      </c>
      <c r="D6" s="7" t="s">
        <v>52</v>
      </c>
      <c r="E6" s="5" t="s">
        <v>159</v>
      </c>
      <c r="F6" s="8" t="n">
        <v>40105</v>
      </c>
      <c r="G6" s="20" t="n">
        <v>37541</v>
      </c>
      <c r="H6" s="8" t="n">
        <v>37586</v>
      </c>
      <c r="I6" s="8" t="n">
        <f aca="false">(H6-G6)/2+G6</f>
        <v>37563.5</v>
      </c>
      <c r="J6" s="8" t="n">
        <v>37540</v>
      </c>
      <c r="K6" s="8" t="s">
        <v>53</v>
      </c>
      <c r="L6" s="22" t="n">
        <v>37642</v>
      </c>
      <c r="M6" s="10" t="n">
        <v>0.29</v>
      </c>
      <c r="N6" s="11" t="n">
        <f aca="false">51.155682-21</f>
        <v>30.155682</v>
      </c>
      <c r="O6" s="9" t="n">
        <f aca="false">L6-N6</f>
        <v>37611.844318</v>
      </c>
      <c r="P6" s="11" t="e">
        <f aca="false">O6-</f>
        <v>#N/A</v>
      </c>
      <c r="Q6" s="12" t="s">
        <v>54</v>
      </c>
      <c r="R6" s="12" t="s">
        <v>54</v>
      </c>
      <c r="S6" s="12" t="s">
        <v>160</v>
      </c>
      <c r="T6" s="13" t="s">
        <v>161</v>
      </c>
      <c r="U6" s="12" t="s">
        <v>162</v>
      </c>
      <c r="V6" s="13" t="s">
        <v>118</v>
      </c>
      <c r="W6" s="12" t="s">
        <v>60</v>
      </c>
      <c r="X6" s="13" t="s">
        <v>119</v>
      </c>
      <c r="Y6" s="12" t="s">
        <v>59</v>
      </c>
      <c r="Z6" s="13" t="s">
        <v>120</v>
      </c>
      <c r="AA6" s="14"/>
      <c r="AB6" s="15"/>
      <c r="AC6" s="16" t="s">
        <v>163</v>
      </c>
      <c r="AD6" s="15" t="s">
        <v>164</v>
      </c>
      <c r="AE6" s="16" t="s">
        <v>165</v>
      </c>
      <c r="AF6" s="15" t="s">
        <v>166</v>
      </c>
      <c r="AG6" s="16" t="s">
        <v>127</v>
      </c>
      <c r="AH6" s="15" t="s">
        <v>128</v>
      </c>
      <c r="AI6" s="16" t="s">
        <v>103</v>
      </c>
      <c r="AJ6" s="16" t="s">
        <v>130</v>
      </c>
      <c r="AK6" s="8" t="s">
        <v>167</v>
      </c>
      <c r="AL6" s="17"/>
      <c r="AM6" s="5" t="s">
        <v>168</v>
      </c>
      <c r="AN6" s="5" t="s">
        <v>169</v>
      </c>
      <c r="AO6" s="18" t="s">
        <v>170</v>
      </c>
      <c r="AP6" s="18" t="s">
        <v>133</v>
      </c>
      <c r="AQ6" s="18" t="s">
        <v>171</v>
      </c>
      <c r="AR6" s="18" t="s">
        <v>134</v>
      </c>
      <c r="AS6" s="18" t="s">
        <v>172</v>
      </c>
      <c r="AT6" s="18" t="s">
        <v>173</v>
      </c>
      <c r="AU6" s="18" t="s">
        <v>174</v>
      </c>
      <c r="AV6" s="18" t="s">
        <v>175</v>
      </c>
      <c r="AW6" s="18" t="s">
        <v>138</v>
      </c>
      <c r="AX6" s="18" t="s">
        <v>176</v>
      </c>
    </row>
    <row r="7" customFormat="false" ht="12.8" hidden="false" customHeight="false" outlineLevel="0" collapsed="false">
      <c r="A7" s="5" t="s">
        <v>177</v>
      </c>
      <c r="B7" s="19" t="n">
        <v>35</v>
      </c>
      <c r="C7" s="19" t="s">
        <v>85</v>
      </c>
      <c r="D7" s="7" t="s">
        <v>86</v>
      </c>
      <c r="E7" s="5"/>
      <c r="F7" s="8" t="n">
        <v>38124</v>
      </c>
      <c r="G7" s="8" t="n">
        <v>35670</v>
      </c>
      <c r="H7" s="8" t="n">
        <v>35969</v>
      </c>
      <c r="I7" s="8" t="n">
        <f aca="false">(H7-G7)/2+G7</f>
        <v>35819.5</v>
      </c>
      <c r="J7" s="8" t="n">
        <v>35927</v>
      </c>
      <c r="K7" s="8" t="s">
        <v>87</v>
      </c>
      <c r="L7" s="9" t="n">
        <v>35991</v>
      </c>
      <c r="M7" s="10" t="n">
        <v>0.158</v>
      </c>
      <c r="N7" s="11" t="n">
        <f aca="false">39.098301-21</f>
        <v>18.098301</v>
      </c>
      <c r="O7" s="9" t="n">
        <f aca="false">L7-N7</f>
        <v>35972.901699</v>
      </c>
      <c r="P7" s="11" t="n">
        <f aca="false">39.098301-21</f>
        <v>18.098301</v>
      </c>
      <c r="Q7" s="12" t="s">
        <v>141</v>
      </c>
      <c r="R7" s="13" t="s">
        <v>178</v>
      </c>
      <c r="S7" s="12" t="s">
        <v>179</v>
      </c>
      <c r="T7" s="13" t="s">
        <v>180</v>
      </c>
      <c r="U7" s="12" t="s">
        <v>179</v>
      </c>
      <c r="V7" s="13" t="s">
        <v>181</v>
      </c>
      <c r="W7" s="12" t="s">
        <v>147</v>
      </c>
      <c r="X7" s="13" t="s">
        <v>182</v>
      </c>
      <c r="Y7" s="12" t="s">
        <v>59</v>
      </c>
      <c r="Z7" s="13" t="s">
        <v>183</v>
      </c>
      <c r="AA7" s="14" t="s">
        <v>184</v>
      </c>
      <c r="AB7" s="15" t="s">
        <v>185</v>
      </c>
      <c r="AC7" s="16" t="s">
        <v>186</v>
      </c>
      <c r="AD7" s="15" t="s">
        <v>187</v>
      </c>
      <c r="AE7" s="16" t="s">
        <v>188</v>
      </c>
      <c r="AF7" s="15" t="s">
        <v>189</v>
      </c>
      <c r="AG7" s="16" t="s">
        <v>190</v>
      </c>
      <c r="AH7" s="15" t="s">
        <v>191</v>
      </c>
      <c r="AI7" s="16" t="s">
        <v>103</v>
      </c>
      <c r="AJ7" s="16" t="s">
        <v>192</v>
      </c>
      <c r="AK7" s="8" t="s">
        <v>105</v>
      </c>
      <c r="AL7" s="17"/>
      <c r="AM7" s="5"/>
      <c r="AN7" s="5" t="s">
        <v>193</v>
      </c>
      <c r="AO7" s="18" t="s">
        <v>74</v>
      </c>
      <c r="AP7" s="18" t="s">
        <v>75</v>
      </c>
      <c r="AQ7" s="18" t="s">
        <v>107</v>
      </c>
      <c r="AR7" s="18" t="s">
        <v>194</v>
      </c>
      <c r="AS7" s="18" t="s">
        <v>156</v>
      </c>
      <c r="AT7" s="18" t="s">
        <v>79</v>
      </c>
      <c r="AU7" s="18" t="s">
        <v>195</v>
      </c>
      <c r="AV7" s="18" t="s">
        <v>157</v>
      </c>
      <c r="AW7" s="18" t="s">
        <v>196</v>
      </c>
      <c r="AX7" s="18" t="s">
        <v>197</v>
      </c>
    </row>
    <row r="8" customFormat="false" ht="12.8" hidden="false" customHeight="false" outlineLevel="0" collapsed="false">
      <c r="A8" s="5" t="s">
        <v>198</v>
      </c>
      <c r="B8" s="19" t="n">
        <v>32</v>
      </c>
      <c r="C8" s="19" t="s">
        <v>85</v>
      </c>
      <c r="D8" s="7" t="s">
        <v>86</v>
      </c>
      <c r="E8" s="5"/>
      <c r="F8" s="8" t="n">
        <v>38367</v>
      </c>
      <c r="G8" s="8" t="n">
        <v>34865</v>
      </c>
      <c r="H8" s="8" t="n">
        <v>35479</v>
      </c>
      <c r="I8" s="8" t="n">
        <f aca="false">(H8-G8)/2+G8</f>
        <v>35172</v>
      </c>
      <c r="J8" s="8" t="n">
        <v>35319</v>
      </c>
      <c r="K8" s="8" t="s">
        <v>115</v>
      </c>
      <c r="L8" s="9" t="n">
        <v>35499</v>
      </c>
      <c r="M8" s="10" t="n">
        <v>0.277</v>
      </c>
      <c r="N8" s="11" t="n">
        <f aca="false">49.9455276-21</f>
        <v>28.9455276</v>
      </c>
      <c r="O8" s="9" t="n">
        <f aca="false">L8-N8</f>
        <v>35470.0544724</v>
      </c>
      <c r="P8" s="11" t="n">
        <f aca="false">49.9455276-21</f>
        <v>28.9455276</v>
      </c>
      <c r="Q8" s="12" t="s">
        <v>199</v>
      </c>
      <c r="R8" s="13" t="s">
        <v>178</v>
      </c>
      <c r="S8" s="12" t="s">
        <v>179</v>
      </c>
      <c r="T8" s="13" t="s">
        <v>117</v>
      </c>
      <c r="U8" s="12" t="s">
        <v>179</v>
      </c>
      <c r="V8" s="13" t="s">
        <v>200</v>
      </c>
      <c r="W8" s="12" t="s">
        <v>201</v>
      </c>
      <c r="X8" s="13" t="s">
        <v>182</v>
      </c>
      <c r="Y8" s="12" t="s">
        <v>202</v>
      </c>
      <c r="Z8" s="13" t="s">
        <v>183</v>
      </c>
      <c r="AA8" s="14" t="s">
        <v>203</v>
      </c>
      <c r="AB8" s="15" t="s">
        <v>204</v>
      </c>
      <c r="AC8" s="16" t="s">
        <v>205</v>
      </c>
      <c r="AD8" s="15" t="s">
        <v>206</v>
      </c>
      <c r="AE8" s="16" t="s">
        <v>207</v>
      </c>
      <c r="AF8" s="15" t="s">
        <v>208</v>
      </c>
      <c r="AG8" s="16" t="s">
        <v>209</v>
      </c>
      <c r="AH8" s="15" t="s">
        <v>191</v>
      </c>
      <c r="AI8" s="16" t="s">
        <v>210</v>
      </c>
      <c r="AJ8" s="16" t="s">
        <v>211</v>
      </c>
      <c r="AK8" s="8" t="s">
        <v>105</v>
      </c>
      <c r="AL8" s="17"/>
      <c r="AM8" s="5"/>
      <c r="AN8" s="5" t="s">
        <v>212</v>
      </c>
      <c r="AO8" s="18" t="s">
        <v>74</v>
      </c>
      <c r="AP8" s="18" t="s">
        <v>75</v>
      </c>
      <c r="AQ8" s="18" t="s">
        <v>213</v>
      </c>
      <c r="AR8" s="18" t="s">
        <v>134</v>
      </c>
      <c r="AS8" s="18" t="s">
        <v>214</v>
      </c>
      <c r="AT8" s="18" t="s">
        <v>136</v>
      </c>
      <c r="AU8" s="18" t="s">
        <v>110</v>
      </c>
      <c r="AV8" s="18" t="s">
        <v>215</v>
      </c>
      <c r="AW8" s="18" t="s">
        <v>112</v>
      </c>
      <c r="AX8" s="18" t="s">
        <v>83</v>
      </c>
    </row>
    <row r="9" customFormat="false" ht="12.8" hidden="false" customHeight="false" outlineLevel="0" collapsed="false">
      <c r="A9" s="5" t="s">
        <v>216</v>
      </c>
      <c r="B9" s="19" t="n">
        <v>34</v>
      </c>
      <c r="C9" s="19" t="s">
        <v>85</v>
      </c>
      <c r="D9" s="23" t="s">
        <v>86</v>
      </c>
      <c r="E9" s="5" t="s">
        <v>159</v>
      </c>
      <c r="F9" s="21" t="n">
        <v>34632</v>
      </c>
      <c r="G9" s="8" t="n">
        <v>33045</v>
      </c>
      <c r="H9" s="8" t="n">
        <v>33056</v>
      </c>
      <c r="I9" s="8" t="n">
        <f aca="false">(H9-G9)/2+G9</f>
        <v>33050.5</v>
      </c>
      <c r="J9" s="8" t="n">
        <v>33027</v>
      </c>
      <c r="K9" s="8" t="s">
        <v>217</v>
      </c>
      <c r="L9" s="9" t="n">
        <v>33045</v>
      </c>
      <c r="M9" s="10" t="n">
        <v>0.101</v>
      </c>
      <c r="N9" s="11" t="n">
        <f aca="false">34.1048445-21</f>
        <v>13.1048445</v>
      </c>
      <c r="O9" s="9" t="n">
        <f aca="false">L9-N9</f>
        <v>33031.8951555</v>
      </c>
      <c r="P9" s="11" t="n">
        <f aca="false">34.1048445-21</f>
        <v>13.1048445</v>
      </c>
      <c r="Q9" s="12" t="s">
        <v>178</v>
      </c>
      <c r="R9" s="12" t="s">
        <v>178</v>
      </c>
      <c r="S9" s="12" t="s">
        <v>160</v>
      </c>
      <c r="T9" s="13" t="s">
        <v>218</v>
      </c>
      <c r="U9" s="12" t="s">
        <v>118</v>
      </c>
      <c r="V9" s="13" t="s">
        <v>57</v>
      </c>
      <c r="W9" s="12" t="s">
        <v>59</v>
      </c>
      <c r="X9" s="13" t="s">
        <v>219</v>
      </c>
      <c r="Y9" s="12" t="s">
        <v>61</v>
      </c>
      <c r="Z9" s="13" t="s">
        <v>220</v>
      </c>
      <c r="AA9" s="14"/>
      <c r="AB9" s="15"/>
      <c r="AC9" s="16" t="s">
        <v>221</v>
      </c>
      <c r="AD9" s="15" t="s">
        <v>222</v>
      </c>
      <c r="AE9" s="16" t="s">
        <v>223</v>
      </c>
      <c r="AF9" s="15" t="s">
        <v>224</v>
      </c>
      <c r="AG9" s="16" t="s">
        <v>225</v>
      </c>
      <c r="AH9" s="15" t="s">
        <v>226</v>
      </c>
      <c r="AI9" s="16" t="s">
        <v>227</v>
      </c>
      <c r="AJ9" s="16" t="s">
        <v>228</v>
      </c>
      <c r="AK9" s="8" t="s">
        <v>105</v>
      </c>
      <c r="AL9" s="17"/>
      <c r="AM9" s="5" t="s">
        <v>229</v>
      </c>
      <c r="AN9" s="5" t="s">
        <v>230</v>
      </c>
      <c r="AO9" s="18" t="s">
        <v>74</v>
      </c>
      <c r="AP9" s="18" t="s">
        <v>75</v>
      </c>
      <c r="AQ9" s="18" t="s">
        <v>107</v>
      </c>
      <c r="AR9" s="18" t="s">
        <v>134</v>
      </c>
      <c r="AS9" s="18" t="s">
        <v>156</v>
      </c>
      <c r="AT9" s="18" t="s">
        <v>79</v>
      </c>
      <c r="AU9" s="18" t="s">
        <v>110</v>
      </c>
      <c r="AV9" s="18" t="s">
        <v>157</v>
      </c>
      <c r="AW9" s="18" t="s">
        <v>112</v>
      </c>
      <c r="AX9" s="18" t="s">
        <v>113</v>
      </c>
    </row>
    <row r="10" customFormat="false" ht="12.8" hidden="false" customHeight="false" outlineLevel="0" collapsed="false">
      <c r="A10" s="5" t="s">
        <v>231</v>
      </c>
      <c r="B10" s="6" t="n">
        <v>53</v>
      </c>
      <c r="C10" s="6" t="s">
        <v>85</v>
      </c>
      <c r="D10" s="7" t="s">
        <v>86</v>
      </c>
      <c r="E10" s="5"/>
      <c r="F10" s="8" t="n">
        <v>38855</v>
      </c>
      <c r="G10" s="8" t="n">
        <v>36342</v>
      </c>
      <c r="H10" s="8" t="n">
        <v>36984</v>
      </c>
      <c r="I10" s="8" t="n">
        <f aca="false">(H10+G10)/2</f>
        <v>36663</v>
      </c>
      <c r="J10" s="8" t="n">
        <v>36663</v>
      </c>
      <c r="K10" s="8" t="s">
        <v>115</v>
      </c>
      <c r="L10" s="9" t="n">
        <v>37000</v>
      </c>
      <c r="M10" s="10" t="n">
        <v>1.222</v>
      </c>
      <c r="N10" s="11" t="n">
        <f aca="false">187.046854-21</f>
        <v>166.046854</v>
      </c>
      <c r="O10" s="9" t="n">
        <f aca="false">L10-N10</f>
        <v>36833.953146</v>
      </c>
      <c r="P10" s="11" t="n">
        <f aca="false">187.046854-21</f>
        <v>166.046854</v>
      </c>
      <c r="Q10" s="12" t="s">
        <v>54</v>
      </c>
      <c r="R10" s="13" t="s">
        <v>178</v>
      </c>
      <c r="S10" s="12" t="s">
        <v>90</v>
      </c>
      <c r="T10" s="13" t="s">
        <v>160</v>
      </c>
      <c r="U10" s="12" t="s">
        <v>92</v>
      </c>
      <c r="V10" s="13" t="s">
        <v>162</v>
      </c>
      <c r="W10" s="12" t="s">
        <v>147</v>
      </c>
      <c r="X10" s="13" t="s">
        <v>232</v>
      </c>
      <c r="Y10" s="12" t="s">
        <v>59</v>
      </c>
      <c r="Z10" s="13" t="s">
        <v>233</v>
      </c>
      <c r="AA10" s="14" t="s">
        <v>234</v>
      </c>
      <c r="AB10" s="15" t="s">
        <v>235</v>
      </c>
      <c r="AC10" s="16" t="s">
        <v>236</v>
      </c>
      <c r="AD10" s="15" t="s">
        <v>237</v>
      </c>
      <c r="AE10" s="16" t="s">
        <v>238</v>
      </c>
      <c r="AF10" s="15" t="s">
        <v>239</v>
      </c>
      <c r="AG10" s="16" t="s">
        <v>190</v>
      </c>
      <c r="AH10" s="15"/>
      <c r="AI10" s="16" t="s">
        <v>103</v>
      </c>
      <c r="AJ10" s="16" t="s">
        <v>240</v>
      </c>
      <c r="AK10" s="8" t="s">
        <v>105</v>
      </c>
      <c r="AL10" s="17"/>
      <c r="AM10" s="5"/>
      <c r="AN10" s="5" t="s">
        <v>241</v>
      </c>
      <c r="AO10" s="18" t="s">
        <v>74</v>
      </c>
      <c r="AP10" s="18" t="s">
        <v>75</v>
      </c>
      <c r="AQ10" s="18" t="s">
        <v>107</v>
      </c>
      <c r="AR10" s="18" t="s">
        <v>134</v>
      </c>
      <c r="AS10" s="18" t="s">
        <v>242</v>
      </c>
      <c r="AT10" s="18" t="s">
        <v>79</v>
      </c>
      <c r="AU10" s="18" t="s">
        <v>110</v>
      </c>
      <c r="AV10" s="18" t="s">
        <v>157</v>
      </c>
      <c r="AW10" s="18" t="s">
        <v>243</v>
      </c>
      <c r="AX10" s="18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2015-05-27T10:47:33Z</dcterms:created>
  <dc:creator>Fabio Zanini</dc:creator>
  <dc:language>en-US</dc:language>
  <cp:lastModifiedBy>Fabio Zanini</cp:lastModifiedBy>
  <dcterms:modified xsi:type="dcterms:W3CDTF">2015-05-27T10:50:57Z</dcterms:modified>
  <cp:revision>2</cp:revision>
</cp:coreProperties>
</file>