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668"/>
  <workbookPr defaultThemeVersion="124226"/>
  <mc:AlternateContent xmlns:mc="http://schemas.openxmlformats.org/markup-compatibility/2006">
    <mc:Choice Requires="x15">
      <x15ac:absPath xmlns:x15ac="http://schemas.microsoft.com/office/spreadsheetml/2010/11/ac" url="\\gainas0001.gaia.sll.se\gaiusr1$\1fhp\Mina dokument\Pek\Johanna B\Dynamics and reservoirs\Pek 4 EDI\"/>
    </mc:Choice>
  </mc:AlternateContent>
  <bookViews>
    <workbookView xWindow="-15" yWindow="-15" windowWidth="28860" windowHeight="6375"/>
  </bookViews>
  <sheets>
    <sheet name="Blad1" sheetId="1" r:id="rId1"/>
    <sheet name="Blad2" sheetId="2" r:id="rId2"/>
    <sheet name="Blad3" sheetId="3" r:id="rId3"/>
  </sheets>
  <calcPr calcId="171027"/>
</workbook>
</file>

<file path=xl/calcChain.xml><?xml version="1.0" encoding="utf-8"?>
<calcChain xmlns="http://schemas.openxmlformats.org/spreadsheetml/2006/main">
  <c r="AJ18" i="1" l="1"/>
  <c r="AK18" i="1" s="1"/>
  <c r="AJ19" i="1"/>
  <c r="AK19" i="1" s="1"/>
  <c r="AJ22" i="1"/>
  <c r="AK22" i="1" s="1"/>
  <c r="AJ25" i="1"/>
  <c r="AK25" i="1" s="1"/>
  <c r="AJ28" i="1"/>
  <c r="AK28" i="1" s="1"/>
  <c r="AJ29" i="1"/>
  <c r="AK29" i="1" s="1"/>
  <c r="AJ32" i="1"/>
  <c r="AK32" i="1" s="1"/>
  <c r="AH5" i="1"/>
  <c r="AH9" i="1"/>
  <c r="AH11" i="1"/>
  <c r="AH19" i="1"/>
  <c r="AH25" i="1"/>
  <c r="AH29" i="1"/>
  <c r="K33" i="1"/>
  <c r="AJ33" i="1" s="1"/>
  <c r="AK33" i="1" s="1"/>
  <c r="K28" i="1"/>
  <c r="AH28" i="1" s="1"/>
  <c r="K21" i="1"/>
  <c r="AJ21" i="1" s="1"/>
  <c r="AK21" i="1" s="1"/>
  <c r="K18" i="1"/>
  <c r="AH18" i="1" s="1"/>
  <c r="K17" i="1"/>
  <c r="AJ17" i="1" s="1"/>
  <c r="AK17" i="1" s="1"/>
  <c r="K9" i="1"/>
  <c r="AJ9" i="1" s="1"/>
  <c r="AK9" i="1" s="1"/>
  <c r="K24" i="1"/>
  <c r="AJ24" i="1" s="1"/>
  <c r="AK24" i="1" s="1"/>
  <c r="K16" i="1"/>
  <c r="AJ16" i="1" s="1"/>
  <c r="AK16" i="1" s="1"/>
  <c r="K15" i="1"/>
  <c r="AJ15" i="1" s="1"/>
  <c r="AK15" i="1" s="1"/>
  <c r="K8" i="1"/>
  <c r="AJ8" i="1" s="1"/>
  <c r="AK8" i="1" s="1"/>
  <c r="K13" i="1"/>
  <c r="AJ13" i="1" s="1"/>
  <c r="AK13" i="1" s="1"/>
  <c r="K6" i="1"/>
  <c r="AH6" i="1" s="1"/>
  <c r="U5" i="1"/>
  <c r="U7" i="1"/>
  <c r="U10" i="1"/>
  <c r="K10" i="1" s="1"/>
  <c r="AH10" i="1" s="1"/>
  <c r="U11" i="1"/>
  <c r="K11" i="1" s="1"/>
  <c r="AJ11" i="1" s="1"/>
  <c r="AK11" i="1" s="1"/>
  <c r="U12" i="1"/>
  <c r="K12" i="1" s="1"/>
  <c r="AJ12" i="1" s="1"/>
  <c r="AK12" i="1" s="1"/>
  <c r="U14" i="1"/>
  <c r="K14" i="1" s="1"/>
  <c r="AH14" i="1" s="1"/>
  <c r="U19" i="1"/>
  <c r="U22" i="1"/>
  <c r="U23" i="1"/>
  <c r="U25" i="1"/>
  <c r="U26" i="1"/>
  <c r="K26" i="1" s="1"/>
  <c r="AH26" i="1" s="1"/>
  <c r="U27" i="1"/>
  <c r="U29" i="1"/>
  <c r="U30" i="1"/>
  <c r="U31" i="1"/>
  <c r="K31" i="1" s="1"/>
  <c r="AH31" i="1" s="1"/>
  <c r="U32" i="1"/>
  <c r="U34" i="1"/>
  <c r="U4" i="1"/>
  <c r="O34" i="1"/>
  <c r="K34" i="1" s="1"/>
  <c r="AH34" i="1" s="1"/>
  <c r="O32" i="1"/>
  <c r="K32" i="1" s="1"/>
  <c r="AH32" i="1" s="1"/>
  <c r="O30" i="1"/>
  <c r="K30" i="1" s="1"/>
  <c r="AH30" i="1" s="1"/>
  <c r="O29" i="1"/>
  <c r="K29" i="1" s="1"/>
  <c r="O27" i="1"/>
  <c r="K27" i="1" s="1"/>
  <c r="AH27" i="1" s="1"/>
  <c r="O25" i="1"/>
  <c r="K25" i="1" s="1"/>
  <c r="O23" i="1"/>
  <c r="K23" i="1" s="1"/>
  <c r="AH23" i="1" s="1"/>
  <c r="O22" i="1"/>
  <c r="K22" i="1" s="1"/>
  <c r="AH22" i="1" s="1"/>
  <c r="O20" i="1"/>
  <c r="K20" i="1" s="1"/>
  <c r="AJ20" i="1" s="1"/>
  <c r="AK20" i="1" s="1"/>
  <c r="O19" i="1"/>
  <c r="K19" i="1" s="1"/>
  <c r="O7" i="1"/>
  <c r="K7" i="1" s="1"/>
  <c r="AJ7" i="1" s="1"/>
  <c r="AK7" i="1" s="1"/>
  <c r="O5" i="1"/>
  <c r="K5" i="1" s="1"/>
  <c r="AJ5" i="1" s="1"/>
  <c r="AK5" i="1" s="1"/>
  <c r="O4" i="1"/>
  <c r="K4" i="1" s="1"/>
  <c r="AJ4" i="1" s="1"/>
  <c r="AH33" i="1" l="1"/>
  <c r="AH21" i="1"/>
  <c r="AH17" i="1"/>
  <c r="AH13" i="1"/>
  <c r="AJ31" i="1"/>
  <c r="AK31" i="1" s="1"/>
  <c r="AJ27" i="1"/>
  <c r="AK27" i="1" s="1"/>
  <c r="AJ23" i="1"/>
  <c r="AK23" i="1" s="1"/>
  <c r="AH4" i="1"/>
  <c r="AH24" i="1"/>
  <c r="AH20" i="1"/>
  <c r="AH16" i="1"/>
  <c r="AH12" i="1"/>
  <c r="AH8" i="1"/>
  <c r="AJ14" i="1"/>
  <c r="AK14" i="1" s="1"/>
  <c r="AJ10" i="1"/>
  <c r="AK10" i="1" s="1"/>
  <c r="AJ6" i="1"/>
  <c r="AK6" i="1" s="1"/>
  <c r="AH15" i="1"/>
  <c r="AH7" i="1"/>
  <c r="AJ34" i="1"/>
  <c r="AK34" i="1" s="1"/>
  <c r="AJ30" i="1"/>
  <c r="AK30" i="1" s="1"/>
  <c r="AJ26" i="1"/>
  <c r="AK26" i="1" s="1"/>
  <c r="AK4" i="1"/>
  <c r="AD5" i="1" l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21" i="1"/>
  <c r="AD23" i="1"/>
  <c r="AD24" i="1"/>
  <c r="AD26" i="1"/>
  <c r="AD27" i="1"/>
  <c r="AD28" i="1"/>
  <c r="AD31" i="1"/>
  <c r="AD32" i="1"/>
  <c r="AD33" i="1"/>
  <c r="AD34" i="1"/>
  <c r="AD4" i="1"/>
</calcChain>
</file>

<file path=xl/sharedStrings.xml><?xml version="1.0" encoding="utf-8"?>
<sst xmlns="http://schemas.openxmlformats.org/spreadsheetml/2006/main" count="345" uniqueCount="153">
  <si>
    <t>IV</t>
  </si>
  <si>
    <t>V</t>
  </si>
  <si>
    <t>B</t>
  </si>
  <si>
    <t>VI</t>
  </si>
  <si>
    <t>C</t>
  </si>
  <si>
    <t>&gt;100</t>
  </si>
  <si>
    <t>Midpoint</t>
  </si>
  <si>
    <t>PHI</t>
  </si>
  <si>
    <t>MSM</t>
  </si>
  <si>
    <t>02_AG</t>
  </si>
  <si>
    <t>ID</t>
  </si>
  <si>
    <t>IDU</t>
  </si>
  <si>
    <t>Full</t>
  </si>
  <si>
    <t>Pos -p31</t>
  </si>
  <si>
    <t>A</t>
  </si>
  <si>
    <t>Neg</t>
  </si>
  <si>
    <t>I-III</t>
  </si>
  <si>
    <t>01_AE</t>
  </si>
  <si>
    <t>Full (but weak)</t>
  </si>
  <si>
    <t>V(-VI)</t>
  </si>
  <si>
    <t>Full - p31</t>
  </si>
  <si>
    <t>URF_AB</t>
  </si>
  <si>
    <t>24_BG</t>
  </si>
  <si>
    <t>Midpoint estimate</t>
  </si>
  <si>
    <t>PHI estimate</t>
  </si>
  <si>
    <t>Fiebig estimate</t>
  </si>
  <si>
    <t>BED estimate</t>
  </si>
  <si>
    <t>Gender</t>
  </si>
  <si>
    <t>Transmission route</t>
  </si>
  <si>
    <t>Age*</t>
  </si>
  <si>
    <t>First CD4 date</t>
  </si>
  <si>
    <t>First CD4 cell count (cells/µl)</t>
  </si>
  <si>
    <t>First virus load date</t>
  </si>
  <si>
    <t>First plasma HIV-1 RNA  level (copies/ml)</t>
  </si>
  <si>
    <t>Last neg Ab date</t>
  </si>
  <si>
    <t>First pos Ab date</t>
  </si>
  <si>
    <t>Days neg-pos</t>
  </si>
  <si>
    <t>Infect date midpoint</t>
  </si>
  <si>
    <t>Documented  PHI</t>
  </si>
  <si>
    <t>Infect date PHI</t>
  </si>
  <si>
    <t>HIV serology date</t>
  </si>
  <si>
    <t>Fiebig</t>
  </si>
  <si>
    <t>Infect date Fiebig</t>
  </si>
  <si>
    <t>BED ODn</t>
  </si>
  <si>
    <t>BED days since infection</t>
  </si>
  <si>
    <t>Infect date BED</t>
  </si>
  <si>
    <t>Estimated "true"  time of infection (TI)</t>
  </si>
  <si>
    <t>TI method</t>
  </si>
  <si>
    <t>Date of first sequenced sample</t>
  </si>
  <si>
    <t>Days between TI and first sequence</t>
  </si>
  <si>
    <t>Days between TI and last sequence</t>
  </si>
  <si>
    <t>Years between TI and last sequence</t>
  </si>
  <si>
    <t>Female</t>
  </si>
  <si>
    <t>Heterosexual</t>
  </si>
  <si>
    <t>&lt;500</t>
  </si>
  <si>
    <t>No</t>
  </si>
  <si>
    <t>Male</t>
  </si>
  <si>
    <t xml:space="preserve">Patient code </t>
  </si>
  <si>
    <t>S-P1</t>
  </si>
  <si>
    <t>S-P2</t>
  </si>
  <si>
    <t>S-P3</t>
  </si>
  <si>
    <t>S-P4</t>
  </si>
  <si>
    <t>S-P5</t>
  </si>
  <si>
    <t>S-P6</t>
  </si>
  <si>
    <t>S-P7</t>
  </si>
  <si>
    <t>S-P8</t>
  </si>
  <si>
    <t>S-P9</t>
  </si>
  <si>
    <t>S-P10</t>
  </si>
  <si>
    <t>S-P11</t>
  </si>
  <si>
    <t>S-P12</t>
  </si>
  <si>
    <t>S-P13</t>
  </si>
  <si>
    <t>S-P14</t>
  </si>
  <si>
    <t>S-P15</t>
  </si>
  <si>
    <t>S-P16</t>
  </si>
  <si>
    <t>S-P17</t>
  </si>
  <si>
    <t>S-P18</t>
  </si>
  <si>
    <t>S-P19</t>
  </si>
  <si>
    <t>S-P20</t>
  </si>
  <si>
    <t>S-P21</t>
  </si>
  <si>
    <t>S-P22</t>
  </si>
  <si>
    <t>S-P23</t>
  </si>
  <si>
    <t>S-P24</t>
  </si>
  <si>
    <t>S-P25</t>
  </si>
  <si>
    <t>S-P26</t>
  </si>
  <si>
    <t>S-P27</t>
  </si>
  <si>
    <t>S-P28</t>
  </si>
  <si>
    <t>S-P29</t>
  </si>
  <si>
    <t>S-P30</t>
  </si>
  <si>
    <t>S-P31</t>
  </si>
  <si>
    <t>Blood products</t>
  </si>
  <si>
    <t>HIV-1 subtyp</t>
  </si>
  <si>
    <t>&gt;1,000,000</t>
  </si>
  <si>
    <t>950,000</t>
  </si>
  <si>
    <t>569,000</t>
  </si>
  <si>
    <t>4,000</t>
  </si>
  <si>
    <t>74,300</t>
  </si>
  <si>
    <t>74,200</t>
  </si>
  <si>
    <t>27,800</t>
  </si>
  <si>
    <t>3,080,000</t>
  </si>
  <si>
    <t>8,400</t>
  </si>
  <si>
    <t>710,000</t>
  </si>
  <si>
    <t>68,700</t>
  </si>
  <si>
    <t>32,000</t>
  </si>
  <si>
    <t>221,000</t>
  </si>
  <si>
    <t>70,000</t>
  </si>
  <si>
    <t>8,440</t>
  </si>
  <si>
    <t>450,000</t>
  </si>
  <si>
    <t>26,600,000</t>
  </si>
  <si>
    <t>356,000</t>
  </si>
  <si>
    <t>255,000</t>
  </si>
  <si>
    <t>59,000</t>
  </si>
  <si>
    <t>544,000</t>
  </si>
  <si>
    <t>1,400,000</t>
  </si>
  <si>
    <t>10,900</t>
  </si>
  <si>
    <t>18,000</t>
  </si>
  <si>
    <t>HIV Western blot serology</t>
  </si>
  <si>
    <t>Fiebig stage</t>
  </si>
  <si>
    <t>Fiebig days since infection</t>
  </si>
  <si>
    <t>0.064</t>
  </si>
  <si>
    <t>0.861</t>
  </si>
  <si>
    <t>0.071</t>
  </si>
  <si>
    <t>1.874</t>
  </si>
  <si>
    <t>0.277</t>
  </si>
  <si>
    <t>0.043</t>
  </si>
  <si>
    <t>0.072</t>
  </si>
  <si>
    <t>0.126</t>
  </si>
  <si>
    <t>0.175</t>
  </si>
  <si>
    <t>4.234</t>
  </si>
  <si>
    <t>0.903</t>
  </si>
  <si>
    <t>0.166</t>
  </si>
  <si>
    <t>0.176</t>
  </si>
  <si>
    <t>0.122</t>
  </si>
  <si>
    <t>0.343</t>
  </si>
  <si>
    <t>0.133</t>
  </si>
  <si>
    <t>0.165</t>
  </si>
  <si>
    <t>0.154</t>
  </si>
  <si>
    <t>0.149</t>
  </si>
  <si>
    <t>0.282</t>
  </si>
  <si>
    <t>0.169</t>
  </si>
  <si>
    <t>0.143</t>
  </si>
  <si>
    <t>0.259</t>
  </si>
  <si>
    <t>0.139</t>
  </si>
  <si>
    <t>0.140</t>
  </si>
  <si>
    <t>0.070</t>
  </si>
  <si>
    <t>2.700</t>
  </si>
  <si>
    <t>0.040</t>
  </si>
  <si>
    <t>0.130</t>
  </si>
  <si>
    <t>0.120</t>
  </si>
  <si>
    <t>&gt;711</t>
  </si>
  <si>
    <t>Pos  weak p31</t>
  </si>
  <si>
    <t>First BED sample date</t>
  </si>
  <si>
    <t>BED</t>
  </si>
  <si>
    <t>Date of second sequenced sample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</si>
</sst>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\ _k_r_-;\-* #,##0.00\ _k_r_-;_-* &quot;-&quot;??\ _k_r_-;_-@_-"/>
    <numFmt numFmtId="164" formatCode="0.000"/>
    <numFmt numFmtId="165" formatCode="0.0"/>
  </numFmts>
  <fonts count="9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1"/>
      <name val="Calibri"/>
      <family val="2"/>
      <scheme val="minor"/>
    </font>
    <font>
      <sz val="10"/>
      <color rgb="FF000000"/>
      <name val="Arial"/>
      <family val="2"/>
      <charset val="1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indexed="8"/>
      <name val="Arial"/>
    </font>
    <font>
      <sz val="11"/>
      <color indexed="8"/>
      <name val="Calibri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0" fontId="3" fillId="0" borderId="0"/>
    <xf numFmtId="43" fontId="5" fillId="0" borderId="0" applyFont="0" applyFill="0" applyBorder="0" applyAlignment="0" applyProtection="0"/>
    <xf numFmtId="0" fontId="7" fillId="0" borderId="0"/>
  </cellStyleXfs>
  <cellXfs count="70">
    <xf numFmtId="0" fontId="0" fillId="0" borderId="0" xfId="0"/>
    <xf numFmtId="0" fontId="0" fillId="0" borderId="0" xfId="0" applyFont="1" applyBorder="1" applyAlignment="1">
      <alignment horizontal="center"/>
    </xf>
    <xf numFmtId="14" fontId="0" fillId="0" borderId="0" xfId="0" applyNumberFormat="1" applyFont="1" applyBorder="1" applyAlignment="1">
      <alignment horizontal="center"/>
    </xf>
    <xf numFmtId="0" fontId="0" fillId="0" borderId="0" xfId="0" applyFont="1" applyBorder="1" applyAlignment="1"/>
    <xf numFmtId="14" fontId="0" fillId="0" borderId="0" xfId="0" applyNumberFormat="1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164" fontId="0" fillId="0" borderId="0" xfId="0" applyNumberFormat="1" applyFont="1" applyFill="1" applyBorder="1" applyAlignment="1">
      <alignment horizontal="center"/>
    </xf>
    <xf numFmtId="164" fontId="0" fillId="0" borderId="0" xfId="0" applyNumberFormat="1" applyFont="1" applyBorder="1" applyAlignment="1">
      <alignment horizontal="center"/>
    </xf>
    <xf numFmtId="0" fontId="0" fillId="0" borderId="0" xfId="0" applyFont="1" applyBorder="1" applyAlignment="1">
      <alignment horizontal="center" wrapText="1"/>
    </xf>
    <xf numFmtId="1" fontId="0" fillId="0" borderId="0" xfId="0" applyNumberFormat="1" applyFont="1" applyBorder="1" applyAlignment="1">
      <alignment horizontal="center" wrapText="1"/>
    </xf>
    <xf numFmtId="14" fontId="1" fillId="0" borderId="0" xfId="4" applyNumberFormat="1" applyFont="1" applyFill="1" applyBorder="1" applyAlignment="1">
      <alignment horizontal="center"/>
    </xf>
    <xf numFmtId="1" fontId="1" fillId="0" borderId="0" xfId="4" applyNumberFormat="1" applyFont="1" applyFill="1" applyBorder="1" applyAlignment="1">
      <alignment horizontal="center"/>
    </xf>
    <xf numFmtId="0" fontId="0" fillId="0" borderId="0" xfId="0" applyFont="1" applyFill="1" applyBorder="1" applyAlignment="1"/>
    <xf numFmtId="0" fontId="1" fillId="0" borderId="0" xfId="4" applyFont="1" applyFill="1" applyBorder="1" applyAlignment="1">
      <alignment horizontal="center"/>
    </xf>
    <xf numFmtId="49" fontId="6" fillId="0" borderId="0" xfId="0" applyNumberFormat="1" applyFont="1" applyFill="1" applyBorder="1" applyAlignment="1">
      <alignment horizontal="center"/>
    </xf>
    <xf numFmtId="0" fontId="1" fillId="0" borderId="0" xfId="4" applyFont="1" applyFill="1" applyBorder="1" applyAlignment="1">
      <alignment horizontal="center" wrapText="1"/>
    </xf>
    <xf numFmtId="14" fontId="6" fillId="0" borderId="0" xfId="0" applyNumberFormat="1" applyFont="1" applyFill="1" applyBorder="1" applyAlignment="1">
      <alignment horizontal="center"/>
    </xf>
    <xf numFmtId="49" fontId="1" fillId="0" borderId="0" xfId="3" applyNumberFormat="1" applyFont="1" applyFill="1" applyBorder="1" applyAlignment="1">
      <alignment horizontal="center"/>
    </xf>
    <xf numFmtId="14" fontId="1" fillId="4" borderId="0" xfId="4" applyNumberFormat="1" applyFont="1" applyFill="1" applyBorder="1" applyAlignment="1">
      <alignment horizontal="center"/>
    </xf>
    <xf numFmtId="14" fontId="1" fillId="2" borderId="0" xfId="4" applyNumberFormat="1" applyFont="1" applyFill="1" applyBorder="1" applyAlignment="1">
      <alignment horizontal="center"/>
    </xf>
    <xf numFmtId="14" fontId="1" fillId="5" borderId="0" xfId="4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0" xfId="0" applyFill="1" applyBorder="1"/>
    <xf numFmtId="0" fontId="6" fillId="0" borderId="0" xfId="0" applyFont="1" applyFill="1" applyBorder="1" applyAlignment="1">
      <alignment horizontal="center"/>
    </xf>
    <xf numFmtId="0" fontId="8" fillId="0" borderId="0" xfId="4" applyFont="1" applyFill="1" applyBorder="1" applyAlignment="1">
      <alignment horizontal="center" wrapText="1"/>
    </xf>
    <xf numFmtId="14" fontId="1" fillId="3" borderId="0" xfId="4" applyNumberFormat="1" applyFont="1" applyFill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" fontId="1" fillId="0" borderId="0" xfId="3" applyNumberFormat="1" applyFont="1" applyFill="1" applyBorder="1" applyAlignment="1">
      <alignment horizontal="center"/>
    </xf>
    <xf numFmtId="1" fontId="6" fillId="0" borderId="0" xfId="0" applyNumberFormat="1" applyFont="1" applyFill="1" applyBorder="1" applyAlignment="1">
      <alignment horizontal="center"/>
    </xf>
    <xf numFmtId="165" fontId="6" fillId="0" borderId="0" xfId="0" applyNumberFormat="1" applyFont="1" applyFill="1" applyBorder="1" applyAlignment="1">
      <alignment horizontal="center"/>
    </xf>
    <xf numFmtId="14" fontId="0" fillId="2" borderId="0" xfId="0" applyNumberFormat="1" applyFill="1" applyBorder="1" applyAlignment="1">
      <alignment horizontal="center"/>
    </xf>
    <xf numFmtId="2" fontId="1" fillId="0" borderId="0" xfId="4" applyNumberFormat="1" applyFont="1" applyFill="1" applyBorder="1" applyAlignment="1">
      <alignment horizontal="center"/>
    </xf>
    <xf numFmtId="14" fontId="1" fillId="0" borderId="0" xfId="4" applyNumberFormat="1" applyFont="1" applyFill="1" applyBorder="1" applyAlignment="1">
      <alignment horizontal="center" wrapText="1"/>
    </xf>
    <xf numFmtId="49" fontId="1" fillId="0" borderId="0" xfId="4" applyNumberFormat="1" applyFont="1" applyFill="1" applyBorder="1" applyAlignment="1">
      <alignment horizontal="center"/>
    </xf>
    <xf numFmtId="14" fontId="1" fillId="6" borderId="0" xfId="4" applyNumberFormat="1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14" fontId="0" fillId="0" borderId="1" xfId="0" applyNumberFormat="1" applyFont="1" applyBorder="1" applyAlignment="1">
      <alignment horizontal="center"/>
    </xf>
    <xf numFmtId="164" fontId="0" fillId="0" borderId="1" xfId="0" applyNumberFormat="1" applyFont="1" applyBorder="1" applyAlignment="1">
      <alignment horizontal="center"/>
    </xf>
    <xf numFmtId="164" fontId="0" fillId="0" borderId="1" xfId="0" applyNumberFormat="1" applyFont="1" applyFill="1" applyBorder="1" applyAlignment="1">
      <alignment horizontal="center"/>
    </xf>
    <xf numFmtId="14" fontId="0" fillId="0" borderId="1" xfId="0" applyNumberFormat="1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 wrapText="1"/>
    </xf>
    <xf numFmtId="0" fontId="1" fillId="0" borderId="2" xfId="4" applyFont="1" applyFill="1" applyBorder="1" applyAlignment="1">
      <alignment horizontal="center" wrapText="1"/>
    </xf>
    <xf numFmtId="0" fontId="4" fillId="0" borderId="2" xfId="0" applyFont="1" applyFill="1" applyBorder="1" applyAlignment="1">
      <alignment horizontal="center" wrapText="1"/>
    </xf>
    <xf numFmtId="14" fontId="2" fillId="0" borderId="2" xfId="1" applyNumberFormat="1" applyFont="1" applyFill="1" applyBorder="1" applyAlignment="1">
      <alignment horizontal="center" wrapText="1"/>
    </xf>
    <xf numFmtId="0" fontId="2" fillId="0" borderId="2" xfId="1" applyFont="1" applyFill="1" applyBorder="1" applyAlignment="1">
      <alignment horizontal="center" wrapText="1"/>
    </xf>
    <xf numFmtId="164" fontId="4" fillId="0" borderId="2" xfId="0" applyNumberFormat="1" applyFont="1" applyFill="1" applyBorder="1" applyAlignment="1">
      <alignment horizontal="center" wrapText="1"/>
    </xf>
    <xf numFmtId="0" fontId="2" fillId="0" borderId="2" xfId="0" applyFont="1" applyFill="1" applyBorder="1" applyAlignment="1">
      <alignment horizontal="center" wrapText="1"/>
    </xf>
    <xf numFmtId="14" fontId="2" fillId="0" borderId="2" xfId="0" applyNumberFormat="1" applyFont="1" applyFill="1" applyBorder="1" applyAlignment="1">
      <alignment horizontal="center" wrapText="1"/>
    </xf>
    <xf numFmtId="164" fontId="2" fillId="0" borderId="2" xfId="0" applyNumberFormat="1" applyFont="1" applyFill="1" applyBorder="1" applyAlignment="1">
      <alignment horizontal="center" wrapText="1"/>
    </xf>
    <xf numFmtId="1" fontId="2" fillId="0" borderId="2" xfId="0" applyNumberFormat="1" applyFont="1" applyFill="1" applyBorder="1" applyAlignment="1">
      <alignment horizontal="center" wrapText="1"/>
    </xf>
    <xf numFmtId="14" fontId="4" fillId="0" borderId="2" xfId="0" applyNumberFormat="1" applyFont="1" applyFill="1" applyBorder="1" applyAlignment="1">
      <alignment horizontal="center" wrapText="1"/>
    </xf>
    <xf numFmtId="0" fontId="6" fillId="0" borderId="2" xfId="0" applyFont="1" applyFill="1" applyBorder="1" applyAlignment="1">
      <alignment horizontal="center"/>
    </xf>
    <xf numFmtId="0" fontId="8" fillId="0" borderId="2" xfId="4" applyFont="1" applyFill="1" applyBorder="1" applyAlignment="1">
      <alignment horizontal="center" wrapText="1"/>
    </xf>
    <xf numFmtId="0" fontId="1" fillId="0" borderId="2" xfId="4" applyFont="1" applyFill="1" applyBorder="1" applyAlignment="1">
      <alignment horizontal="center"/>
    </xf>
    <xf numFmtId="14" fontId="1" fillId="0" borderId="2" xfId="4" applyNumberFormat="1" applyFont="1" applyFill="1" applyBorder="1" applyAlignment="1">
      <alignment horizontal="center"/>
    </xf>
    <xf numFmtId="49" fontId="1" fillId="0" borderId="2" xfId="3" applyNumberFormat="1" applyFont="1" applyFill="1" applyBorder="1" applyAlignment="1">
      <alignment horizontal="center"/>
    </xf>
    <xf numFmtId="14" fontId="1" fillId="3" borderId="2" xfId="4" applyNumberFormat="1" applyFont="1" applyFill="1" applyBorder="1" applyAlignment="1">
      <alignment horizontal="center"/>
    </xf>
    <xf numFmtId="1" fontId="1" fillId="0" borderId="2" xfId="4" applyNumberFormat="1" applyFont="1" applyFill="1" applyBorder="1" applyAlignment="1">
      <alignment horizontal="center"/>
    </xf>
    <xf numFmtId="49" fontId="6" fillId="0" borderId="2" xfId="0" applyNumberFormat="1" applyFont="1" applyFill="1" applyBorder="1" applyAlignment="1">
      <alignment horizontal="center"/>
    </xf>
    <xf numFmtId="1" fontId="0" fillId="0" borderId="2" xfId="0" applyNumberFormat="1" applyBorder="1" applyAlignment="1">
      <alignment horizontal="center"/>
    </xf>
    <xf numFmtId="14" fontId="0" fillId="0" borderId="2" xfId="0" applyNumberFormat="1" applyBorder="1" applyAlignment="1">
      <alignment horizontal="center"/>
    </xf>
    <xf numFmtId="1" fontId="1" fillId="0" borderId="2" xfId="3" applyNumberFormat="1" applyFont="1" applyFill="1" applyBorder="1" applyAlignment="1">
      <alignment horizontal="center"/>
    </xf>
    <xf numFmtId="14" fontId="6" fillId="0" borderId="2" xfId="0" applyNumberFormat="1" applyFont="1" applyFill="1" applyBorder="1" applyAlignment="1">
      <alignment horizontal="center"/>
    </xf>
    <xf numFmtId="1" fontId="6" fillId="0" borderId="2" xfId="0" applyNumberFormat="1" applyFont="1" applyFill="1" applyBorder="1" applyAlignment="1">
      <alignment horizontal="center"/>
    </xf>
    <xf numFmtId="165" fontId="6" fillId="0" borderId="2" xfId="0" applyNumberFormat="1" applyFont="1" applyFill="1" applyBorder="1" applyAlignment="1">
      <alignment horizontal="center"/>
    </xf>
    <xf numFmtId="14" fontId="4" fillId="0" borderId="3" xfId="0" applyNumberFormat="1" applyFont="1" applyBorder="1" applyAlignment="1">
      <alignment horizontal="center"/>
    </xf>
    <xf numFmtId="0" fontId="4" fillId="0" borderId="3" xfId="0" applyFont="1" applyBorder="1" applyAlignment="1">
      <alignment horizontal="center"/>
    </xf>
  </cellXfs>
  <cellStyles count="5">
    <cellStyle name="Normal" xfId="0" builtinId="0"/>
    <cellStyle name="Normal_Blad1" xfId="4"/>
    <cellStyle name="Normal_Patients" xfId="1"/>
    <cellStyle name="TableStyleLight1" xfId="2"/>
    <cellStyle name="Tusental" xfId="3" builtinId="3"/>
  </cellStyles>
  <dxfs count="0"/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B35"/>
  <sheetViews>
    <sheetView tabSelected="1" zoomScale="80" zoomScaleNormal="80" workbookViewId="0">
      <selection activeCell="U37" sqref="U37"/>
    </sheetView>
  </sheetViews>
  <sheetFormatPr defaultRowHeight="15" x14ac:dyDescent="0.25"/>
  <cols>
    <col min="1" max="2" width="9.140625" style="1"/>
    <col min="3" max="3" width="19.28515625" style="1" customWidth="1"/>
    <col min="4" max="4" width="17.140625" style="1" customWidth="1"/>
    <col min="5" max="5" width="13.140625" style="1" customWidth="1"/>
    <col min="6" max="6" width="13.42578125" style="1" customWidth="1"/>
    <col min="7" max="7" width="12.5703125" style="2" customWidth="1"/>
    <col min="8" max="8" width="11.28515625" style="2" customWidth="1"/>
    <col min="9" max="9" width="13.140625" style="2" customWidth="1"/>
    <col min="10" max="10" width="2.140625" style="2" customWidth="1"/>
    <col min="11" max="11" width="14.7109375" style="7" customWidth="1"/>
    <col min="12" max="12" width="16.28515625" style="6" customWidth="1"/>
    <col min="13" max="13" width="2.140625" style="2" customWidth="1"/>
    <col min="14" max="14" width="14.140625" style="4" customWidth="1"/>
    <col min="15" max="15" width="12.42578125" style="1" customWidth="1"/>
    <col min="16" max="16" width="2.140625" style="2" customWidth="1"/>
    <col min="17" max="17" width="14.5703125" style="2" customWidth="1"/>
    <col min="18" max="18" width="16.85546875" style="2" customWidth="1"/>
    <col min="19" max="19" width="14.85546875" style="8" customWidth="1"/>
    <col min="20" max="20" width="12.85546875" style="1" customWidth="1"/>
    <col min="21" max="21" width="15.42578125" style="1" customWidth="1"/>
    <col min="22" max="22" width="2.140625" style="2" customWidth="1"/>
    <col min="23" max="23" width="15.42578125" style="1" customWidth="1"/>
    <col min="24" max="24" width="13.140625" style="4" customWidth="1"/>
    <col min="25" max="25" width="10.5703125" style="7" customWidth="1"/>
    <col min="26" max="26" width="14.7109375" style="9" customWidth="1"/>
    <col min="27" max="27" width="2.140625" style="2" customWidth="1"/>
    <col min="28" max="28" width="15.5703125" style="4" customWidth="1"/>
    <col min="29" max="30" width="12.42578125" style="2" customWidth="1"/>
    <col min="31" max="31" width="12.42578125" style="4" customWidth="1"/>
    <col min="32" max="32" width="1.85546875" style="4" customWidth="1"/>
    <col min="33" max="33" width="15.28515625" style="5" customWidth="1"/>
    <col min="34" max="34" width="14.42578125" style="5" customWidth="1"/>
    <col min="35" max="35" width="16" style="4" customWidth="1"/>
    <col min="36" max="36" width="15.85546875" style="5" customWidth="1"/>
    <col min="37" max="37" width="16.7109375" style="5" customWidth="1"/>
    <col min="38" max="38" width="9.140625" style="22"/>
    <col min="39" max="42" width="9.140625" style="3"/>
    <col min="43" max="43" width="9.140625" style="22"/>
    <col min="44" max="16384" width="9.140625" style="3"/>
  </cols>
  <sheetData>
    <row r="2" spans="1:50" ht="23.25" customHeight="1" x14ac:dyDescent="0.25">
      <c r="A2" s="37"/>
      <c r="B2" s="37"/>
      <c r="C2" s="37"/>
      <c r="D2" s="37"/>
      <c r="E2" s="37"/>
      <c r="F2" s="37"/>
      <c r="G2" s="38"/>
      <c r="H2" s="38"/>
      <c r="I2" s="38"/>
      <c r="J2" s="38"/>
      <c r="K2" s="39"/>
      <c r="L2" s="40"/>
      <c r="M2" s="38"/>
      <c r="N2" s="69" t="s">
        <v>24</v>
      </c>
      <c r="O2" s="69"/>
      <c r="P2" s="38"/>
      <c r="Q2" s="69" t="s">
        <v>25</v>
      </c>
      <c r="R2" s="69"/>
      <c r="S2" s="69"/>
      <c r="T2" s="69"/>
      <c r="U2" s="69"/>
      <c r="V2" s="38"/>
      <c r="W2" s="68" t="s">
        <v>26</v>
      </c>
      <c r="X2" s="68"/>
      <c r="Y2" s="68"/>
      <c r="Z2" s="68"/>
      <c r="AA2" s="38"/>
      <c r="AB2" s="68" t="s">
        <v>23</v>
      </c>
      <c r="AC2" s="68"/>
      <c r="AD2" s="68"/>
      <c r="AE2" s="68"/>
      <c r="AF2" s="41"/>
      <c r="AG2" s="42"/>
      <c r="AH2" s="42"/>
      <c r="AI2" s="41"/>
      <c r="AJ2" s="42"/>
      <c r="AK2" s="42"/>
      <c r="AL2" s="21"/>
    </row>
    <row r="3" spans="1:50" s="12" customFormat="1" ht="67.5" customHeight="1" x14ac:dyDescent="0.25">
      <c r="A3" s="43" t="s">
        <v>57</v>
      </c>
      <c r="B3" s="43" t="s">
        <v>27</v>
      </c>
      <c r="C3" s="44" t="s">
        <v>28</v>
      </c>
      <c r="D3" s="44" t="s">
        <v>29</v>
      </c>
      <c r="E3" s="44" t="s">
        <v>90</v>
      </c>
      <c r="F3" s="44" t="s">
        <v>30</v>
      </c>
      <c r="G3" s="45" t="s">
        <v>31</v>
      </c>
      <c r="H3" s="46" t="s">
        <v>32</v>
      </c>
      <c r="I3" s="47" t="s">
        <v>33</v>
      </c>
      <c r="J3" s="47"/>
      <c r="K3" s="48" t="s">
        <v>46</v>
      </c>
      <c r="L3" s="45" t="s">
        <v>47</v>
      </c>
      <c r="M3" s="47"/>
      <c r="N3" s="49" t="s">
        <v>38</v>
      </c>
      <c r="O3" s="50" t="s">
        <v>39</v>
      </c>
      <c r="P3" s="47"/>
      <c r="Q3" s="50" t="s">
        <v>40</v>
      </c>
      <c r="R3" s="49" t="s">
        <v>115</v>
      </c>
      <c r="S3" s="49" t="s">
        <v>116</v>
      </c>
      <c r="T3" s="49" t="s">
        <v>117</v>
      </c>
      <c r="U3" s="49" t="s">
        <v>42</v>
      </c>
      <c r="V3" s="47"/>
      <c r="W3" s="50" t="s">
        <v>150</v>
      </c>
      <c r="X3" s="51" t="s">
        <v>43</v>
      </c>
      <c r="Y3" s="52" t="s">
        <v>44</v>
      </c>
      <c r="Z3" s="50" t="s">
        <v>45</v>
      </c>
      <c r="AA3" s="47"/>
      <c r="AB3" s="50" t="s">
        <v>34</v>
      </c>
      <c r="AC3" s="50" t="s">
        <v>35</v>
      </c>
      <c r="AD3" s="50" t="s">
        <v>36</v>
      </c>
      <c r="AE3" s="50" t="s">
        <v>37</v>
      </c>
      <c r="AF3" s="50"/>
      <c r="AG3" s="50" t="s">
        <v>48</v>
      </c>
      <c r="AH3" s="50" t="s">
        <v>49</v>
      </c>
      <c r="AI3" s="53" t="s">
        <v>152</v>
      </c>
      <c r="AJ3" s="53" t="s">
        <v>50</v>
      </c>
      <c r="AK3" s="45" t="s">
        <v>51</v>
      </c>
      <c r="AL3" s="5"/>
      <c r="AM3" s="5"/>
      <c r="AN3" s="5"/>
      <c r="AO3" s="5"/>
      <c r="AP3" s="5"/>
      <c r="AQ3" s="5"/>
      <c r="AR3" s="5"/>
      <c r="AS3" s="23"/>
      <c r="AX3" s="23"/>
    </row>
    <row r="4" spans="1:50" x14ac:dyDescent="0.25">
      <c r="A4" s="24" t="s">
        <v>58</v>
      </c>
      <c r="B4" s="25" t="s">
        <v>52</v>
      </c>
      <c r="C4" s="13" t="s">
        <v>53</v>
      </c>
      <c r="D4" s="13">
        <v>55</v>
      </c>
      <c r="E4" s="13" t="s">
        <v>9</v>
      </c>
      <c r="F4" s="10">
        <v>38817</v>
      </c>
      <c r="G4" s="15">
        <v>1251</v>
      </c>
      <c r="H4" s="10">
        <v>38817</v>
      </c>
      <c r="I4" s="17" t="s">
        <v>91</v>
      </c>
      <c r="J4" s="17"/>
      <c r="K4" s="26">
        <f>O4</f>
        <v>38786</v>
      </c>
      <c r="L4" s="10" t="s">
        <v>7</v>
      </c>
      <c r="M4" s="17"/>
      <c r="N4" s="10">
        <v>38803</v>
      </c>
      <c r="O4" s="26">
        <f>N4-17</f>
        <v>38786</v>
      </c>
      <c r="P4" s="17"/>
      <c r="Q4" s="10">
        <v>38817</v>
      </c>
      <c r="R4" s="10" t="s">
        <v>10</v>
      </c>
      <c r="S4" s="10" t="s">
        <v>0</v>
      </c>
      <c r="T4" s="11">
        <v>27</v>
      </c>
      <c r="U4" s="10">
        <f>Q4-T4</f>
        <v>38790</v>
      </c>
      <c r="V4" s="17"/>
      <c r="W4" s="10">
        <v>38817</v>
      </c>
      <c r="X4" s="14" t="s">
        <v>142</v>
      </c>
      <c r="Y4" s="27">
        <v>37.521419999999999</v>
      </c>
      <c r="Z4" s="28">
        <v>38779.478580000003</v>
      </c>
      <c r="AA4" s="17"/>
      <c r="AB4" s="10">
        <v>37073</v>
      </c>
      <c r="AC4" s="10">
        <v>38806</v>
      </c>
      <c r="AD4" s="29">
        <f>AC4-AB4</f>
        <v>1733</v>
      </c>
      <c r="AE4" s="10">
        <v>37939.5</v>
      </c>
      <c r="AF4" s="10"/>
      <c r="AG4" s="16">
        <v>38937</v>
      </c>
      <c r="AH4" s="30">
        <f>AG4-K4</f>
        <v>151</v>
      </c>
      <c r="AI4" s="16">
        <v>39881</v>
      </c>
      <c r="AJ4" s="30">
        <f>AI4-K4</f>
        <v>1095</v>
      </c>
      <c r="AK4" s="31">
        <f>AJ4/365</f>
        <v>3</v>
      </c>
      <c r="AL4" s="5"/>
      <c r="AM4" s="5"/>
      <c r="AN4" s="5"/>
      <c r="AO4" s="5"/>
      <c r="AP4" s="5"/>
      <c r="AQ4" s="5"/>
      <c r="AR4" s="5"/>
      <c r="AS4" s="22"/>
      <c r="AX4" s="22"/>
    </row>
    <row r="5" spans="1:50" x14ac:dyDescent="0.25">
      <c r="A5" s="24" t="s">
        <v>59</v>
      </c>
      <c r="B5" s="25" t="s">
        <v>52</v>
      </c>
      <c r="C5" s="13" t="s">
        <v>11</v>
      </c>
      <c r="D5" s="13">
        <v>21</v>
      </c>
      <c r="E5" s="13" t="s">
        <v>17</v>
      </c>
      <c r="F5" s="10">
        <v>39059</v>
      </c>
      <c r="G5" s="15">
        <v>570</v>
      </c>
      <c r="H5" s="10">
        <v>39059</v>
      </c>
      <c r="I5" s="17" t="s">
        <v>92</v>
      </c>
      <c r="J5" s="17"/>
      <c r="K5" s="26">
        <f>O5</f>
        <v>39019</v>
      </c>
      <c r="L5" s="10" t="s">
        <v>7</v>
      </c>
      <c r="M5" s="17"/>
      <c r="N5" s="10">
        <v>39036</v>
      </c>
      <c r="O5" s="26">
        <f>N5-17</f>
        <v>39019</v>
      </c>
      <c r="P5" s="17"/>
      <c r="Q5" s="10">
        <v>39059</v>
      </c>
      <c r="R5" s="10" t="s">
        <v>10</v>
      </c>
      <c r="S5" s="10" t="s">
        <v>0</v>
      </c>
      <c r="T5" s="11">
        <v>27</v>
      </c>
      <c r="U5" s="10">
        <f t="shared" ref="U5:U34" si="0">Q5-T5</f>
        <v>39032</v>
      </c>
      <c r="V5" s="17"/>
      <c r="W5" s="10">
        <v>39059</v>
      </c>
      <c r="X5" s="14" t="s">
        <v>118</v>
      </c>
      <c r="Y5" s="27">
        <v>31.038938399999999</v>
      </c>
      <c r="Z5" s="28">
        <v>39027.961061599999</v>
      </c>
      <c r="AA5" s="17"/>
      <c r="AB5" s="10">
        <v>38822</v>
      </c>
      <c r="AC5" s="10">
        <v>39042</v>
      </c>
      <c r="AD5" s="29">
        <f t="shared" ref="AD5:AD34" si="1">AC5-AB5</f>
        <v>220</v>
      </c>
      <c r="AE5" s="10">
        <v>38932</v>
      </c>
      <c r="AF5" s="10"/>
      <c r="AG5" s="16">
        <v>39266</v>
      </c>
      <c r="AH5" s="30">
        <f t="shared" ref="AH5:AH34" si="2">AG5-K5</f>
        <v>247</v>
      </c>
      <c r="AI5" s="16">
        <v>39666</v>
      </c>
      <c r="AJ5" s="30">
        <f t="shared" ref="AJ5:AJ34" si="3">AI5-K5</f>
        <v>647</v>
      </c>
      <c r="AK5" s="31">
        <f t="shared" ref="AK5:AK34" si="4">AJ5/365</f>
        <v>1.7726027397260273</v>
      </c>
      <c r="AL5" s="5"/>
      <c r="AM5" s="5"/>
      <c r="AN5" s="5"/>
      <c r="AO5" s="5"/>
      <c r="AP5" s="5"/>
      <c r="AQ5" s="5"/>
      <c r="AR5" s="5"/>
      <c r="AS5" s="22"/>
      <c r="AX5" s="22"/>
    </row>
    <row r="6" spans="1:50" x14ac:dyDescent="0.25">
      <c r="A6" s="24" t="s">
        <v>60</v>
      </c>
      <c r="B6" s="25" t="s">
        <v>56</v>
      </c>
      <c r="C6" s="13" t="s">
        <v>53</v>
      </c>
      <c r="D6" s="13">
        <v>40</v>
      </c>
      <c r="E6" s="13" t="s">
        <v>17</v>
      </c>
      <c r="F6" s="10">
        <v>39097</v>
      </c>
      <c r="G6" s="15">
        <v>585</v>
      </c>
      <c r="H6" s="10">
        <v>39097</v>
      </c>
      <c r="I6" s="17" t="s">
        <v>93</v>
      </c>
      <c r="J6" s="17"/>
      <c r="K6" s="19">
        <f>Z6</f>
        <v>38977.813550999999</v>
      </c>
      <c r="L6" s="10" t="s">
        <v>151</v>
      </c>
      <c r="M6" s="17"/>
      <c r="N6" s="10" t="s">
        <v>55</v>
      </c>
      <c r="O6" s="10"/>
      <c r="P6" s="17"/>
      <c r="Q6" s="10">
        <v>39097</v>
      </c>
      <c r="R6" s="10" t="s">
        <v>12</v>
      </c>
      <c r="S6" s="10" t="s">
        <v>3</v>
      </c>
      <c r="T6" s="11" t="s">
        <v>5</v>
      </c>
      <c r="U6" s="10"/>
      <c r="V6" s="17"/>
      <c r="W6" s="10">
        <v>39097</v>
      </c>
      <c r="X6" s="14" t="s">
        <v>119</v>
      </c>
      <c r="Y6" s="27">
        <v>119.186449</v>
      </c>
      <c r="Z6" s="32">
        <v>38977.813550999999</v>
      </c>
      <c r="AA6" s="17"/>
      <c r="AB6" s="10">
        <v>38975</v>
      </c>
      <c r="AC6" s="10">
        <v>39087</v>
      </c>
      <c r="AD6" s="29">
        <f t="shared" si="1"/>
        <v>112</v>
      </c>
      <c r="AE6" s="10">
        <v>39031</v>
      </c>
      <c r="AF6" s="10"/>
      <c r="AG6" s="16">
        <v>39378</v>
      </c>
      <c r="AH6" s="30">
        <f t="shared" si="2"/>
        <v>400.18644900000072</v>
      </c>
      <c r="AI6" s="16">
        <v>41025</v>
      </c>
      <c r="AJ6" s="30">
        <f t="shared" si="3"/>
        <v>2047.1864490000007</v>
      </c>
      <c r="AK6" s="31">
        <f t="shared" si="4"/>
        <v>5.6087299972602755</v>
      </c>
      <c r="AL6" s="5"/>
      <c r="AM6" s="5"/>
      <c r="AN6" s="5"/>
      <c r="AO6" s="5"/>
      <c r="AP6" s="5"/>
      <c r="AQ6" s="5"/>
      <c r="AR6" s="5"/>
      <c r="AS6" s="22"/>
      <c r="AX6" s="22"/>
    </row>
    <row r="7" spans="1:50" x14ac:dyDescent="0.25">
      <c r="A7" s="24" t="s">
        <v>61</v>
      </c>
      <c r="B7" s="25" t="s">
        <v>56</v>
      </c>
      <c r="C7" s="13" t="s">
        <v>53</v>
      </c>
      <c r="D7" s="13">
        <v>34</v>
      </c>
      <c r="E7" s="13" t="s">
        <v>4</v>
      </c>
      <c r="F7" s="10">
        <v>39265</v>
      </c>
      <c r="G7" s="15">
        <v>485</v>
      </c>
      <c r="H7" s="10">
        <v>39265</v>
      </c>
      <c r="I7" s="17" t="s">
        <v>94</v>
      </c>
      <c r="J7" s="17"/>
      <c r="K7" s="26">
        <f>O7</f>
        <v>39237</v>
      </c>
      <c r="L7" s="10" t="s">
        <v>7</v>
      </c>
      <c r="M7" s="17"/>
      <c r="N7" s="10">
        <v>39254</v>
      </c>
      <c r="O7" s="26">
        <f>N7-17</f>
        <v>39237</v>
      </c>
      <c r="P7" s="17"/>
      <c r="Q7" s="10">
        <v>39265</v>
      </c>
      <c r="R7" s="10" t="s">
        <v>10</v>
      </c>
      <c r="S7" s="10" t="s">
        <v>0</v>
      </c>
      <c r="T7" s="11">
        <v>27</v>
      </c>
      <c r="U7" s="10">
        <f t="shared" si="0"/>
        <v>39238</v>
      </c>
      <c r="V7" s="17"/>
      <c r="W7" s="10">
        <v>39265</v>
      </c>
      <c r="X7" s="14" t="s">
        <v>120</v>
      </c>
      <c r="Y7" s="27">
        <v>31.618052599999999</v>
      </c>
      <c r="Z7" s="28">
        <v>39233.381947399997</v>
      </c>
      <c r="AA7" s="17"/>
      <c r="AB7" s="10">
        <v>38807</v>
      </c>
      <c r="AC7" s="10">
        <v>39254</v>
      </c>
      <c r="AD7" s="29">
        <f t="shared" si="1"/>
        <v>447</v>
      </c>
      <c r="AE7" s="10">
        <v>39030.5</v>
      </c>
      <c r="AF7" s="10"/>
      <c r="AG7" s="16">
        <v>39483</v>
      </c>
      <c r="AH7" s="30">
        <f t="shared" si="2"/>
        <v>246</v>
      </c>
      <c r="AI7" s="16">
        <v>40529</v>
      </c>
      <c r="AJ7" s="30">
        <f t="shared" si="3"/>
        <v>1292</v>
      </c>
      <c r="AK7" s="31">
        <f t="shared" si="4"/>
        <v>3.5397260273972604</v>
      </c>
      <c r="AL7" s="5"/>
      <c r="AM7" s="5"/>
      <c r="AN7" s="5"/>
      <c r="AO7" s="5"/>
      <c r="AP7" s="5"/>
      <c r="AQ7" s="5"/>
      <c r="AR7" s="5"/>
      <c r="AS7" s="22"/>
      <c r="AX7" s="22"/>
    </row>
    <row r="8" spans="1:50" x14ac:dyDescent="0.25">
      <c r="A8" s="24" t="s">
        <v>62</v>
      </c>
      <c r="B8" s="25" t="s">
        <v>56</v>
      </c>
      <c r="C8" s="13" t="s">
        <v>11</v>
      </c>
      <c r="D8" s="13">
        <v>27</v>
      </c>
      <c r="E8" s="13" t="s">
        <v>17</v>
      </c>
      <c r="F8" s="10">
        <v>39414</v>
      </c>
      <c r="G8" s="15">
        <v>444</v>
      </c>
      <c r="H8" s="10">
        <v>39414</v>
      </c>
      <c r="I8" s="17" t="s">
        <v>95</v>
      </c>
      <c r="J8" s="17"/>
      <c r="K8" s="20">
        <f>AE8</f>
        <v>39343.5</v>
      </c>
      <c r="L8" s="10" t="s">
        <v>6</v>
      </c>
      <c r="M8" s="17"/>
      <c r="N8" s="10" t="s">
        <v>55</v>
      </c>
      <c r="O8" s="33"/>
      <c r="P8" s="17"/>
      <c r="Q8" s="10">
        <v>39414</v>
      </c>
      <c r="R8" s="10" t="s">
        <v>12</v>
      </c>
      <c r="S8" s="10" t="s">
        <v>3</v>
      </c>
      <c r="T8" s="11" t="s">
        <v>5</v>
      </c>
      <c r="U8" s="10"/>
      <c r="V8" s="17"/>
      <c r="W8" s="10">
        <v>39414</v>
      </c>
      <c r="X8" s="14" t="s">
        <v>121</v>
      </c>
      <c r="Y8" s="27">
        <v>567.63076112633962</v>
      </c>
      <c r="Z8" s="28">
        <v>38846.36923887366</v>
      </c>
      <c r="AA8" s="17"/>
      <c r="AB8" s="10">
        <v>39288</v>
      </c>
      <c r="AC8" s="10">
        <v>39399</v>
      </c>
      <c r="AD8" s="29">
        <f t="shared" si="1"/>
        <v>111</v>
      </c>
      <c r="AE8" s="20">
        <v>39343.5</v>
      </c>
      <c r="AF8" s="10"/>
      <c r="AG8" s="16">
        <v>39580</v>
      </c>
      <c r="AH8" s="30">
        <f t="shared" si="2"/>
        <v>236.5</v>
      </c>
      <c r="AI8" s="16">
        <v>39784</v>
      </c>
      <c r="AJ8" s="30">
        <f t="shared" si="3"/>
        <v>440.5</v>
      </c>
      <c r="AK8" s="31">
        <f t="shared" si="4"/>
        <v>1.2068493150684931</v>
      </c>
      <c r="AL8" s="5"/>
      <c r="AM8" s="5"/>
      <c r="AN8" s="5"/>
      <c r="AO8" s="5"/>
      <c r="AP8" s="5"/>
      <c r="AQ8" s="5"/>
      <c r="AR8" s="5"/>
      <c r="AS8" s="22"/>
      <c r="AX8" s="22"/>
    </row>
    <row r="9" spans="1:50" x14ac:dyDescent="0.25">
      <c r="A9" s="24" t="s">
        <v>63</v>
      </c>
      <c r="B9" s="25" t="s">
        <v>56</v>
      </c>
      <c r="C9" s="13" t="s">
        <v>8</v>
      </c>
      <c r="D9" s="13">
        <v>53</v>
      </c>
      <c r="E9" s="13" t="s">
        <v>2</v>
      </c>
      <c r="F9" s="10">
        <v>39671</v>
      </c>
      <c r="G9" s="15">
        <v>463</v>
      </c>
      <c r="H9" s="10">
        <v>39676</v>
      </c>
      <c r="I9" s="17" t="s">
        <v>96</v>
      </c>
      <c r="J9" s="17"/>
      <c r="K9" s="19">
        <f>Z9</f>
        <v>39626.054472399999</v>
      </c>
      <c r="L9" s="10" t="s">
        <v>151</v>
      </c>
      <c r="M9" s="17"/>
      <c r="N9" s="10" t="s">
        <v>55</v>
      </c>
      <c r="O9" s="10"/>
      <c r="P9" s="17"/>
      <c r="Q9" s="10">
        <v>39676</v>
      </c>
      <c r="R9" s="10" t="s">
        <v>12</v>
      </c>
      <c r="S9" s="10" t="s">
        <v>3</v>
      </c>
      <c r="T9" s="11" t="s">
        <v>5</v>
      </c>
      <c r="U9" s="10"/>
      <c r="V9" s="17"/>
      <c r="W9" s="10">
        <v>39676</v>
      </c>
      <c r="X9" s="14" t="s">
        <v>122</v>
      </c>
      <c r="Y9" s="27">
        <v>49.945527600000005</v>
      </c>
      <c r="Z9" s="32">
        <v>39626.054472399999</v>
      </c>
      <c r="AA9" s="17"/>
      <c r="AB9" s="10">
        <v>39522</v>
      </c>
      <c r="AC9" s="10">
        <v>39643</v>
      </c>
      <c r="AD9" s="29">
        <f t="shared" si="1"/>
        <v>121</v>
      </c>
      <c r="AE9" s="10">
        <v>39582.5</v>
      </c>
      <c r="AF9" s="10"/>
      <c r="AG9" s="34">
        <v>39862</v>
      </c>
      <c r="AH9" s="30">
        <f t="shared" si="2"/>
        <v>235.94552760000079</v>
      </c>
      <c r="AI9" s="16">
        <v>40030</v>
      </c>
      <c r="AJ9" s="30">
        <f t="shared" si="3"/>
        <v>403.94552760000079</v>
      </c>
      <c r="AK9" s="31">
        <f t="shared" si="4"/>
        <v>1.1067000756164405</v>
      </c>
      <c r="AL9" s="5"/>
      <c r="AM9" s="5"/>
      <c r="AN9" s="5"/>
      <c r="AO9" s="5"/>
      <c r="AP9" s="5"/>
      <c r="AQ9" s="5"/>
      <c r="AR9" s="5"/>
      <c r="AS9" s="22"/>
      <c r="AX9" s="22"/>
    </row>
    <row r="10" spans="1:50" x14ac:dyDescent="0.25">
      <c r="A10" s="24" t="s">
        <v>64</v>
      </c>
      <c r="B10" s="25" t="s">
        <v>56</v>
      </c>
      <c r="C10" s="13" t="s">
        <v>8</v>
      </c>
      <c r="D10" s="13">
        <v>39</v>
      </c>
      <c r="E10" s="13" t="s">
        <v>2</v>
      </c>
      <c r="F10" s="10">
        <v>37895</v>
      </c>
      <c r="G10" s="15">
        <v>669</v>
      </c>
      <c r="H10" s="10">
        <v>37895</v>
      </c>
      <c r="I10" s="17" t="s">
        <v>97</v>
      </c>
      <c r="J10" s="17"/>
      <c r="K10" s="18">
        <f>U10</f>
        <v>37830</v>
      </c>
      <c r="L10" s="10" t="s">
        <v>41</v>
      </c>
      <c r="M10" s="17"/>
      <c r="N10" s="10" t="s">
        <v>55</v>
      </c>
      <c r="O10" s="10"/>
      <c r="P10" s="17"/>
      <c r="Q10" s="10">
        <v>37895</v>
      </c>
      <c r="R10" s="10" t="s">
        <v>13</v>
      </c>
      <c r="S10" s="10" t="s">
        <v>1</v>
      </c>
      <c r="T10" s="11">
        <v>65</v>
      </c>
      <c r="U10" s="18">
        <f t="shared" si="0"/>
        <v>37830</v>
      </c>
      <c r="V10" s="17"/>
      <c r="W10" s="10">
        <v>37895</v>
      </c>
      <c r="X10" s="14" t="s">
        <v>123</v>
      </c>
      <c r="Y10" s="27">
        <v>29.301595800000001</v>
      </c>
      <c r="Z10" s="28">
        <v>37865.698404199997</v>
      </c>
      <c r="AA10" s="17"/>
      <c r="AB10" s="10">
        <v>37705</v>
      </c>
      <c r="AC10" s="10">
        <v>37867</v>
      </c>
      <c r="AD10" s="29">
        <f t="shared" si="1"/>
        <v>162</v>
      </c>
      <c r="AE10" s="10">
        <v>37786</v>
      </c>
      <c r="AF10" s="10"/>
      <c r="AG10" s="16">
        <v>38076</v>
      </c>
      <c r="AH10" s="30">
        <f t="shared" si="2"/>
        <v>246</v>
      </c>
      <c r="AI10" s="16">
        <v>38814</v>
      </c>
      <c r="AJ10" s="30">
        <f t="shared" si="3"/>
        <v>984</v>
      </c>
      <c r="AK10" s="31">
        <f t="shared" si="4"/>
        <v>2.6958904109589041</v>
      </c>
      <c r="AL10" s="5"/>
      <c r="AM10" s="5"/>
      <c r="AN10" s="5"/>
      <c r="AO10" s="5"/>
      <c r="AP10" s="5"/>
      <c r="AQ10" s="5"/>
      <c r="AR10" s="5"/>
      <c r="AS10" s="22"/>
      <c r="AX10" s="22"/>
    </row>
    <row r="11" spans="1:50" x14ac:dyDescent="0.25">
      <c r="A11" s="24" t="s">
        <v>65</v>
      </c>
      <c r="B11" s="25" t="s">
        <v>56</v>
      </c>
      <c r="C11" s="13" t="s">
        <v>8</v>
      </c>
      <c r="D11" s="13">
        <v>29</v>
      </c>
      <c r="E11" s="13" t="s">
        <v>2</v>
      </c>
      <c r="F11" s="10">
        <v>38489</v>
      </c>
      <c r="G11" s="15">
        <v>435</v>
      </c>
      <c r="H11" s="10">
        <v>38489</v>
      </c>
      <c r="I11" s="17" t="s">
        <v>98</v>
      </c>
      <c r="J11" s="17"/>
      <c r="K11" s="18">
        <f>U11</f>
        <v>38462</v>
      </c>
      <c r="L11" s="10" t="s">
        <v>41</v>
      </c>
      <c r="M11" s="17"/>
      <c r="N11" s="10" t="s">
        <v>55</v>
      </c>
      <c r="O11" s="10"/>
      <c r="P11" s="17"/>
      <c r="Q11" s="10">
        <v>38489</v>
      </c>
      <c r="R11" s="10" t="s">
        <v>10</v>
      </c>
      <c r="S11" s="10" t="s">
        <v>0</v>
      </c>
      <c r="T11" s="11">
        <v>27</v>
      </c>
      <c r="U11" s="18">
        <f t="shared" si="0"/>
        <v>38462</v>
      </c>
      <c r="V11" s="17"/>
      <c r="W11" s="10">
        <v>38489</v>
      </c>
      <c r="X11" s="14" t="s">
        <v>124</v>
      </c>
      <c r="Y11" s="27">
        <v>31.7007832</v>
      </c>
      <c r="Z11" s="28">
        <v>38457.299216799998</v>
      </c>
      <c r="AA11" s="17"/>
      <c r="AB11" s="10">
        <v>38461</v>
      </c>
      <c r="AC11" s="10">
        <v>38481</v>
      </c>
      <c r="AD11" s="29">
        <f t="shared" si="1"/>
        <v>20</v>
      </c>
      <c r="AE11" s="10">
        <v>38471</v>
      </c>
      <c r="AF11" s="10"/>
      <c r="AG11" s="16">
        <v>38672</v>
      </c>
      <c r="AH11" s="30">
        <f t="shared" si="2"/>
        <v>210</v>
      </c>
      <c r="AI11" s="16">
        <v>39402</v>
      </c>
      <c r="AJ11" s="30">
        <f t="shared" si="3"/>
        <v>940</v>
      </c>
      <c r="AK11" s="31">
        <f t="shared" si="4"/>
        <v>2.5753424657534247</v>
      </c>
      <c r="AL11" s="5"/>
      <c r="AM11" s="5"/>
      <c r="AN11" s="5"/>
      <c r="AO11" s="5"/>
      <c r="AP11" s="5"/>
      <c r="AQ11" s="5"/>
      <c r="AR11" s="5"/>
      <c r="AS11" s="22"/>
      <c r="AX11" s="22"/>
    </row>
    <row r="12" spans="1:50" x14ac:dyDescent="0.25">
      <c r="A12" s="24" t="s">
        <v>66</v>
      </c>
      <c r="B12" s="25" t="s">
        <v>56</v>
      </c>
      <c r="C12" s="13" t="s">
        <v>8</v>
      </c>
      <c r="D12" s="13">
        <v>27</v>
      </c>
      <c r="E12" s="13" t="s">
        <v>2</v>
      </c>
      <c r="F12" s="10">
        <v>38663</v>
      </c>
      <c r="G12" s="15">
        <v>526</v>
      </c>
      <c r="H12" s="10">
        <v>38663</v>
      </c>
      <c r="I12" s="17">
        <v>330</v>
      </c>
      <c r="J12" s="17"/>
      <c r="K12" s="18">
        <f>U12</f>
        <v>38598</v>
      </c>
      <c r="L12" s="10" t="s">
        <v>41</v>
      </c>
      <c r="M12" s="17"/>
      <c r="N12" s="10" t="s">
        <v>55</v>
      </c>
      <c r="O12" s="10"/>
      <c r="P12" s="17"/>
      <c r="Q12" s="10">
        <v>38663</v>
      </c>
      <c r="R12" s="10" t="s">
        <v>13</v>
      </c>
      <c r="S12" s="10" t="s">
        <v>1</v>
      </c>
      <c r="T12" s="11">
        <v>65</v>
      </c>
      <c r="U12" s="18">
        <f t="shared" si="0"/>
        <v>38598</v>
      </c>
      <c r="V12" s="17"/>
      <c r="W12" s="10">
        <v>38663</v>
      </c>
      <c r="X12" s="14" t="s">
        <v>143</v>
      </c>
      <c r="Y12" s="27">
        <v>31.535322000000001</v>
      </c>
      <c r="Z12" s="28">
        <v>38631.464677999997</v>
      </c>
      <c r="AA12" s="17"/>
      <c r="AB12" s="10">
        <v>38552</v>
      </c>
      <c r="AC12" s="10">
        <v>38653</v>
      </c>
      <c r="AD12" s="29">
        <f t="shared" si="1"/>
        <v>101</v>
      </c>
      <c r="AE12" s="10">
        <v>38602.5</v>
      </c>
      <c r="AF12" s="10"/>
      <c r="AG12" s="16">
        <v>39090</v>
      </c>
      <c r="AH12" s="30">
        <f t="shared" si="2"/>
        <v>492</v>
      </c>
      <c r="AI12" s="16">
        <v>40497</v>
      </c>
      <c r="AJ12" s="30">
        <f t="shared" si="3"/>
        <v>1899</v>
      </c>
      <c r="AK12" s="31">
        <f t="shared" si="4"/>
        <v>5.2027397260273975</v>
      </c>
      <c r="AL12" s="5"/>
      <c r="AM12" s="5"/>
      <c r="AN12" s="5"/>
      <c r="AO12" s="5"/>
      <c r="AP12" s="5"/>
      <c r="AQ12" s="5"/>
      <c r="AR12" s="5"/>
      <c r="AS12" s="22"/>
      <c r="AX12" s="22"/>
    </row>
    <row r="13" spans="1:50" x14ac:dyDescent="0.25">
      <c r="A13" s="24" t="s">
        <v>67</v>
      </c>
      <c r="B13" s="25" t="s">
        <v>56</v>
      </c>
      <c r="C13" s="13" t="s">
        <v>8</v>
      </c>
      <c r="D13" s="13">
        <v>29</v>
      </c>
      <c r="E13" s="13" t="s">
        <v>2</v>
      </c>
      <c r="F13" s="10">
        <v>38846</v>
      </c>
      <c r="G13" s="15">
        <v>655</v>
      </c>
      <c r="H13" s="10">
        <v>38846</v>
      </c>
      <c r="I13" s="17" t="s">
        <v>99</v>
      </c>
      <c r="J13" s="17"/>
      <c r="K13" s="19">
        <f>Q13-100</f>
        <v>38746</v>
      </c>
      <c r="L13" s="10" t="s">
        <v>151</v>
      </c>
      <c r="M13" s="17"/>
      <c r="N13" s="10" t="s">
        <v>55</v>
      </c>
      <c r="O13" s="10"/>
      <c r="P13" s="17"/>
      <c r="Q13" s="10">
        <v>38846</v>
      </c>
      <c r="R13" s="10" t="s">
        <v>12</v>
      </c>
      <c r="S13" s="10" t="s">
        <v>3</v>
      </c>
      <c r="T13" s="11" t="s">
        <v>5</v>
      </c>
      <c r="U13" s="10"/>
      <c r="V13" s="17"/>
      <c r="W13" s="10">
        <v>38846</v>
      </c>
      <c r="X13" s="14" t="s">
        <v>125</v>
      </c>
      <c r="Y13" s="27">
        <v>36.294956999999997</v>
      </c>
      <c r="Z13" s="32">
        <v>38809.705043000002</v>
      </c>
      <c r="AA13" s="17"/>
      <c r="AB13" s="10">
        <v>38732</v>
      </c>
      <c r="AC13" s="10">
        <v>38831</v>
      </c>
      <c r="AD13" s="29">
        <f t="shared" si="1"/>
        <v>99</v>
      </c>
      <c r="AE13" s="10">
        <v>38781.5</v>
      </c>
      <c r="AF13" s="10"/>
      <c r="AG13" s="16">
        <v>39059</v>
      </c>
      <c r="AH13" s="30">
        <f t="shared" si="2"/>
        <v>313</v>
      </c>
      <c r="AI13" s="16">
        <v>39925</v>
      </c>
      <c r="AJ13" s="30">
        <f t="shared" si="3"/>
        <v>1179</v>
      </c>
      <c r="AK13" s="31">
        <f t="shared" si="4"/>
        <v>3.2301369863013698</v>
      </c>
      <c r="AL13" s="5"/>
      <c r="AM13" s="5"/>
      <c r="AN13" s="5"/>
      <c r="AO13" s="5"/>
      <c r="AP13" s="5"/>
      <c r="AQ13" s="5"/>
      <c r="AR13" s="5"/>
      <c r="AS13" s="22"/>
      <c r="AX13" s="22"/>
    </row>
    <row r="14" spans="1:50" x14ac:dyDescent="0.25">
      <c r="A14" s="24" t="s">
        <v>68</v>
      </c>
      <c r="B14" s="25" t="s">
        <v>56</v>
      </c>
      <c r="C14" s="13" t="s">
        <v>8</v>
      </c>
      <c r="D14" s="13">
        <v>37</v>
      </c>
      <c r="E14" s="13" t="s">
        <v>14</v>
      </c>
      <c r="F14" s="10">
        <v>38883</v>
      </c>
      <c r="G14" s="15">
        <v>335</v>
      </c>
      <c r="H14" s="10">
        <v>38883</v>
      </c>
      <c r="I14" s="35" t="s">
        <v>100</v>
      </c>
      <c r="J14" s="35"/>
      <c r="K14" s="18">
        <f>U14</f>
        <v>38856</v>
      </c>
      <c r="L14" s="10" t="s">
        <v>41</v>
      </c>
      <c r="M14" s="35"/>
      <c r="N14" s="10" t="s">
        <v>55</v>
      </c>
      <c r="O14" s="10"/>
      <c r="P14" s="35"/>
      <c r="Q14" s="10">
        <v>38883</v>
      </c>
      <c r="R14" s="10" t="s">
        <v>10</v>
      </c>
      <c r="S14" s="10" t="s">
        <v>0</v>
      </c>
      <c r="T14" s="11">
        <v>27</v>
      </c>
      <c r="U14" s="18">
        <f t="shared" si="0"/>
        <v>38856</v>
      </c>
      <c r="V14" s="35"/>
      <c r="W14" s="10">
        <v>38883</v>
      </c>
      <c r="X14" s="14" t="s">
        <v>126</v>
      </c>
      <c r="Y14" s="27">
        <v>40.587577499999995</v>
      </c>
      <c r="Z14" s="28">
        <v>38842.412422499998</v>
      </c>
      <c r="AA14" s="35"/>
      <c r="AB14" s="10">
        <v>38804</v>
      </c>
      <c r="AC14" s="10">
        <v>38863</v>
      </c>
      <c r="AD14" s="29">
        <f t="shared" si="1"/>
        <v>59</v>
      </c>
      <c r="AE14" s="10">
        <v>38833.5</v>
      </c>
      <c r="AF14" s="10"/>
      <c r="AG14" s="16">
        <v>39051</v>
      </c>
      <c r="AH14" s="30">
        <f t="shared" si="2"/>
        <v>195</v>
      </c>
      <c r="AI14" s="16">
        <v>39685</v>
      </c>
      <c r="AJ14" s="30">
        <f t="shared" si="3"/>
        <v>829</v>
      </c>
      <c r="AK14" s="31">
        <f t="shared" si="4"/>
        <v>2.2712328767123289</v>
      </c>
      <c r="AL14" s="5"/>
      <c r="AM14" s="5"/>
      <c r="AN14" s="5"/>
      <c r="AO14" s="5"/>
      <c r="AP14" s="5"/>
      <c r="AQ14" s="5"/>
      <c r="AR14" s="5"/>
      <c r="AS14" s="22"/>
      <c r="AX14" s="22"/>
    </row>
    <row r="15" spans="1:50" x14ac:dyDescent="0.25">
      <c r="A15" s="24" t="s">
        <v>69</v>
      </c>
      <c r="B15" s="25" t="s">
        <v>56</v>
      </c>
      <c r="C15" s="13" t="s">
        <v>8</v>
      </c>
      <c r="D15" s="13">
        <v>49</v>
      </c>
      <c r="E15" s="13" t="s">
        <v>2</v>
      </c>
      <c r="F15" s="10">
        <v>39125</v>
      </c>
      <c r="G15" s="15">
        <v>388</v>
      </c>
      <c r="H15" s="10">
        <v>39125</v>
      </c>
      <c r="I15" s="17" t="s">
        <v>101</v>
      </c>
      <c r="J15" s="17"/>
      <c r="K15" s="20">
        <f>AE15</f>
        <v>39031.5</v>
      </c>
      <c r="L15" s="10" t="s">
        <v>6</v>
      </c>
      <c r="M15" s="17"/>
      <c r="N15" s="10" t="s">
        <v>55</v>
      </c>
      <c r="O15" s="10"/>
      <c r="P15" s="17"/>
      <c r="Q15" s="10">
        <v>39125</v>
      </c>
      <c r="R15" s="10" t="s">
        <v>12</v>
      </c>
      <c r="S15" s="10" t="s">
        <v>3</v>
      </c>
      <c r="T15" s="11" t="s">
        <v>5</v>
      </c>
      <c r="U15" s="10"/>
      <c r="V15" s="17"/>
      <c r="W15" s="10">
        <v>39125</v>
      </c>
      <c r="X15" s="14" t="s">
        <v>127</v>
      </c>
      <c r="Y15" s="27" t="s">
        <v>148</v>
      </c>
      <c r="Z15" s="28">
        <v>38414</v>
      </c>
      <c r="AA15" s="17"/>
      <c r="AB15" s="10">
        <v>38944</v>
      </c>
      <c r="AC15" s="10">
        <v>39119</v>
      </c>
      <c r="AD15" s="29">
        <f t="shared" si="1"/>
        <v>175</v>
      </c>
      <c r="AE15" s="20">
        <v>39031.5</v>
      </c>
      <c r="AF15" s="10"/>
      <c r="AG15" s="16">
        <v>39289</v>
      </c>
      <c r="AH15" s="30">
        <f t="shared" si="2"/>
        <v>257.5</v>
      </c>
      <c r="AI15" s="16">
        <v>40094</v>
      </c>
      <c r="AJ15" s="30">
        <f t="shared" si="3"/>
        <v>1062.5</v>
      </c>
      <c r="AK15" s="31">
        <f t="shared" si="4"/>
        <v>2.9109589041095889</v>
      </c>
      <c r="AL15" s="5"/>
      <c r="AM15" s="5"/>
      <c r="AN15" s="5"/>
      <c r="AO15" s="5"/>
      <c r="AP15" s="5"/>
      <c r="AQ15" s="5"/>
      <c r="AR15" s="5"/>
      <c r="AS15" s="22"/>
      <c r="AX15" s="22"/>
    </row>
    <row r="16" spans="1:50" x14ac:dyDescent="0.25">
      <c r="A16" s="24" t="s">
        <v>70</v>
      </c>
      <c r="B16" s="25" t="s">
        <v>56</v>
      </c>
      <c r="C16" s="13" t="s">
        <v>8</v>
      </c>
      <c r="D16" s="13">
        <v>32</v>
      </c>
      <c r="E16" s="13" t="s">
        <v>2</v>
      </c>
      <c r="F16" s="10">
        <v>39282</v>
      </c>
      <c r="G16" s="15">
        <v>527</v>
      </c>
      <c r="H16" s="10">
        <v>39282</v>
      </c>
      <c r="I16" s="17" t="s">
        <v>102</v>
      </c>
      <c r="J16" s="17"/>
      <c r="K16" s="19">
        <f>Z16</f>
        <v>39156.501083000003</v>
      </c>
      <c r="L16" s="10" t="s">
        <v>151</v>
      </c>
      <c r="M16" s="17"/>
      <c r="N16" s="10" t="s">
        <v>55</v>
      </c>
      <c r="O16" s="10"/>
      <c r="P16" s="17"/>
      <c r="Q16" s="10">
        <v>39282</v>
      </c>
      <c r="R16" s="10" t="s">
        <v>12</v>
      </c>
      <c r="S16" s="10" t="s">
        <v>3</v>
      </c>
      <c r="T16" s="11" t="s">
        <v>5</v>
      </c>
      <c r="U16" s="10"/>
      <c r="V16" s="17"/>
      <c r="W16" s="10">
        <v>39282</v>
      </c>
      <c r="X16" s="14" t="s">
        <v>128</v>
      </c>
      <c r="Y16" s="27">
        <v>125.49891700000001</v>
      </c>
      <c r="Z16" s="32">
        <v>39156.501083000003</v>
      </c>
      <c r="AA16" s="17"/>
      <c r="AB16" s="10">
        <v>39072</v>
      </c>
      <c r="AC16" s="10">
        <v>39253</v>
      </c>
      <c r="AD16" s="29">
        <f t="shared" si="1"/>
        <v>181</v>
      </c>
      <c r="AE16" s="10">
        <v>39162.5</v>
      </c>
      <c r="AF16" s="10"/>
      <c r="AG16" s="16">
        <v>39401</v>
      </c>
      <c r="AH16" s="30">
        <f t="shared" si="2"/>
        <v>244.49891699999716</v>
      </c>
      <c r="AI16" s="16">
        <v>39981</v>
      </c>
      <c r="AJ16" s="30">
        <f t="shared" si="3"/>
        <v>824.49891699999716</v>
      </c>
      <c r="AK16" s="31">
        <f t="shared" si="4"/>
        <v>2.2589011424657457</v>
      </c>
      <c r="AL16" s="5"/>
      <c r="AM16" s="5"/>
      <c r="AN16" s="5"/>
      <c r="AO16" s="5"/>
      <c r="AP16" s="5"/>
      <c r="AQ16" s="5"/>
      <c r="AR16" s="5"/>
      <c r="AS16" s="22"/>
      <c r="AX16" s="22"/>
    </row>
    <row r="17" spans="1:54" x14ac:dyDescent="0.25">
      <c r="A17" s="24" t="s">
        <v>71</v>
      </c>
      <c r="B17" s="25" t="s">
        <v>56</v>
      </c>
      <c r="C17" s="13" t="s">
        <v>8</v>
      </c>
      <c r="D17" s="13">
        <v>32</v>
      </c>
      <c r="E17" s="13" t="s">
        <v>2</v>
      </c>
      <c r="F17" s="10">
        <v>39274</v>
      </c>
      <c r="G17" s="15">
        <v>557</v>
      </c>
      <c r="H17" s="10">
        <v>39274</v>
      </c>
      <c r="I17" s="17" t="s">
        <v>103</v>
      </c>
      <c r="J17" s="17"/>
      <c r="K17" s="19">
        <f>Z17</f>
        <v>39234.200862999998</v>
      </c>
      <c r="L17" s="10" t="s">
        <v>151</v>
      </c>
      <c r="M17" s="17"/>
      <c r="N17" s="10" t="s">
        <v>55</v>
      </c>
      <c r="O17" s="10"/>
      <c r="P17" s="17"/>
      <c r="Q17" s="10">
        <v>39274</v>
      </c>
      <c r="R17" s="10" t="s">
        <v>12</v>
      </c>
      <c r="S17" s="10" t="s">
        <v>3</v>
      </c>
      <c r="T17" s="11" t="s">
        <v>5</v>
      </c>
      <c r="U17" s="10"/>
      <c r="V17" s="17"/>
      <c r="W17" s="10">
        <v>39274</v>
      </c>
      <c r="X17" s="14" t="s">
        <v>129</v>
      </c>
      <c r="Y17" s="27">
        <v>39.799137000000002</v>
      </c>
      <c r="Z17" s="32">
        <v>39234.200862999998</v>
      </c>
      <c r="AA17" s="17"/>
      <c r="AB17" s="10">
        <v>39078</v>
      </c>
      <c r="AC17" s="10">
        <v>39259</v>
      </c>
      <c r="AD17" s="29">
        <f t="shared" si="1"/>
        <v>181</v>
      </c>
      <c r="AE17" s="10">
        <v>39168.5</v>
      </c>
      <c r="AF17" s="10"/>
      <c r="AG17" s="16">
        <v>39463</v>
      </c>
      <c r="AH17" s="30">
        <f t="shared" si="2"/>
        <v>228.79913700000179</v>
      </c>
      <c r="AI17" s="16">
        <v>40812</v>
      </c>
      <c r="AJ17" s="30">
        <f t="shared" si="3"/>
        <v>1577.7991370000018</v>
      </c>
      <c r="AK17" s="31">
        <f t="shared" si="4"/>
        <v>4.3227373616438403</v>
      </c>
      <c r="AL17" s="5"/>
      <c r="AM17" s="5"/>
      <c r="AN17" s="5"/>
      <c r="AO17" s="5"/>
      <c r="AP17" s="5"/>
      <c r="AQ17" s="5"/>
      <c r="AR17" s="5"/>
      <c r="AS17" s="22"/>
      <c r="AX17" s="22"/>
    </row>
    <row r="18" spans="1:54" x14ac:dyDescent="0.25">
      <c r="A18" s="24" t="s">
        <v>72</v>
      </c>
      <c r="B18" s="25" t="s">
        <v>56</v>
      </c>
      <c r="C18" s="13" t="s">
        <v>8</v>
      </c>
      <c r="D18" s="13">
        <v>40</v>
      </c>
      <c r="E18" s="13" t="s">
        <v>2</v>
      </c>
      <c r="F18" s="10">
        <v>39336</v>
      </c>
      <c r="G18" s="15">
        <v>674</v>
      </c>
      <c r="H18" s="10">
        <v>39336</v>
      </c>
      <c r="I18" s="17">
        <v>110</v>
      </c>
      <c r="J18" s="17"/>
      <c r="K18" s="19">
        <f>Z18</f>
        <v>39295.324818000001</v>
      </c>
      <c r="L18" s="10" t="s">
        <v>151</v>
      </c>
      <c r="M18" s="17"/>
      <c r="N18" s="10" t="s">
        <v>55</v>
      </c>
      <c r="O18" s="10"/>
      <c r="P18" s="17"/>
      <c r="Q18" s="10">
        <v>39336</v>
      </c>
      <c r="R18" s="10" t="s">
        <v>12</v>
      </c>
      <c r="S18" s="10" t="s">
        <v>3</v>
      </c>
      <c r="T18" s="11" t="s">
        <v>5</v>
      </c>
      <c r="U18" s="10"/>
      <c r="V18" s="17"/>
      <c r="W18" s="10">
        <v>39336</v>
      </c>
      <c r="X18" s="14" t="s">
        <v>130</v>
      </c>
      <c r="Y18" s="27">
        <v>40.675182</v>
      </c>
      <c r="Z18" s="32">
        <v>39295.324818000001</v>
      </c>
      <c r="AA18" s="17"/>
      <c r="AB18" s="10">
        <v>39259</v>
      </c>
      <c r="AC18" s="10">
        <v>39329</v>
      </c>
      <c r="AD18" s="29">
        <f t="shared" si="1"/>
        <v>70</v>
      </c>
      <c r="AE18" s="10">
        <v>39294</v>
      </c>
      <c r="AF18" s="10"/>
      <c r="AG18" s="16">
        <v>39541</v>
      </c>
      <c r="AH18" s="30">
        <f t="shared" si="2"/>
        <v>245.67518199999904</v>
      </c>
      <c r="AI18" s="16">
        <v>40814</v>
      </c>
      <c r="AJ18" s="30">
        <f t="shared" si="3"/>
        <v>1518.675181999999</v>
      </c>
      <c r="AK18" s="31">
        <f t="shared" si="4"/>
        <v>4.1607539232876682</v>
      </c>
      <c r="AL18" s="5"/>
      <c r="AM18" s="5"/>
      <c r="AN18" s="5"/>
      <c r="AO18" s="5"/>
      <c r="AP18" s="5"/>
      <c r="AQ18" s="5"/>
      <c r="AR18" s="5"/>
      <c r="AS18" s="22"/>
      <c r="AX18" s="22"/>
    </row>
    <row r="19" spans="1:54" x14ac:dyDescent="0.25">
      <c r="A19" s="24" t="s">
        <v>73</v>
      </c>
      <c r="B19" s="25" t="s">
        <v>52</v>
      </c>
      <c r="C19" s="13" t="s">
        <v>53</v>
      </c>
      <c r="D19" s="13">
        <v>49</v>
      </c>
      <c r="E19" s="13" t="s">
        <v>9</v>
      </c>
      <c r="F19" s="10">
        <v>38698</v>
      </c>
      <c r="G19" s="15">
        <v>200</v>
      </c>
      <c r="H19" s="10">
        <v>38698</v>
      </c>
      <c r="I19" s="17" t="s">
        <v>91</v>
      </c>
      <c r="J19" s="17"/>
      <c r="K19" s="26">
        <f>O19</f>
        <v>38676</v>
      </c>
      <c r="L19" s="10" t="s">
        <v>7</v>
      </c>
      <c r="M19" s="17"/>
      <c r="N19" s="10">
        <v>38693</v>
      </c>
      <c r="O19" s="26">
        <f>N19-17</f>
        <v>38676</v>
      </c>
      <c r="P19" s="17"/>
      <c r="Q19" s="10">
        <v>38698</v>
      </c>
      <c r="R19" s="10" t="s">
        <v>15</v>
      </c>
      <c r="S19" s="10" t="s">
        <v>16</v>
      </c>
      <c r="T19" s="11">
        <v>18</v>
      </c>
      <c r="U19" s="10">
        <f t="shared" si="0"/>
        <v>38680</v>
      </c>
      <c r="V19" s="17"/>
      <c r="W19" s="10">
        <v>38698</v>
      </c>
      <c r="X19" s="14" t="s">
        <v>131</v>
      </c>
      <c r="Y19" s="27">
        <v>35.944538999999999</v>
      </c>
      <c r="Z19" s="28">
        <v>38662.055461000004</v>
      </c>
      <c r="AA19" s="17"/>
      <c r="AB19" s="10"/>
      <c r="AC19" s="10">
        <v>38695</v>
      </c>
      <c r="AD19" s="29"/>
      <c r="AE19" s="10"/>
      <c r="AF19" s="10"/>
      <c r="AG19" s="16">
        <v>38867</v>
      </c>
      <c r="AH19" s="30">
        <f t="shared" si="2"/>
        <v>191</v>
      </c>
      <c r="AI19" s="16">
        <v>39252</v>
      </c>
      <c r="AJ19" s="30">
        <f t="shared" si="3"/>
        <v>576</v>
      </c>
      <c r="AK19" s="31">
        <f t="shared" si="4"/>
        <v>1.5780821917808219</v>
      </c>
      <c r="AL19" s="5"/>
      <c r="AM19" s="5"/>
      <c r="AN19" s="5"/>
      <c r="AO19" s="5"/>
      <c r="AP19" s="5"/>
      <c r="AQ19" s="5"/>
      <c r="AR19" s="5"/>
      <c r="AS19" s="22"/>
      <c r="AX19" s="22"/>
    </row>
    <row r="20" spans="1:54" s="12" customFormat="1" x14ac:dyDescent="0.25">
      <c r="A20" s="24" t="s">
        <v>74</v>
      </c>
      <c r="B20" s="25" t="s">
        <v>56</v>
      </c>
      <c r="C20" s="13" t="s">
        <v>89</v>
      </c>
      <c r="D20" s="13">
        <v>56</v>
      </c>
      <c r="E20" s="13" t="s">
        <v>17</v>
      </c>
      <c r="F20" s="10">
        <v>37690</v>
      </c>
      <c r="G20" s="15">
        <v>510</v>
      </c>
      <c r="H20" s="10">
        <v>37690</v>
      </c>
      <c r="I20" s="17" t="s">
        <v>104</v>
      </c>
      <c r="J20" s="17"/>
      <c r="K20" s="26">
        <f>O20</f>
        <v>36999</v>
      </c>
      <c r="L20" s="10" t="s">
        <v>7</v>
      </c>
      <c r="M20" s="17"/>
      <c r="N20" s="10">
        <v>37016</v>
      </c>
      <c r="O20" s="26">
        <f>N20-17</f>
        <v>36999</v>
      </c>
      <c r="P20" s="17"/>
      <c r="Q20" s="10">
        <v>37690</v>
      </c>
      <c r="R20" s="10" t="s">
        <v>18</v>
      </c>
      <c r="S20" s="10" t="s">
        <v>3</v>
      </c>
      <c r="T20" s="11" t="s">
        <v>5</v>
      </c>
      <c r="U20" s="10"/>
      <c r="V20" s="17"/>
      <c r="W20" s="10">
        <v>37690</v>
      </c>
      <c r="X20" s="14" t="s">
        <v>144</v>
      </c>
      <c r="Y20" s="27" t="s">
        <v>148</v>
      </c>
      <c r="Z20" s="28">
        <v>36979</v>
      </c>
      <c r="AA20" s="17"/>
      <c r="AB20" s="10"/>
      <c r="AC20" s="10">
        <v>37669</v>
      </c>
      <c r="AD20" s="29"/>
      <c r="AE20" s="10"/>
      <c r="AF20" s="10"/>
      <c r="AG20" s="16">
        <v>38109</v>
      </c>
      <c r="AH20" s="30">
        <f t="shared" si="2"/>
        <v>1110</v>
      </c>
      <c r="AI20" s="16">
        <v>38716</v>
      </c>
      <c r="AJ20" s="30">
        <f t="shared" si="3"/>
        <v>1717</v>
      </c>
      <c r="AK20" s="31">
        <f t="shared" si="4"/>
        <v>4.7041095890410958</v>
      </c>
      <c r="AL20" s="5"/>
      <c r="AM20" s="5"/>
      <c r="AN20" s="5"/>
      <c r="AO20" s="5"/>
      <c r="AP20" s="5"/>
      <c r="AQ20" s="5"/>
      <c r="AR20" s="5"/>
      <c r="AS20" s="23"/>
      <c r="AX20" s="23"/>
    </row>
    <row r="21" spans="1:54" x14ac:dyDescent="0.25">
      <c r="A21" s="24" t="s">
        <v>75</v>
      </c>
      <c r="B21" s="25" t="s">
        <v>56</v>
      </c>
      <c r="C21" s="13" t="s">
        <v>11</v>
      </c>
      <c r="D21" s="13">
        <v>23</v>
      </c>
      <c r="E21" s="13" t="s">
        <v>17</v>
      </c>
      <c r="F21" s="10">
        <v>38383</v>
      </c>
      <c r="G21" s="15">
        <v>660</v>
      </c>
      <c r="H21" s="10">
        <v>38383</v>
      </c>
      <c r="I21" s="17" t="s">
        <v>105</v>
      </c>
      <c r="J21" s="17"/>
      <c r="K21" s="19">
        <f>Z21</f>
        <v>38326.643276299998</v>
      </c>
      <c r="L21" s="10" t="s">
        <v>151</v>
      </c>
      <c r="M21" s="17"/>
      <c r="N21" s="10" t="s">
        <v>55</v>
      </c>
      <c r="O21" s="10"/>
      <c r="P21" s="17"/>
      <c r="Q21" s="10">
        <v>38383</v>
      </c>
      <c r="R21" s="10" t="s">
        <v>12</v>
      </c>
      <c r="S21" s="10" t="s">
        <v>3</v>
      </c>
      <c r="T21" s="11" t="s">
        <v>5</v>
      </c>
      <c r="U21" s="10"/>
      <c r="V21" s="17"/>
      <c r="W21" s="10">
        <v>38383</v>
      </c>
      <c r="X21" s="14" t="s">
        <v>132</v>
      </c>
      <c r="Y21" s="27">
        <v>56.356723700000003</v>
      </c>
      <c r="Z21" s="32">
        <v>38326.643276299998</v>
      </c>
      <c r="AA21" s="17"/>
      <c r="AB21" s="10">
        <v>38261</v>
      </c>
      <c r="AC21" s="10">
        <v>38372</v>
      </c>
      <c r="AD21" s="29">
        <f t="shared" si="1"/>
        <v>111</v>
      </c>
      <c r="AE21" s="10">
        <v>38316.5</v>
      </c>
      <c r="AF21" s="10"/>
      <c r="AG21" s="16">
        <v>39021</v>
      </c>
      <c r="AH21" s="30">
        <f t="shared" si="2"/>
        <v>694.35672370000248</v>
      </c>
      <c r="AI21" s="16">
        <v>39699</v>
      </c>
      <c r="AJ21" s="30">
        <f t="shared" si="3"/>
        <v>1372.3567237000025</v>
      </c>
      <c r="AK21" s="31">
        <f t="shared" si="4"/>
        <v>3.7598814347945275</v>
      </c>
      <c r="AL21" s="5"/>
      <c r="AM21" s="5"/>
      <c r="AN21" s="5"/>
      <c r="AO21" s="5"/>
      <c r="AP21" s="5"/>
      <c r="AQ21" s="5"/>
      <c r="AR21" s="5"/>
      <c r="AS21" s="22"/>
      <c r="AX21" s="22"/>
    </row>
    <row r="22" spans="1:54" x14ac:dyDescent="0.25">
      <c r="A22" s="24" t="s">
        <v>76</v>
      </c>
      <c r="B22" s="25" t="s">
        <v>56</v>
      </c>
      <c r="C22" s="13" t="s">
        <v>53</v>
      </c>
      <c r="D22" s="13">
        <v>63</v>
      </c>
      <c r="E22" s="13" t="s">
        <v>17</v>
      </c>
      <c r="F22" s="10">
        <v>38489</v>
      </c>
      <c r="G22" s="15">
        <v>560</v>
      </c>
      <c r="H22" s="10">
        <v>38489</v>
      </c>
      <c r="I22" s="17" t="s">
        <v>106</v>
      </c>
      <c r="J22" s="17"/>
      <c r="K22" s="26">
        <f>O22</f>
        <v>38463</v>
      </c>
      <c r="L22" s="10" t="s">
        <v>7</v>
      </c>
      <c r="M22" s="17"/>
      <c r="N22" s="10">
        <v>38480</v>
      </c>
      <c r="O22" s="26">
        <f>N22-17</f>
        <v>38463</v>
      </c>
      <c r="P22" s="17"/>
      <c r="Q22" s="10">
        <v>38489</v>
      </c>
      <c r="R22" s="10" t="s">
        <v>15</v>
      </c>
      <c r="S22" s="10" t="s">
        <v>16</v>
      </c>
      <c r="T22" s="11">
        <v>18</v>
      </c>
      <c r="U22" s="10">
        <f t="shared" si="0"/>
        <v>38471</v>
      </c>
      <c r="V22" s="17"/>
      <c r="W22" s="10">
        <v>38489</v>
      </c>
      <c r="X22" s="14" t="s">
        <v>147</v>
      </c>
      <c r="Y22" s="27">
        <v>35.769329999999997</v>
      </c>
      <c r="Z22" s="28">
        <v>38453.230669999997</v>
      </c>
      <c r="AA22" s="17"/>
      <c r="AB22" s="10"/>
      <c r="AC22" s="10">
        <v>38498</v>
      </c>
      <c r="AD22" s="29"/>
      <c r="AE22" s="10"/>
      <c r="AF22" s="10"/>
      <c r="AG22" s="16">
        <v>38628</v>
      </c>
      <c r="AH22" s="30">
        <f t="shared" si="2"/>
        <v>165</v>
      </c>
      <c r="AI22" s="16">
        <v>39580</v>
      </c>
      <c r="AJ22" s="30">
        <f t="shared" si="3"/>
        <v>1117</v>
      </c>
      <c r="AK22" s="31">
        <f t="shared" si="4"/>
        <v>3.0602739726027397</v>
      </c>
      <c r="AL22" s="5"/>
      <c r="AM22" s="5"/>
      <c r="AN22" s="5"/>
      <c r="AO22" s="5"/>
      <c r="AP22" s="5"/>
      <c r="AQ22" s="5"/>
      <c r="AR22" s="5"/>
      <c r="AS22" s="22"/>
      <c r="AX22" s="22"/>
    </row>
    <row r="23" spans="1:54" x14ac:dyDescent="0.25">
      <c r="A23" s="24" t="s">
        <v>77</v>
      </c>
      <c r="B23" s="25" t="s">
        <v>56</v>
      </c>
      <c r="C23" s="13" t="s">
        <v>8</v>
      </c>
      <c r="D23" s="13">
        <v>42</v>
      </c>
      <c r="E23" s="13" t="s">
        <v>2</v>
      </c>
      <c r="F23" s="10">
        <v>38625</v>
      </c>
      <c r="G23" s="15">
        <v>970</v>
      </c>
      <c r="H23" s="10">
        <v>38625</v>
      </c>
      <c r="I23" s="17" t="s">
        <v>91</v>
      </c>
      <c r="J23" s="17"/>
      <c r="K23" s="26">
        <f>O23</f>
        <v>38554</v>
      </c>
      <c r="L23" s="10" t="s">
        <v>7</v>
      </c>
      <c r="M23" s="17"/>
      <c r="N23" s="10">
        <v>38571</v>
      </c>
      <c r="O23" s="26">
        <f>N23-17</f>
        <v>38554</v>
      </c>
      <c r="P23" s="17"/>
      <c r="Q23" s="10">
        <v>38625</v>
      </c>
      <c r="R23" s="10" t="s">
        <v>149</v>
      </c>
      <c r="S23" s="10" t="s">
        <v>19</v>
      </c>
      <c r="T23" s="11">
        <v>65</v>
      </c>
      <c r="U23" s="10">
        <f t="shared" si="0"/>
        <v>38560</v>
      </c>
      <c r="V23" s="17"/>
      <c r="W23" s="10">
        <v>38625</v>
      </c>
      <c r="X23" s="14" t="s">
        <v>133</v>
      </c>
      <c r="Y23" s="27">
        <v>36.908188500000001</v>
      </c>
      <c r="Z23" s="28">
        <v>38588.091811500002</v>
      </c>
      <c r="AA23" s="17"/>
      <c r="AB23" s="10">
        <v>38261</v>
      </c>
      <c r="AC23" s="10">
        <v>38576</v>
      </c>
      <c r="AD23" s="29">
        <f t="shared" si="1"/>
        <v>315</v>
      </c>
      <c r="AE23" s="10">
        <v>38418.5</v>
      </c>
      <c r="AF23" s="10"/>
      <c r="AG23" s="16">
        <v>38736</v>
      </c>
      <c r="AH23" s="30">
        <f t="shared" si="2"/>
        <v>182</v>
      </c>
      <c r="AI23" s="16">
        <v>39679</v>
      </c>
      <c r="AJ23" s="30">
        <f t="shared" si="3"/>
        <v>1125</v>
      </c>
      <c r="AK23" s="31">
        <f t="shared" si="4"/>
        <v>3.0821917808219177</v>
      </c>
      <c r="AL23" s="5"/>
      <c r="AM23" s="5"/>
      <c r="AN23" s="5"/>
      <c r="AO23" s="5"/>
      <c r="AP23" s="5"/>
      <c r="AQ23" s="5"/>
      <c r="AR23" s="5"/>
      <c r="AS23" s="22"/>
      <c r="AX23" s="22"/>
    </row>
    <row r="24" spans="1:54" x14ac:dyDescent="0.25">
      <c r="A24" s="24" t="s">
        <v>78</v>
      </c>
      <c r="B24" s="25" t="s">
        <v>52</v>
      </c>
      <c r="C24" s="13" t="s">
        <v>53</v>
      </c>
      <c r="D24" s="13">
        <v>21</v>
      </c>
      <c r="E24" s="13" t="s">
        <v>4</v>
      </c>
      <c r="F24" s="10">
        <v>38888</v>
      </c>
      <c r="G24" s="15">
        <v>610</v>
      </c>
      <c r="H24" s="36">
        <v>38964</v>
      </c>
      <c r="I24" s="17" t="s">
        <v>54</v>
      </c>
      <c r="J24" s="17"/>
      <c r="K24" s="20">
        <f>AE24</f>
        <v>38767.5</v>
      </c>
      <c r="L24" s="10" t="s">
        <v>6</v>
      </c>
      <c r="M24" s="17"/>
      <c r="N24" s="10" t="s">
        <v>55</v>
      </c>
      <c r="O24" s="10"/>
      <c r="P24" s="17"/>
      <c r="Q24" s="36">
        <v>38964</v>
      </c>
      <c r="R24" s="10" t="s">
        <v>12</v>
      </c>
      <c r="S24" s="10" t="s">
        <v>3</v>
      </c>
      <c r="T24" s="11" t="s">
        <v>5</v>
      </c>
      <c r="U24" s="10"/>
      <c r="V24" s="17"/>
      <c r="W24" s="36">
        <v>38964</v>
      </c>
      <c r="X24" s="14" t="s">
        <v>134</v>
      </c>
      <c r="Y24" s="27">
        <v>39.711532499999997</v>
      </c>
      <c r="Z24" s="28">
        <v>38924.288467500002</v>
      </c>
      <c r="AA24" s="17"/>
      <c r="AB24" s="10">
        <v>38732</v>
      </c>
      <c r="AC24" s="36">
        <v>38803</v>
      </c>
      <c r="AD24" s="29">
        <f t="shared" si="1"/>
        <v>71</v>
      </c>
      <c r="AE24" s="20">
        <v>38767.5</v>
      </c>
      <c r="AF24" s="10"/>
      <c r="AG24" s="16">
        <v>39106</v>
      </c>
      <c r="AH24" s="30">
        <f t="shared" si="2"/>
        <v>338.5</v>
      </c>
      <c r="AI24" s="16">
        <v>39546</v>
      </c>
      <c r="AJ24" s="30">
        <f t="shared" si="3"/>
        <v>778.5</v>
      </c>
      <c r="AK24" s="31">
        <f t="shared" si="4"/>
        <v>2.1328767123287671</v>
      </c>
      <c r="AL24" s="5"/>
      <c r="AM24" s="5"/>
      <c r="AN24" s="5"/>
      <c r="AO24" s="5"/>
      <c r="AP24" s="5"/>
      <c r="AQ24" s="5"/>
      <c r="AR24" s="5"/>
      <c r="AS24" s="22"/>
      <c r="AX24" s="22"/>
    </row>
    <row r="25" spans="1:54" x14ac:dyDescent="0.25">
      <c r="A25" s="24" t="s">
        <v>79</v>
      </c>
      <c r="B25" s="25" t="s">
        <v>56</v>
      </c>
      <c r="C25" s="13" t="s">
        <v>53</v>
      </c>
      <c r="D25" s="13">
        <v>61</v>
      </c>
      <c r="E25" s="13" t="s">
        <v>17</v>
      </c>
      <c r="F25" s="10">
        <v>38910</v>
      </c>
      <c r="G25" s="15">
        <v>540</v>
      </c>
      <c r="H25" s="10">
        <v>38910</v>
      </c>
      <c r="I25" s="17" t="s">
        <v>107</v>
      </c>
      <c r="J25" s="17"/>
      <c r="K25" s="26">
        <f>O25</f>
        <v>38880</v>
      </c>
      <c r="L25" s="10" t="s">
        <v>7</v>
      </c>
      <c r="M25" s="17"/>
      <c r="N25" s="10">
        <v>38897</v>
      </c>
      <c r="O25" s="26">
        <f>N25-17</f>
        <v>38880</v>
      </c>
      <c r="P25" s="17"/>
      <c r="Q25" s="10">
        <v>38910</v>
      </c>
      <c r="R25" s="10" t="s">
        <v>15</v>
      </c>
      <c r="S25" s="10" t="s">
        <v>16</v>
      </c>
      <c r="T25" s="11">
        <v>18</v>
      </c>
      <c r="U25" s="10">
        <f t="shared" si="0"/>
        <v>38892</v>
      </c>
      <c r="V25" s="17"/>
      <c r="W25" s="10">
        <v>38910</v>
      </c>
      <c r="X25" s="14" t="s">
        <v>135</v>
      </c>
      <c r="Y25" s="27">
        <v>38.747883000000002</v>
      </c>
      <c r="Z25" s="28">
        <v>38871.252116999996</v>
      </c>
      <c r="AA25" s="17"/>
      <c r="AB25" s="10"/>
      <c r="AC25" s="10">
        <v>38908</v>
      </c>
      <c r="AD25" s="29"/>
      <c r="AE25" s="10"/>
      <c r="AF25" s="10"/>
      <c r="AG25" s="16">
        <v>39125</v>
      </c>
      <c r="AH25" s="30">
        <f t="shared" si="2"/>
        <v>245</v>
      </c>
      <c r="AI25" s="16">
        <v>40018</v>
      </c>
      <c r="AJ25" s="30">
        <f t="shared" si="3"/>
        <v>1138</v>
      </c>
      <c r="AK25" s="31">
        <f t="shared" si="4"/>
        <v>3.117808219178082</v>
      </c>
      <c r="AL25" s="5"/>
      <c r="AM25" s="5"/>
      <c r="AN25" s="5"/>
      <c r="AO25" s="5"/>
      <c r="AP25" s="5"/>
      <c r="AQ25" s="5"/>
      <c r="AR25" s="5"/>
      <c r="AS25" s="22"/>
      <c r="AX25" s="22"/>
    </row>
    <row r="26" spans="1:54" x14ac:dyDescent="0.25">
      <c r="A26" s="24" t="s">
        <v>80</v>
      </c>
      <c r="B26" s="25" t="s">
        <v>56</v>
      </c>
      <c r="C26" s="13" t="s">
        <v>8</v>
      </c>
      <c r="D26" s="13">
        <v>36</v>
      </c>
      <c r="E26" s="13" t="s">
        <v>2</v>
      </c>
      <c r="F26" s="10">
        <v>38855</v>
      </c>
      <c r="G26" s="15">
        <v>360</v>
      </c>
      <c r="H26" s="10">
        <v>38923</v>
      </c>
      <c r="I26" s="17" t="s">
        <v>91</v>
      </c>
      <c r="J26" s="17"/>
      <c r="K26" s="18">
        <f>U26</f>
        <v>38905</v>
      </c>
      <c r="L26" s="10" t="s">
        <v>41</v>
      </c>
      <c r="M26" s="17"/>
      <c r="N26" s="10" t="s">
        <v>55</v>
      </c>
      <c r="O26" s="10"/>
      <c r="P26" s="17"/>
      <c r="Q26" s="10">
        <v>38923</v>
      </c>
      <c r="R26" s="10" t="s">
        <v>15</v>
      </c>
      <c r="S26" s="10" t="s">
        <v>16</v>
      </c>
      <c r="T26" s="11">
        <v>18</v>
      </c>
      <c r="U26" s="18">
        <f t="shared" si="0"/>
        <v>38905</v>
      </c>
      <c r="V26" s="17"/>
      <c r="W26" s="10">
        <v>38923</v>
      </c>
      <c r="X26" s="14" t="s">
        <v>136</v>
      </c>
      <c r="Y26" s="27">
        <v>38.309860499999999</v>
      </c>
      <c r="Z26" s="28">
        <v>38884.690139500002</v>
      </c>
      <c r="AA26" s="17"/>
      <c r="AB26" s="10">
        <v>38842</v>
      </c>
      <c r="AC26" s="10">
        <v>38855</v>
      </c>
      <c r="AD26" s="29">
        <f t="shared" si="1"/>
        <v>13</v>
      </c>
      <c r="AE26" s="10">
        <v>38848.5</v>
      </c>
      <c r="AF26" s="10"/>
      <c r="AG26" s="16">
        <v>39063</v>
      </c>
      <c r="AH26" s="30">
        <f t="shared" si="2"/>
        <v>158</v>
      </c>
      <c r="AI26" s="16">
        <v>39755</v>
      </c>
      <c r="AJ26" s="30">
        <f t="shared" si="3"/>
        <v>850</v>
      </c>
      <c r="AK26" s="31">
        <f t="shared" si="4"/>
        <v>2.3287671232876712</v>
      </c>
      <c r="AL26" s="5"/>
      <c r="AM26" s="5"/>
      <c r="AN26" s="5"/>
      <c r="AO26" s="5"/>
      <c r="AP26" s="5"/>
      <c r="AQ26" s="5"/>
      <c r="AR26" s="5"/>
      <c r="AS26" s="22"/>
      <c r="AX26" s="22"/>
    </row>
    <row r="27" spans="1:54" x14ac:dyDescent="0.25">
      <c r="A27" s="24" t="s">
        <v>81</v>
      </c>
      <c r="B27" s="25" t="s">
        <v>56</v>
      </c>
      <c r="C27" s="13" t="s">
        <v>8</v>
      </c>
      <c r="D27" s="13">
        <v>39</v>
      </c>
      <c r="E27" s="13" t="s">
        <v>2</v>
      </c>
      <c r="F27" s="10">
        <v>39006</v>
      </c>
      <c r="G27" s="15">
        <v>480</v>
      </c>
      <c r="H27" s="10">
        <v>39006</v>
      </c>
      <c r="I27" s="17" t="s">
        <v>108</v>
      </c>
      <c r="J27" s="17"/>
      <c r="K27" s="26">
        <f>O27</f>
        <v>38969</v>
      </c>
      <c r="L27" s="10" t="s">
        <v>7</v>
      </c>
      <c r="M27" s="17"/>
      <c r="N27" s="10">
        <v>38986</v>
      </c>
      <c r="O27" s="26">
        <f>N27-17</f>
        <v>38969</v>
      </c>
      <c r="P27" s="17"/>
      <c r="Q27" s="10">
        <v>39006</v>
      </c>
      <c r="R27" s="10" t="s">
        <v>20</v>
      </c>
      <c r="S27" s="10" t="s">
        <v>1</v>
      </c>
      <c r="T27" s="11">
        <v>65</v>
      </c>
      <c r="U27" s="10">
        <f t="shared" si="0"/>
        <v>38941</v>
      </c>
      <c r="V27" s="17"/>
      <c r="W27" s="10">
        <v>39006</v>
      </c>
      <c r="X27" s="14" t="s">
        <v>125</v>
      </c>
      <c r="Y27" s="27">
        <v>36.294956999999997</v>
      </c>
      <c r="Z27" s="28">
        <v>38969.705043000002</v>
      </c>
      <c r="AA27" s="17"/>
      <c r="AB27" s="10">
        <v>37257</v>
      </c>
      <c r="AC27" s="10">
        <v>38994</v>
      </c>
      <c r="AD27" s="29">
        <f t="shared" si="1"/>
        <v>1737</v>
      </c>
      <c r="AE27" s="10">
        <v>38125.5</v>
      </c>
      <c r="AF27" s="10"/>
      <c r="AG27" s="16">
        <v>39212</v>
      </c>
      <c r="AH27" s="30">
        <f t="shared" si="2"/>
        <v>243</v>
      </c>
      <c r="AI27" s="16">
        <v>40553</v>
      </c>
      <c r="AJ27" s="30">
        <f t="shared" si="3"/>
        <v>1584</v>
      </c>
      <c r="AK27" s="31">
        <f t="shared" si="4"/>
        <v>4.3397260273972602</v>
      </c>
      <c r="AL27" s="5"/>
      <c r="AM27" s="5"/>
      <c r="AN27" s="5"/>
      <c r="AO27" s="5"/>
      <c r="AP27" s="5"/>
      <c r="AQ27" s="5"/>
      <c r="AR27" s="5"/>
      <c r="AS27" s="22"/>
      <c r="AX27" s="22"/>
    </row>
    <row r="28" spans="1:54" x14ac:dyDescent="0.25">
      <c r="A28" s="24" t="s">
        <v>82</v>
      </c>
      <c r="B28" s="25" t="s">
        <v>56</v>
      </c>
      <c r="C28" s="13" t="s">
        <v>8</v>
      </c>
      <c r="D28" s="13">
        <v>51</v>
      </c>
      <c r="E28" s="13" t="s">
        <v>4</v>
      </c>
      <c r="F28" s="10">
        <v>39262</v>
      </c>
      <c r="G28" s="15">
        <v>800</v>
      </c>
      <c r="H28" s="10">
        <v>39262</v>
      </c>
      <c r="I28" s="17" t="s">
        <v>109</v>
      </c>
      <c r="J28" s="17"/>
      <c r="K28" s="19">
        <f>Z28</f>
        <v>39211.589028399998</v>
      </c>
      <c r="L28" s="10" t="s">
        <v>151</v>
      </c>
      <c r="M28" s="17"/>
      <c r="N28" s="10" t="s">
        <v>55</v>
      </c>
      <c r="O28" s="10"/>
      <c r="P28" s="17"/>
      <c r="Q28" s="10">
        <v>39262</v>
      </c>
      <c r="R28" s="10" t="s">
        <v>12</v>
      </c>
      <c r="S28" s="10" t="s">
        <v>3</v>
      </c>
      <c r="T28" s="11" t="s">
        <v>5</v>
      </c>
      <c r="U28" s="10"/>
      <c r="V28" s="17"/>
      <c r="W28" s="10">
        <v>39262</v>
      </c>
      <c r="X28" s="14" t="s">
        <v>137</v>
      </c>
      <c r="Y28" s="27">
        <v>50.410971599999996</v>
      </c>
      <c r="Z28" s="32">
        <v>39211.589028399998</v>
      </c>
      <c r="AA28" s="17"/>
      <c r="AB28" s="10">
        <v>39177</v>
      </c>
      <c r="AC28" s="10">
        <v>39241</v>
      </c>
      <c r="AD28" s="29">
        <f t="shared" si="1"/>
        <v>64</v>
      </c>
      <c r="AE28" s="10">
        <v>39209</v>
      </c>
      <c r="AF28" s="10"/>
      <c r="AG28" s="16">
        <v>39386</v>
      </c>
      <c r="AH28" s="30">
        <f t="shared" si="2"/>
        <v>174.41097160000209</v>
      </c>
      <c r="AI28" s="16">
        <v>40459</v>
      </c>
      <c r="AJ28" s="30">
        <f t="shared" si="3"/>
        <v>1247.4109716000021</v>
      </c>
      <c r="AK28" s="31">
        <f t="shared" si="4"/>
        <v>3.4175643057534302</v>
      </c>
      <c r="AL28" s="5"/>
      <c r="AM28" s="5"/>
      <c r="AN28" s="5"/>
      <c r="AO28" s="5"/>
      <c r="AP28" s="5"/>
      <c r="AQ28" s="5"/>
      <c r="AR28" s="5"/>
      <c r="AS28" s="22"/>
      <c r="AX28" s="22"/>
    </row>
    <row r="29" spans="1:54" x14ac:dyDescent="0.25">
      <c r="A29" s="24" t="s">
        <v>83</v>
      </c>
      <c r="B29" s="25" t="s">
        <v>56</v>
      </c>
      <c r="C29" s="13" t="s">
        <v>8</v>
      </c>
      <c r="D29" s="13">
        <v>63</v>
      </c>
      <c r="E29" s="13" t="s">
        <v>2</v>
      </c>
      <c r="F29" s="10">
        <v>39280</v>
      </c>
      <c r="G29" s="15">
        <v>520</v>
      </c>
      <c r="H29" s="10">
        <v>39280</v>
      </c>
      <c r="I29" s="17" t="s">
        <v>110</v>
      </c>
      <c r="J29" s="17"/>
      <c r="K29" s="26">
        <f>O29</f>
        <v>39238</v>
      </c>
      <c r="L29" s="10" t="s">
        <v>7</v>
      </c>
      <c r="M29" s="17"/>
      <c r="N29" s="10">
        <v>39255</v>
      </c>
      <c r="O29" s="26">
        <f>N29-17</f>
        <v>39238</v>
      </c>
      <c r="P29" s="17"/>
      <c r="Q29" s="10">
        <v>39280</v>
      </c>
      <c r="R29" s="10" t="s">
        <v>20</v>
      </c>
      <c r="S29" s="10" t="s">
        <v>1</v>
      </c>
      <c r="T29" s="11">
        <v>65</v>
      </c>
      <c r="U29" s="10">
        <f t="shared" si="0"/>
        <v>39215</v>
      </c>
      <c r="V29" s="17"/>
      <c r="W29" s="10">
        <v>39280</v>
      </c>
      <c r="X29" s="14" t="s">
        <v>138</v>
      </c>
      <c r="Y29" s="27">
        <v>40.061950500000002</v>
      </c>
      <c r="Z29" s="28">
        <v>39239.9380495</v>
      </c>
      <c r="AA29" s="17"/>
      <c r="AB29" s="10"/>
      <c r="AC29" s="10">
        <v>39273</v>
      </c>
      <c r="AD29" s="29"/>
      <c r="AE29" s="10"/>
      <c r="AF29" s="10"/>
      <c r="AG29" s="16">
        <v>39435</v>
      </c>
      <c r="AH29" s="30">
        <f t="shared" si="2"/>
        <v>197</v>
      </c>
      <c r="AI29" s="16">
        <v>39855</v>
      </c>
      <c r="AJ29" s="30">
        <f t="shared" si="3"/>
        <v>617</v>
      </c>
      <c r="AK29" s="31">
        <f t="shared" si="4"/>
        <v>1.6904109589041096</v>
      </c>
      <c r="AL29" s="5"/>
      <c r="AM29" s="5"/>
      <c r="AN29" s="5"/>
      <c r="AO29" s="5"/>
      <c r="AP29" s="5"/>
      <c r="AQ29" s="5"/>
      <c r="AR29" s="5"/>
      <c r="AS29" s="22"/>
      <c r="AX29" s="22"/>
    </row>
    <row r="30" spans="1:54" x14ac:dyDescent="0.25">
      <c r="A30" s="24" t="s">
        <v>84</v>
      </c>
      <c r="B30" s="25" t="s">
        <v>56</v>
      </c>
      <c r="C30" s="13" t="s">
        <v>8</v>
      </c>
      <c r="D30" s="13">
        <v>65</v>
      </c>
      <c r="E30" s="13" t="s">
        <v>2</v>
      </c>
      <c r="F30" s="10">
        <v>39919</v>
      </c>
      <c r="G30" s="15">
        <v>1253</v>
      </c>
      <c r="H30" s="10">
        <v>39919</v>
      </c>
      <c r="I30" s="17" t="s">
        <v>111</v>
      </c>
      <c r="J30" s="17"/>
      <c r="K30" s="26">
        <f>O30</f>
        <v>39866</v>
      </c>
      <c r="L30" s="10" t="s">
        <v>7</v>
      </c>
      <c r="M30" s="17"/>
      <c r="N30" s="10">
        <v>39883</v>
      </c>
      <c r="O30" s="26">
        <f>N30-17</f>
        <v>39866</v>
      </c>
      <c r="P30" s="17"/>
      <c r="Q30" s="10">
        <v>39919</v>
      </c>
      <c r="R30" s="10" t="s">
        <v>15</v>
      </c>
      <c r="S30" s="10" t="s">
        <v>16</v>
      </c>
      <c r="T30" s="11">
        <v>18</v>
      </c>
      <c r="U30" s="10">
        <f t="shared" si="0"/>
        <v>39901</v>
      </c>
      <c r="V30" s="17"/>
      <c r="W30" s="10">
        <v>39919</v>
      </c>
      <c r="X30" s="14" t="s">
        <v>139</v>
      </c>
      <c r="Y30" s="27">
        <v>37.784233499999999</v>
      </c>
      <c r="Z30" s="28">
        <v>39881.215766499998</v>
      </c>
      <c r="AA30" s="17"/>
      <c r="AB30" s="10"/>
      <c r="AC30" s="10">
        <v>39907</v>
      </c>
      <c r="AD30" s="29"/>
      <c r="AE30" s="10"/>
      <c r="AF30" s="10"/>
      <c r="AG30" s="16">
        <v>40212</v>
      </c>
      <c r="AH30" s="30">
        <f t="shared" si="2"/>
        <v>346</v>
      </c>
      <c r="AI30" s="16">
        <v>41031</v>
      </c>
      <c r="AJ30" s="30">
        <f t="shared" si="3"/>
        <v>1165</v>
      </c>
      <c r="AK30" s="31">
        <f t="shared" si="4"/>
        <v>3.1917808219178081</v>
      </c>
      <c r="AL30" s="4"/>
      <c r="AM30" s="7"/>
      <c r="AN30" s="6"/>
      <c r="AO30" s="5"/>
      <c r="AP30" s="5"/>
      <c r="AQ30" s="5"/>
      <c r="AR30" s="5"/>
      <c r="AS30" s="5"/>
      <c r="AT30" s="5"/>
      <c r="AU30" s="5"/>
      <c r="AV30" s="5"/>
      <c r="AW30" s="22"/>
      <c r="BB30" s="22"/>
    </row>
    <row r="31" spans="1:54" x14ac:dyDescent="0.25">
      <c r="A31" s="24" t="s">
        <v>85</v>
      </c>
      <c r="B31" s="25" t="s">
        <v>56</v>
      </c>
      <c r="C31" s="13" t="s">
        <v>8</v>
      </c>
      <c r="D31" s="13">
        <v>39</v>
      </c>
      <c r="E31" s="13" t="s">
        <v>21</v>
      </c>
      <c r="F31" s="10">
        <v>39932</v>
      </c>
      <c r="G31" s="15">
        <v>624</v>
      </c>
      <c r="H31" s="10">
        <v>39932</v>
      </c>
      <c r="I31" s="17" t="s">
        <v>91</v>
      </c>
      <c r="J31" s="17"/>
      <c r="K31" s="18">
        <f>U31</f>
        <v>39905</v>
      </c>
      <c r="L31" s="10" t="s">
        <v>41</v>
      </c>
      <c r="M31" s="17"/>
      <c r="N31" s="10" t="s">
        <v>55</v>
      </c>
      <c r="O31" s="10"/>
      <c r="P31" s="17"/>
      <c r="Q31" s="10">
        <v>39932</v>
      </c>
      <c r="R31" s="10" t="s">
        <v>10</v>
      </c>
      <c r="S31" s="10" t="s">
        <v>0</v>
      </c>
      <c r="T31" s="11">
        <v>27</v>
      </c>
      <c r="U31" s="18">
        <f t="shared" si="0"/>
        <v>39905</v>
      </c>
      <c r="V31" s="17"/>
      <c r="W31" s="10">
        <v>39932</v>
      </c>
      <c r="X31" s="14" t="s">
        <v>145</v>
      </c>
      <c r="Y31" s="27">
        <v>29.053404</v>
      </c>
      <c r="Z31" s="28">
        <v>39902.946596000002</v>
      </c>
      <c r="AA31" s="17"/>
      <c r="AB31" s="10">
        <v>39751</v>
      </c>
      <c r="AC31" s="10">
        <v>39930</v>
      </c>
      <c r="AD31" s="29">
        <f t="shared" si="1"/>
        <v>179</v>
      </c>
      <c r="AE31" s="10">
        <v>39840.5</v>
      </c>
      <c r="AF31" s="10"/>
      <c r="AG31" s="16">
        <v>40149</v>
      </c>
      <c r="AH31" s="30">
        <f t="shared" si="2"/>
        <v>244</v>
      </c>
      <c r="AI31" s="16">
        <v>40763</v>
      </c>
      <c r="AJ31" s="30">
        <f t="shared" si="3"/>
        <v>858</v>
      </c>
      <c r="AK31" s="31">
        <f t="shared" si="4"/>
        <v>2.3506849315068492</v>
      </c>
      <c r="AL31" s="4"/>
      <c r="AM31" s="7"/>
      <c r="AN31" s="6"/>
      <c r="AO31" s="5"/>
      <c r="AP31" s="5"/>
      <c r="AQ31" s="5"/>
      <c r="AR31" s="5"/>
      <c r="AS31" s="5"/>
      <c r="AT31" s="5"/>
      <c r="AU31" s="5"/>
      <c r="AV31" s="5"/>
      <c r="AW31" s="22"/>
      <c r="BB31" s="22"/>
    </row>
    <row r="32" spans="1:54" x14ac:dyDescent="0.25">
      <c r="A32" s="24" t="s">
        <v>86</v>
      </c>
      <c r="B32" s="25" t="s">
        <v>56</v>
      </c>
      <c r="C32" s="13" t="s">
        <v>8</v>
      </c>
      <c r="D32" s="13">
        <v>20</v>
      </c>
      <c r="E32" s="13" t="s">
        <v>2</v>
      </c>
      <c r="F32" s="10">
        <v>40056</v>
      </c>
      <c r="G32" s="15">
        <v>394</v>
      </c>
      <c r="H32" s="10">
        <v>40056</v>
      </c>
      <c r="I32" s="17" t="s">
        <v>112</v>
      </c>
      <c r="J32" s="17"/>
      <c r="K32" s="26">
        <f>O32</f>
        <v>40035</v>
      </c>
      <c r="L32" s="10" t="s">
        <v>7</v>
      </c>
      <c r="M32" s="17"/>
      <c r="N32" s="10">
        <v>40052</v>
      </c>
      <c r="O32" s="26">
        <f>N32-17</f>
        <v>40035</v>
      </c>
      <c r="P32" s="17"/>
      <c r="Q32" s="10">
        <v>40056</v>
      </c>
      <c r="R32" s="10" t="s">
        <v>10</v>
      </c>
      <c r="S32" s="10" t="s">
        <v>0</v>
      </c>
      <c r="T32" s="11">
        <v>27</v>
      </c>
      <c r="U32" s="10">
        <f t="shared" si="0"/>
        <v>40029</v>
      </c>
      <c r="V32" s="17"/>
      <c r="W32" s="10">
        <v>40056</v>
      </c>
      <c r="X32" s="14" t="s">
        <v>146</v>
      </c>
      <c r="Y32" s="27">
        <v>36.645375000000001</v>
      </c>
      <c r="Z32" s="28">
        <v>40019.354625</v>
      </c>
      <c r="AA32" s="17"/>
      <c r="AB32" s="10">
        <v>39948</v>
      </c>
      <c r="AC32" s="10">
        <v>40052</v>
      </c>
      <c r="AD32" s="29">
        <f t="shared" si="1"/>
        <v>104</v>
      </c>
      <c r="AE32" s="10">
        <v>40000</v>
      </c>
      <c r="AF32" s="10"/>
      <c r="AG32" s="16">
        <v>40163</v>
      </c>
      <c r="AH32" s="30">
        <f t="shared" si="2"/>
        <v>128</v>
      </c>
      <c r="AI32" s="16">
        <v>40525</v>
      </c>
      <c r="AJ32" s="30">
        <f t="shared" si="3"/>
        <v>490</v>
      </c>
      <c r="AK32" s="31">
        <f t="shared" si="4"/>
        <v>1.3424657534246576</v>
      </c>
      <c r="AL32" s="4"/>
      <c r="AM32" s="7"/>
      <c r="AN32" s="6"/>
      <c r="AO32" s="5"/>
      <c r="AP32" s="5"/>
      <c r="AQ32" s="5"/>
      <c r="AR32" s="5"/>
      <c r="AS32" s="5"/>
      <c r="AT32" s="5"/>
      <c r="AU32" s="5"/>
      <c r="AV32" s="5"/>
      <c r="AW32" s="22"/>
      <c r="BB32" s="22"/>
    </row>
    <row r="33" spans="1:54" x14ac:dyDescent="0.25">
      <c r="A33" s="24" t="s">
        <v>87</v>
      </c>
      <c r="B33" s="25" t="s">
        <v>56</v>
      </c>
      <c r="C33" s="13" t="s">
        <v>8</v>
      </c>
      <c r="D33" s="13">
        <v>34</v>
      </c>
      <c r="E33" s="13" t="s">
        <v>22</v>
      </c>
      <c r="F33" s="10">
        <v>40206</v>
      </c>
      <c r="G33" s="15">
        <v>379</v>
      </c>
      <c r="H33" s="10">
        <v>40206</v>
      </c>
      <c r="I33" s="17" t="s">
        <v>113</v>
      </c>
      <c r="J33" s="17"/>
      <c r="K33" s="19">
        <f>Z33</f>
        <v>40157.730070799997</v>
      </c>
      <c r="L33" s="10" t="s">
        <v>151</v>
      </c>
      <c r="M33" s="17"/>
      <c r="N33" s="10" t="s">
        <v>55</v>
      </c>
      <c r="O33" s="10"/>
      <c r="P33" s="17"/>
      <c r="Q33" s="10">
        <v>40206</v>
      </c>
      <c r="R33" s="10" t="s">
        <v>12</v>
      </c>
      <c r="S33" s="10" t="s">
        <v>3</v>
      </c>
      <c r="T33" s="11" t="s">
        <v>5</v>
      </c>
      <c r="U33" s="10"/>
      <c r="V33" s="17"/>
      <c r="W33" s="10">
        <v>40206</v>
      </c>
      <c r="X33" s="14" t="s">
        <v>140</v>
      </c>
      <c r="Y33" s="27">
        <v>48.2699292</v>
      </c>
      <c r="Z33" s="32">
        <v>40157.730070799997</v>
      </c>
      <c r="AA33" s="17"/>
      <c r="AB33" s="10">
        <v>40105</v>
      </c>
      <c r="AC33" s="10">
        <v>40191</v>
      </c>
      <c r="AD33" s="29">
        <f t="shared" si="1"/>
        <v>86</v>
      </c>
      <c r="AE33" s="10">
        <v>40148</v>
      </c>
      <c r="AF33" s="10"/>
      <c r="AG33" s="16">
        <v>40427</v>
      </c>
      <c r="AH33" s="30">
        <f t="shared" si="2"/>
        <v>269.26992920000339</v>
      </c>
      <c r="AI33" s="16">
        <v>41050</v>
      </c>
      <c r="AJ33" s="30">
        <f t="shared" si="3"/>
        <v>892.26992920000339</v>
      </c>
      <c r="AK33" s="31">
        <f t="shared" si="4"/>
        <v>2.4445751484931599</v>
      </c>
      <c r="AL33" s="4"/>
      <c r="AM33" s="7"/>
      <c r="AN33" s="6"/>
      <c r="AO33" s="5"/>
      <c r="AP33" s="5"/>
      <c r="AQ33" s="5"/>
      <c r="AR33" s="5"/>
      <c r="AS33" s="5"/>
      <c r="AT33" s="5"/>
      <c r="AU33" s="5"/>
      <c r="AV33" s="5"/>
      <c r="AW33" s="22"/>
      <c r="BB33" s="22"/>
    </row>
    <row r="34" spans="1:54" x14ac:dyDescent="0.25">
      <c r="A34" s="54" t="s">
        <v>88</v>
      </c>
      <c r="B34" s="55" t="s">
        <v>56</v>
      </c>
      <c r="C34" s="56" t="s">
        <v>8</v>
      </c>
      <c r="D34" s="56">
        <v>31</v>
      </c>
      <c r="E34" s="56" t="s">
        <v>4</v>
      </c>
      <c r="F34" s="57">
        <v>40350</v>
      </c>
      <c r="G34" s="44">
        <v>510</v>
      </c>
      <c r="H34" s="57">
        <v>40350</v>
      </c>
      <c r="I34" s="58" t="s">
        <v>114</v>
      </c>
      <c r="J34" s="58"/>
      <c r="K34" s="59">
        <f>O34</f>
        <v>40289</v>
      </c>
      <c r="L34" s="57" t="s">
        <v>7</v>
      </c>
      <c r="M34" s="58"/>
      <c r="N34" s="57">
        <v>40306</v>
      </c>
      <c r="O34" s="59">
        <f>N34-17</f>
        <v>40289</v>
      </c>
      <c r="P34" s="58"/>
      <c r="Q34" s="57">
        <v>40350</v>
      </c>
      <c r="R34" s="57" t="s">
        <v>20</v>
      </c>
      <c r="S34" s="57" t="s">
        <v>1</v>
      </c>
      <c r="T34" s="60">
        <v>65</v>
      </c>
      <c r="U34" s="57">
        <f t="shared" si="0"/>
        <v>40285</v>
      </c>
      <c r="V34" s="58"/>
      <c r="W34" s="57">
        <v>40350</v>
      </c>
      <c r="X34" s="61" t="s">
        <v>141</v>
      </c>
      <c r="Y34" s="62">
        <v>37.433815500000001</v>
      </c>
      <c r="Z34" s="63">
        <v>40312.5661845</v>
      </c>
      <c r="AA34" s="58"/>
      <c r="AB34" s="57">
        <v>40157</v>
      </c>
      <c r="AC34" s="57">
        <v>40344</v>
      </c>
      <c r="AD34" s="64">
        <f t="shared" si="1"/>
        <v>187</v>
      </c>
      <c r="AE34" s="57">
        <v>40250.5</v>
      </c>
      <c r="AF34" s="57"/>
      <c r="AG34" s="65">
        <v>40562</v>
      </c>
      <c r="AH34" s="66">
        <f t="shared" si="2"/>
        <v>273</v>
      </c>
      <c r="AI34" s="65">
        <v>41194</v>
      </c>
      <c r="AJ34" s="66">
        <f t="shared" si="3"/>
        <v>905</v>
      </c>
      <c r="AK34" s="67">
        <f t="shared" si="4"/>
        <v>2.4794520547945207</v>
      </c>
      <c r="AL34" s="4"/>
      <c r="AM34" s="7"/>
      <c r="AN34" s="6"/>
      <c r="AO34" s="5"/>
      <c r="AP34" s="5"/>
      <c r="AQ34" s="5"/>
      <c r="AR34" s="5"/>
      <c r="AS34" s="5"/>
      <c r="AT34" s="5"/>
      <c r="AU34" s="5"/>
      <c r="AV34" s="5"/>
      <c r="AW34" s="22"/>
      <c r="BB34" s="22"/>
    </row>
    <row r="35" spans="1:54" x14ac:dyDescent="0.25">
      <c r="AL35" s="5"/>
      <c r="AM35" s="5"/>
      <c r="AN35" s="22"/>
      <c r="AQ35" s="3"/>
      <c r="AS35" s="22"/>
    </row>
  </sheetData>
  <mergeCells count="4">
    <mergeCell ref="AB2:AE2"/>
    <mergeCell ref="N2:O2"/>
    <mergeCell ref="Q2:U2"/>
    <mergeCell ref="W2:Z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Company>Karolinska Universitetslaboratoriet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Albert</dc:creator>
  <cp:lastModifiedBy>Jan Albert</cp:lastModifiedBy>
  <dcterms:created xsi:type="dcterms:W3CDTF">2015-11-02T19:24:07Z</dcterms:created>
  <dcterms:modified xsi:type="dcterms:W3CDTF">2017-06-29T11:16:04Z</dcterms:modified>
</cp:coreProperties>
</file>