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3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gan\SkyDrive\Documents\"/>
    </mc:Choice>
  </mc:AlternateContent>
  <bookViews>
    <workbookView xWindow="19530" yWindow="0" windowWidth="9120" windowHeight="4635"/>
  </bookViews>
  <sheets>
    <sheet name="To" sheetId="1" r:id="rId1"/>
    <sheet name="From" sheetId="2" r:id="rId2"/>
    <sheet name="Gas" sheetId="3" r:id="rId3"/>
    <sheet name="Routes" sheetId="4" r:id="rId4"/>
  </sheets>
  <definedNames>
    <definedName name="_xlnm._FilterDatabase" localSheetId="3" hidden="1">Routes!$A$1:$B$1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6" i="2"/>
  <c r="E12" i="1"/>
  <c r="F3" i="3"/>
  <c r="K3" i="3"/>
  <c r="E3" i="3"/>
  <c r="G3" i="3"/>
  <c r="I3" i="3"/>
  <c r="J3" i="3"/>
  <c r="E11" i="1"/>
  <c r="E10" i="1"/>
  <c r="E5" i="2"/>
  <c r="E9" i="1"/>
  <c r="E4" i="2"/>
  <c r="E8" i="1"/>
  <c r="E7" i="1"/>
  <c r="F2" i="3"/>
  <c r="K2" i="3"/>
  <c r="E2" i="3"/>
  <c r="G2" i="3"/>
  <c r="I2" i="3"/>
  <c r="J2" i="3"/>
  <c r="E6" i="1"/>
  <c r="E5" i="1"/>
  <c r="E3" i="2"/>
  <c r="E4" i="1"/>
  <c r="B2" i="2"/>
  <c r="E3" i="1"/>
  <c r="E2" i="1"/>
</calcChain>
</file>

<file path=xl/sharedStrings.xml><?xml version="1.0" encoding="utf-8"?>
<sst xmlns="http://schemas.openxmlformats.org/spreadsheetml/2006/main" count="53" uniqueCount="23">
  <si>
    <t>Date</t>
  </si>
  <si>
    <t>Start Time</t>
  </si>
  <si>
    <t>Route</t>
  </si>
  <si>
    <t>Travel Time</t>
  </si>
  <si>
    <t>Arrival Time</t>
  </si>
  <si>
    <t>Notes</t>
  </si>
  <si>
    <t>30-4</t>
  </si>
  <si>
    <t>30-502</t>
  </si>
  <si>
    <t>Estimated 6min detuor for FedEx</t>
  </si>
  <si>
    <t>Extra gate fussing; Line at gate; Going to Otowi</t>
  </si>
  <si>
    <t>Line at gate</t>
  </si>
  <si>
    <t>Estimated 3min to car</t>
  </si>
  <si>
    <t>Gallons</t>
  </si>
  <si>
    <t>Miles</t>
  </si>
  <si>
    <t>Price</t>
  </si>
  <si>
    <t>To Fill</t>
  </si>
  <si>
    <t>Miles/Gallon</t>
  </si>
  <si>
    <t>$/Mile</t>
  </si>
  <si>
    <t>Selected Route</t>
  </si>
  <si>
    <t>Commute Price</t>
  </si>
  <si>
    <t>Monthly Price</t>
  </si>
  <si>
    <t>Critical Gas Price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</si>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</sst>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-409]h:mm\ AM/P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18" fontId="0" fillId="0" borderId="0" xfId="0" applyNumberFormat="1"/>
    <xf numFmtId="46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8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quotePrefix="1"/>
    <xf numFmtId="8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E15" sqref="E15"/>
    </sheetView>
  </sheetViews>
  <sheetFormatPr defaultRowHeight="15"/>
  <cols>
    <col min="2" max="2" width="10.5703125" style="5" bestFit="1" customWidth="1"/>
    <col min="4" max="4" width="11.28515625" bestFit="1" customWidth="1"/>
    <col min="5" max="5" width="10.5703125" style="5" bestFit="1" customWidth="1"/>
  </cols>
  <sheetData>
    <row r="1" spans="1:8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6" t="s">
        <v>5</v>
      </c>
      <c r="H1" s="6"/>
    </row>
    <row r="2" spans="1:8">
      <c r="A2" s="1">
        <v>42537</v>
      </c>
      <c r="B2" s="5">
        <v>0.27083333333333331</v>
      </c>
      <c r="C2" s="12" t="s">
        <v>6</v>
      </c>
      <c r="D2" s="3">
        <v>3.1296296296296301E-2</v>
      </c>
      <c r="E2" s="5">
        <f t="shared" ref="E2:E15" si="0">D2+B2</f>
        <v>0.30212962962962964</v>
      </c>
    </row>
    <row r="3" spans="1:8">
      <c r="A3" s="1">
        <v>42538</v>
      </c>
      <c r="B3" s="5">
        <v>0.26944444444444443</v>
      </c>
      <c r="C3" s="12" t="s">
        <v>6</v>
      </c>
      <c r="D3" s="4">
        <v>3.1261574074074074E-2</v>
      </c>
      <c r="E3" s="5">
        <f t="shared" si="0"/>
        <v>0.30070601851851853</v>
      </c>
    </row>
    <row r="4" spans="1:8">
      <c r="A4" s="1">
        <v>42541</v>
      </c>
      <c r="B4" s="5">
        <v>0.27083333333333331</v>
      </c>
      <c r="C4" s="12" t="s">
        <v>6</v>
      </c>
      <c r="D4" s="4">
        <v>3.1736111111111111E-2</v>
      </c>
      <c r="E4" s="5">
        <f t="shared" si="0"/>
        <v>0.30256944444444445</v>
      </c>
    </row>
    <row r="5" spans="1:8">
      <c r="A5" s="1">
        <v>42542</v>
      </c>
      <c r="B5" s="5">
        <v>0.26944444444444443</v>
      </c>
      <c r="C5" s="12" t="s">
        <v>7</v>
      </c>
      <c r="D5" s="4">
        <v>3.4097222222222223E-2</v>
      </c>
      <c r="E5" s="5">
        <f t="shared" si="0"/>
        <v>0.30354166666666665</v>
      </c>
      <c r="F5" t="s">
        <v>8</v>
      </c>
    </row>
    <row r="6" spans="1:8">
      <c r="A6" s="1">
        <v>42543</v>
      </c>
      <c r="B6" s="5">
        <v>0.3215277777777778</v>
      </c>
      <c r="C6" s="12" t="s">
        <v>6</v>
      </c>
      <c r="D6" s="4">
        <v>3.1770833333333331E-2</v>
      </c>
      <c r="E6" s="5">
        <f t="shared" si="0"/>
        <v>0.35329861111111116</v>
      </c>
    </row>
    <row r="7" spans="1:8">
      <c r="A7" s="1">
        <v>42544</v>
      </c>
      <c r="B7" s="5">
        <v>0.26944444444444443</v>
      </c>
      <c r="C7" s="12" t="s">
        <v>6</v>
      </c>
      <c r="D7" s="4">
        <v>3.4641203703703702E-2</v>
      </c>
      <c r="E7" s="5">
        <f t="shared" si="0"/>
        <v>0.30408564814814815</v>
      </c>
      <c r="F7" t="s">
        <v>9</v>
      </c>
    </row>
    <row r="8" spans="1:8">
      <c r="A8" s="1">
        <v>42545</v>
      </c>
      <c r="B8" s="5">
        <v>0.2673611111111111</v>
      </c>
      <c r="C8" s="12" t="s">
        <v>6</v>
      </c>
      <c r="D8" s="4">
        <v>3.1226851851851853E-2</v>
      </c>
      <c r="E8" s="5">
        <f t="shared" si="0"/>
        <v>0.29858796296296297</v>
      </c>
    </row>
    <row r="9" spans="1:8">
      <c r="A9" s="1">
        <v>42548</v>
      </c>
      <c r="B9" s="5">
        <v>0.26597222222222222</v>
      </c>
      <c r="C9" s="12" t="s">
        <v>6</v>
      </c>
      <c r="D9" s="4">
        <v>3.2268518518518523E-2</v>
      </c>
      <c r="E9" s="5">
        <f t="shared" si="0"/>
        <v>0.29824074074074075</v>
      </c>
    </row>
    <row r="10" spans="1:8">
      <c r="A10" s="1">
        <v>42549</v>
      </c>
      <c r="B10" s="5">
        <v>0.26874999999999999</v>
      </c>
      <c r="C10" s="12" t="s">
        <v>6</v>
      </c>
      <c r="D10" s="4">
        <v>2.9571759259259259E-2</v>
      </c>
      <c r="E10" s="5">
        <f t="shared" si="0"/>
        <v>0.29832175925925924</v>
      </c>
      <c r="F10" t="s">
        <v>10</v>
      </c>
    </row>
    <row r="11" spans="1:8">
      <c r="A11" s="1">
        <v>42550</v>
      </c>
      <c r="B11" s="5">
        <v>0.2722222222222222</v>
      </c>
      <c r="C11" s="12" t="s">
        <v>6</v>
      </c>
      <c r="D11" s="4">
        <v>3.3726851851851855E-2</v>
      </c>
      <c r="E11" s="5">
        <f t="shared" si="0"/>
        <v>0.30594907407407407</v>
      </c>
      <c r="F11" t="s">
        <v>10</v>
      </c>
    </row>
    <row r="12" spans="1:8">
      <c r="A12" s="1">
        <v>42556</v>
      </c>
      <c r="B12" s="5">
        <v>0.27152777777777776</v>
      </c>
      <c r="C12" s="12" t="s">
        <v>6</v>
      </c>
      <c r="D12" s="4">
        <v>3.1469907407407412E-2</v>
      </c>
      <c r="E12" s="5">
        <f t="shared" si="0"/>
        <v>0.30299768518518516</v>
      </c>
    </row>
    <row r="13" spans="1:8">
      <c r="A13" s="1">
        <v>42557</v>
      </c>
      <c r="B13" s="5">
        <v>0.27152777777777776</v>
      </c>
      <c r="C13" s="12" t="s">
        <v>6</v>
      </c>
      <c r="D13" s="4">
        <v>3.380787037037037E-2</v>
      </c>
      <c r="E13" s="5">
        <f t="shared" si="0"/>
        <v>0.30533564814814812</v>
      </c>
    </row>
    <row r="14" spans="1:8">
      <c r="A14" s="1">
        <v>42558</v>
      </c>
      <c r="B14" s="5">
        <v>0.26874999999999999</v>
      </c>
      <c r="C14" s="12" t="s">
        <v>6</v>
      </c>
      <c r="D14" s="4">
        <v>3.0624999999999999E-2</v>
      </c>
      <c r="E14" s="5">
        <f t="shared" si="0"/>
        <v>0.299375</v>
      </c>
    </row>
    <row r="15" spans="1:8">
      <c r="A15" s="1">
        <v>42559</v>
      </c>
      <c r="B15" s="5">
        <v>0.26666666666666666</v>
      </c>
      <c r="C15" s="12" t="s">
        <v>6</v>
      </c>
      <c r="D15" s="4">
        <v>3.0879629629629632E-2</v>
      </c>
      <c r="E15" s="5">
        <f t="shared" si="0"/>
        <v>0.29754629629629631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4" sqref="F14"/>
    </sheetView>
  </sheetViews>
  <sheetFormatPr defaultRowHeight="15"/>
  <cols>
    <col min="2" max="2" width="10.42578125" style="5" bestFit="1" customWidth="1"/>
    <col min="4" max="4" width="11.28515625" bestFit="1" customWidth="1"/>
    <col min="5" max="5" width="10.5703125" style="5" bestFit="1" customWidth="1"/>
  </cols>
  <sheetData>
    <row r="1" spans="1:6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6" t="s">
        <v>5</v>
      </c>
    </row>
    <row r="2" spans="1:6">
      <c r="A2" s="1">
        <v>42538</v>
      </c>
      <c r="B2" s="5">
        <f>E2-D2</f>
        <v>0.73543981481481491</v>
      </c>
      <c r="C2" s="12" t="s">
        <v>6</v>
      </c>
      <c r="D2" s="3">
        <v>2.9837962962962965E-2</v>
      </c>
      <c r="E2" s="2">
        <v>0.76527777777777783</v>
      </c>
    </row>
    <row r="3" spans="1:6">
      <c r="A3" s="1">
        <v>42541</v>
      </c>
      <c r="B3" s="5">
        <v>0.72916666666666663</v>
      </c>
      <c r="C3" s="12" t="s">
        <v>7</v>
      </c>
      <c r="D3" s="4">
        <v>3.3564814814814818E-2</v>
      </c>
      <c r="E3" s="2">
        <f>D3+B3</f>
        <v>0.7627314814814814</v>
      </c>
      <c r="F3" t="s">
        <v>11</v>
      </c>
    </row>
    <row r="4" spans="1:6">
      <c r="A4" s="1">
        <v>42545</v>
      </c>
      <c r="B4" s="5">
        <v>0.65972222222222221</v>
      </c>
      <c r="C4" s="12" t="s">
        <v>6</v>
      </c>
      <c r="D4" s="4">
        <v>3.0451388888888889E-2</v>
      </c>
      <c r="E4" s="2">
        <f>D4+B4</f>
        <v>0.69017361111111108</v>
      </c>
    </row>
    <row r="5" spans="1:6">
      <c r="A5" s="1">
        <v>42548</v>
      </c>
      <c r="B5" s="5">
        <v>0.74513888888888891</v>
      </c>
      <c r="C5" s="12" t="s">
        <v>6</v>
      </c>
      <c r="D5" s="4">
        <v>3.0381944444444444E-2</v>
      </c>
      <c r="E5" s="2">
        <f>D5+B5</f>
        <v>0.77552083333333333</v>
      </c>
    </row>
    <row r="6" spans="1:6">
      <c r="A6" s="1">
        <v>42556</v>
      </c>
      <c r="B6" s="5">
        <v>0.7090277777777777</v>
      </c>
      <c r="C6" s="12" t="s">
        <v>6</v>
      </c>
      <c r="D6" s="4">
        <v>3.1932870370370368E-2</v>
      </c>
      <c r="E6" s="2">
        <f>D6+B6</f>
        <v>0.7409606481481481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09" zoomScaleNormal="109" workbookViewId="0">
      <selection activeCell="J8" sqref="J8"/>
    </sheetView>
  </sheetViews>
  <sheetFormatPr defaultRowHeight="15"/>
  <cols>
    <col min="6" max="6" width="9.140625" style="11"/>
    <col min="9" max="9" width="9.85546875" customWidth="1"/>
  </cols>
  <sheetData>
    <row r="1" spans="1:11">
      <c r="A1" s="6" t="s">
        <v>0</v>
      </c>
      <c r="B1" s="6" t="s">
        <v>12</v>
      </c>
      <c r="C1" s="6" t="s">
        <v>13</v>
      </c>
      <c r="D1" s="6" t="s">
        <v>14</v>
      </c>
      <c r="E1" s="6" t="s">
        <v>15</v>
      </c>
      <c r="F1" s="9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</row>
    <row r="2" spans="1:11">
      <c r="A2" s="1">
        <v>42543</v>
      </c>
      <c r="B2">
        <v>13.169</v>
      </c>
      <c r="C2">
        <v>412.4</v>
      </c>
      <c r="D2" s="8">
        <v>2.08</v>
      </c>
      <c r="E2" s="8">
        <f>B2*D2</f>
        <v>27.391520000000003</v>
      </c>
      <c r="F2" s="10">
        <f>C2/B2</f>
        <v>31.315969321892322</v>
      </c>
      <c r="G2" s="8">
        <f>E2/C2</f>
        <v>6.6419786614936971E-2</v>
      </c>
      <c r="H2" s="13" t="s">
        <v>6</v>
      </c>
      <c r="I2" s="8">
        <f>G2*2*LOOKUP(H2,Routes!$A$2:$A$8,Routes!$B$2:$B$8)</f>
        <v>3.4538289039767225</v>
      </c>
      <c r="J2" s="8">
        <f>I2*9*2</f>
        <v>62.168920271581001</v>
      </c>
      <c r="K2" s="8">
        <f>90/((LOOKUP($H2,Routes!$A$2:$A$10,Routes!$B$2:$B$10)-11.1)*2*2*9/Gas!F2)</f>
        <v>5.2543572687738793</v>
      </c>
    </row>
    <row r="3" spans="1:11">
      <c r="A3" s="1">
        <v>42550</v>
      </c>
      <c r="B3">
        <v>13.619</v>
      </c>
      <c r="C3">
        <v>443.4</v>
      </c>
      <c r="D3" s="8">
        <v>2.089</v>
      </c>
      <c r="E3" s="8">
        <f>B3*D3</f>
        <v>28.450091</v>
      </c>
      <c r="F3" s="10">
        <f>C3/B3</f>
        <v>32.55745649460313</v>
      </c>
      <c r="G3" s="8">
        <f>E3/C3</f>
        <v>6.416348894903022E-2</v>
      </c>
      <c r="H3" s="13" t="s">
        <v>6</v>
      </c>
      <c r="I3" s="8">
        <f>G3*2*LOOKUP(H3,Routes!$A$2:$A$8,Routes!$B$2:$B$8)</f>
        <v>3.3365014253495713</v>
      </c>
      <c r="J3" s="8">
        <f>I3*9*2</f>
        <v>60.057025656292282</v>
      </c>
      <c r="K3" s="8">
        <f>90/((LOOKUP($H3,Routes!$A$2:$A$10,Routes!$B$2:$B$10)-11.1)*2*2*9/Gas!F3)</f>
        <v>5.4626604856716661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/>
  <sheetData>
    <row r="1" spans="1:2">
      <c r="A1" s="6" t="s">
        <v>2</v>
      </c>
      <c r="B1" s="6" t="s">
        <v>22</v>
      </c>
    </row>
    <row r="2" spans="1:2">
      <c r="A2" s="12" t="s">
        <v>6</v>
      </c>
      <c r="B2">
        <v>26</v>
      </c>
    </row>
    <row r="3" spans="1:2">
      <c r="A3" s="12" t="s">
        <v>7</v>
      </c>
      <c r="B3">
        <v>25.9</v>
      </c>
    </row>
  </sheetData>
  <autoFilter ref="A1:B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Logan Ward</dc:creator>
  <cp:keywords/>
  <dc:description/>
  <cp:lastModifiedBy>Logan Ward</cp:lastModifiedBy>
  <cp:revision/>
  <dcterms:created xsi:type="dcterms:W3CDTF">2016-06-17T13:36:58Z</dcterms:created>
  <dcterms:modified xsi:type="dcterms:W3CDTF">2016-07-08T16:04:42Z</dcterms:modified>
  <cp:category/>
  <cp:contentStatus/>
</cp:coreProperties>
</file>