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20" yWindow="45" windowWidth="24915" windowHeight="11565" tabRatio="913"/>
  </bookViews>
  <sheets>
    <sheet name="SOMM GLOBAL" sheetId="96" r:id="rId1"/>
    <sheet name="SOMM CM" sheetId="97" r:id="rId2"/>
    <sheet name="SOMM_AGGL" sheetId="98" r:id="rId3"/>
    <sheet name="TAXES" sheetId="4" r:id="rId4"/>
    <sheet name="TAXES-CM" sheetId="87" r:id="rId5"/>
    <sheet name="TAXES-A" sheetId="88" r:id="rId6"/>
    <sheet name="QP" sheetId="5" r:id="rId7"/>
    <sheet name="QP-A" sheetId="89" r:id="rId8"/>
    <sheet name="QP_MR" sheetId="6" r:id="rId9"/>
    <sheet name="TRANSF" sheetId="7" r:id="rId10"/>
    <sheet name="TRANSF-CM" sheetId="90" r:id="rId11"/>
    <sheet name="TRANSF-A" sheetId="91" r:id="rId12"/>
    <sheet name="SERV REND" sheetId="8" r:id="rId13"/>
    <sheet name="SERV REND-CM" sheetId="92" r:id="rId14"/>
    <sheet name="SERV REND-A" sheetId="93" r:id="rId15"/>
    <sheet name="AMEND_PÉNA" sheetId="9" r:id="rId16"/>
    <sheet name="DROITS" sheetId="10" r:id="rId17"/>
    <sheet name="DROITS-CM" sheetId="94" r:id="rId18"/>
    <sheet name="DROITS-A" sheetId="95" r:id="rId19"/>
    <sheet name="INT" sheetId="11" r:id="rId20"/>
    <sheet name="INT-CM" sheetId="99" r:id="rId21"/>
    <sheet name="INT-A" sheetId="100" r:id="rId22"/>
    <sheet name="AUT_REV" sheetId="12" r:id="rId23"/>
    <sheet name="AUT_REV-CM" sheetId="101" r:id="rId24"/>
    <sheet name="AUT_REV-A" sheetId="102" r:id="rId25"/>
    <sheet name="AFFECT_REV" sheetId="13" r:id="rId26"/>
    <sheet name="AFFECT_REV-CM" sheetId="103" r:id="rId27"/>
    <sheet name="AFFECT_REV-A" sheetId="104" r:id="rId28"/>
    <sheet name="SERV ADM" sheetId="14" r:id="rId29"/>
    <sheet name="SEC PUB" sheetId="25" r:id="rId30"/>
    <sheet name="SERV INST" sheetId="28" r:id="rId31"/>
    <sheet name="DÉV" sheetId="35" r:id="rId32"/>
    <sheet name="QDV" sheetId="42" r:id="rId33"/>
    <sheet name="CONCERT ARR" sheetId="47" r:id="rId34"/>
    <sheet name="ARR" sheetId="48" r:id="rId35"/>
    <sheet name="ARR SOURCES" sheetId="49" r:id="rId36"/>
    <sheet name="DETTE_BRUTE" sheetId="111" r:id="rId37"/>
    <sheet name="FRAIS_FIN-CM" sheetId="105" r:id="rId38"/>
    <sheet name="FRAIS_FIN-A" sheetId="106" r:id="rId39"/>
    <sheet name="REMB_DET_LT-CM" sheetId="71" r:id="rId40"/>
    <sheet name="REMB_DET_LT-A" sheetId="107" r:id="rId41"/>
    <sheet name="PCI" sheetId="72" r:id="rId42"/>
    <sheet name="PCI-CM" sheetId="108" r:id="rId43"/>
    <sheet name="PCI-A" sheetId="109" r:id="rId44"/>
    <sheet name="DÉP COMM" sheetId="73" r:id="rId45"/>
    <sheet name="CONT" sheetId="74" r:id="rId46"/>
    <sheet name="TAE" sheetId="75" r:id="rId47"/>
    <sheet name="EFF-STRUC" sheetId="77" r:id="rId48"/>
    <sheet name="ÉVOL RÉMU" sheetId="78" r:id="rId49"/>
    <sheet name="REM-COT-BF" sheetId="79" r:id="rId50"/>
    <sheet name="REM-COT-PTI" sheetId="80" r:id="rId51"/>
    <sheet name="ACT_FISC" sheetId="110" r:id="rId52"/>
  </sheets>
  <externalReferences>
    <externalReference r:id="rId53"/>
  </externalReferences>
  <definedNames>
    <definedName name="_Fill" localSheetId="27" hidden="1">#REF!</definedName>
    <definedName name="_Fill" localSheetId="26" hidden="1">#REF!</definedName>
    <definedName name="_Fill" localSheetId="24" hidden="1">#REF!</definedName>
    <definedName name="_Fill" localSheetId="23" hidden="1">#REF!</definedName>
    <definedName name="_Fill" localSheetId="18" hidden="1">#REF!</definedName>
    <definedName name="_Fill" localSheetId="17" hidden="1">#REF!</definedName>
    <definedName name="_Fill" localSheetId="38" hidden="1">#REF!</definedName>
    <definedName name="_Fill" localSheetId="37" hidden="1">#REF!</definedName>
    <definedName name="_Fill" localSheetId="21" hidden="1">#REF!</definedName>
    <definedName name="_Fill" localSheetId="20" hidden="1">#REF!</definedName>
    <definedName name="_Fill" localSheetId="43" hidden="1">#REF!</definedName>
    <definedName name="_Fill" localSheetId="42" hidden="1">#REF!</definedName>
    <definedName name="_Fill" localSheetId="7" hidden="1">#REF!</definedName>
    <definedName name="_Fill" localSheetId="40" hidden="1">#REF!</definedName>
    <definedName name="_Fill" localSheetId="14" hidden="1">#REF!</definedName>
    <definedName name="_Fill" localSheetId="13" hidden="1">#REF!</definedName>
    <definedName name="_Fill" localSheetId="5" hidden="1">#REF!</definedName>
    <definedName name="_Fill" localSheetId="4" hidden="1">#REF!</definedName>
    <definedName name="_Fill" localSheetId="11" hidden="1">#REF!</definedName>
    <definedName name="_Fill" localSheetId="10" hidden="1">#REF!</definedName>
    <definedName name="_Fill" hidden="1">#REF!</definedName>
    <definedName name="_xlnm._FilterDatabase" localSheetId="0" hidden="1">'SOMM GLOBAL'!$A$1:$H$15</definedName>
    <definedName name="_xlnm._FilterDatabase" localSheetId="3" hidden="1">TAXES!#REF!</definedName>
    <definedName name="_xlnm._FilterDatabase" localSheetId="5" hidden="1">'TAXES-A'!#REF!</definedName>
    <definedName name="_xlnm._FilterDatabase" localSheetId="4" hidden="1">'TAXES-CM'!#REF!</definedName>
    <definedName name="_Key1" localSheetId="27" hidden="1">'[1]3.1.4.1 Anjou'!#REF!</definedName>
    <definedName name="_Key1" localSheetId="26" hidden="1">'[1]3.1.4.1 Anjou'!#REF!</definedName>
    <definedName name="_Key1" localSheetId="24" hidden="1">'[1]3.1.4.1 Anjou'!#REF!</definedName>
    <definedName name="_Key1" localSheetId="23" hidden="1">'[1]3.1.4.1 Anjou'!#REF!</definedName>
    <definedName name="_Key1" localSheetId="18" hidden="1">'[1]3.1.4.1 Anjou'!#REF!</definedName>
    <definedName name="_Key1" localSheetId="17" hidden="1">'[1]3.1.4.1 Anjou'!#REF!</definedName>
    <definedName name="_Key1" localSheetId="38" hidden="1">'[1]3.1.4.1 Anjou'!#REF!</definedName>
    <definedName name="_Key1" localSheetId="37" hidden="1">'[1]3.1.4.1 Anjou'!#REF!</definedName>
    <definedName name="_Key1" localSheetId="21" hidden="1">'[1]3.1.4.1 Anjou'!#REF!</definedName>
    <definedName name="_Key1" localSheetId="20" hidden="1">'[1]3.1.4.1 Anjou'!#REF!</definedName>
    <definedName name="_Key1" localSheetId="43" hidden="1">'[1]3.1.4.1 Anjou'!#REF!</definedName>
    <definedName name="_Key1" localSheetId="42" hidden="1">'[1]3.1.4.1 Anjou'!#REF!</definedName>
    <definedName name="_Key1" localSheetId="7" hidden="1">'[1]3.1.4.1 Anjou'!#REF!</definedName>
    <definedName name="_Key1" localSheetId="40" hidden="1">'[1]3.1.4.1 Anjou'!#REF!</definedName>
    <definedName name="_Key1" localSheetId="14" hidden="1">'[1]3.1.4.1 Anjou'!#REF!</definedName>
    <definedName name="_Key1" localSheetId="13" hidden="1">'[1]3.1.4.1 Anjou'!#REF!</definedName>
    <definedName name="_Key1" localSheetId="5" hidden="1">'[1]3.1.4.1 Anjou'!#REF!</definedName>
    <definedName name="_Key1" localSheetId="4" hidden="1">'[1]3.1.4.1 Anjou'!#REF!</definedName>
    <definedName name="_Key1" localSheetId="11" hidden="1">'[1]3.1.4.1 Anjou'!#REF!</definedName>
    <definedName name="_Key1" localSheetId="10" hidden="1">'[1]3.1.4.1 Anjou'!#REF!</definedName>
    <definedName name="_Key1" hidden="1">'[1]3.1.4.1 Anjou'!#REF!</definedName>
    <definedName name="_Order1" hidden="1">255</definedName>
    <definedName name="_Sort" localSheetId="27" hidden="1">#REF!</definedName>
    <definedName name="_Sort" localSheetId="26" hidden="1">#REF!</definedName>
    <definedName name="_Sort" localSheetId="24" hidden="1">#REF!</definedName>
    <definedName name="_Sort" localSheetId="23" hidden="1">#REF!</definedName>
    <definedName name="_Sort" localSheetId="18" hidden="1">#REF!</definedName>
    <definedName name="_Sort" localSheetId="17" hidden="1">#REF!</definedName>
    <definedName name="_Sort" localSheetId="38" hidden="1">#REF!</definedName>
    <definedName name="_Sort" localSheetId="37" hidden="1">#REF!</definedName>
    <definedName name="_Sort" localSheetId="21" hidden="1">#REF!</definedName>
    <definedName name="_Sort" localSheetId="20" hidden="1">#REF!</definedName>
    <definedName name="_Sort" localSheetId="43" hidden="1">#REF!</definedName>
    <definedName name="_Sort" localSheetId="42" hidden="1">#REF!</definedName>
    <definedName name="_Sort" localSheetId="7" hidden="1">#REF!</definedName>
    <definedName name="_Sort" localSheetId="40" hidden="1">#REF!</definedName>
    <definedName name="_Sort" localSheetId="14" hidden="1">#REF!</definedName>
    <definedName name="_Sort" localSheetId="13" hidden="1">#REF!</definedName>
    <definedName name="_Sort" localSheetId="5" hidden="1">#REF!</definedName>
    <definedName name="_Sort" localSheetId="4" hidden="1">#REF!</definedName>
    <definedName name="_Sort" localSheetId="11" hidden="1">#REF!</definedName>
    <definedName name="_Sort" localSheetId="10" hidden="1">#REF!</definedName>
    <definedName name="_Sort" hidden="1">#REF!</definedName>
    <definedName name="aaa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aa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njou80_2009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avc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BNE_MESSAGES_HIDDEN" localSheetId="27" hidden="1">#REF!</definedName>
    <definedName name="BNE_MESSAGES_HIDDEN" localSheetId="26" hidden="1">#REF!</definedName>
    <definedName name="BNE_MESSAGES_HIDDEN" localSheetId="24" hidden="1">#REF!</definedName>
    <definedName name="BNE_MESSAGES_HIDDEN" localSheetId="23" hidden="1">#REF!</definedName>
    <definedName name="BNE_MESSAGES_HIDDEN" localSheetId="18" hidden="1">#REF!</definedName>
    <definedName name="BNE_MESSAGES_HIDDEN" localSheetId="17" hidden="1">#REF!</definedName>
    <definedName name="BNE_MESSAGES_HIDDEN" localSheetId="38" hidden="1">#REF!</definedName>
    <definedName name="BNE_MESSAGES_HIDDEN" localSheetId="37" hidden="1">#REF!</definedName>
    <definedName name="BNE_MESSAGES_HIDDEN" localSheetId="21" hidden="1">#REF!</definedName>
    <definedName name="BNE_MESSAGES_HIDDEN" localSheetId="20" hidden="1">#REF!</definedName>
    <definedName name="BNE_MESSAGES_HIDDEN" localSheetId="43" hidden="1">#REF!</definedName>
    <definedName name="BNE_MESSAGES_HIDDEN" localSheetId="42" hidden="1">#REF!</definedName>
    <definedName name="BNE_MESSAGES_HIDDEN" localSheetId="7" hidden="1">#REF!</definedName>
    <definedName name="BNE_MESSAGES_HIDDEN" localSheetId="40" hidden="1">#REF!</definedName>
    <definedName name="BNE_MESSAGES_HIDDEN" localSheetId="14" hidden="1">#REF!</definedName>
    <definedName name="BNE_MESSAGES_HIDDEN" localSheetId="13" hidden="1">#REF!</definedName>
    <definedName name="BNE_MESSAGES_HIDDEN" localSheetId="5" hidden="1">#REF!</definedName>
    <definedName name="BNE_MESSAGES_HIDDEN" localSheetId="4" hidden="1">#REF!</definedName>
    <definedName name="BNE_MESSAGES_HIDDEN" localSheetId="11" hidden="1">#REF!</definedName>
    <definedName name="BNE_MESSAGES_HIDDEN" localSheetId="10" hidden="1">#REF!</definedName>
    <definedName name="BNE_MESSAGES_HIDDEN" hidden="1">#REF!</definedName>
    <definedName name="ccc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ccc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ccc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STM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echno2009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ttttt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5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3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4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3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7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1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2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46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ssier." localSheetId="51" hidden="1">{#N/A,#N/A,FALSE,"47-1";#N/A,#N/A,FALSE,"47-2";#N/A,#N/A,FALSE,"47-3";#N/A,#N/A,FALSE,"47-4";#N/A,#N/A,FALSE,"47-5";#N/A,#N/A,FALSE,"47-6";#N/A,#N/A,FALSE,"48"}</definedName>
    <definedName name="wrn.Dossier." localSheetId="33" hidden="1">{#N/A,#N/A,FALSE,"47-1";#N/A,#N/A,FALSE,"47-2";#N/A,#N/A,FALSE,"47-3";#N/A,#N/A,FALSE,"47-4";#N/A,#N/A,FALSE,"47-5";#N/A,#N/A,FALSE,"47-6";#N/A,#N/A,FALSE,"48"}</definedName>
    <definedName name="wrn.Dossier." localSheetId="44" hidden="1">{#N/A,#N/A,FALSE,"47-1";#N/A,#N/A,FALSE,"47-2";#N/A,#N/A,FALSE,"47-3";#N/A,#N/A,FALSE,"47-4";#N/A,#N/A,FALSE,"47-5";#N/A,#N/A,FALSE,"47-6";#N/A,#N/A,FALSE,"48"}</definedName>
    <definedName name="wrn.Dossier." localSheetId="36" hidden="1">{#N/A,#N/A,FALSE,"47-1";#N/A,#N/A,FALSE,"47-2";#N/A,#N/A,FALSE,"47-3";#N/A,#N/A,FALSE,"47-4";#N/A,#N/A,FALSE,"47-5";#N/A,#N/A,FALSE,"47-6";#N/A,#N/A,FALSE,"48"}</definedName>
    <definedName name="wrn.Dossier." localSheetId="47" hidden="1">{#N/A,#N/A,FALSE,"47-1";#N/A,#N/A,FALSE,"47-2";#N/A,#N/A,FALSE,"47-3";#N/A,#N/A,FALSE,"47-4";#N/A,#N/A,FALSE,"47-5";#N/A,#N/A,FALSE,"47-6";#N/A,#N/A,FALSE,"48"}</definedName>
    <definedName name="wrn.Dossier." localSheetId="41" hidden="1">{#N/A,#N/A,FALSE,"47-1";#N/A,#N/A,FALSE,"47-2";#N/A,#N/A,FALSE,"47-3";#N/A,#N/A,FALSE,"47-4";#N/A,#N/A,FALSE,"47-5";#N/A,#N/A,FALSE,"47-6";#N/A,#N/A,FALSE,"48"}</definedName>
    <definedName name="wrn.Dossier." localSheetId="43" hidden="1">{#N/A,#N/A,FALSE,"47-1";#N/A,#N/A,FALSE,"47-2";#N/A,#N/A,FALSE,"47-3";#N/A,#N/A,FALSE,"47-4";#N/A,#N/A,FALSE,"47-5";#N/A,#N/A,FALSE,"47-6";#N/A,#N/A,FALSE,"48"}</definedName>
    <definedName name="wrn.Dossier." localSheetId="42" hidden="1">{#N/A,#N/A,FALSE,"47-1";#N/A,#N/A,FALSE,"47-2";#N/A,#N/A,FALSE,"47-3";#N/A,#N/A,FALSE,"47-4";#N/A,#N/A,FALSE,"47-5";#N/A,#N/A,FALSE,"47-6";#N/A,#N/A,FALSE,"48"}</definedName>
    <definedName name="wrn.Dossier." localSheetId="46" hidden="1">{#N/A,#N/A,FALSE,"47-1";#N/A,#N/A,FALSE,"47-2";#N/A,#N/A,FALSE,"47-3";#N/A,#N/A,FALSE,"47-4";#N/A,#N/A,FALSE,"47-5";#N/A,#N/A,FALSE,"47-6";#N/A,#N/A,FALSE,"48"}</definedName>
    <definedName name="wrn.Dossier." hidden="1">{#N/A,#N/A,FALSE,"47-1";#N/A,#N/A,FALSE,"47-2";#N/A,#N/A,FALSE,"47-3";#N/A,#N/A,FALSE,"47-4";#N/A,#N/A,FALSE,"47-5";#N/A,#N/A,FALSE,"47-6";#N/A,#N/A,FALSE,"48"}</definedName>
    <definedName name="Z_26A92FCC_B791_423F_B5F8_96704230A5BC_.wvu.Cols" localSheetId="51" hidden="1">ACT_FISC!$A:$A</definedName>
    <definedName name="Z_26A92FCC_B791_423F_B5F8_96704230A5BC_.wvu.Cols" localSheetId="34" hidden="1">ARR!#REF!</definedName>
    <definedName name="Z_26A92FCC_B791_423F_B5F8_96704230A5BC_.wvu.Cols" localSheetId="22" hidden="1">AUT_REV!#REF!</definedName>
    <definedName name="Z_26A92FCC_B791_423F_B5F8_96704230A5BC_.wvu.Cols" localSheetId="24" hidden="1">'AUT_REV-A'!#REF!</definedName>
    <definedName name="Z_26A92FCC_B791_423F_B5F8_96704230A5BC_.wvu.Cols" localSheetId="23" hidden="1">'AUT_REV-CM'!#REF!</definedName>
    <definedName name="Z_26A92FCC_B791_423F_B5F8_96704230A5BC_.wvu.Cols" localSheetId="33" hidden="1">'CONCERT ARR'!#REF!</definedName>
    <definedName name="Z_26A92FCC_B791_423F_B5F8_96704230A5BC_.wvu.Cols" localSheetId="44" hidden="1">'DÉP COMM'!#REF!</definedName>
    <definedName name="Z_26A92FCC_B791_423F_B5F8_96704230A5BC_.wvu.Cols" localSheetId="36" hidden="1">DETTE_BRUTE!$A:$A</definedName>
    <definedName name="Z_26A92FCC_B791_423F_B5F8_96704230A5BC_.wvu.Cols" localSheetId="31" hidden="1">DÉV!#REF!</definedName>
    <definedName name="Z_26A92FCC_B791_423F_B5F8_96704230A5BC_.wvu.Cols" localSheetId="16" hidden="1">DROITS!#REF!</definedName>
    <definedName name="Z_26A92FCC_B791_423F_B5F8_96704230A5BC_.wvu.Cols" localSheetId="18" hidden="1">'DROITS-A'!#REF!</definedName>
    <definedName name="Z_26A92FCC_B791_423F_B5F8_96704230A5BC_.wvu.Cols" localSheetId="17" hidden="1">'DROITS-CM'!#REF!</definedName>
    <definedName name="Z_26A92FCC_B791_423F_B5F8_96704230A5BC_.wvu.Cols" localSheetId="47" hidden="1">'EFF-STRUC'!#REF!</definedName>
    <definedName name="Z_26A92FCC_B791_423F_B5F8_96704230A5BC_.wvu.Cols" localSheetId="48" hidden="1">'ÉVOL RÉMU'!#REF!</definedName>
    <definedName name="Z_26A92FCC_B791_423F_B5F8_96704230A5BC_.wvu.Cols" localSheetId="19" hidden="1">INT!#REF!</definedName>
    <definedName name="Z_26A92FCC_B791_423F_B5F8_96704230A5BC_.wvu.Cols" localSheetId="21" hidden="1">'INT-A'!#REF!</definedName>
    <definedName name="Z_26A92FCC_B791_423F_B5F8_96704230A5BC_.wvu.Cols" localSheetId="20" hidden="1">'INT-CM'!#REF!</definedName>
    <definedName name="Z_26A92FCC_B791_423F_B5F8_96704230A5BC_.wvu.Cols" localSheetId="41" hidden="1">PCI!#REF!</definedName>
    <definedName name="Z_26A92FCC_B791_423F_B5F8_96704230A5BC_.wvu.Cols" localSheetId="43" hidden="1">'PCI-A'!#REF!</definedName>
    <definedName name="Z_26A92FCC_B791_423F_B5F8_96704230A5BC_.wvu.Cols" localSheetId="42" hidden="1">'PCI-CM'!#REF!</definedName>
    <definedName name="Z_26A92FCC_B791_423F_B5F8_96704230A5BC_.wvu.Cols" localSheetId="32" hidden="1">QDV!#REF!</definedName>
    <definedName name="Z_26A92FCC_B791_423F_B5F8_96704230A5BC_.wvu.Cols" localSheetId="6" hidden="1">QP!#REF!</definedName>
    <definedName name="Z_26A92FCC_B791_423F_B5F8_96704230A5BC_.wvu.Cols" localSheetId="8" hidden="1">QP_MR!#REF!</definedName>
    <definedName name="Z_26A92FCC_B791_423F_B5F8_96704230A5BC_.wvu.Cols" localSheetId="7" hidden="1">'QP-A'!#REF!</definedName>
    <definedName name="Z_26A92FCC_B791_423F_B5F8_96704230A5BC_.wvu.Cols" localSheetId="49" hidden="1">'REM-COT-BF'!#REF!</definedName>
    <definedName name="Z_26A92FCC_B791_423F_B5F8_96704230A5BC_.wvu.Cols" localSheetId="50" hidden="1">'REM-COT-PTI'!#REF!</definedName>
    <definedName name="Z_26A92FCC_B791_423F_B5F8_96704230A5BC_.wvu.Cols" localSheetId="29" hidden="1">'SEC PUB'!#REF!</definedName>
    <definedName name="Z_26A92FCC_B791_423F_B5F8_96704230A5BC_.wvu.Cols" localSheetId="28" hidden="1">'SERV ADM'!#REF!</definedName>
    <definedName name="Z_26A92FCC_B791_423F_B5F8_96704230A5BC_.wvu.Cols" localSheetId="30" hidden="1">'SERV INST'!#REF!</definedName>
    <definedName name="Z_26A92FCC_B791_423F_B5F8_96704230A5BC_.wvu.Cols" localSheetId="12" hidden="1">'SERV REND'!#REF!</definedName>
    <definedName name="Z_26A92FCC_B791_423F_B5F8_96704230A5BC_.wvu.Cols" localSheetId="14" hidden="1">'SERV REND-A'!#REF!</definedName>
    <definedName name="Z_26A92FCC_B791_423F_B5F8_96704230A5BC_.wvu.Cols" localSheetId="13" hidden="1">'SERV REND-CM'!#REF!</definedName>
    <definedName name="Z_26A92FCC_B791_423F_B5F8_96704230A5BC_.wvu.Cols" localSheetId="1" hidden="1">'SOMM CM'!#REF!</definedName>
    <definedName name="Z_26A92FCC_B791_423F_B5F8_96704230A5BC_.wvu.Cols" localSheetId="0" hidden="1">'SOMM GLOBAL'!#REF!</definedName>
    <definedName name="Z_26A92FCC_B791_423F_B5F8_96704230A5BC_.wvu.Cols" localSheetId="2" hidden="1">SOMM_AGGL!#REF!</definedName>
    <definedName name="Z_26A92FCC_B791_423F_B5F8_96704230A5BC_.wvu.Cols" localSheetId="3" hidden="1">TAXES!#REF!</definedName>
    <definedName name="Z_26A92FCC_B791_423F_B5F8_96704230A5BC_.wvu.Cols" localSheetId="5" hidden="1">'TAXES-A'!#REF!</definedName>
    <definedName name="Z_26A92FCC_B791_423F_B5F8_96704230A5BC_.wvu.Cols" localSheetId="4" hidden="1">'TAXES-CM'!#REF!</definedName>
    <definedName name="Z_26A92FCC_B791_423F_B5F8_96704230A5BC_.wvu.FilterData" localSheetId="0" hidden="1">'SOMM GLOBAL'!$A$1:$H$15</definedName>
    <definedName name="Z_26A92FCC_B791_423F_B5F8_96704230A5BC_.wvu.PrintArea" localSheetId="51" hidden="1">ACT_FISC!$B$1:$N$42</definedName>
    <definedName name="Z_26A92FCC_B791_423F_B5F8_96704230A5BC_.wvu.PrintArea" localSheetId="34" hidden="1">ARR!$A$1:$H$25</definedName>
    <definedName name="Z_26A92FCC_B791_423F_B5F8_96704230A5BC_.wvu.PrintArea" localSheetId="35" hidden="1">'ARR SOURCES'!$A$1:$G$27</definedName>
    <definedName name="Z_26A92FCC_B791_423F_B5F8_96704230A5BC_.wvu.PrintArea" localSheetId="22" hidden="1">AUT_REV!$A$1:$H$9</definedName>
    <definedName name="Z_26A92FCC_B791_423F_B5F8_96704230A5BC_.wvu.PrintArea" localSheetId="24" hidden="1">'AUT_REV-A'!$A$1:$H$8</definedName>
    <definedName name="Z_26A92FCC_B791_423F_B5F8_96704230A5BC_.wvu.PrintArea" localSheetId="23" hidden="1">'AUT_REV-CM'!$A$1:$H$9</definedName>
    <definedName name="Z_26A92FCC_B791_423F_B5F8_96704230A5BC_.wvu.PrintArea" localSheetId="33" hidden="1">'CONCERT ARR'!$A$1:$H$18</definedName>
    <definedName name="Z_26A92FCC_B791_423F_B5F8_96704230A5BC_.wvu.PrintArea" localSheetId="31" hidden="1">DÉV!$A$1:$H$12</definedName>
    <definedName name="Z_26A92FCC_B791_423F_B5F8_96704230A5BC_.wvu.PrintArea" localSheetId="16" hidden="1">DROITS!$A$1:$H$8</definedName>
    <definedName name="Z_26A92FCC_B791_423F_B5F8_96704230A5BC_.wvu.PrintArea" localSheetId="18" hidden="1">'DROITS-A'!$A$1:$H$7</definedName>
    <definedName name="Z_26A92FCC_B791_423F_B5F8_96704230A5BC_.wvu.PrintArea" localSheetId="17" hidden="1">'DROITS-CM'!$A$1:$H$8</definedName>
    <definedName name="Z_26A92FCC_B791_423F_B5F8_96704230A5BC_.wvu.PrintArea" localSheetId="47" hidden="1">'EFF-STRUC'!$A$1:$O$79</definedName>
    <definedName name="Z_26A92FCC_B791_423F_B5F8_96704230A5BC_.wvu.PrintArea" localSheetId="19" hidden="1">INT!$A$1:$H$9</definedName>
    <definedName name="Z_26A92FCC_B791_423F_B5F8_96704230A5BC_.wvu.PrintArea" localSheetId="21" hidden="1">'INT-A'!$A$1:$H$8</definedName>
    <definedName name="Z_26A92FCC_B791_423F_B5F8_96704230A5BC_.wvu.PrintArea" localSheetId="20" hidden="1">'INT-CM'!$A$1:$H$9</definedName>
    <definedName name="Z_26A92FCC_B791_423F_B5F8_96704230A5BC_.wvu.PrintArea" localSheetId="32" hidden="1">QDV!$A$1:$H$10</definedName>
    <definedName name="Z_26A92FCC_B791_423F_B5F8_96704230A5BC_.wvu.PrintArea" localSheetId="6" hidden="1">QP!$A$1:$H$15</definedName>
    <definedName name="Z_26A92FCC_B791_423F_B5F8_96704230A5BC_.wvu.PrintArea" localSheetId="8" hidden="1">QP_MR!$A$1:$H$21</definedName>
    <definedName name="Z_26A92FCC_B791_423F_B5F8_96704230A5BC_.wvu.PrintArea" localSheetId="7" hidden="1">'QP-A'!$A$1:$H$14</definedName>
    <definedName name="Z_26A92FCC_B791_423F_B5F8_96704230A5BC_.wvu.PrintArea" localSheetId="49" hidden="1">'REM-COT-BF'!$A$1:$F$25</definedName>
    <definedName name="Z_26A92FCC_B791_423F_B5F8_96704230A5BC_.wvu.PrintArea" localSheetId="50" hidden="1">'REM-COT-PTI'!$A$1:$F$22</definedName>
    <definedName name="Z_26A92FCC_B791_423F_B5F8_96704230A5BC_.wvu.PrintArea" localSheetId="29" hidden="1">'SEC PUB'!$A$1:$H$8</definedName>
    <definedName name="Z_26A92FCC_B791_423F_B5F8_96704230A5BC_.wvu.PrintArea" localSheetId="28" hidden="1">'SERV ADM'!$A$1:$H$19</definedName>
    <definedName name="Z_26A92FCC_B791_423F_B5F8_96704230A5BC_.wvu.PrintArea" localSheetId="30" hidden="1">'SERV INST'!$A$1:$H$12</definedName>
    <definedName name="Z_26A92FCC_B791_423F_B5F8_96704230A5BC_.wvu.PrintArea" localSheetId="12" hidden="1">'SERV REND'!$A$1:$H$8</definedName>
    <definedName name="Z_26A92FCC_B791_423F_B5F8_96704230A5BC_.wvu.PrintArea" localSheetId="14" hidden="1">'SERV REND-A'!$A$1:$H$8</definedName>
    <definedName name="Z_26A92FCC_B791_423F_B5F8_96704230A5BC_.wvu.PrintArea" localSheetId="13" hidden="1">'SERV REND-CM'!$A$1:$H$8</definedName>
    <definedName name="Z_26A92FCC_B791_423F_B5F8_96704230A5BC_.wvu.PrintArea" localSheetId="1" hidden="1">'SOMM CM'!$A$1:$H$44</definedName>
    <definedName name="Z_26A92FCC_B791_423F_B5F8_96704230A5BC_.wvu.Rows" localSheetId="47" hidden="1">'EFF-STRUC'!#REF!</definedName>
    <definedName name="Z_393A5D01_195C_4235_B9AD_3B1B3031B186_.wvu.Cols" localSheetId="25" hidden="1">AFFECT_REV!#REF!</definedName>
    <definedName name="Z_393A5D01_195C_4235_B9AD_3B1B3031B186_.wvu.Cols" localSheetId="27" hidden="1">'AFFECT_REV-A'!#REF!</definedName>
    <definedName name="Z_393A5D01_195C_4235_B9AD_3B1B3031B186_.wvu.Cols" localSheetId="26" hidden="1">'AFFECT_REV-CM'!#REF!</definedName>
    <definedName name="Z_393A5D01_195C_4235_B9AD_3B1B3031B186_.wvu.Cols" localSheetId="34" hidden="1">ARR!#REF!</definedName>
    <definedName name="Z_393A5D01_195C_4235_B9AD_3B1B3031B186_.wvu.Cols" localSheetId="35" hidden="1">'ARR SOURCES'!#REF!,'ARR SOURCES'!#REF!</definedName>
    <definedName name="Z_393A5D01_195C_4235_B9AD_3B1B3031B186_.wvu.Cols" localSheetId="22" hidden="1">AUT_REV!#REF!</definedName>
    <definedName name="Z_393A5D01_195C_4235_B9AD_3B1B3031B186_.wvu.Cols" localSheetId="24" hidden="1">'AUT_REV-A'!#REF!</definedName>
    <definedName name="Z_393A5D01_195C_4235_B9AD_3B1B3031B186_.wvu.Cols" localSheetId="23" hidden="1">'AUT_REV-CM'!#REF!</definedName>
    <definedName name="Z_393A5D01_195C_4235_B9AD_3B1B3031B186_.wvu.Cols" localSheetId="33" hidden="1">'CONCERT ARR'!#REF!</definedName>
    <definedName name="Z_393A5D01_195C_4235_B9AD_3B1B3031B186_.wvu.Cols" localSheetId="44" hidden="1">'DÉP COMM'!#REF!</definedName>
    <definedName name="Z_393A5D01_195C_4235_B9AD_3B1B3031B186_.wvu.Cols" localSheetId="36" hidden="1">DETTE_BRUTE!$A:$A</definedName>
    <definedName name="Z_393A5D01_195C_4235_B9AD_3B1B3031B186_.wvu.Cols" localSheetId="31" hidden="1">DÉV!#REF!</definedName>
    <definedName name="Z_393A5D01_195C_4235_B9AD_3B1B3031B186_.wvu.Cols" localSheetId="16" hidden="1">DROITS!#REF!</definedName>
    <definedName name="Z_393A5D01_195C_4235_B9AD_3B1B3031B186_.wvu.Cols" localSheetId="18" hidden="1">'DROITS-A'!#REF!</definedName>
    <definedName name="Z_393A5D01_195C_4235_B9AD_3B1B3031B186_.wvu.Cols" localSheetId="17" hidden="1">'DROITS-CM'!#REF!</definedName>
    <definedName name="Z_393A5D01_195C_4235_B9AD_3B1B3031B186_.wvu.Cols" localSheetId="48" hidden="1">'ÉVOL RÉMU'!#REF!</definedName>
    <definedName name="Z_393A5D01_195C_4235_B9AD_3B1B3031B186_.wvu.Cols" localSheetId="19" hidden="1">INT!#REF!</definedName>
    <definedName name="Z_393A5D01_195C_4235_B9AD_3B1B3031B186_.wvu.Cols" localSheetId="21" hidden="1">'INT-A'!#REF!</definedName>
    <definedName name="Z_393A5D01_195C_4235_B9AD_3B1B3031B186_.wvu.Cols" localSheetId="20" hidden="1">'INT-CM'!#REF!</definedName>
    <definedName name="Z_393A5D01_195C_4235_B9AD_3B1B3031B186_.wvu.Cols" localSheetId="41" hidden="1">PCI!#REF!</definedName>
    <definedName name="Z_393A5D01_195C_4235_B9AD_3B1B3031B186_.wvu.Cols" localSheetId="43" hidden="1">'PCI-A'!#REF!</definedName>
    <definedName name="Z_393A5D01_195C_4235_B9AD_3B1B3031B186_.wvu.Cols" localSheetId="42" hidden="1">'PCI-CM'!#REF!</definedName>
    <definedName name="Z_393A5D01_195C_4235_B9AD_3B1B3031B186_.wvu.Cols" localSheetId="32" hidden="1">QDV!#REF!</definedName>
    <definedName name="Z_393A5D01_195C_4235_B9AD_3B1B3031B186_.wvu.Cols" localSheetId="6" hidden="1">QP!#REF!</definedName>
    <definedName name="Z_393A5D01_195C_4235_B9AD_3B1B3031B186_.wvu.Cols" localSheetId="8" hidden="1">QP_MR!#REF!</definedName>
    <definedName name="Z_393A5D01_195C_4235_B9AD_3B1B3031B186_.wvu.Cols" localSheetId="7" hidden="1">'QP-A'!#REF!</definedName>
    <definedName name="Z_393A5D01_195C_4235_B9AD_3B1B3031B186_.wvu.Cols" localSheetId="29" hidden="1">'SEC PUB'!#REF!</definedName>
    <definedName name="Z_393A5D01_195C_4235_B9AD_3B1B3031B186_.wvu.Cols" localSheetId="28" hidden="1">'SERV ADM'!#REF!</definedName>
    <definedName name="Z_393A5D01_195C_4235_B9AD_3B1B3031B186_.wvu.Cols" localSheetId="30" hidden="1">'SERV INST'!#REF!</definedName>
    <definedName name="Z_393A5D01_195C_4235_B9AD_3B1B3031B186_.wvu.Cols" localSheetId="12" hidden="1">'SERV REND'!#REF!</definedName>
    <definedName name="Z_393A5D01_195C_4235_B9AD_3B1B3031B186_.wvu.Cols" localSheetId="14" hidden="1">'SERV REND-A'!#REF!</definedName>
    <definedName name="Z_393A5D01_195C_4235_B9AD_3B1B3031B186_.wvu.Cols" localSheetId="13" hidden="1">'SERV REND-CM'!#REF!</definedName>
    <definedName name="Z_393A5D01_195C_4235_B9AD_3B1B3031B186_.wvu.Cols" localSheetId="0" hidden="1">'SOMM GLOBAL'!#REF!</definedName>
    <definedName name="Z_393A5D01_195C_4235_B9AD_3B1B3031B186_.wvu.Cols" localSheetId="2" hidden="1">SOMM_AGGL!#REF!</definedName>
    <definedName name="Z_393A5D01_195C_4235_B9AD_3B1B3031B186_.wvu.Cols" localSheetId="3" hidden="1">TAXES!#REF!</definedName>
    <definedName name="Z_393A5D01_195C_4235_B9AD_3B1B3031B186_.wvu.Cols" localSheetId="5" hidden="1">'TAXES-A'!#REF!</definedName>
    <definedName name="Z_393A5D01_195C_4235_B9AD_3B1B3031B186_.wvu.Cols" localSheetId="4" hidden="1">'TAXES-CM'!#REF!</definedName>
    <definedName name="Z_393A5D01_195C_4235_B9AD_3B1B3031B186_.wvu.Cols" localSheetId="9" hidden="1">TRANSF!#REF!</definedName>
    <definedName name="Z_393A5D01_195C_4235_B9AD_3B1B3031B186_.wvu.Cols" localSheetId="11" hidden="1">'TRANSF-A'!#REF!</definedName>
    <definedName name="Z_393A5D01_195C_4235_B9AD_3B1B3031B186_.wvu.Cols" localSheetId="10" hidden="1">'TRANSF-CM'!#REF!</definedName>
    <definedName name="Z_393A5D01_195C_4235_B9AD_3B1B3031B186_.wvu.PrintArea" localSheetId="34" hidden="1">ARR!$A$1:$H$25</definedName>
    <definedName name="Z_393A5D01_195C_4235_B9AD_3B1B3031B186_.wvu.PrintArea" localSheetId="35" hidden="1">'ARR SOURCES'!$A$1:$G$27</definedName>
    <definedName name="Z_393A5D01_195C_4235_B9AD_3B1B3031B186_.wvu.PrintArea" localSheetId="22" hidden="1">AUT_REV!$A$1:$H$9</definedName>
    <definedName name="Z_393A5D01_195C_4235_B9AD_3B1B3031B186_.wvu.PrintArea" localSheetId="24" hidden="1">'AUT_REV-A'!$A$1:$H$8</definedName>
    <definedName name="Z_393A5D01_195C_4235_B9AD_3B1B3031B186_.wvu.PrintArea" localSheetId="23" hidden="1">'AUT_REV-CM'!$A$1:$H$9</definedName>
    <definedName name="Z_393A5D01_195C_4235_B9AD_3B1B3031B186_.wvu.PrintArea" localSheetId="33" hidden="1">'CONCERT ARR'!$A$1:$H$18</definedName>
    <definedName name="Z_393A5D01_195C_4235_B9AD_3B1B3031B186_.wvu.PrintArea" localSheetId="31" hidden="1">DÉV!$A$1:$H$12</definedName>
    <definedName name="Z_393A5D01_195C_4235_B9AD_3B1B3031B186_.wvu.PrintArea" localSheetId="16" hidden="1">DROITS!$A$1:$H$8</definedName>
    <definedName name="Z_393A5D01_195C_4235_B9AD_3B1B3031B186_.wvu.PrintArea" localSheetId="18" hidden="1">'DROITS-A'!$A$1:$H$7</definedName>
    <definedName name="Z_393A5D01_195C_4235_B9AD_3B1B3031B186_.wvu.PrintArea" localSheetId="17" hidden="1">'DROITS-CM'!$A$1:$H$8</definedName>
    <definedName name="Z_393A5D01_195C_4235_B9AD_3B1B3031B186_.wvu.PrintArea" localSheetId="19" hidden="1">INT!$A$1:$H$9</definedName>
    <definedName name="Z_393A5D01_195C_4235_B9AD_3B1B3031B186_.wvu.PrintArea" localSheetId="21" hidden="1">'INT-A'!$A$1:$H$8</definedName>
    <definedName name="Z_393A5D01_195C_4235_B9AD_3B1B3031B186_.wvu.PrintArea" localSheetId="20" hidden="1">'INT-CM'!$A$1:$H$9</definedName>
    <definedName name="Z_393A5D01_195C_4235_B9AD_3B1B3031B186_.wvu.PrintArea" localSheetId="32" hidden="1">QDV!$A$1:$H$10</definedName>
    <definedName name="Z_393A5D01_195C_4235_B9AD_3B1B3031B186_.wvu.PrintArea" localSheetId="6" hidden="1">QP!$A$1:$H$15</definedName>
    <definedName name="Z_393A5D01_195C_4235_B9AD_3B1B3031B186_.wvu.PrintArea" localSheetId="8" hidden="1">QP_MR!$A$1:$H$21</definedName>
    <definedName name="Z_393A5D01_195C_4235_B9AD_3B1B3031B186_.wvu.PrintArea" localSheetId="7" hidden="1">'QP-A'!$A$1:$H$14</definedName>
    <definedName name="Z_393A5D01_195C_4235_B9AD_3B1B3031B186_.wvu.PrintArea" localSheetId="29" hidden="1">'SEC PUB'!$A$1:$H$8</definedName>
    <definedName name="Z_393A5D01_195C_4235_B9AD_3B1B3031B186_.wvu.PrintArea" localSheetId="28" hidden="1">'SERV ADM'!$A$1:$H$19</definedName>
    <definedName name="Z_393A5D01_195C_4235_B9AD_3B1B3031B186_.wvu.PrintArea" localSheetId="30" hidden="1">'SERV INST'!$A$1:$H$12</definedName>
    <definedName name="Z_393A5D01_195C_4235_B9AD_3B1B3031B186_.wvu.PrintArea" localSheetId="12" hidden="1">'SERV REND'!$A$1:$H$8</definedName>
    <definedName name="Z_393A5D01_195C_4235_B9AD_3B1B3031B186_.wvu.PrintArea" localSheetId="14" hidden="1">'SERV REND-A'!$A$1:$H$8</definedName>
    <definedName name="Z_393A5D01_195C_4235_B9AD_3B1B3031B186_.wvu.PrintArea" localSheetId="13" hidden="1">'SERV REND-CM'!$A$1:$H$8</definedName>
    <definedName name="Z_393A5D01_195C_4235_B9AD_3B1B3031B186_.wvu.PrintArea" localSheetId="0" hidden="1">'SOMM GLOBAL'!$A$1:$H$41</definedName>
    <definedName name="Z_393A5D01_195C_4235_B9AD_3B1B3031B186_.wvu.PrintArea" localSheetId="2" hidden="1">SOMM_AGGL!$A$1:$H$39</definedName>
    <definedName name="Z_393A5D01_195C_4235_B9AD_3B1B3031B186_.wvu.PrintArea" localSheetId="3" hidden="1">TAXES!$A$1:$H$24</definedName>
    <definedName name="Z_393A5D01_195C_4235_B9AD_3B1B3031B186_.wvu.PrintArea" localSheetId="5" hidden="1">'TAXES-A'!$A$1:$H$23</definedName>
    <definedName name="Z_393A5D01_195C_4235_B9AD_3B1B3031B186_.wvu.PrintArea" localSheetId="4" hidden="1">'TAXES-CM'!$A$1:$H$24</definedName>
    <definedName name="Z_393A5D01_195C_4235_B9AD_3B1B3031B186_.wvu.Rows" localSheetId="44" hidden="1">'DÉP COMM'!#REF!,'DÉP COMM'!#REF!,'DÉP COMM'!#REF!,'DÉP COMM'!#REF!</definedName>
    <definedName name="Z_393A5D01_195C_4235_B9AD_3B1B3031B186_.wvu.Rows" localSheetId="0" hidden="1">'SOMM GLOBAL'!#REF!,'SOMM GLOBAL'!#REF!</definedName>
    <definedName name="Z_4594B95D_7D8C_478A_93D0_166F191B41D8_.wvu.FilterData" localSheetId="48" hidden="1">'ÉVOL RÉMU'!#REF!</definedName>
    <definedName name="Z_6DAC9F00_70BA_4F05_ACC4_6962A67EAE0E_.wvu.Cols" localSheetId="34" hidden="1">ARR!#REF!</definedName>
    <definedName name="Z_6DAC9F00_70BA_4F05_ACC4_6962A67EAE0E_.wvu.Cols" localSheetId="35" hidden="1">'ARR SOURCES'!#REF!</definedName>
    <definedName name="Z_6DAC9F00_70BA_4F05_ACC4_6962A67EAE0E_.wvu.Cols" localSheetId="33" hidden="1">'CONCERT ARR'!#REF!</definedName>
    <definedName name="Z_6DAC9F00_70BA_4F05_ACC4_6962A67EAE0E_.wvu.Cols" localSheetId="31" hidden="1">DÉV!#REF!</definedName>
    <definedName name="Z_6DAC9F00_70BA_4F05_ACC4_6962A67EAE0E_.wvu.Cols" localSheetId="47" hidden="1">'EFF-STRUC'!#REF!</definedName>
    <definedName name="Z_6DAC9F00_70BA_4F05_ACC4_6962A67EAE0E_.wvu.Cols" localSheetId="32" hidden="1">QDV!#REF!</definedName>
    <definedName name="Z_6DAC9F00_70BA_4F05_ACC4_6962A67EAE0E_.wvu.Cols" localSheetId="29" hidden="1">'SEC PUB'!#REF!</definedName>
    <definedName name="Z_6DAC9F00_70BA_4F05_ACC4_6962A67EAE0E_.wvu.Cols" localSheetId="28" hidden="1">'SERV ADM'!#REF!</definedName>
    <definedName name="Z_6DAC9F00_70BA_4F05_ACC4_6962A67EAE0E_.wvu.Cols" localSheetId="30" hidden="1">'SERV INST'!#REF!</definedName>
    <definedName name="Z_6DAC9F00_70BA_4F05_ACC4_6962A67EAE0E_.wvu.Cols" localSheetId="46" hidden="1">TAE!#REF!</definedName>
    <definedName name="Z_6DAC9F00_70BA_4F05_ACC4_6962A67EAE0E_.wvu.FilterData" localSheetId="51" hidden="1">ACT_FISC!#REF!</definedName>
    <definedName name="Z_6DAC9F00_70BA_4F05_ACC4_6962A67EAE0E_.wvu.FilterData" localSheetId="25" hidden="1">AFFECT_REV!#REF!</definedName>
    <definedName name="Z_6DAC9F00_70BA_4F05_ACC4_6962A67EAE0E_.wvu.FilterData" localSheetId="27" hidden="1">'AFFECT_REV-A'!#REF!</definedName>
    <definedName name="Z_6DAC9F00_70BA_4F05_ACC4_6962A67EAE0E_.wvu.FilterData" localSheetId="26" hidden="1">'AFFECT_REV-CM'!#REF!</definedName>
    <definedName name="Z_6DAC9F00_70BA_4F05_ACC4_6962A67EAE0E_.wvu.FilterData" localSheetId="34" hidden="1">ARR!#REF!</definedName>
    <definedName name="Z_6DAC9F00_70BA_4F05_ACC4_6962A67EAE0E_.wvu.FilterData" localSheetId="35" hidden="1">'ARR SOURCES'!#REF!</definedName>
    <definedName name="Z_6DAC9F00_70BA_4F05_ACC4_6962A67EAE0E_.wvu.FilterData" localSheetId="22" hidden="1">AUT_REV!#REF!</definedName>
    <definedName name="Z_6DAC9F00_70BA_4F05_ACC4_6962A67EAE0E_.wvu.FilterData" localSheetId="24" hidden="1">'AUT_REV-A'!#REF!</definedName>
    <definedName name="Z_6DAC9F00_70BA_4F05_ACC4_6962A67EAE0E_.wvu.FilterData" localSheetId="23" hidden="1">'AUT_REV-CM'!#REF!</definedName>
    <definedName name="Z_6DAC9F00_70BA_4F05_ACC4_6962A67EAE0E_.wvu.FilterData" localSheetId="33" hidden="1">'CONCERT ARR'!#REF!</definedName>
    <definedName name="Z_6DAC9F00_70BA_4F05_ACC4_6962A67EAE0E_.wvu.FilterData" localSheetId="45" hidden="1">CONT!#REF!</definedName>
    <definedName name="Z_6DAC9F00_70BA_4F05_ACC4_6962A67EAE0E_.wvu.FilterData" localSheetId="44" hidden="1">'DÉP COMM'!#REF!</definedName>
    <definedName name="Z_6DAC9F00_70BA_4F05_ACC4_6962A67EAE0E_.wvu.FilterData" localSheetId="36" hidden="1">DETTE_BRUTE!#REF!</definedName>
    <definedName name="Z_6DAC9F00_70BA_4F05_ACC4_6962A67EAE0E_.wvu.FilterData" localSheetId="31" hidden="1">DÉV!#REF!</definedName>
    <definedName name="Z_6DAC9F00_70BA_4F05_ACC4_6962A67EAE0E_.wvu.FilterData" localSheetId="16" hidden="1">DROITS!#REF!</definedName>
    <definedName name="Z_6DAC9F00_70BA_4F05_ACC4_6962A67EAE0E_.wvu.FilterData" localSheetId="18" hidden="1">'DROITS-A'!#REF!</definedName>
    <definedName name="Z_6DAC9F00_70BA_4F05_ACC4_6962A67EAE0E_.wvu.FilterData" localSheetId="17" hidden="1">'DROITS-CM'!#REF!</definedName>
    <definedName name="Z_6DAC9F00_70BA_4F05_ACC4_6962A67EAE0E_.wvu.FilterData" localSheetId="47" hidden="1">'EFF-STRUC'!#REF!</definedName>
    <definedName name="Z_6DAC9F00_70BA_4F05_ACC4_6962A67EAE0E_.wvu.FilterData" localSheetId="48" hidden="1">'ÉVOL RÉMU'!#REF!</definedName>
    <definedName name="Z_6DAC9F00_70BA_4F05_ACC4_6962A67EAE0E_.wvu.FilterData" localSheetId="38" hidden="1">'FRAIS_FIN-A'!#REF!</definedName>
    <definedName name="Z_6DAC9F00_70BA_4F05_ACC4_6962A67EAE0E_.wvu.FilterData" localSheetId="37" hidden="1">'FRAIS_FIN-CM'!#REF!</definedName>
    <definedName name="Z_6DAC9F00_70BA_4F05_ACC4_6962A67EAE0E_.wvu.FilterData" localSheetId="19" hidden="1">INT!#REF!</definedName>
    <definedName name="Z_6DAC9F00_70BA_4F05_ACC4_6962A67EAE0E_.wvu.FilterData" localSheetId="21" hidden="1">'INT-A'!#REF!</definedName>
    <definedName name="Z_6DAC9F00_70BA_4F05_ACC4_6962A67EAE0E_.wvu.FilterData" localSheetId="20" hidden="1">'INT-CM'!#REF!</definedName>
    <definedName name="Z_6DAC9F00_70BA_4F05_ACC4_6962A67EAE0E_.wvu.FilterData" localSheetId="41" hidden="1">PCI!#REF!</definedName>
    <definedName name="Z_6DAC9F00_70BA_4F05_ACC4_6962A67EAE0E_.wvu.FilterData" localSheetId="43" hidden="1">'PCI-A'!#REF!</definedName>
    <definedName name="Z_6DAC9F00_70BA_4F05_ACC4_6962A67EAE0E_.wvu.FilterData" localSheetId="42" hidden="1">'PCI-CM'!#REF!</definedName>
    <definedName name="Z_6DAC9F00_70BA_4F05_ACC4_6962A67EAE0E_.wvu.FilterData" localSheetId="32" hidden="1">QDV!#REF!</definedName>
    <definedName name="Z_6DAC9F00_70BA_4F05_ACC4_6962A67EAE0E_.wvu.FilterData" localSheetId="6" hidden="1">QP!#REF!</definedName>
    <definedName name="Z_6DAC9F00_70BA_4F05_ACC4_6962A67EAE0E_.wvu.FilterData" localSheetId="8" hidden="1">QP_MR!#REF!</definedName>
    <definedName name="Z_6DAC9F00_70BA_4F05_ACC4_6962A67EAE0E_.wvu.FilterData" localSheetId="7" hidden="1">'QP-A'!#REF!</definedName>
    <definedName name="Z_6DAC9F00_70BA_4F05_ACC4_6962A67EAE0E_.wvu.FilterData" localSheetId="40" hidden="1">'REMB_DET_LT-A'!#REF!</definedName>
    <definedName name="Z_6DAC9F00_70BA_4F05_ACC4_6962A67EAE0E_.wvu.FilterData" localSheetId="39" hidden="1">'REMB_DET_LT-CM'!#REF!</definedName>
    <definedName name="Z_6DAC9F00_70BA_4F05_ACC4_6962A67EAE0E_.wvu.FilterData" localSheetId="29" hidden="1">'SEC PUB'!#REF!</definedName>
    <definedName name="Z_6DAC9F00_70BA_4F05_ACC4_6962A67EAE0E_.wvu.FilterData" localSheetId="28" hidden="1">'SERV ADM'!#REF!</definedName>
    <definedName name="Z_6DAC9F00_70BA_4F05_ACC4_6962A67EAE0E_.wvu.FilterData" localSheetId="30" hidden="1">'SERV INST'!#REF!</definedName>
    <definedName name="Z_6DAC9F00_70BA_4F05_ACC4_6962A67EAE0E_.wvu.FilterData" localSheetId="12" hidden="1">'SERV REND'!#REF!</definedName>
    <definedName name="Z_6DAC9F00_70BA_4F05_ACC4_6962A67EAE0E_.wvu.FilterData" localSheetId="14" hidden="1">'SERV REND-A'!#REF!</definedName>
    <definedName name="Z_6DAC9F00_70BA_4F05_ACC4_6962A67EAE0E_.wvu.FilterData" localSheetId="13" hidden="1">'SERV REND-CM'!#REF!</definedName>
    <definedName name="Z_6DAC9F00_70BA_4F05_ACC4_6962A67EAE0E_.wvu.FilterData" localSheetId="0" hidden="1">'SOMM GLOBAL'!#REF!</definedName>
    <definedName name="Z_6DAC9F00_70BA_4F05_ACC4_6962A67EAE0E_.wvu.FilterData" localSheetId="2" hidden="1">SOMM_AGGL!#REF!</definedName>
    <definedName name="Z_6DAC9F00_70BA_4F05_ACC4_6962A67EAE0E_.wvu.FilterData" localSheetId="46" hidden="1">TAE!#REF!</definedName>
    <definedName name="Z_6DAC9F00_70BA_4F05_ACC4_6962A67EAE0E_.wvu.FilterData" localSheetId="3" hidden="1">TAXES!#REF!</definedName>
    <definedName name="Z_6DAC9F00_70BA_4F05_ACC4_6962A67EAE0E_.wvu.FilterData" localSheetId="5" hidden="1">'TAXES-A'!#REF!</definedName>
    <definedName name="Z_6DAC9F00_70BA_4F05_ACC4_6962A67EAE0E_.wvu.FilterData" localSheetId="4" hidden="1">'TAXES-CM'!#REF!</definedName>
    <definedName name="Z_6DAC9F00_70BA_4F05_ACC4_6962A67EAE0E_.wvu.FilterData" localSheetId="9" hidden="1">TRANSF!#REF!</definedName>
    <definedName name="Z_6DAC9F00_70BA_4F05_ACC4_6962A67EAE0E_.wvu.FilterData" localSheetId="11" hidden="1">'TRANSF-A'!#REF!</definedName>
    <definedName name="Z_6DAC9F00_70BA_4F05_ACC4_6962A67EAE0E_.wvu.FilterData" localSheetId="10" hidden="1">'TRANSF-CM'!#REF!</definedName>
    <definedName name="Z_6DAC9F00_70BA_4F05_ACC4_6962A67EAE0E_.wvu.PrintArea" localSheetId="51" hidden="1">ACT_FISC!$B$1:$N$42</definedName>
    <definedName name="Z_6DAC9F00_70BA_4F05_ACC4_6962A67EAE0E_.wvu.PrintArea" localSheetId="25" hidden="1">AFFECT_REV!$A$1:$H$15</definedName>
    <definedName name="Z_6DAC9F00_70BA_4F05_ACC4_6962A67EAE0E_.wvu.PrintArea" localSheetId="27" hidden="1">'AFFECT_REV-A'!$A$1:$H$14</definedName>
    <definedName name="Z_6DAC9F00_70BA_4F05_ACC4_6962A67EAE0E_.wvu.PrintArea" localSheetId="26" hidden="1">'AFFECT_REV-CM'!$A$1:$H$15</definedName>
    <definedName name="Z_6DAC9F00_70BA_4F05_ACC4_6962A67EAE0E_.wvu.PrintArea" localSheetId="34" hidden="1">ARR!$A$1:$H$25</definedName>
    <definedName name="Z_6DAC9F00_70BA_4F05_ACC4_6962A67EAE0E_.wvu.PrintArea" localSheetId="35" hidden="1">'ARR SOURCES'!$A$1:$G$27</definedName>
    <definedName name="Z_6DAC9F00_70BA_4F05_ACC4_6962A67EAE0E_.wvu.PrintArea" localSheetId="22" hidden="1">AUT_REV!$A$1:$H$9</definedName>
    <definedName name="Z_6DAC9F00_70BA_4F05_ACC4_6962A67EAE0E_.wvu.PrintArea" localSheetId="24" hidden="1">'AUT_REV-A'!$A$1:$H$8</definedName>
    <definedName name="Z_6DAC9F00_70BA_4F05_ACC4_6962A67EAE0E_.wvu.PrintArea" localSheetId="23" hidden="1">'AUT_REV-CM'!$A$1:$H$9</definedName>
    <definedName name="Z_6DAC9F00_70BA_4F05_ACC4_6962A67EAE0E_.wvu.PrintArea" localSheetId="33" hidden="1">'CONCERT ARR'!$A$1:$H$18</definedName>
    <definedName name="Z_6DAC9F00_70BA_4F05_ACC4_6962A67EAE0E_.wvu.PrintArea" localSheetId="45" hidden="1">CONT!$A$1:$H$25</definedName>
    <definedName name="Z_6DAC9F00_70BA_4F05_ACC4_6962A67EAE0E_.wvu.PrintArea" localSheetId="44" hidden="1">'DÉP COMM'!$A$1:$H$21</definedName>
    <definedName name="Z_6DAC9F00_70BA_4F05_ACC4_6962A67EAE0E_.wvu.PrintArea" localSheetId="36" hidden="1">DETTE_BRUTE!$B$1:$I$8</definedName>
    <definedName name="Z_6DAC9F00_70BA_4F05_ACC4_6962A67EAE0E_.wvu.PrintArea" localSheetId="31" hidden="1">DÉV!$A$1:$H$12</definedName>
    <definedName name="Z_6DAC9F00_70BA_4F05_ACC4_6962A67EAE0E_.wvu.PrintArea" localSheetId="16" hidden="1">DROITS!$A$1:$H$8</definedName>
    <definedName name="Z_6DAC9F00_70BA_4F05_ACC4_6962A67EAE0E_.wvu.PrintArea" localSheetId="18" hidden="1">'DROITS-A'!$A$1:$H$7</definedName>
    <definedName name="Z_6DAC9F00_70BA_4F05_ACC4_6962A67EAE0E_.wvu.PrintArea" localSheetId="17" hidden="1">'DROITS-CM'!$A$1:$H$8</definedName>
    <definedName name="Z_6DAC9F00_70BA_4F05_ACC4_6962A67EAE0E_.wvu.PrintArea" localSheetId="47" hidden="1">'EFF-STRUC'!$A$1:$O$79</definedName>
    <definedName name="Z_6DAC9F00_70BA_4F05_ACC4_6962A67EAE0E_.wvu.PrintArea" localSheetId="48" hidden="1">'ÉVOL RÉMU'!$A$1:$H$15</definedName>
    <definedName name="Z_6DAC9F00_70BA_4F05_ACC4_6962A67EAE0E_.wvu.PrintArea" localSheetId="38" hidden="1">'FRAIS_FIN-A'!$A$1:$H$16</definedName>
    <definedName name="Z_6DAC9F00_70BA_4F05_ACC4_6962A67EAE0E_.wvu.PrintArea" localSheetId="37" hidden="1">'FRAIS_FIN-CM'!$A$1:$H$17</definedName>
    <definedName name="Z_6DAC9F00_70BA_4F05_ACC4_6962A67EAE0E_.wvu.PrintArea" localSheetId="19" hidden="1">INT!$A$1:$H$9</definedName>
    <definedName name="Z_6DAC9F00_70BA_4F05_ACC4_6962A67EAE0E_.wvu.PrintArea" localSheetId="21" hidden="1">'INT-A'!$A$1:$H$8</definedName>
    <definedName name="Z_6DAC9F00_70BA_4F05_ACC4_6962A67EAE0E_.wvu.PrintArea" localSheetId="20" hidden="1">'INT-CM'!$A$1:$H$9</definedName>
    <definedName name="Z_6DAC9F00_70BA_4F05_ACC4_6962A67EAE0E_.wvu.PrintArea" localSheetId="41" hidden="1">PCI!$A$1:$H$11</definedName>
    <definedName name="Z_6DAC9F00_70BA_4F05_ACC4_6962A67EAE0E_.wvu.PrintArea" localSheetId="43" hidden="1">'PCI-A'!$A$1:$H$10</definedName>
    <definedName name="Z_6DAC9F00_70BA_4F05_ACC4_6962A67EAE0E_.wvu.PrintArea" localSheetId="42" hidden="1">'PCI-CM'!$A$1:$H$11</definedName>
    <definedName name="Z_6DAC9F00_70BA_4F05_ACC4_6962A67EAE0E_.wvu.PrintArea" localSheetId="32" hidden="1">QDV!$A$1:$H$10</definedName>
    <definedName name="Z_6DAC9F00_70BA_4F05_ACC4_6962A67EAE0E_.wvu.PrintArea" localSheetId="6" hidden="1">QP!$A$1:$H$15</definedName>
    <definedName name="Z_6DAC9F00_70BA_4F05_ACC4_6962A67EAE0E_.wvu.PrintArea" localSheetId="8" hidden="1">QP_MR!$A$1:$H$21</definedName>
    <definedName name="Z_6DAC9F00_70BA_4F05_ACC4_6962A67EAE0E_.wvu.PrintArea" localSheetId="7" hidden="1">'QP-A'!$A$1:$H$14</definedName>
    <definedName name="Z_6DAC9F00_70BA_4F05_ACC4_6962A67EAE0E_.wvu.PrintArea" localSheetId="40" hidden="1">'REMB_DET_LT-A'!$A$1:$H$17</definedName>
    <definedName name="Z_6DAC9F00_70BA_4F05_ACC4_6962A67EAE0E_.wvu.PrintArea" localSheetId="39" hidden="1">'REMB_DET_LT-CM'!$A$1:$H$18</definedName>
    <definedName name="Z_6DAC9F00_70BA_4F05_ACC4_6962A67EAE0E_.wvu.PrintArea" localSheetId="49" hidden="1">'REM-COT-BF'!$A$1:$F$25</definedName>
    <definedName name="Z_6DAC9F00_70BA_4F05_ACC4_6962A67EAE0E_.wvu.PrintArea" localSheetId="50" hidden="1">'REM-COT-PTI'!$A$1:$F$22</definedName>
    <definedName name="Z_6DAC9F00_70BA_4F05_ACC4_6962A67EAE0E_.wvu.PrintArea" localSheetId="29" hidden="1">'SEC PUB'!$A$1:$H$8</definedName>
    <definedName name="Z_6DAC9F00_70BA_4F05_ACC4_6962A67EAE0E_.wvu.PrintArea" localSheetId="28" hidden="1">'SERV ADM'!$A$1:$H$19</definedName>
    <definedName name="Z_6DAC9F00_70BA_4F05_ACC4_6962A67EAE0E_.wvu.PrintArea" localSheetId="30" hidden="1">'SERV INST'!$A$1:$H$12</definedName>
    <definedName name="Z_6DAC9F00_70BA_4F05_ACC4_6962A67EAE0E_.wvu.PrintArea" localSheetId="12" hidden="1">'SERV REND'!$A$1:$H$8</definedName>
    <definedName name="Z_6DAC9F00_70BA_4F05_ACC4_6962A67EAE0E_.wvu.PrintArea" localSheetId="14" hidden="1">'SERV REND-A'!$A$1:$H$8</definedName>
    <definedName name="Z_6DAC9F00_70BA_4F05_ACC4_6962A67EAE0E_.wvu.PrintArea" localSheetId="13" hidden="1">'SERV REND-CM'!$A$1:$H$8</definedName>
    <definedName name="Z_6DAC9F00_70BA_4F05_ACC4_6962A67EAE0E_.wvu.PrintArea" localSheetId="0" hidden="1">'SOMM GLOBAL'!$A$1:$H$41</definedName>
    <definedName name="Z_6DAC9F00_70BA_4F05_ACC4_6962A67EAE0E_.wvu.PrintArea" localSheetId="2" hidden="1">SOMM_AGGL!$A$1:$H$39</definedName>
    <definedName name="Z_6DAC9F00_70BA_4F05_ACC4_6962A67EAE0E_.wvu.PrintArea" localSheetId="46" hidden="1">TAE!$A$1:$H$7</definedName>
    <definedName name="Z_6DAC9F00_70BA_4F05_ACC4_6962A67EAE0E_.wvu.PrintArea" localSheetId="3" hidden="1">TAXES!$A$1:$H$24</definedName>
    <definedName name="Z_6DAC9F00_70BA_4F05_ACC4_6962A67EAE0E_.wvu.PrintArea" localSheetId="5" hidden="1">'TAXES-A'!$A$1:$H$23</definedName>
    <definedName name="Z_6DAC9F00_70BA_4F05_ACC4_6962A67EAE0E_.wvu.PrintArea" localSheetId="4" hidden="1">'TAXES-CM'!$A$1:$H$24</definedName>
    <definedName name="Z_6DAC9F00_70BA_4F05_ACC4_6962A67EAE0E_.wvu.PrintArea" localSheetId="9" hidden="1">TRANSF!$A$1:$H$26</definedName>
    <definedName name="Z_6DAC9F00_70BA_4F05_ACC4_6962A67EAE0E_.wvu.PrintArea" localSheetId="11" hidden="1">'TRANSF-A'!$A$1:$H$25</definedName>
    <definedName name="Z_6DAC9F00_70BA_4F05_ACC4_6962A67EAE0E_.wvu.PrintArea" localSheetId="10" hidden="1">'TRANSF-CM'!$A$1:$H$26</definedName>
    <definedName name="Z_6DAC9F00_70BA_4F05_ACC4_6962A67EAE0E_.wvu.PrintTitles" localSheetId="47" hidden="1">'EFF-STRUC'!$2:$3</definedName>
    <definedName name="Z_6DAC9F00_70BA_4F05_ACC4_6962A67EAE0E_.wvu.Rows" localSheetId="44" hidden="1">'DÉP COMM'!#REF!</definedName>
    <definedName name="Z_72033D5D_3C78_42F5_96A9_715FA807F23B_.wvu.FilterData" localSheetId="48" hidden="1">'ÉVOL RÉMU'!#REF!</definedName>
    <definedName name="Z_7AEBF0C5_8149_4E3C_AD6E_EA586E9CAE29_.wvu.Cols" localSheetId="51" hidden="1">ACT_FISC!$A:$A</definedName>
    <definedName name="Z_7AEBF0C5_8149_4E3C_AD6E_EA586E9CAE29_.wvu.Cols" localSheetId="25" hidden="1">AFFECT_REV!#REF!</definedName>
    <definedName name="Z_7AEBF0C5_8149_4E3C_AD6E_EA586E9CAE29_.wvu.Cols" localSheetId="27" hidden="1">'AFFECT_REV-A'!#REF!</definedName>
    <definedName name="Z_7AEBF0C5_8149_4E3C_AD6E_EA586E9CAE29_.wvu.Cols" localSheetId="26" hidden="1">'AFFECT_REV-CM'!#REF!</definedName>
    <definedName name="Z_7AEBF0C5_8149_4E3C_AD6E_EA586E9CAE29_.wvu.Cols" localSheetId="15" hidden="1">AMEND_PÉNA!#REF!</definedName>
    <definedName name="Z_7AEBF0C5_8149_4E3C_AD6E_EA586E9CAE29_.wvu.Cols" localSheetId="34" hidden="1">ARR!#REF!</definedName>
    <definedName name="Z_7AEBF0C5_8149_4E3C_AD6E_EA586E9CAE29_.wvu.Cols" localSheetId="35" hidden="1">'ARR SOURCES'!#REF!</definedName>
    <definedName name="Z_7AEBF0C5_8149_4E3C_AD6E_EA586E9CAE29_.wvu.Cols" localSheetId="22" hidden="1">AUT_REV!#REF!</definedName>
    <definedName name="Z_7AEBF0C5_8149_4E3C_AD6E_EA586E9CAE29_.wvu.Cols" localSheetId="24" hidden="1">'AUT_REV-A'!#REF!</definedName>
    <definedName name="Z_7AEBF0C5_8149_4E3C_AD6E_EA586E9CAE29_.wvu.Cols" localSheetId="23" hidden="1">'AUT_REV-CM'!#REF!</definedName>
    <definedName name="Z_7AEBF0C5_8149_4E3C_AD6E_EA586E9CAE29_.wvu.Cols" localSheetId="33" hidden="1">'CONCERT ARR'!#REF!</definedName>
    <definedName name="Z_7AEBF0C5_8149_4E3C_AD6E_EA586E9CAE29_.wvu.Cols" localSheetId="45" hidden="1">CONT!#REF!</definedName>
    <definedName name="Z_7AEBF0C5_8149_4E3C_AD6E_EA586E9CAE29_.wvu.Cols" localSheetId="44" hidden="1">'DÉP COMM'!#REF!</definedName>
    <definedName name="Z_7AEBF0C5_8149_4E3C_AD6E_EA586E9CAE29_.wvu.Cols" localSheetId="36" hidden="1">DETTE_BRUTE!$A:$A</definedName>
    <definedName name="Z_7AEBF0C5_8149_4E3C_AD6E_EA586E9CAE29_.wvu.Cols" localSheetId="31" hidden="1">DÉV!#REF!</definedName>
    <definedName name="Z_7AEBF0C5_8149_4E3C_AD6E_EA586E9CAE29_.wvu.Cols" localSheetId="16" hidden="1">DROITS!#REF!</definedName>
    <definedName name="Z_7AEBF0C5_8149_4E3C_AD6E_EA586E9CAE29_.wvu.Cols" localSheetId="18" hidden="1">'DROITS-A'!#REF!</definedName>
    <definedName name="Z_7AEBF0C5_8149_4E3C_AD6E_EA586E9CAE29_.wvu.Cols" localSheetId="17" hidden="1">'DROITS-CM'!#REF!</definedName>
    <definedName name="Z_7AEBF0C5_8149_4E3C_AD6E_EA586E9CAE29_.wvu.Cols" localSheetId="47" hidden="1">'EFF-STRUC'!#REF!</definedName>
    <definedName name="Z_7AEBF0C5_8149_4E3C_AD6E_EA586E9CAE29_.wvu.Cols" localSheetId="48" hidden="1">'ÉVOL RÉMU'!#REF!</definedName>
    <definedName name="Z_7AEBF0C5_8149_4E3C_AD6E_EA586E9CAE29_.wvu.Cols" localSheetId="38" hidden="1">'FRAIS_FIN-A'!#REF!</definedName>
    <definedName name="Z_7AEBF0C5_8149_4E3C_AD6E_EA586E9CAE29_.wvu.Cols" localSheetId="37" hidden="1">'FRAIS_FIN-CM'!#REF!</definedName>
    <definedName name="Z_7AEBF0C5_8149_4E3C_AD6E_EA586E9CAE29_.wvu.Cols" localSheetId="19" hidden="1">INT!#REF!</definedName>
    <definedName name="Z_7AEBF0C5_8149_4E3C_AD6E_EA586E9CAE29_.wvu.Cols" localSheetId="21" hidden="1">'INT-A'!#REF!</definedName>
    <definedName name="Z_7AEBF0C5_8149_4E3C_AD6E_EA586E9CAE29_.wvu.Cols" localSheetId="20" hidden="1">'INT-CM'!#REF!</definedName>
    <definedName name="Z_7AEBF0C5_8149_4E3C_AD6E_EA586E9CAE29_.wvu.Cols" localSheetId="41" hidden="1">PCI!#REF!</definedName>
    <definedName name="Z_7AEBF0C5_8149_4E3C_AD6E_EA586E9CAE29_.wvu.Cols" localSheetId="43" hidden="1">'PCI-A'!#REF!</definedName>
    <definedName name="Z_7AEBF0C5_8149_4E3C_AD6E_EA586E9CAE29_.wvu.Cols" localSheetId="42" hidden="1">'PCI-CM'!#REF!</definedName>
    <definedName name="Z_7AEBF0C5_8149_4E3C_AD6E_EA586E9CAE29_.wvu.Cols" localSheetId="32" hidden="1">QDV!#REF!</definedName>
    <definedName name="Z_7AEBF0C5_8149_4E3C_AD6E_EA586E9CAE29_.wvu.Cols" localSheetId="6" hidden="1">QP!#REF!</definedName>
    <definedName name="Z_7AEBF0C5_8149_4E3C_AD6E_EA586E9CAE29_.wvu.Cols" localSheetId="8" hidden="1">QP_MR!#REF!</definedName>
    <definedName name="Z_7AEBF0C5_8149_4E3C_AD6E_EA586E9CAE29_.wvu.Cols" localSheetId="7" hidden="1">'QP-A'!#REF!</definedName>
    <definedName name="Z_7AEBF0C5_8149_4E3C_AD6E_EA586E9CAE29_.wvu.Cols" localSheetId="40" hidden="1">'REMB_DET_LT-A'!#REF!</definedName>
    <definedName name="Z_7AEBF0C5_8149_4E3C_AD6E_EA586E9CAE29_.wvu.Cols" localSheetId="39" hidden="1">'REMB_DET_LT-CM'!#REF!</definedName>
    <definedName name="Z_7AEBF0C5_8149_4E3C_AD6E_EA586E9CAE29_.wvu.Cols" localSheetId="49" hidden="1">'REM-COT-BF'!#REF!</definedName>
    <definedName name="Z_7AEBF0C5_8149_4E3C_AD6E_EA586E9CAE29_.wvu.Cols" localSheetId="50" hidden="1">'REM-COT-PTI'!#REF!</definedName>
    <definedName name="Z_7AEBF0C5_8149_4E3C_AD6E_EA586E9CAE29_.wvu.Cols" localSheetId="29" hidden="1">'SEC PUB'!#REF!</definedName>
    <definedName name="Z_7AEBF0C5_8149_4E3C_AD6E_EA586E9CAE29_.wvu.Cols" localSheetId="28" hidden="1">'SERV ADM'!#REF!</definedName>
    <definedName name="Z_7AEBF0C5_8149_4E3C_AD6E_EA586E9CAE29_.wvu.Cols" localSheetId="30" hidden="1">'SERV INST'!#REF!</definedName>
    <definedName name="Z_7AEBF0C5_8149_4E3C_AD6E_EA586E9CAE29_.wvu.Cols" localSheetId="12" hidden="1">'SERV REND'!#REF!</definedName>
    <definedName name="Z_7AEBF0C5_8149_4E3C_AD6E_EA586E9CAE29_.wvu.Cols" localSheetId="14" hidden="1">'SERV REND-A'!#REF!</definedName>
    <definedName name="Z_7AEBF0C5_8149_4E3C_AD6E_EA586E9CAE29_.wvu.Cols" localSheetId="13" hidden="1">'SERV REND-CM'!#REF!</definedName>
    <definedName name="Z_7AEBF0C5_8149_4E3C_AD6E_EA586E9CAE29_.wvu.Cols" localSheetId="1" hidden="1">'SOMM CM'!#REF!</definedName>
    <definedName name="Z_7AEBF0C5_8149_4E3C_AD6E_EA586E9CAE29_.wvu.Cols" localSheetId="0" hidden="1">'SOMM GLOBAL'!#REF!</definedName>
    <definedName name="Z_7AEBF0C5_8149_4E3C_AD6E_EA586E9CAE29_.wvu.Cols" localSheetId="2" hidden="1">SOMM_AGGL!#REF!</definedName>
    <definedName name="Z_7AEBF0C5_8149_4E3C_AD6E_EA586E9CAE29_.wvu.Cols" localSheetId="46" hidden="1">TAE!#REF!</definedName>
    <definedName name="Z_7AEBF0C5_8149_4E3C_AD6E_EA586E9CAE29_.wvu.Cols" localSheetId="3" hidden="1">TAXES!#REF!</definedName>
    <definedName name="Z_7AEBF0C5_8149_4E3C_AD6E_EA586E9CAE29_.wvu.Cols" localSheetId="5" hidden="1">'TAXES-A'!#REF!</definedName>
    <definedName name="Z_7AEBF0C5_8149_4E3C_AD6E_EA586E9CAE29_.wvu.Cols" localSheetId="4" hidden="1">'TAXES-CM'!#REF!</definedName>
    <definedName name="Z_7AEBF0C5_8149_4E3C_AD6E_EA586E9CAE29_.wvu.Cols" localSheetId="9" hidden="1">TRANSF!#REF!</definedName>
    <definedName name="Z_7AEBF0C5_8149_4E3C_AD6E_EA586E9CAE29_.wvu.Cols" localSheetId="11" hidden="1">'TRANSF-A'!#REF!</definedName>
    <definedName name="Z_7AEBF0C5_8149_4E3C_AD6E_EA586E9CAE29_.wvu.Cols" localSheetId="10" hidden="1">'TRANSF-CM'!#REF!</definedName>
    <definedName name="Z_7AEBF0C5_8149_4E3C_AD6E_EA586E9CAE29_.wvu.FilterData" localSheetId="0" hidden="1">'SOMM GLOBAL'!$A$1:$H$15</definedName>
    <definedName name="Z_7AEBF0C5_8149_4E3C_AD6E_EA586E9CAE29_.wvu.PrintArea" localSheetId="51" hidden="1">ACT_FISC!$B$1:$N$42</definedName>
    <definedName name="Z_7AEBF0C5_8149_4E3C_AD6E_EA586E9CAE29_.wvu.PrintArea" localSheetId="25" hidden="1">AFFECT_REV!$A$1:$H$15</definedName>
    <definedName name="Z_7AEBF0C5_8149_4E3C_AD6E_EA586E9CAE29_.wvu.PrintArea" localSheetId="27" hidden="1">'AFFECT_REV-A'!$A$1:$H$14</definedName>
    <definedName name="Z_7AEBF0C5_8149_4E3C_AD6E_EA586E9CAE29_.wvu.PrintArea" localSheetId="26" hidden="1">'AFFECT_REV-CM'!$A$1:$H$15</definedName>
    <definedName name="Z_7AEBF0C5_8149_4E3C_AD6E_EA586E9CAE29_.wvu.PrintArea" localSheetId="15" hidden="1">AMEND_PÉNA!$A$1:$H$6</definedName>
    <definedName name="Z_7AEBF0C5_8149_4E3C_AD6E_EA586E9CAE29_.wvu.PrintArea" localSheetId="34" hidden="1">ARR!$A$1:$H$25</definedName>
    <definedName name="Z_7AEBF0C5_8149_4E3C_AD6E_EA586E9CAE29_.wvu.PrintArea" localSheetId="35" hidden="1">'ARR SOURCES'!$A$1:$G$26</definedName>
    <definedName name="Z_7AEBF0C5_8149_4E3C_AD6E_EA586E9CAE29_.wvu.PrintArea" localSheetId="22" hidden="1">AUT_REV!$A$1:$H$9</definedName>
    <definedName name="Z_7AEBF0C5_8149_4E3C_AD6E_EA586E9CAE29_.wvu.PrintArea" localSheetId="24" hidden="1">'AUT_REV-A'!$A$1:$H$8</definedName>
    <definedName name="Z_7AEBF0C5_8149_4E3C_AD6E_EA586E9CAE29_.wvu.PrintArea" localSheetId="23" hidden="1">'AUT_REV-CM'!$A$1:$H$9</definedName>
    <definedName name="Z_7AEBF0C5_8149_4E3C_AD6E_EA586E9CAE29_.wvu.PrintArea" localSheetId="33" hidden="1">'CONCERT ARR'!$A$1:$H$18</definedName>
    <definedName name="Z_7AEBF0C5_8149_4E3C_AD6E_EA586E9CAE29_.wvu.PrintArea" localSheetId="45" hidden="1">CONT!$A$1:$H$25</definedName>
    <definedName name="Z_7AEBF0C5_8149_4E3C_AD6E_EA586E9CAE29_.wvu.PrintArea" localSheetId="44" hidden="1">'DÉP COMM'!$A$1:$H$21</definedName>
    <definedName name="Z_7AEBF0C5_8149_4E3C_AD6E_EA586E9CAE29_.wvu.PrintArea" localSheetId="36" hidden="1">DETTE_BRUTE!$B$1:$I$8</definedName>
    <definedName name="Z_7AEBF0C5_8149_4E3C_AD6E_EA586E9CAE29_.wvu.PrintArea" localSheetId="31" hidden="1">DÉV!$A$1:$H$12</definedName>
    <definedName name="Z_7AEBF0C5_8149_4E3C_AD6E_EA586E9CAE29_.wvu.PrintArea" localSheetId="16" hidden="1">DROITS!$A$1:$H$8</definedName>
    <definedName name="Z_7AEBF0C5_8149_4E3C_AD6E_EA586E9CAE29_.wvu.PrintArea" localSheetId="18" hidden="1">'DROITS-A'!$A$1:$H$7</definedName>
    <definedName name="Z_7AEBF0C5_8149_4E3C_AD6E_EA586E9CAE29_.wvu.PrintArea" localSheetId="17" hidden="1">'DROITS-CM'!$A$1:$H$8</definedName>
    <definedName name="Z_7AEBF0C5_8149_4E3C_AD6E_EA586E9CAE29_.wvu.PrintArea" localSheetId="47" hidden="1">'EFF-STRUC'!$A$1:$O$79</definedName>
    <definedName name="Z_7AEBF0C5_8149_4E3C_AD6E_EA586E9CAE29_.wvu.PrintArea" localSheetId="48" hidden="1">'ÉVOL RÉMU'!$A$1:$H$15</definedName>
    <definedName name="Z_7AEBF0C5_8149_4E3C_AD6E_EA586E9CAE29_.wvu.PrintArea" localSheetId="38" hidden="1">'FRAIS_FIN-A'!$A$1:$H$16</definedName>
    <definedName name="Z_7AEBF0C5_8149_4E3C_AD6E_EA586E9CAE29_.wvu.PrintArea" localSheetId="37" hidden="1">'FRAIS_FIN-CM'!$A$1:$H$17</definedName>
    <definedName name="Z_7AEBF0C5_8149_4E3C_AD6E_EA586E9CAE29_.wvu.PrintArea" localSheetId="19" hidden="1">INT!$A$1:$H$9</definedName>
    <definedName name="Z_7AEBF0C5_8149_4E3C_AD6E_EA586E9CAE29_.wvu.PrintArea" localSheetId="21" hidden="1">'INT-A'!$A$1:$H$8</definedName>
    <definedName name="Z_7AEBF0C5_8149_4E3C_AD6E_EA586E9CAE29_.wvu.PrintArea" localSheetId="20" hidden="1">'INT-CM'!$A$1:$H$9</definedName>
    <definedName name="Z_7AEBF0C5_8149_4E3C_AD6E_EA586E9CAE29_.wvu.PrintArea" localSheetId="41" hidden="1">PCI!$A$1:$H$11</definedName>
    <definedName name="Z_7AEBF0C5_8149_4E3C_AD6E_EA586E9CAE29_.wvu.PrintArea" localSheetId="43" hidden="1">'PCI-A'!$A$1:$H$10</definedName>
    <definedName name="Z_7AEBF0C5_8149_4E3C_AD6E_EA586E9CAE29_.wvu.PrintArea" localSheetId="42" hidden="1">'PCI-CM'!$A$1:$H$11</definedName>
    <definedName name="Z_7AEBF0C5_8149_4E3C_AD6E_EA586E9CAE29_.wvu.PrintArea" localSheetId="32" hidden="1">QDV!$A$1:$H$10</definedName>
    <definedName name="Z_7AEBF0C5_8149_4E3C_AD6E_EA586E9CAE29_.wvu.PrintArea" localSheetId="6" hidden="1">QP!$A$1:$H$15</definedName>
    <definedName name="Z_7AEBF0C5_8149_4E3C_AD6E_EA586E9CAE29_.wvu.PrintArea" localSheetId="8" hidden="1">QP_MR!$A$1:$H$21</definedName>
    <definedName name="Z_7AEBF0C5_8149_4E3C_AD6E_EA586E9CAE29_.wvu.PrintArea" localSheetId="7" hidden="1">'QP-A'!$A$1:$H$14</definedName>
    <definedName name="Z_7AEBF0C5_8149_4E3C_AD6E_EA586E9CAE29_.wvu.PrintArea" localSheetId="40" hidden="1">'REMB_DET_LT-A'!$A$1:$H$18</definedName>
    <definedName name="Z_7AEBF0C5_8149_4E3C_AD6E_EA586E9CAE29_.wvu.PrintArea" localSheetId="39" hidden="1">'REMB_DET_LT-CM'!$A$1:$H$18</definedName>
    <definedName name="Z_7AEBF0C5_8149_4E3C_AD6E_EA586E9CAE29_.wvu.PrintArea" localSheetId="49" hidden="1">'REM-COT-BF'!$A$1:$F$25</definedName>
    <definedName name="Z_7AEBF0C5_8149_4E3C_AD6E_EA586E9CAE29_.wvu.PrintArea" localSheetId="50" hidden="1">'REM-COT-PTI'!$A$1:$F$22</definedName>
    <definedName name="Z_7AEBF0C5_8149_4E3C_AD6E_EA586E9CAE29_.wvu.PrintArea" localSheetId="29" hidden="1">'SEC PUB'!$A$1:$H$8</definedName>
    <definedName name="Z_7AEBF0C5_8149_4E3C_AD6E_EA586E9CAE29_.wvu.PrintArea" localSheetId="28" hidden="1">'SERV ADM'!$A$1:$H$19</definedName>
    <definedName name="Z_7AEBF0C5_8149_4E3C_AD6E_EA586E9CAE29_.wvu.PrintArea" localSheetId="30" hidden="1">'SERV INST'!$A$1:$H$12</definedName>
    <definedName name="Z_7AEBF0C5_8149_4E3C_AD6E_EA586E9CAE29_.wvu.PrintArea" localSheetId="12" hidden="1">'SERV REND'!$A$1:$H$8</definedName>
    <definedName name="Z_7AEBF0C5_8149_4E3C_AD6E_EA586E9CAE29_.wvu.PrintArea" localSheetId="14" hidden="1">'SERV REND-A'!$A$1:$H$8</definedName>
    <definedName name="Z_7AEBF0C5_8149_4E3C_AD6E_EA586E9CAE29_.wvu.PrintArea" localSheetId="13" hidden="1">'SERV REND-CM'!$A$1:$H$8</definedName>
    <definedName name="Z_7AEBF0C5_8149_4E3C_AD6E_EA586E9CAE29_.wvu.PrintArea" localSheetId="1" hidden="1">'SOMM CM'!$A$1:$H$44</definedName>
    <definedName name="Z_7AEBF0C5_8149_4E3C_AD6E_EA586E9CAE29_.wvu.PrintArea" localSheetId="0" hidden="1">'SOMM GLOBAL'!$A$1:$H$41</definedName>
    <definedName name="Z_7AEBF0C5_8149_4E3C_AD6E_EA586E9CAE29_.wvu.PrintArea" localSheetId="2" hidden="1">SOMM_AGGL!$A$1:$H$40</definedName>
    <definedName name="Z_7AEBF0C5_8149_4E3C_AD6E_EA586E9CAE29_.wvu.PrintArea" localSheetId="46" hidden="1">TAE!$A$1:$H$7</definedName>
    <definedName name="Z_7AEBF0C5_8149_4E3C_AD6E_EA586E9CAE29_.wvu.PrintArea" localSheetId="3" hidden="1">TAXES!$A$1:$H$24</definedName>
    <definedName name="Z_7AEBF0C5_8149_4E3C_AD6E_EA586E9CAE29_.wvu.PrintArea" localSheetId="5" hidden="1">'TAXES-A'!$A$1:$H$23</definedName>
    <definedName name="Z_7AEBF0C5_8149_4E3C_AD6E_EA586E9CAE29_.wvu.PrintArea" localSheetId="4" hidden="1">'TAXES-CM'!$A$1:$H$24</definedName>
    <definedName name="Z_7AEBF0C5_8149_4E3C_AD6E_EA586E9CAE29_.wvu.PrintArea" localSheetId="9" hidden="1">TRANSF!$A$1:$H$26</definedName>
    <definedName name="Z_7AEBF0C5_8149_4E3C_AD6E_EA586E9CAE29_.wvu.PrintArea" localSheetId="11" hidden="1">'TRANSF-A'!$A$1:$H$25</definedName>
    <definedName name="Z_7AEBF0C5_8149_4E3C_AD6E_EA586E9CAE29_.wvu.PrintArea" localSheetId="10" hidden="1">'TRANSF-CM'!$A$1:$H$26</definedName>
    <definedName name="Z_7AEBF0C5_8149_4E3C_AD6E_EA586E9CAE29_.wvu.Rows" localSheetId="47" hidden="1">'EFF-STRUC'!#REF!</definedName>
    <definedName name="Z_ECE1A6C0_27D8_4C8B_9621_1AFB7B02431B_.wvu.Cols" localSheetId="34" hidden="1">ARR!#REF!</definedName>
    <definedName name="Z_ECE1A6C0_27D8_4C8B_9621_1AFB7B02431B_.wvu.Cols" localSheetId="35" hidden="1">'ARR SOURCES'!#REF!</definedName>
    <definedName name="Z_ECE1A6C0_27D8_4C8B_9621_1AFB7B02431B_.wvu.Cols" localSheetId="33" hidden="1">'CONCERT ARR'!#REF!</definedName>
    <definedName name="Z_ECE1A6C0_27D8_4C8B_9621_1AFB7B02431B_.wvu.Cols" localSheetId="45" hidden="1">CONT!#REF!</definedName>
    <definedName name="Z_ECE1A6C0_27D8_4C8B_9621_1AFB7B02431B_.wvu.Cols" localSheetId="36" hidden="1">DETTE_BRUTE!$A:$A</definedName>
    <definedName name="Z_ECE1A6C0_27D8_4C8B_9621_1AFB7B02431B_.wvu.Cols" localSheetId="31" hidden="1">DÉV!#REF!</definedName>
    <definedName name="Z_ECE1A6C0_27D8_4C8B_9621_1AFB7B02431B_.wvu.Cols" localSheetId="47" hidden="1">'EFF-STRUC'!#REF!</definedName>
    <definedName name="Z_ECE1A6C0_27D8_4C8B_9621_1AFB7B02431B_.wvu.Cols" localSheetId="32" hidden="1">QDV!#REF!</definedName>
    <definedName name="Z_ECE1A6C0_27D8_4C8B_9621_1AFB7B02431B_.wvu.Cols" localSheetId="29" hidden="1">'SEC PUB'!#REF!</definedName>
    <definedName name="Z_ECE1A6C0_27D8_4C8B_9621_1AFB7B02431B_.wvu.Cols" localSheetId="28" hidden="1">'SERV ADM'!#REF!</definedName>
    <definedName name="Z_ECE1A6C0_27D8_4C8B_9621_1AFB7B02431B_.wvu.Cols" localSheetId="30" hidden="1">'SERV INST'!#REF!</definedName>
    <definedName name="Z_ECE1A6C0_27D8_4C8B_9621_1AFB7B02431B_.wvu.Cols" localSheetId="46" hidden="1">TAE!#REF!</definedName>
    <definedName name="Z_ECE1A6C0_27D8_4C8B_9621_1AFB7B02431B_.wvu.FilterData" localSheetId="51" hidden="1">ACT_FISC!#REF!</definedName>
    <definedName name="Z_ECE1A6C0_27D8_4C8B_9621_1AFB7B02431B_.wvu.FilterData" localSheetId="25" hidden="1">AFFECT_REV!#REF!</definedName>
    <definedName name="Z_ECE1A6C0_27D8_4C8B_9621_1AFB7B02431B_.wvu.FilterData" localSheetId="27" hidden="1">'AFFECT_REV-A'!#REF!</definedName>
    <definedName name="Z_ECE1A6C0_27D8_4C8B_9621_1AFB7B02431B_.wvu.FilterData" localSheetId="26" hidden="1">'AFFECT_REV-CM'!#REF!</definedName>
    <definedName name="Z_ECE1A6C0_27D8_4C8B_9621_1AFB7B02431B_.wvu.FilterData" localSheetId="34" hidden="1">ARR!#REF!</definedName>
    <definedName name="Z_ECE1A6C0_27D8_4C8B_9621_1AFB7B02431B_.wvu.FilterData" localSheetId="35" hidden="1">'ARR SOURCES'!#REF!</definedName>
    <definedName name="Z_ECE1A6C0_27D8_4C8B_9621_1AFB7B02431B_.wvu.FilterData" localSheetId="22" hidden="1">AUT_REV!#REF!</definedName>
    <definedName name="Z_ECE1A6C0_27D8_4C8B_9621_1AFB7B02431B_.wvu.FilterData" localSheetId="24" hidden="1">'AUT_REV-A'!#REF!</definedName>
    <definedName name="Z_ECE1A6C0_27D8_4C8B_9621_1AFB7B02431B_.wvu.FilterData" localSheetId="23" hidden="1">'AUT_REV-CM'!#REF!</definedName>
    <definedName name="Z_ECE1A6C0_27D8_4C8B_9621_1AFB7B02431B_.wvu.FilterData" localSheetId="33" hidden="1">'CONCERT ARR'!#REF!</definedName>
    <definedName name="Z_ECE1A6C0_27D8_4C8B_9621_1AFB7B02431B_.wvu.FilterData" localSheetId="45" hidden="1">CONT!#REF!</definedName>
    <definedName name="Z_ECE1A6C0_27D8_4C8B_9621_1AFB7B02431B_.wvu.FilterData" localSheetId="44" hidden="1">'DÉP COMM'!#REF!</definedName>
    <definedName name="Z_ECE1A6C0_27D8_4C8B_9621_1AFB7B02431B_.wvu.FilterData" localSheetId="36" hidden="1">DETTE_BRUTE!#REF!</definedName>
    <definedName name="Z_ECE1A6C0_27D8_4C8B_9621_1AFB7B02431B_.wvu.FilterData" localSheetId="31" hidden="1">DÉV!#REF!</definedName>
    <definedName name="Z_ECE1A6C0_27D8_4C8B_9621_1AFB7B02431B_.wvu.FilterData" localSheetId="16" hidden="1">DROITS!#REF!</definedName>
    <definedName name="Z_ECE1A6C0_27D8_4C8B_9621_1AFB7B02431B_.wvu.FilterData" localSheetId="18" hidden="1">'DROITS-A'!#REF!</definedName>
    <definedName name="Z_ECE1A6C0_27D8_4C8B_9621_1AFB7B02431B_.wvu.FilterData" localSheetId="17" hidden="1">'DROITS-CM'!#REF!</definedName>
    <definedName name="Z_ECE1A6C0_27D8_4C8B_9621_1AFB7B02431B_.wvu.FilterData" localSheetId="47" hidden="1">'EFF-STRUC'!#REF!</definedName>
    <definedName name="Z_ECE1A6C0_27D8_4C8B_9621_1AFB7B02431B_.wvu.FilterData" localSheetId="48" hidden="1">'ÉVOL RÉMU'!#REF!</definedName>
    <definedName name="Z_ECE1A6C0_27D8_4C8B_9621_1AFB7B02431B_.wvu.FilterData" localSheetId="38" hidden="1">'FRAIS_FIN-A'!#REF!</definedName>
    <definedName name="Z_ECE1A6C0_27D8_4C8B_9621_1AFB7B02431B_.wvu.FilterData" localSheetId="37" hidden="1">'FRAIS_FIN-CM'!#REF!</definedName>
    <definedName name="Z_ECE1A6C0_27D8_4C8B_9621_1AFB7B02431B_.wvu.FilterData" localSheetId="19" hidden="1">INT!#REF!</definedName>
    <definedName name="Z_ECE1A6C0_27D8_4C8B_9621_1AFB7B02431B_.wvu.FilterData" localSheetId="21" hidden="1">'INT-A'!#REF!</definedName>
    <definedName name="Z_ECE1A6C0_27D8_4C8B_9621_1AFB7B02431B_.wvu.FilterData" localSheetId="20" hidden="1">'INT-CM'!#REF!</definedName>
    <definedName name="Z_ECE1A6C0_27D8_4C8B_9621_1AFB7B02431B_.wvu.FilterData" localSheetId="41" hidden="1">PCI!#REF!</definedName>
    <definedName name="Z_ECE1A6C0_27D8_4C8B_9621_1AFB7B02431B_.wvu.FilterData" localSheetId="43" hidden="1">'PCI-A'!#REF!</definedName>
    <definedName name="Z_ECE1A6C0_27D8_4C8B_9621_1AFB7B02431B_.wvu.FilterData" localSheetId="42" hidden="1">'PCI-CM'!#REF!</definedName>
    <definedName name="Z_ECE1A6C0_27D8_4C8B_9621_1AFB7B02431B_.wvu.FilterData" localSheetId="32" hidden="1">QDV!#REF!</definedName>
    <definedName name="Z_ECE1A6C0_27D8_4C8B_9621_1AFB7B02431B_.wvu.FilterData" localSheetId="6" hidden="1">QP!#REF!</definedName>
    <definedName name="Z_ECE1A6C0_27D8_4C8B_9621_1AFB7B02431B_.wvu.FilterData" localSheetId="8" hidden="1">QP_MR!#REF!</definedName>
    <definedName name="Z_ECE1A6C0_27D8_4C8B_9621_1AFB7B02431B_.wvu.FilterData" localSheetId="7" hidden="1">'QP-A'!#REF!</definedName>
    <definedName name="Z_ECE1A6C0_27D8_4C8B_9621_1AFB7B02431B_.wvu.FilterData" localSheetId="40" hidden="1">'REMB_DET_LT-A'!#REF!</definedName>
    <definedName name="Z_ECE1A6C0_27D8_4C8B_9621_1AFB7B02431B_.wvu.FilterData" localSheetId="39" hidden="1">'REMB_DET_LT-CM'!#REF!</definedName>
    <definedName name="Z_ECE1A6C0_27D8_4C8B_9621_1AFB7B02431B_.wvu.FilterData" localSheetId="29" hidden="1">'SEC PUB'!#REF!</definedName>
    <definedName name="Z_ECE1A6C0_27D8_4C8B_9621_1AFB7B02431B_.wvu.FilterData" localSheetId="28" hidden="1">'SERV ADM'!#REF!</definedName>
    <definedName name="Z_ECE1A6C0_27D8_4C8B_9621_1AFB7B02431B_.wvu.FilterData" localSheetId="30" hidden="1">'SERV INST'!#REF!</definedName>
    <definedName name="Z_ECE1A6C0_27D8_4C8B_9621_1AFB7B02431B_.wvu.FilterData" localSheetId="12" hidden="1">'SERV REND'!#REF!</definedName>
    <definedName name="Z_ECE1A6C0_27D8_4C8B_9621_1AFB7B02431B_.wvu.FilterData" localSheetId="14" hidden="1">'SERV REND-A'!#REF!</definedName>
    <definedName name="Z_ECE1A6C0_27D8_4C8B_9621_1AFB7B02431B_.wvu.FilterData" localSheetId="13" hidden="1">'SERV REND-CM'!#REF!</definedName>
    <definedName name="Z_ECE1A6C0_27D8_4C8B_9621_1AFB7B02431B_.wvu.FilterData" localSheetId="0" hidden="1">'SOMM GLOBAL'!#REF!</definedName>
    <definedName name="Z_ECE1A6C0_27D8_4C8B_9621_1AFB7B02431B_.wvu.FilterData" localSheetId="2" hidden="1">SOMM_AGGL!#REF!</definedName>
    <definedName name="Z_ECE1A6C0_27D8_4C8B_9621_1AFB7B02431B_.wvu.FilterData" localSheetId="46" hidden="1">TAE!#REF!</definedName>
    <definedName name="Z_ECE1A6C0_27D8_4C8B_9621_1AFB7B02431B_.wvu.FilterData" localSheetId="3" hidden="1">TAXES!#REF!</definedName>
    <definedName name="Z_ECE1A6C0_27D8_4C8B_9621_1AFB7B02431B_.wvu.FilterData" localSheetId="5" hidden="1">'TAXES-A'!#REF!</definedName>
    <definedName name="Z_ECE1A6C0_27D8_4C8B_9621_1AFB7B02431B_.wvu.FilterData" localSheetId="4" hidden="1">'TAXES-CM'!#REF!</definedName>
    <definedName name="Z_ECE1A6C0_27D8_4C8B_9621_1AFB7B02431B_.wvu.FilterData" localSheetId="9" hidden="1">TRANSF!#REF!</definedName>
    <definedName name="Z_ECE1A6C0_27D8_4C8B_9621_1AFB7B02431B_.wvu.FilterData" localSheetId="11" hidden="1">'TRANSF-A'!#REF!</definedName>
    <definedName name="Z_ECE1A6C0_27D8_4C8B_9621_1AFB7B02431B_.wvu.FilterData" localSheetId="10" hidden="1">'TRANSF-CM'!#REF!</definedName>
    <definedName name="Z_ECE1A6C0_27D8_4C8B_9621_1AFB7B02431B_.wvu.PrintArea" localSheetId="51" hidden="1">ACT_FISC!$B$1:$N$42</definedName>
    <definedName name="Z_ECE1A6C0_27D8_4C8B_9621_1AFB7B02431B_.wvu.PrintArea" localSheetId="25" hidden="1">AFFECT_REV!$A$1:$H$15</definedName>
    <definedName name="Z_ECE1A6C0_27D8_4C8B_9621_1AFB7B02431B_.wvu.PrintArea" localSheetId="27" hidden="1">'AFFECT_REV-A'!$A$1:$H$14</definedName>
    <definedName name="Z_ECE1A6C0_27D8_4C8B_9621_1AFB7B02431B_.wvu.PrintArea" localSheetId="26" hidden="1">'AFFECT_REV-CM'!$A$1:$H$15</definedName>
    <definedName name="Z_ECE1A6C0_27D8_4C8B_9621_1AFB7B02431B_.wvu.PrintArea" localSheetId="34" hidden="1">ARR!$A$1:$H$25</definedName>
    <definedName name="Z_ECE1A6C0_27D8_4C8B_9621_1AFB7B02431B_.wvu.PrintArea" localSheetId="35" hidden="1">'ARR SOURCES'!$A$1:$G$27</definedName>
    <definedName name="Z_ECE1A6C0_27D8_4C8B_9621_1AFB7B02431B_.wvu.PrintArea" localSheetId="22" hidden="1">AUT_REV!$A$1:$H$9</definedName>
    <definedName name="Z_ECE1A6C0_27D8_4C8B_9621_1AFB7B02431B_.wvu.PrintArea" localSheetId="24" hidden="1">'AUT_REV-A'!$A$1:$H$8</definedName>
    <definedName name="Z_ECE1A6C0_27D8_4C8B_9621_1AFB7B02431B_.wvu.PrintArea" localSheetId="23" hidden="1">'AUT_REV-CM'!$A$1:$H$9</definedName>
    <definedName name="Z_ECE1A6C0_27D8_4C8B_9621_1AFB7B02431B_.wvu.PrintArea" localSheetId="33" hidden="1">'CONCERT ARR'!$A$1:$H$18</definedName>
    <definedName name="Z_ECE1A6C0_27D8_4C8B_9621_1AFB7B02431B_.wvu.PrintArea" localSheetId="45" hidden="1">CONT!$A$1:$H$25</definedName>
    <definedName name="Z_ECE1A6C0_27D8_4C8B_9621_1AFB7B02431B_.wvu.PrintArea" localSheetId="44" hidden="1">'DÉP COMM'!$A$1:$H$21</definedName>
    <definedName name="Z_ECE1A6C0_27D8_4C8B_9621_1AFB7B02431B_.wvu.PrintArea" localSheetId="36" hidden="1">DETTE_BRUTE!$B$1:$I$8</definedName>
    <definedName name="Z_ECE1A6C0_27D8_4C8B_9621_1AFB7B02431B_.wvu.PrintArea" localSheetId="31" hidden="1">DÉV!$A$1:$H$12</definedName>
    <definedName name="Z_ECE1A6C0_27D8_4C8B_9621_1AFB7B02431B_.wvu.PrintArea" localSheetId="16" hidden="1">DROITS!$A$1:$H$8</definedName>
    <definedName name="Z_ECE1A6C0_27D8_4C8B_9621_1AFB7B02431B_.wvu.PrintArea" localSheetId="18" hidden="1">'DROITS-A'!$A$1:$H$7</definedName>
    <definedName name="Z_ECE1A6C0_27D8_4C8B_9621_1AFB7B02431B_.wvu.PrintArea" localSheetId="17" hidden="1">'DROITS-CM'!$A$1:$H$8</definedName>
    <definedName name="Z_ECE1A6C0_27D8_4C8B_9621_1AFB7B02431B_.wvu.PrintArea" localSheetId="47" hidden="1">'EFF-STRUC'!$A$1:$O$79</definedName>
    <definedName name="Z_ECE1A6C0_27D8_4C8B_9621_1AFB7B02431B_.wvu.PrintArea" localSheetId="48" hidden="1">'ÉVOL RÉMU'!$A$1:$H$15</definedName>
    <definedName name="Z_ECE1A6C0_27D8_4C8B_9621_1AFB7B02431B_.wvu.PrintArea" localSheetId="38" hidden="1">'FRAIS_FIN-A'!$A$1:$H$16</definedName>
    <definedName name="Z_ECE1A6C0_27D8_4C8B_9621_1AFB7B02431B_.wvu.PrintArea" localSheetId="37" hidden="1">'FRAIS_FIN-CM'!$A$1:$H$17</definedName>
    <definedName name="Z_ECE1A6C0_27D8_4C8B_9621_1AFB7B02431B_.wvu.PrintArea" localSheetId="19" hidden="1">INT!$A$1:$H$9</definedName>
    <definedName name="Z_ECE1A6C0_27D8_4C8B_9621_1AFB7B02431B_.wvu.PrintArea" localSheetId="21" hidden="1">'INT-A'!$A$1:$H$8</definedName>
    <definedName name="Z_ECE1A6C0_27D8_4C8B_9621_1AFB7B02431B_.wvu.PrintArea" localSheetId="20" hidden="1">'INT-CM'!$A$1:$H$9</definedName>
    <definedName name="Z_ECE1A6C0_27D8_4C8B_9621_1AFB7B02431B_.wvu.PrintArea" localSheetId="41" hidden="1">PCI!$A$1:$H$11</definedName>
    <definedName name="Z_ECE1A6C0_27D8_4C8B_9621_1AFB7B02431B_.wvu.PrintArea" localSheetId="43" hidden="1">'PCI-A'!$A$1:$H$10</definedName>
    <definedName name="Z_ECE1A6C0_27D8_4C8B_9621_1AFB7B02431B_.wvu.PrintArea" localSheetId="42" hidden="1">'PCI-CM'!$A$1:$H$11</definedName>
    <definedName name="Z_ECE1A6C0_27D8_4C8B_9621_1AFB7B02431B_.wvu.PrintArea" localSheetId="32" hidden="1">QDV!$A$1:$H$10</definedName>
    <definedName name="Z_ECE1A6C0_27D8_4C8B_9621_1AFB7B02431B_.wvu.PrintArea" localSheetId="6" hidden="1">QP!$A$1:$H$15</definedName>
    <definedName name="Z_ECE1A6C0_27D8_4C8B_9621_1AFB7B02431B_.wvu.PrintArea" localSheetId="8" hidden="1">QP_MR!$A$1:$H$21</definedName>
    <definedName name="Z_ECE1A6C0_27D8_4C8B_9621_1AFB7B02431B_.wvu.PrintArea" localSheetId="7" hidden="1">'QP-A'!$A$1:$H$14</definedName>
    <definedName name="Z_ECE1A6C0_27D8_4C8B_9621_1AFB7B02431B_.wvu.PrintArea" localSheetId="40" hidden="1">'REMB_DET_LT-A'!$A$1:$H$17</definedName>
    <definedName name="Z_ECE1A6C0_27D8_4C8B_9621_1AFB7B02431B_.wvu.PrintArea" localSheetId="39" hidden="1">'REMB_DET_LT-CM'!$A$1:$H$18</definedName>
    <definedName name="Z_ECE1A6C0_27D8_4C8B_9621_1AFB7B02431B_.wvu.PrintArea" localSheetId="49" hidden="1">'REM-COT-BF'!$A$1:$F$25</definedName>
    <definedName name="Z_ECE1A6C0_27D8_4C8B_9621_1AFB7B02431B_.wvu.PrintArea" localSheetId="50" hidden="1">'REM-COT-PTI'!$A$1:$F$22</definedName>
    <definedName name="Z_ECE1A6C0_27D8_4C8B_9621_1AFB7B02431B_.wvu.PrintArea" localSheetId="29" hidden="1">'SEC PUB'!$A$1:$H$8</definedName>
    <definedName name="Z_ECE1A6C0_27D8_4C8B_9621_1AFB7B02431B_.wvu.PrintArea" localSheetId="28" hidden="1">'SERV ADM'!$A$1:$H$19</definedName>
    <definedName name="Z_ECE1A6C0_27D8_4C8B_9621_1AFB7B02431B_.wvu.PrintArea" localSheetId="30" hidden="1">'SERV INST'!$A$1:$H$12</definedName>
    <definedName name="Z_ECE1A6C0_27D8_4C8B_9621_1AFB7B02431B_.wvu.PrintArea" localSheetId="12" hidden="1">'SERV REND'!$A$1:$H$8</definedName>
    <definedName name="Z_ECE1A6C0_27D8_4C8B_9621_1AFB7B02431B_.wvu.PrintArea" localSheetId="14" hidden="1">'SERV REND-A'!$A$1:$H$8</definedName>
    <definedName name="Z_ECE1A6C0_27D8_4C8B_9621_1AFB7B02431B_.wvu.PrintArea" localSheetId="13" hidden="1">'SERV REND-CM'!$A$1:$H$8</definedName>
    <definedName name="Z_ECE1A6C0_27D8_4C8B_9621_1AFB7B02431B_.wvu.PrintArea" localSheetId="0" hidden="1">'SOMM GLOBAL'!$A$1:$H$41</definedName>
    <definedName name="Z_ECE1A6C0_27D8_4C8B_9621_1AFB7B02431B_.wvu.PrintArea" localSheetId="2" hidden="1">SOMM_AGGL!$A$1:$H$39</definedName>
    <definedName name="Z_ECE1A6C0_27D8_4C8B_9621_1AFB7B02431B_.wvu.PrintArea" localSheetId="46" hidden="1">TAE!$A$1:$H$7</definedName>
    <definedName name="Z_ECE1A6C0_27D8_4C8B_9621_1AFB7B02431B_.wvu.PrintArea" localSheetId="3" hidden="1">TAXES!$A$1:$H$24</definedName>
    <definedName name="Z_ECE1A6C0_27D8_4C8B_9621_1AFB7B02431B_.wvu.PrintArea" localSheetId="5" hidden="1">'TAXES-A'!$A$1:$H$23</definedName>
    <definedName name="Z_ECE1A6C0_27D8_4C8B_9621_1AFB7B02431B_.wvu.PrintArea" localSheetId="4" hidden="1">'TAXES-CM'!$A$1:$H$24</definedName>
    <definedName name="Z_ECE1A6C0_27D8_4C8B_9621_1AFB7B02431B_.wvu.PrintArea" localSheetId="9" hidden="1">TRANSF!$A$1:$H$26</definedName>
    <definedName name="Z_ECE1A6C0_27D8_4C8B_9621_1AFB7B02431B_.wvu.PrintArea" localSheetId="11" hidden="1">'TRANSF-A'!$A$1:$H$25</definedName>
    <definedName name="Z_ECE1A6C0_27D8_4C8B_9621_1AFB7B02431B_.wvu.PrintArea" localSheetId="10" hidden="1">'TRANSF-CM'!$A$1:$H$26</definedName>
    <definedName name="Z_ECE1A6C0_27D8_4C8B_9621_1AFB7B02431B_.wvu.PrintTitles" localSheetId="47" hidden="1">'EFF-STRUC'!$2:$3</definedName>
    <definedName name="Z_ECE1A6C0_27D8_4C8B_9621_1AFB7B02431B_.wvu.Rows" localSheetId="44" hidden="1">'DÉP COMM'!#REF!</definedName>
    <definedName name="_xlnm.Print_Area" localSheetId="51">ACT_FISC!$B$1:$N$43</definedName>
    <definedName name="_xlnm.Print_Area" localSheetId="25">AFFECT_REV!$A$1:$H$15</definedName>
    <definedName name="_xlnm.Print_Area" localSheetId="27">'AFFECT_REV-A'!$A$1:$H$15</definedName>
    <definedName name="_xlnm.Print_Area" localSheetId="26">'AFFECT_REV-CM'!$A$1:$H$15</definedName>
    <definedName name="_xlnm.Print_Area" localSheetId="15">AMEND_PÉNA!$A$1:$H$7</definedName>
    <definedName name="_xlnm.Print_Area" localSheetId="34">ARR!$A$1:$H$25</definedName>
    <definedName name="_xlnm.Print_Area" localSheetId="35">'ARR SOURCES'!$A$1:$G$27</definedName>
    <definedName name="_xlnm.Print_Area" localSheetId="22">AUT_REV!$A$1:$H$9</definedName>
    <definedName name="_xlnm.Print_Area" localSheetId="24">'AUT_REV-A'!$A$1:$H$8</definedName>
    <definedName name="_xlnm.Print_Area" localSheetId="23">'AUT_REV-CM'!$A$1:$H$9</definedName>
    <definedName name="_xlnm.Print_Area" localSheetId="33">'CONCERT ARR'!$A$1:$H$18</definedName>
    <definedName name="_xlnm.Print_Area" localSheetId="45">CONT!$A$1:$H$25</definedName>
    <definedName name="_xlnm.Print_Area" localSheetId="44">'DÉP COMM'!$A$1:$H$22</definedName>
    <definedName name="_xlnm.Print_Area" localSheetId="36">DETTE_BRUTE!$A$1:$I$9</definedName>
    <definedName name="_xlnm.Print_Area" localSheetId="31">DÉV!$A$1:$H$12</definedName>
    <definedName name="_xlnm.Print_Area" localSheetId="16">DROITS!$A$1:$H$8</definedName>
    <definedName name="_xlnm.Print_Area" localSheetId="18">'DROITS-A'!$A$1:$H$8</definedName>
    <definedName name="_xlnm.Print_Area" localSheetId="17">'DROITS-CM'!$A$1:$H$8</definedName>
    <definedName name="_xlnm.Print_Area" localSheetId="47">'EFF-STRUC'!$A$1:$O$79</definedName>
    <definedName name="_xlnm.Print_Area" localSheetId="48">'ÉVOL RÉMU'!$A$1:$H$16</definedName>
    <definedName name="_xlnm.Print_Area" localSheetId="19">INT!$A$1:$H$9</definedName>
    <definedName name="_xlnm.Print_Area" localSheetId="21">'INT-A'!$A$1:$H$9</definedName>
    <definedName name="_xlnm.Print_Area" localSheetId="20">'INT-CM'!$A$1:$H$9</definedName>
    <definedName name="_xlnm.Print_Area" localSheetId="41">PCI!$A$1:$H$11</definedName>
    <definedName name="_xlnm.Print_Area" localSheetId="43">'PCI-A'!$A$1:$H$11</definedName>
    <definedName name="_xlnm.Print_Area" localSheetId="42">'PCI-CM'!$A$1:$H$11</definedName>
    <definedName name="_xlnm.Print_Area" localSheetId="32">QDV!$A$1:$H$10</definedName>
    <definedName name="_xlnm.Print_Area" localSheetId="6">QP!$A$1:$H$15</definedName>
    <definedName name="_xlnm.Print_Area" localSheetId="8">QP_MR!$A$1:$H$21</definedName>
    <definedName name="_xlnm.Print_Area" localSheetId="7">'QP-A'!$A$1:$H$15</definedName>
    <definedName name="_xlnm.Print_Area" localSheetId="40">'REMB_DET_LT-A'!$A$1:$H$18</definedName>
    <definedName name="_xlnm.Print_Area" localSheetId="49">'REM-COT-BF'!$A$1:$F$26</definedName>
    <definedName name="_xlnm.Print_Area" localSheetId="50">'REM-COT-PTI'!$A$1:$F$23</definedName>
    <definedName name="_xlnm.Print_Area" localSheetId="29">'SEC PUB'!$A$1:$H$8</definedName>
    <definedName name="_xlnm.Print_Area" localSheetId="28">'SERV ADM'!$A$1:$H$19</definedName>
    <definedName name="_xlnm.Print_Area" localSheetId="30">'SERV INST'!$A$1:$H$12</definedName>
    <definedName name="_xlnm.Print_Area" localSheetId="12">'SERV REND'!$A$1:$H$8</definedName>
    <definedName name="_xlnm.Print_Area" localSheetId="14">'SERV REND-A'!$A$1:$H$8</definedName>
    <definedName name="_xlnm.Print_Area" localSheetId="13">'SERV REND-CM'!$A$1:$H$8</definedName>
    <definedName name="_xlnm.Print_Area" localSheetId="1">'SOMM CM'!$A$1:$H$44</definedName>
    <definedName name="_xlnm.Print_Area" localSheetId="0">'SOMM GLOBAL'!$A$1:$H$41</definedName>
    <definedName name="_xlnm.Print_Area" localSheetId="2">SOMM_AGGL!$A$1:$H$40</definedName>
    <definedName name="_xlnm.Print_Area" localSheetId="46">TAE!$A$1:$H$7</definedName>
    <definedName name="_xlnm.Print_Area" localSheetId="3">TAXES!$A$1:$H$24</definedName>
    <definedName name="_xlnm.Print_Area" localSheetId="5">'TAXES-A'!$A$1:$H$24</definedName>
    <definedName name="_xlnm.Print_Area" localSheetId="4">'TAXES-CM'!$A$1:$H$24</definedName>
    <definedName name="_xlnm.Print_Area" localSheetId="9">TRANSF!$A$1:$H$26</definedName>
    <definedName name="_xlnm.Print_Area" localSheetId="11">'TRANSF-A'!$A$1:$H$26</definedName>
    <definedName name="_xlnm.Print_Area" localSheetId="10">'TRANSF-CM'!$A$1:$H$26</definedName>
  </definedNames>
  <calcPr calcId="145621"/>
</workbook>
</file>

<file path=xl/calcChain.xml><?xml version="1.0" encoding="utf-8"?>
<calcChain xmlns="http://schemas.openxmlformats.org/spreadsheetml/2006/main">
  <c r="I8" i="111" l="1"/>
  <c r="E8" i="111"/>
  <c r="N39" i="110"/>
  <c r="J39" i="110"/>
  <c r="M38" i="110"/>
  <c r="I38" i="110"/>
  <c r="N37" i="110"/>
  <c r="J37" i="110"/>
  <c r="N36" i="110"/>
  <c r="J36" i="110"/>
  <c r="F38" i="110"/>
  <c r="N35" i="110"/>
  <c r="L38" i="110"/>
  <c r="K38" i="110"/>
  <c r="H38" i="110"/>
  <c r="G38" i="110"/>
  <c r="E38" i="110"/>
  <c r="D38" i="110"/>
  <c r="C38" i="110"/>
  <c r="N29" i="110"/>
  <c r="J29" i="110"/>
  <c r="N28" i="110"/>
  <c r="J28" i="110"/>
  <c r="N25" i="110"/>
  <c r="J25" i="110"/>
  <c r="N24" i="110"/>
  <c r="J24" i="110"/>
  <c r="N23" i="110"/>
  <c r="J23" i="110"/>
  <c r="N22" i="110"/>
  <c r="J22" i="110"/>
  <c r="N21" i="110"/>
  <c r="J21" i="110"/>
  <c r="N20" i="110"/>
  <c r="J20" i="110"/>
  <c r="N19" i="110"/>
  <c r="J19" i="110"/>
  <c r="M26" i="110"/>
  <c r="M30" i="110" s="1"/>
  <c r="L26" i="110"/>
  <c r="L30" i="110" s="1"/>
  <c r="N18" i="110"/>
  <c r="I26" i="110"/>
  <c r="I30" i="110" s="1"/>
  <c r="I40" i="110" s="1"/>
  <c r="H26" i="110"/>
  <c r="H30" i="110" s="1"/>
  <c r="J18" i="110"/>
  <c r="F26" i="110"/>
  <c r="F30" i="110" s="1"/>
  <c r="E26" i="110"/>
  <c r="E30" i="110" s="1"/>
  <c r="E40" i="110" s="1"/>
  <c r="D26" i="110"/>
  <c r="D30" i="110" s="1"/>
  <c r="D40" i="110" s="1"/>
  <c r="C26" i="110"/>
  <c r="C30" i="110" s="1"/>
  <c r="N14" i="110"/>
  <c r="J14" i="110"/>
  <c r="N13" i="110"/>
  <c r="J13" i="110"/>
  <c r="N12" i="110"/>
  <c r="J12" i="110"/>
  <c r="N11" i="110"/>
  <c r="J11" i="110"/>
  <c r="L15" i="110"/>
  <c r="N10" i="110"/>
  <c r="J10" i="110"/>
  <c r="N9" i="110"/>
  <c r="J9" i="110"/>
  <c r="N8" i="110"/>
  <c r="M15" i="110"/>
  <c r="J8" i="110"/>
  <c r="I15" i="110"/>
  <c r="N7" i="110"/>
  <c r="H15" i="110"/>
  <c r="H32" i="110" s="1"/>
  <c r="J7" i="110"/>
  <c r="D15" i="110"/>
  <c r="D32" i="110" s="1"/>
  <c r="D42" i="110" s="1"/>
  <c r="N6" i="110"/>
  <c r="J6" i="110"/>
  <c r="G15" i="110"/>
  <c r="F15" i="110"/>
  <c r="F32" i="110" s="1"/>
  <c r="E15" i="110"/>
  <c r="E32" i="110" s="1"/>
  <c r="E42" i="110" s="1"/>
  <c r="C15" i="110"/>
  <c r="H10" i="109"/>
  <c r="G10" i="109"/>
  <c r="F10" i="109"/>
  <c r="E10" i="109"/>
  <c r="D10" i="109"/>
  <c r="C10" i="109"/>
  <c r="B10" i="109"/>
  <c r="H10" i="108"/>
  <c r="G10" i="108"/>
  <c r="F10" i="108"/>
  <c r="E10" i="108"/>
  <c r="D10" i="108"/>
  <c r="C10" i="108"/>
  <c r="B10" i="108"/>
  <c r="C17" i="107"/>
  <c r="H15" i="107"/>
  <c r="H17" i="107" s="1"/>
  <c r="G15" i="107"/>
  <c r="G17" i="107" s="1"/>
  <c r="F15" i="107"/>
  <c r="F17" i="107" s="1"/>
  <c r="E15" i="107"/>
  <c r="E17" i="107" s="1"/>
  <c r="D15" i="107"/>
  <c r="D17" i="107" s="1"/>
  <c r="C15" i="107"/>
  <c r="B15" i="107"/>
  <c r="B17" i="107" s="1"/>
  <c r="D16" i="106"/>
  <c r="H14" i="106"/>
  <c r="H16" i="106" s="1"/>
  <c r="G14" i="106"/>
  <c r="G16" i="106" s="1"/>
  <c r="F14" i="106"/>
  <c r="F16" i="106" s="1"/>
  <c r="E14" i="106"/>
  <c r="E16" i="106" s="1"/>
  <c r="D14" i="106"/>
  <c r="C14" i="106"/>
  <c r="C16" i="106" s="1"/>
  <c r="B14" i="106"/>
  <c r="B16" i="106" s="1"/>
  <c r="B16" i="105"/>
  <c r="H14" i="105"/>
  <c r="H16" i="105" s="1"/>
  <c r="G14" i="105"/>
  <c r="G16" i="105" s="1"/>
  <c r="F14" i="105"/>
  <c r="F16" i="105" s="1"/>
  <c r="E14" i="105"/>
  <c r="E16" i="105" s="1"/>
  <c r="D14" i="105"/>
  <c r="D16" i="105" s="1"/>
  <c r="C14" i="105"/>
  <c r="C16" i="105" s="1"/>
  <c r="B14" i="105"/>
  <c r="H14" i="104" a="1"/>
  <c r="H14" i="104" s="1"/>
  <c r="G14" i="104" a="1"/>
  <c r="G14" i="104" s="1"/>
  <c r="F14" i="104" a="1"/>
  <c r="F14" i="104" s="1"/>
  <c r="E14" i="104" a="1"/>
  <c r="E14" i="104" s="1"/>
  <c r="D14" i="104" a="1"/>
  <c r="D14" i="104" s="1"/>
  <c r="C14" i="104" a="1"/>
  <c r="C14" i="104" s="1"/>
  <c r="B14" i="104" a="1"/>
  <c r="B14" i="104" s="1"/>
  <c r="H14" i="103" a="1"/>
  <c r="H14" i="103" s="1"/>
  <c r="G14" i="103" a="1"/>
  <c r="G14" i="103" s="1"/>
  <c r="F14" i="103" a="1"/>
  <c r="F14" i="103" s="1"/>
  <c r="E14" i="103" a="1"/>
  <c r="E14" i="103" s="1"/>
  <c r="D14" i="103" a="1"/>
  <c r="D14" i="103" s="1"/>
  <c r="C14" i="103" a="1"/>
  <c r="C14" i="103" s="1"/>
  <c r="B14" i="103" a="1"/>
  <c r="B14" i="103" s="1"/>
  <c r="H8" i="102" a="1"/>
  <c r="H8" i="102" s="1"/>
  <c r="G8" i="102" a="1"/>
  <c r="G8" i="102" s="1"/>
  <c r="F8" i="102" a="1"/>
  <c r="F8" i="102" s="1"/>
  <c r="E8" i="102" a="1"/>
  <c r="E8" i="102" s="1"/>
  <c r="D8" i="102" a="1"/>
  <c r="D8" i="102" s="1"/>
  <c r="C8" i="102" a="1"/>
  <c r="C8" i="102" s="1"/>
  <c r="B8" i="102" a="1"/>
  <c r="B8" i="102" s="1"/>
  <c r="H8" i="101" a="1"/>
  <c r="H8" i="101" s="1"/>
  <c r="G8" i="101" a="1"/>
  <c r="G8" i="101" s="1"/>
  <c r="F8" i="101" a="1"/>
  <c r="F8" i="101" s="1"/>
  <c r="E8" i="101" a="1"/>
  <c r="E8" i="101" s="1"/>
  <c r="D8" i="101" a="1"/>
  <c r="D8" i="101" s="1"/>
  <c r="C8" i="101" a="1"/>
  <c r="C8" i="101" s="1"/>
  <c r="B8" i="101" a="1"/>
  <c r="B8" i="101" s="1"/>
  <c r="H8" i="100" a="1"/>
  <c r="H8" i="100" s="1"/>
  <c r="G8" i="100" a="1"/>
  <c r="G8" i="100" s="1"/>
  <c r="F8" i="100" a="1"/>
  <c r="F8" i="100" s="1"/>
  <c r="E8" i="100" a="1"/>
  <c r="E8" i="100" s="1"/>
  <c r="D8" i="100" a="1"/>
  <c r="D8" i="100" s="1"/>
  <c r="C8" i="100"/>
  <c r="C8" i="100" a="1"/>
  <c r="B8" i="100" a="1"/>
  <c r="B8" i="100" s="1"/>
  <c r="H8" i="99" a="1"/>
  <c r="H8" i="99" s="1"/>
  <c r="G8" i="99" a="1"/>
  <c r="G8" i="99" s="1"/>
  <c r="F8" i="99" a="1"/>
  <c r="F8" i="99" s="1"/>
  <c r="E8" i="99" a="1"/>
  <c r="E8" i="99" s="1"/>
  <c r="D8" i="99" a="1"/>
  <c r="D8" i="99" s="1"/>
  <c r="C8" i="99" a="1"/>
  <c r="C8" i="99" s="1"/>
  <c r="B8" i="99" a="1"/>
  <c r="B8" i="99" s="1"/>
  <c r="H36" i="98"/>
  <c r="G36" i="98"/>
  <c r="F36" i="98"/>
  <c r="E36" i="98"/>
  <c r="D36" i="98"/>
  <c r="C36" i="98"/>
  <c r="B36" i="98"/>
  <c r="H31" i="98" a="1"/>
  <c r="H31" i="98" s="1"/>
  <c r="G31" i="98" a="1"/>
  <c r="G31" i="98" s="1"/>
  <c r="F31" i="98" a="1"/>
  <c r="F31" i="98" s="1"/>
  <c r="E31" i="98" a="1"/>
  <c r="E31" i="98" s="1"/>
  <c r="D31" i="98" a="1"/>
  <c r="D31" i="98" s="1"/>
  <c r="C31" i="98" a="1"/>
  <c r="C31" i="98" s="1"/>
  <c r="B31" i="98" a="1"/>
  <c r="B31" i="98" s="1"/>
  <c r="H26" i="98" a="1"/>
  <c r="H26" i="98" s="1"/>
  <c r="G26" i="98" a="1"/>
  <c r="G26" i="98" s="1"/>
  <c r="F26" i="98" a="1"/>
  <c r="F26" i="98" s="1"/>
  <c r="E26" i="98" a="1"/>
  <c r="E26" i="98" s="1"/>
  <c r="D26" i="98" a="1"/>
  <c r="D26" i="98" s="1"/>
  <c r="C26" i="98" a="1"/>
  <c r="C26" i="98" s="1"/>
  <c r="B26" i="98" a="1"/>
  <c r="B26" i="98" s="1"/>
  <c r="H15" i="98" a="1"/>
  <c r="H15" i="98" s="1"/>
  <c r="G15" i="98"/>
  <c r="F15" i="98" a="1"/>
  <c r="F15" i="98" s="1"/>
  <c r="E15" i="98" a="1"/>
  <c r="E15" i="98" s="1"/>
  <c r="D15" i="98" a="1"/>
  <c r="D15" i="98" s="1"/>
  <c r="C15" i="98" a="1"/>
  <c r="C15" i="98" s="1"/>
  <c r="B15" i="98" a="1"/>
  <c r="B15" i="98" s="1"/>
  <c r="H38" i="97"/>
  <c r="G38" i="97"/>
  <c r="F38" i="97"/>
  <c r="E38" i="97"/>
  <c r="D38" i="97"/>
  <c r="C38" i="97"/>
  <c r="B38" i="97"/>
  <c r="H33" i="97" a="1"/>
  <c r="H33" i="97" s="1"/>
  <c r="G33" i="97" a="1"/>
  <c r="G33" i="97" s="1"/>
  <c r="F33" i="97" a="1"/>
  <c r="F33" i="97" s="1"/>
  <c r="E33" i="97" a="1"/>
  <c r="E33" i="97" s="1"/>
  <c r="D33" i="97" a="1"/>
  <c r="D33" i="97" s="1"/>
  <c r="C33" i="97" a="1"/>
  <c r="C33" i="97" s="1"/>
  <c r="B33" i="97" a="1"/>
  <c r="B33" i="97" s="1"/>
  <c r="H26" i="97" a="1"/>
  <c r="H26" i="97" s="1"/>
  <c r="G26" i="97" a="1"/>
  <c r="G26" i="97" s="1"/>
  <c r="F26" i="97" a="1"/>
  <c r="F26" i="97" s="1"/>
  <c r="E26" i="97" a="1"/>
  <c r="E26" i="97" s="1"/>
  <c r="D26" i="97" a="1"/>
  <c r="D26" i="97" s="1"/>
  <c r="C26" i="97" a="1"/>
  <c r="C26" i="97" s="1"/>
  <c r="B26" i="97" a="1"/>
  <c r="B26" i="97" s="1"/>
  <c r="H15" i="97" a="1"/>
  <c r="H15" i="97" s="1"/>
  <c r="G15" i="97" a="1"/>
  <c r="G15" i="97" s="1"/>
  <c r="F15" i="97" a="1"/>
  <c r="F15" i="97" s="1"/>
  <c r="E15" i="97" a="1"/>
  <c r="E15" i="97" s="1"/>
  <c r="D15" i="97" a="1"/>
  <c r="D15" i="97" s="1"/>
  <c r="C15" i="97" a="1"/>
  <c r="C15" i="97" s="1"/>
  <c r="B15" i="97" a="1"/>
  <c r="B15" i="97" s="1"/>
  <c r="H36" i="96"/>
  <c r="G36" i="96" a="1"/>
  <c r="G36" i="96" s="1"/>
  <c r="F36" i="96"/>
  <c r="E36" i="96"/>
  <c r="D36" i="96"/>
  <c r="C36" i="96"/>
  <c r="B36" i="96"/>
  <c r="H31" i="96"/>
  <c r="G31" i="96" a="1"/>
  <c r="G31" i="96" s="1"/>
  <c r="F31" i="96"/>
  <c r="E31" i="96"/>
  <c r="D31" i="96"/>
  <c r="C31" i="96"/>
  <c r="B31" i="96"/>
  <c r="H26" i="96"/>
  <c r="G26" i="96" a="1"/>
  <c r="G26" i="96" s="1"/>
  <c r="F26" i="96" a="1"/>
  <c r="F26" i="96" s="1"/>
  <c r="E26" i="96" a="1"/>
  <c r="E26" i="96" s="1"/>
  <c r="D26" i="96" a="1"/>
  <c r="D26" i="96" s="1"/>
  <c r="C26" i="96" a="1"/>
  <c r="C26" i="96" s="1"/>
  <c r="B26" i="96" a="1"/>
  <c r="B26" i="96" s="1"/>
  <c r="H15" i="96" a="1"/>
  <c r="H15" i="96" s="1"/>
  <c r="G15" i="96" a="1"/>
  <c r="G15" i="96" s="1"/>
  <c r="F15" i="96" a="1"/>
  <c r="F15" i="96" s="1"/>
  <c r="E15" i="96" a="1"/>
  <c r="E15" i="96" s="1"/>
  <c r="D15" i="96" a="1"/>
  <c r="D15" i="96" s="1"/>
  <c r="C15" i="96" a="1"/>
  <c r="C15" i="96" s="1"/>
  <c r="B15" i="96" a="1"/>
  <c r="B15" i="96" s="1"/>
  <c r="H7" i="95" a="1"/>
  <c r="H7" i="95" s="1"/>
  <c r="G7" i="95" a="1"/>
  <c r="G7" i="95" s="1"/>
  <c r="F7" i="95" a="1"/>
  <c r="F7" i="95" s="1"/>
  <c r="E7" i="95" a="1"/>
  <c r="E7" i="95" s="1"/>
  <c r="D7" i="95" a="1"/>
  <c r="D7" i="95" s="1"/>
  <c r="C7" i="95" a="1"/>
  <c r="C7" i="95" s="1"/>
  <c r="B7" i="95" a="1"/>
  <c r="B7" i="95" s="1"/>
  <c r="H7" i="94" a="1"/>
  <c r="H7" i="94" s="1"/>
  <c r="G7" i="94" a="1"/>
  <c r="G7" i="94" s="1"/>
  <c r="F7" i="94" a="1"/>
  <c r="F7" i="94" s="1"/>
  <c r="E7" i="94" a="1"/>
  <c r="E7" i="94" s="1"/>
  <c r="D7" i="94" a="1"/>
  <c r="D7" i="94" s="1"/>
  <c r="C7" i="94" a="1"/>
  <c r="C7" i="94" s="1"/>
  <c r="B7" i="94" a="1"/>
  <c r="B7" i="94" s="1"/>
  <c r="H7" i="93" a="1"/>
  <c r="H7" i="93" s="1"/>
  <c r="G7" i="93" a="1"/>
  <c r="G7" i="93" s="1"/>
  <c r="F7" i="93" a="1"/>
  <c r="F7" i="93" s="1"/>
  <c r="E7" i="93" a="1"/>
  <c r="E7" i="93" s="1"/>
  <c r="D7" i="93" a="1"/>
  <c r="D7" i="93" s="1"/>
  <c r="C7" i="93" a="1"/>
  <c r="C7" i="93" s="1"/>
  <c r="B7" i="93" a="1"/>
  <c r="B7" i="93" s="1"/>
  <c r="H7" i="92" a="1"/>
  <c r="H7" i="92" s="1"/>
  <c r="G7" i="92" a="1"/>
  <c r="G7" i="92" s="1"/>
  <c r="F7" i="92" a="1"/>
  <c r="F7" i="92" s="1"/>
  <c r="E7" i="92" a="1"/>
  <c r="E7" i="92" s="1"/>
  <c r="D7" i="92" a="1"/>
  <c r="D7" i="92" s="1"/>
  <c r="C7" i="92" a="1"/>
  <c r="C7" i="92" s="1"/>
  <c r="B7" i="92" a="1"/>
  <c r="B7" i="92" s="1"/>
  <c r="H25" i="91" a="1"/>
  <c r="H25" i="91" s="1"/>
  <c r="G25" i="91" a="1"/>
  <c r="G25" i="91" s="1"/>
  <c r="F25" i="91" a="1"/>
  <c r="F25" i="91" s="1"/>
  <c r="E25" i="91" a="1"/>
  <c r="E25" i="91" s="1"/>
  <c r="D25" i="91" a="1"/>
  <c r="D25" i="91" s="1"/>
  <c r="C25" i="91"/>
  <c r="C25" i="91" a="1"/>
  <c r="B25" i="91" a="1"/>
  <c r="B25" i="91" s="1"/>
  <c r="H25" i="90" a="1"/>
  <c r="H25" i="90" s="1"/>
  <c r="G25" i="90" a="1"/>
  <c r="G25" i="90" s="1"/>
  <c r="F25" i="90" a="1"/>
  <c r="F25" i="90" s="1"/>
  <c r="E25" i="90" a="1"/>
  <c r="E25" i="90" s="1"/>
  <c r="D25" i="90" a="1"/>
  <c r="D25" i="90" s="1"/>
  <c r="C25" i="90" a="1"/>
  <c r="C25" i="90" s="1"/>
  <c r="B25" i="90" a="1"/>
  <c r="B25" i="90" s="1"/>
  <c r="B14" i="5" a="1"/>
  <c r="B14" i="5" s="1"/>
  <c r="C14" i="5" a="1"/>
  <c r="C14" i="5"/>
  <c r="D14" i="5" a="1"/>
  <c r="D14" i="5" s="1"/>
  <c r="E14" i="5" a="1"/>
  <c r="E14" i="5" s="1"/>
  <c r="F14" i="5" a="1"/>
  <c r="F14" i="5" s="1"/>
  <c r="G14" i="5" a="1"/>
  <c r="G14" i="5"/>
  <c r="H14" i="5" a="1"/>
  <c r="H14" i="5" s="1"/>
  <c r="H14" i="89"/>
  <c r="G14" i="89"/>
  <c r="F14" i="89" a="1"/>
  <c r="F14" i="89" s="1"/>
  <c r="E14" i="89" a="1"/>
  <c r="E14" i="89" s="1"/>
  <c r="D14" i="89" a="1"/>
  <c r="D14" i="89" s="1"/>
  <c r="C14" i="89" a="1"/>
  <c r="C14" i="89" s="1"/>
  <c r="B14" i="89" a="1"/>
  <c r="B14" i="89" s="1"/>
  <c r="H23" i="88" a="1"/>
  <c r="H23" i="88" s="1"/>
  <c r="G23" i="88" a="1"/>
  <c r="G23" i="88" s="1"/>
  <c r="F23" i="88" a="1"/>
  <c r="F23" i="88" s="1"/>
  <c r="E23" i="88" a="1"/>
  <c r="E23" i="88" s="1"/>
  <c r="D23" i="88" a="1"/>
  <c r="D23" i="88" s="1"/>
  <c r="C23" i="88" a="1"/>
  <c r="C23" i="88" s="1"/>
  <c r="B23" i="88" a="1"/>
  <c r="B23" i="88" s="1"/>
  <c r="H14" i="88" a="1"/>
  <c r="H14" i="88" s="1"/>
  <c r="G14" i="88" a="1"/>
  <c r="G14" i="88" s="1"/>
  <c r="F14" i="88" a="1"/>
  <c r="F14" i="88" s="1"/>
  <c r="E14" i="88" a="1"/>
  <c r="E14" i="88" s="1"/>
  <c r="D14" i="88" a="1"/>
  <c r="D14" i="88" s="1"/>
  <c r="C14" i="88" a="1"/>
  <c r="C14" i="88" s="1"/>
  <c r="B14" i="88" a="1"/>
  <c r="B14" i="88" s="1"/>
  <c r="H23" i="87" a="1"/>
  <c r="H23" i="87" s="1"/>
  <c r="G23" i="87" a="1"/>
  <c r="G23" i="87" s="1"/>
  <c r="F23" i="87" a="1"/>
  <c r="F23" i="87" s="1"/>
  <c r="E23" i="87" a="1"/>
  <c r="E23" i="87" s="1"/>
  <c r="D23" i="87" a="1"/>
  <c r="D23" i="87" s="1"/>
  <c r="C23" i="87" a="1"/>
  <c r="C23" i="87" s="1"/>
  <c r="B23" i="87" a="1"/>
  <c r="B23" i="87" s="1"/>
  <c r="H14" i="87" a="1"/>
  <c r="H14" i="87" s="1"/>
  <c r="G14" i="87" a="1"/>
  <c r="G14" i="87" s="1"/>
  <c r="F14" i="87" a="1"/>
  <c r="F14" i="87" s="1"/>
  <c r="E14" i="87" a="1"/>
  <c r="E14" i="87" s="1"/>
  <c r="D14" i="87" a="1"/>
  <c r="D14" i="87" s="1"/>
  <c r="C14" i="87" a="1"/>
  <c r="C14" i="87" s="1"/>
  <c r="B14" i="87" a="1"/>
  <c r="B14" i="87" s="1"/>
  <c r="F13" i="80"/>
  <c r="F12" i="80"/>
  <c r="F9" i="80"/>
  <c r="C7" i="80"/>
  <c r="B7" i="80"/>
  <c r="F8" i="79"/>
  <c r="B8" i="79"/>
  <c r="E8" i="79"/>
  <c r="D8" i="79"/>
  <c r="D20" i="79"/>
  <c r="D25" i="79" s="1"/>
  <c r="B10" i="78"/>
  <c r="C15" i="78"/>
  <c r="O76" i="77"/>
  <c r="D76" i="77"/>
  <c r="D75" i="77"/>
  <c r="O74" i="77"/>
  <c r="G74" i="77"/>
  <c r="H74" i="77"/>
  <c r="G73" i="77"/>
  <c r="D73" i="77"/>
  <c r="H73" i="77"/>
  <c r="O71" i="77"/>
  <c r="G71" i="77"/>
  <c r="D71" i="77"/>
  <c r="H70" i="77"/>
  <c r="O65" i="77"/>
  <c r="O63" i="77"/>
  <c r="O61" i="77"/>
  <c r="N77" i="77"/>
  <c r="L77" i="77"/>
  <c r="K77" i="77"/>
  <c r="F77" i="77"/>
  <c r="C77" i="77"/>
  <c r="B77" i="77"/>
  <c r="M55" i="77"/>
  <c r="L55" i="77"/>
  <c r="K55" i="77"/>
  <c r="E55" i="77"/>
  <c r="C55" i="77"/>
  <c r="M51" i="77"/>
  <c r="L51" i="77"/>
  <c r="K51" i="77"/>
  <c r="E51" i="77"/>
  <c r="C51" i="77"/>
  <c r="M47" i="77"/>
  <c r="L47" i="77"/>
  <c r="K47" i="77"/>
  <c r="E47" i="77"/>
  <c r="C47" i="77"/>
  <c r="M40" i="77"/>
  <c r="L40" i="77"/>
  <c r="K40" i="77"/>
  <c r="E40" i="77"/>
  <c r="C40" i="77"/>
  <c r="M31" i="77"/>
  <c r="L31" i="77"/>
  <c r="K31" i="77"/>
  <c r="E31" i="77"/>
  <c r="C31" i="77"/>
  <c r="M22" i="77"/>
  <c r="L22" i="77"/>
  <c r="K22" i="77"/>
  <c r="E22" i="77"/>
  <c r="C22" i="77"/>
  <c r="B22" i="77"/>
  <c r="G11" i="77"/>
  <c r="D11" i="77"/>
  <c r="I11" i="77"/>
  <c r="I10" i="77"/>
  <c r="H10" i="77"/>
  <c r="O9" i="77"/>
  <c r="I9" i="77"/>
  <c r="O8" i="77"/>
  <c r="I8" i="77"/>
  <c r="O7" i="77"/>
  <c r="M17" i="77"/>
  <c r="D6" i="77"/>
  <c r="H7" i="75"/>
  <c r="G7" i="75"/>
  <c r="F7" i="75"/>
  <c r="E7" i="75"/>
  <c r="E24" i="74"/>
  <c r="G21" i="73" a="1"/>
  <c r="G21" i="73" s="1"/>
  <c r="C21" i="73" a="1"/>
  <c r="C21" i="73" s="1"/>
  <c r="H10" i="72"/>
  <c r="F10" i="72"/>
  <c r="E10" i="72"/>
  <c r="D10" i="72"/>
  <c r="B10" i="72"/>
  <c r="F15" i="71"/>
  <c r="G25" i="49"/>
  <c r="G21" i="49"/>
  <c r="G20" i="49"/>
  <c r="G17" i="49"/>
  <c r="G13" i="49"/>
  <c r="G9" i="49"/>
  <c r="F24" i="49" a="1"/>
  <c r="F24" i="49" s="1"/>
  <c r="F26" i="49" s="1"/>
  <c r="B24" i="49" a="1"/>
  <c r="B24" i="49" s="1"/>
  <c r="D24" i="49" a="1"/>
  <c r="D24" i="49" s="1"/>
  <c r="D26" i="49" s="1" a="1"/>
  <c r="D26" i="49" s="1"/>
  <c r="C24" i="49" a="1"/>
  <c r="C24" i="49" s="1"/>
  <c r="C26" i="49" s="1" a="1"/>
  <c r="C26" i="49" s="1"/>
  <c r="F14" i="13"/>
  <c r="C14" i="13" a="1"/>
  <c r="C14" i="13" s="1"/>
  <c r="B14" i="13" a="1"/>
  <c r="B14" i="13" s="1"/>
  <c r="C8" i="12" a="1"/>
  <c r="C8" i="12" s="1"/>
  <c r="E8" i="12" a="1"/>
  <c r="E8" i="12" s="1"/>
  <c r="F8" i="11" a="1"/>
  <c r="F8" i="11" s="1"/>
  <c r="B8" i="11" a="1"/>
  <c r="B8" i="11" s="1"/>
  <c r="G7" i="10" a="1"/>
  <c r="G7" i="10" s="1"/>
  <c r="E7" i="10" a="1"/>
  <c r="E7" i="10" s="1"/>
  <c r="C7" i="10" a="1"/>
  <c r="C7" i="10" s="1"/>
  <c r="G7" i="8" a="1"/>
  <c r="G7" i="8" s="1"/>
  <c r="E7" i="8" a="1"/>
  <c r="E7" i="8" s="1"/>
  <c r="C7" i="8" a="1"/>
  <c r="C7" i="8" s="1"/>
  <c r="F25" i="7" a="1"/>
  <c r="F25" i="7" s="1"/>
  <c r="B25" i="7" a="1"/>
  <c r="B25" i="7" s="1"/>
  <c r="H21" i="6"/>
  <c r="G21" i="6"/>
  <c r="D21" i="6"/>
  <c r="C21" i="6"/>
  <c r="C32" i="110" l="1"/>
  <c r="C42" i="110" s="1"/>
  <c r="H42" i="110"/>
  <c r="F42" i="110"/>
  <c r="F8" i="111"/>
  <c r="C8" i="111"/>
  <c r="G8" i="111"/>
  <c r="D8" i="111"/>
  <c r="H8" i="111"/>
  <c r="L32" i="110"/>
  <c r="L42" i="110" s="1"/>
  <c r="F40" i="110"/>
  <c r="J15" i="110"/>
  <c r="H40" i="110"/>
  <c r="M40" i="110"/>
  <c r="C40" i="110"/>
  <c r="J26" i="110"/>
  <c r="J30" i="110" s="1"/>
  <c r="L40" i="110"/>
  <c r="N38" i="110"/>
  <c r="I32" i="110"/>
  <c r="I42" i="110" s="1"/>
  <c r="M32" i="110"/>
  <c r="M42" i="110" s="1"/>
  <c r="K15" i="110"/>
  <c r="G26" i="110"/>
  <c r="G30" i="110" s="1"/>
  <c r="G40" i="110" s="1"/>
  <c r="K26" i="110"/>
  <c r="J35" i="110"/>
  <c r="J38" i="110" s="1"/>
  <c r="E40" i="96"/>
  <c r="E42" i="97"/>
  <c r="E43" i="97" s="1"/>
  <c r="D38" i="98" a="1"/>
  <c r="D38" i="98" s="1"/>
  <c r="D39" i="98" s="1"/>
  <c r="H38" i="98" a="1"/>
  <c r="H38" i="98" s="1"/>
  <c r="B40" i="96"/>
  <c r="B41" i="96" s="1"/>
  <c r="F40" i="96"/>
  <c r="F41" i="96" s="1"/>
  <c r="B42" i="97"/>
  <c r="B43" i="97" s="1"/>
  <c r="F42" i="97"/>
  <c r="F43" i="97" s="1"/>
  <c r="E38" i="98" a="1"/>
  <c r="E38" i="98" s="1"/>
  <c r="E39" i="98" s="1"/>
  <c r="C40" i="96"/>
  <c r="C41" i="96" s="1" a="1"/>
  <c r="C41" i="96" s="1"/>
  <c r="G40" i="96"/>
  <c r="G41" i="96" s="1" a="1"/>
  <c r="G41" i="96" s="1"/>
  <c r="C42" i="97"/>
  <c r="C43" i="97" s="1"/>
  <c r="G42" i="97"/>
  <c r="G43" i="97" s="1"/>
  <c r="B38" i="98" a="1"/>
  <c r="B38" i="98" s="1"/>
  <c r="B39" i="98" s="1"/>
  <c r="F38" i="98" a="1"/>
  <c r="F38" i="98" s="1"/>
  <c r="F39" i="98" s="1" a="1"/>
  <c r="F39" i="98" s="1"/>
  <c r="E41" i="96" a="1"/>
  <c r="E41" i="96" s="1"/>
  <c r="D40" i="96"/>
  <c r="D41" i="96" s="1" a="1"/>
  <c r="D41" i="96" s="1"/>
  <c r="H40" i="96"/>
  <c r="H41" i="96" s="1" a="1"/>
  <c r="H41" i="96" s="1"/>
  <c r="D42" i="97"/>
  <c r="D43" i="97" s="1"/>
  <c r="H42" i="97"/>
  <c r="H43" i="97" s="1"/>
  <c r="H39" i="98"/>
  <c r="C38" i="98" a="1"/>
  <c r="C38" i="98" s="1"/>
  <c r="C39" i="98" s="1"/>
  <c r="G38" i="98" a="1"/>
  <c r="G38" i="98" s="1"/>
  <c r="G39" i="98" s="1"/>
  <c r="F10" i="80"/>
  <c r="F11" i="80"/>
  <c r="D10" i="78"/>
  <c r="H13" i="78"/>
  <c r="H15" i="78" s="1"/>
  <c r="E10" i="78"/>
  <c r="D15" i="78"/>
  <c r="E17" i="77"/>
  <c r="L17" i="77"/>
  <c r="L79" i="77" s="1"/>
  <c r="I7" i="77"/>
  <c r="D8" i="77"/>
  <c r="D9" i="77"/>
  <c r="J10" i="77"/>
  <c r="I61" i="77"/>
  <c r="I63" i="77"/>
  <c r="I65" i="77"/>
  <c r="I67" i="77"/>
  <c r="I69" i="77"/>
  <c r="H72" i="77"/>
  <c r="O67" i="77"/>
  <c r="O69" i="77"/>
  <c r="O73" i="77"/>
  <c r="D74" i="77"/>
  <c r="H76" i="77"/>
  <c r="H6" i="77"/>
  <c r="D10" i="77"/>
  <c r="G13" i="77"/>
  <c r="O13" i="77"/>
  <c r="G14" i="77"/>
  <c r="O14" i="77"/>
  <c r="G15" i="77"/>
  <c r="O15" i="77"/>
  <c r="G16" i="77"/>
  <c r="O16" i="77"/>
  <c r="G20" i="77"/>
  <c r="O20" i="77"/>
  <c r="G21" i="77"/>
  <c r="O21" i="77"/>
  <c r="G26" i="77"/>
  <c r="O26" i="77"/>
  <c r="G27" i="77"/>
  <c r="O27" i="77"/>
  <c r="G28" i="77"/>
  <c r="O28" i="77"/>
  <c r="G29" i="77"/>
  <c r="O29" i="77"/>
  <c r="G30" i="77"/>
  <c r="O30" i="77"/>
  <c r="G34" i="77"/>
  <c r="O34" i="77"/>
  <c r="G35" i="77"/>
  <c r="O35" i="77"/>
  <c r="G36" i="77"/>
  <c r="O36" i="77"/>
  <c r="G37" i="77"/>
  <c r="O37" i="77"/>
  <c r="G38" i="77"/>
  <c r="O38" i="77"/>
  <c r="G39" i="77"/>
  <c r="O39" i="77"/>
  <c r="G43" i="77"/>
  <c r="O43" i="77"/>
  <c r="G44" i="77"/>
  <c r="O44" i="77"/>
  <c r="G45" i="77"/>
  <c r="O45" i="77"/>
  <c r="G46" i="77"/>
  <c r="O46" i="77"/>
  <c r="G50" i="77"/>
  <c r="G51" i="77" s="1"/>
  <c r="O50" i="77"/>
  <c r="O51" i="77" s="1"/>
  <c r="G54" i="77"/>
  <c r="G55" i="77" s="1"/>
  <c r="O54" i="77"/>
  <c r="O55" i="77" s="1"/>
  <c r="G59" i="77"/>
  <c r="O59" i="77"/>
  <c r="G60" i="77"/>
  <c r="O75" i="77"/>
  <c r="H7" i="77"/>
  <c r="G10" i="77"/>
  <c r="H11" i="77"/>
  <c r="J11" i="77" s="1"/>
  <c r="K17" i="77"/>
  <c r="K79" i="77" s="1"/>
  <c r="H60" i="77"/>
  <c r="H62" i="77"/>
  <c r="H64" i="77"/>
  <c r="H66" i="77"/>
  <c r="H68" i="77"/>
  <c r="H71" i="77"/>
  <c r="O72" i="77"/>
  <c r="G76" i="77"/>
  <c r="B7" i="75"/>
  <c r="D7" i="75"/>
  <c r="C7" i="75"/>
  <c r="B24" i="74"/>
  <c r="F24" i="74"/>
  <c r="C24" i="74"/>
  <c r="G24" i="74"/>
  <c r="B21" i="73" a="1"/>
  <c r="B21" i="73" s="1"/>
  <c r="F21" i="73" a="1"/>
  <c r="F21" i="73" s="1"/>
  <c r="E21" i="73" a="1"/>
  <c r="E21" i="73" s="1"/>
  <c r="B15" i="71"/>
  <c r="D15" i="71"/>
  <c r="D17" i="71" s="1"/>
  <c r="H15" i="71"/>
  <c r="H17" i="71" s="1"/>
  <c r="E15" i="71"/>
  <c r="E17" i="71" s="1"/>
  <c r="G8" i="49"/>
  <c r="G12" i="49"/>
  <c r="G16" i="49"/>
  <c r="G6" i="49"/>
  <c r="G10" i="49"/>
  <c r="G14" i="49"/>
  <c r="G18" i="49"/>
  <c r="G22" i="49"/>
  <c r="G7" i="49"/>
  <c r="G11" i="49"/>
  <c r="G15" i="49"/>
  <c r="G19" i="49"/>
  <c r="G23" i="49"/>
  <c r="E17" i="47" a="1"/>
  <c r="E17" i="47" s="1"/>
  <c r="D14" i="13" a="1"/>
  <c r="D14" i="13" s="1"/>
  <c r="H14" i="13" a="1"/>
  <c r="H14" i="13" s="1"/>
  <c r="E14" i="13" a="1"/>
  <c r="E14" i="13" s="1"/>
  <c r="G8" i="12" a="1"/>
  <c r="G8" i="12" s="1"/>
  <c r="F8" i="12" a="1"/>
  <c r="F8" i="12" s="1"/>
  <c r="B8" i="12" a="1"/>
  <c r="B8" i="12" s="1"/>
  <c r="E8" i="11" a="1"/>
  <c r="E8" i="11" s="1"/>
  <c r="E25" i="7" a="1"/>
  <c r="E25" i="7" s="1"/>
  <c r="B21" i="6"/>
  <c r="F21" i="6"/>
  <c r="B14" i="4" a="1"/>
  <c r="B14" i="4" s="1"/>
  <c r="G14" i="4" a="1"/>
  <c r="G14" i="4" s="1"/>
  <c r="F14" i="4" a="1"/>
  <c r="F14" i="4" s="1"/>
  <c r="H23" i="4" a="1"/>
  <c r="H23" i="4" s="1"/>
  <c r="B23" i="4" a="1"/>
  <c r="B23" i="4" s="1"/>
  <c r="F23" i="4" a="1"/>
  <c r="F23" i="4" s="1"/>
  <c r="B7" i="8" a="1"/>
  <c r="B7" i="8" s="1"/>
  <c r="F7" i="10" a="1"/>
  <c r="F7" i="10" s="1"/>
  <c r="C8" i="11" a="1"/>
  <c r="C8" i="11" s="1"/>
  <c r="G8" i="11" a="1"/>
  <c r="G8" i="11" s="1"/>
  <c r="F7" i="8" a="1"/>
  <c r="F7" i="8" s="1"/>
  <c r="G14" i="13" a="1"/>
  <c r="G14" i="13" s="1"/>
  <c r="B7" i="10" a="1"/>
  <c r="B7" i="10" s="1"/>
  <c r="C15" i="71"/>
  <c r="C17" i="71" s="1"/>
  <c r="G15" i="71"/>
  <c r="C10" i="72"/>
  <c r="G10" i="72"/>
  <c r="G17" i="71"/>
  <c r="G8" i="77"/>
  <c r="G9" i="77"/>
  <c r="G61" i="77"/>
  <c r="G63" i="77"/>
  <c r="G65" i="77"/>
  <c r="G67" i="77"/>
  <c r="G69" i="77"/>
  <c r="G75" i="77"/>
  <c r="C8" i="79"/>
  <c r="C20" i="79" s="1"/>
  <c r="C25" i="79" s="1"/>
  <c r="I6" i="77"/>
  <c r="J6" i="77" s="1"/>
  <c r="D7" i="77"/>
  <c r="H8" i="77"/>
  <c r="J8" i="77" s="1"/>
  <c r="H9" i="77"/>
  <c r="J9" i="77" s="1"/>
  <c r="C17" i="77"/>
  <c r="C79" i="77" s="1"/>
  <c r="H61" i="77"/>
  <c r="H63" i="77"/>
  <c r="J63" i="77" s="1"/>
  <c r="H65" i="77"/>
  <c r="H67" i="77"/>
  <c r="J67" i="77" s="1"/>
  <c r="H69" i="77"/>
  <c r="D72" i="77"/>
  <c r="H75" i="77"/>
  <c r="H10" i="78"/>
  <c r="F14" i="80"/>
  <c r="D21" i="73" a="1"/>
  <c r="D21" i="73" s="1"/>
  <c r="H21" i="73" a="1"/>
  <c r="H21" i="73" s="1"/>
  <c r="G7" i="77"/>
  <c r="O10" i="77"/>
  <c r="O11" i="77"/>
  <c r="D61" i="77"/>
  <c r="G62" i="77"/>
  <c r="D63" i="77"/>
  <c r="G64" i="77"/>
  <c r="D65" i="77"/>
  <c r="G66" i="77"/>
  <c r="D67" i="77"/>
  <c r="G68" i="77"/>
  <c r="D69" i="77"/>
  <c r="G70" i="77"/>
  <c r="G72" i="77"/>
  <c r="E15" i="78"/>
  <c r="F10" i="78"/>
  <c r="C14" i="4" a="1"/>
  <c r="C14" i="4" s="1"/>
  <c r="H14" i="4" a="1"/>
  <c r="H14" i="4" s="1"/>
  <c r="C23" i="4" a="1"/>
  <c r="C23" i="4" s="1"/>
  <c r="G23" i="4" a="1"/>
  <c r="G23" i="4" s="1"/>
  <c r="D23" i="4" a="1"/>
  <c r="D23" i="4" s="1"/>
  <c r="D14" i="4" a="1"/>
  <c r="D14" i="4" s="1"/>
  <c r="E23" i="4" a="1"/>
  <c r="E23" i="4" s="1"/>
  <c r="E14" i="4" a="1"/>
  <c r="E14" i="4" s="1"/>
  <c r="E21" i="6"/>
  <c r="C25" i="7" a="1"/>
  <c r="C25" i="7" s="1"/>
  <c r="G25" i="7" a="1"/>
  <c r="G25" i="7" s="1"/>
  <c r="D7" i="8" a="1"/>
  <c r="D7" i="8" s="1"/>
  <c r="H7" i="8" a="1"/>
  <c r="H7" i="8" s="1"/>
  <c r="D7" i="10" a="1"/>
  <c r="D7" i="10" s="1"/>
  <c r="H7" i="10" a="1"/>
  <c r="H7" i="10" s="1"/>
  <c r="D25" i="7" a="1"/>
  <c r="D25" i="7" s="1"/>
  <c r="H25" i="7" a="1"/>
  <c r="H25" i="7" s="1"/>
  <c r="D8" i="11" a="1"/>
  <c r="D8" i="11" s="1"/>
  <c r="H8" i="11" a="1"/>
  <c r="H8" i="11" s="1"/>
  <c r="D8" i="12" a="1"/>
  <c r="D8" i="12" s="1"/>
  <c r="H8" i="12" a="1"/>
  <c r="H8" i="12" s="1"/>
  <c r="E7" i="25" a="1"/>
  <c r="E7" i="25" s="1"/>
  <c r="B25" i="49"/>
  <c r="G11" i="28" a="1"/>
  <c r="E11" i="28" a="1"/>
  <c r="E11" i="28" s="1"/>
  <c r="C7" i="25" a="1"/>
  <c r="C7" i="25" s="1"/>
  <c r="G7" i="25" a="1"/>
  <c r="G7" i="25" s="1"/>
  <c r="B17" i="47" a="1"/>
  <c r="B17" i="47" s="1"/>
  <c r="D17" i="47" a="1"/>
  <c r="D17" i="47" s="1"/>
  <c r="F17" i="47" a="1"/>
  <c r="F17" i="47" s="1"/>
  <c r="H17" i="47" a="1"/>
  <c r="H17" i="47" s="1"/>
  <c r="E24" i="49" a="1"/>
  <c r="E24" i="49" s="1"/>
  <c r="E26" i="49" s="1" a="1"/>
  <c r="E26" i="49" s="1"/>
  <c r="C17" i="47" a="1"/>
  <c r="C17" i="47" s="1"/>
  <c r="G17" i="47" a="1"/>
  <c r="G17" i="47" s="1"/>
  <c r="G5" i="49"/>
  <c r="B17" i="71"/>
  <c r="F17" i="71"/>
  <c r="H14" i="77"/>
  <c r="D14" i="77"/>
  <c r="F17" i="77"/>
  <c r="H21" i="77"/>
  <c r="D21" i="77"/>
  <c r="N22" i="77"/>
  <c r="G25" i="77"/>
  <c r="F31" i="77"/>
  <c r="H28" i="77"/>
  <c r="D28" i="77"/>
  <c r="H15" i="77"/>
  <c r="D15" i="77"/>
  <c r="H25" i="77"/>
  <c r="D25" i="77"/>
  <c r="B31" i="77"/>
  <c r="O25" i="77"/>
  <c r="N31" i="77"/>
  <c r="D24" i="74"/>
  <c r="H24" i="74"/>
  <c r="H16" i="77"/>
  <c r="D16" i="77"/>
  <c r="N17" i="77"/>
  <c r="F22" i="77"/>
  <c r="H26" i="77"/>
  <c r="D26" i="77"/>
  <c r="H13" i="77"/>
  <c r="D13" i="77"/>
  <c r="B17" i="77"/>
  <c r="H20" i="77"/>
  <c r="D20" i="77"/>
  <c r="H27" i="77"/>
  <c r="D27" i="77"/>
  <c r="G6" i="77"/>
  <c r="O6" i="77"/>
  <c r="I13" i="77"/>
  <c r="I14" i="77"/>
  <c r="I15" i="77"/>
  <c r="I16" i="77"/>
  <c r="I20" i="77"/>
  <c r="I21" i="77"/>
  <c r="I25" i="77"/>
  <c r="I26" i="77"/>
  <c r="I27" i="77"/>
  <c r="I28" i="77"/>
  <c r="I29" i="77"/>
  <c r="I30" i="77"/>
  <c r="I34" i="77"/>
  <c r="I35" i="77"/>
  <c r="I36" i="77"/>
  <c r="I37" i="77"/>
  <c r="I38" i="77"/>
  <c r="I39" i="77"/>
  <c r="I43" i="77"/>
  <c r="I44" i="77"/>
  <c r="I45" i="77"/>
  <c r="I46" i="77"/>
  <c r="I50" i="77"/>
  <c r="I51" i="77" s="1"/>
  <c r="I54" i="77"/>
  <c r="I55" i="77" s="1"/>
  <c r="E77" i="77"/>
  <c r="I58" i="77"/>
  <c r="M77" i="77"/>
  <c r="M79" i="77" s="1"/>
  <c r="I59" i="77"/>
  <c r="I60" i="77"/>
  <c r="J60" i="77" s="1"/>
  <c r="O60" i="77"/>
  <c r="D62" i="77"/>
  <c r="I62" i="77"/>
  <c r="O62" i="77"/>
  <c r="D64" i="77"/>
  <c r="I64" i="77"/>
  <c r="J64" i="77" s="1"/>
  <c r="O64" i="77"/>
  <c r="D66" i="77"/>
  <c r="I66" i="77"/>
  <c r="O66" i="77"/>
  <c r="D68" i="77"/>
  <c r="I68" i="77"/>
  <c r="J68" i="77" s="1"/>
  <c r="O68" i="77"/>
  <c r="D70" i="77"/>
  <c r="B20" i="79"/>
  <c r="B25" i="79" s="1"/>
  <c r="F20" i="79"/>
  <c r="F25" i="79" s="1"/>
  <c r="B15" i="80"/>
  <c r="C15" i="80"/>
  <c r="B40" i="77"/>
  <c r="F40" i="77"/>
  <c r="N40" i="77"/>
  <c r="B47" i="77"/>
  <c r="F47" i="77"/>
  <c r="N47" i="77"/>
  <c r="B51" i="77"/>
  <c r="F51" i="77"/>
  <c r="N51" i="77"/>
  <c r="B55" i="77"/>
  <c r="F55" i="77"/>
  <c r="N55" i="77"/>
  <c r="G58" i="77"/>
  <c r="O58" i="77"/>
  <c r="I70" i="77"/>
  <c r="J70" i="77" s="1"/>
  <c r="F6" i="80"/>
  <c r="D7" i="80"/>
  <c r="D15" i="80" s="1"/>
  <c r="D29" i="77"/>
  <c r="H29" i="77"/>
  <c r="J29" i="77" s="1"/>
  <c r="D30" i="77"/>
  <c r="H30" i="77"/>
  <c r="D34" i="77"/>
  <c r="H34" i="77"/>
  <c r="D35" i="77"/>
  <c r="H35" i="77"/>
  <c r="D36" i="77"/>
  <c r="H36" i="77"/>
  <c r="J36" i="77" s="1"/>
  <c r="D37" i="77"/>
  <c r="H37" i="77"/>
  <c r="D38" i="77"/>
  <c r="H38" i="77"/>
  <c r="D39" i="77"/>
  <c r="H39" i="77"/>
  <c r="D43" i="77"/>
  <c r="H43" i="77"/>
  <c r="D44" i="77"/>
  <c r="H44" i="77"/>
  <c r="D45" i="77"/>
  <c r="H45" i="77"/>
  <c r="D46" i="77"/>
  <c r="H46" i="77"/>
  <c r="D50" i="77"/>
  <c r="D51" i="77" s="1"/>
  <c r="H50" i="77"/>
  <c r="D54" i="77"/>
  <c r="D55" i="77" s="1"/>
  <c r="H54" i="77"/>
  <c r="D58" i="77"/>
  <c r="H58" i="77"/>
  <c r="D59" i="77"/>
  <c r="H59" i="77"/>
  <c r="D60" i="77"/>
  <c r="O70" i="77"/>
  <c r="B15" i="78"/>
  <c r="F15" i="78"/>
  <c r="C10" i="78"/>
  <c r="G13" i="78"/>
  <c r="G15" i="78" s="1"/>
  <c r="E20" i="79"/>
  <c r="E25" i="79" s="1"/>
  <c r="E7" i="80"/>
  <c r="E15" i="80" s="1"/>
  <c r="F5" i="80"/>
  <c r="G10" i="78"/>
  <c r="I71" i="77"/>
  <c r="I72" i="77"/>
  <c r="J72" i="77" s="1"/>
  <c r="I73" i="77"/>
  <c r="J73" i="77" s="1"/>
  <c r="I74" i="77"/>
  <c r="J74" i="77" s="1"/>
  <c r="I75" i="77"/>
  <c r="J75" i="77" s="1"/>
  <c r="I76" i="77"/>
  <c r="F22" i="80"/>
  <c r="J62" i="77" l="1"/>
  <c r="J71" i="77"/>
  <c r="G24" i="49" a="1"/>
  <c r="G24" i="49" s="1"/>
  <c r="G26" i="49" s="1" a="1"/>
  <c r="G26" i="49" s="1"/>
  <c r="J69" i="77"/>
  <c r="J61" i="77"/>
  <c r="J40" i="110"/>
  <c r="J32" i="110"/>
  <c r="J42" i="110" s="1"/>
  <c r="N26" i="110"/>
  <c r="N30" i="110" s="1"/>
  <c r="N40" i="110" s="1"/>
  <c r="K30" i="110"/>
  <c r="K40" i="110" s="1"/>
  <c r="G32" i="110"/>
  <c r="G42" i="110" s="1"/>
  <c r="N15" i="110"/>
  <c r="O17" i="77"/>
  <c r="O31" i="77"/>
  <c r="J38" i="77"/>
  <c r="J66" i="77"/>
  <c r="D22" i="77"/>
  <c r="J45" i="77"/>
  <c r="J65" i="77"/>
  <c r="G77" i="77"/>
  <c r="G17" i="77"/>
  <c r="G31" i="77"/>
  <c r="J76" i="77"/>
  <c r="J59" i="77"/>
  <c r="C11" i="28" a="1"/>
  <c r="C11" i="28" s="1"/>
  <c r="D7" i="25" a="1"/>
  <c r="D7" i="25" s="1"/>
  <c r="F7" i="25" a="1"/>
  <c r="D77" i="77"/>
  <c r="J46" i="77"/>
  <c r="J39" i="77"/>
  <c r="J37" i="77"/>
  <c r="J35" i="77"/>
  <c r="J30" i="77"/>
  <c r="O22" i="77"/>
  <c r="D17" i="77"/>
  <c r="H7" i="25" a="1"/>
  <c r="H7" i="25" s="1"/>
  <c r="E11" i="35" a="1"/>
  <c r="E11" i="35" s="1"/>
  <c r="O47" i="77"/>
  <c r="O40" i="77"/>
  <c r="I17" i="77"/>
  <c r="G47" i="77"/>
  <c r="G40" i="77"/>
  <c r="O77" i="77"/>
  <c r="J14" i="77"/>
  <c r="J7" i="77"/>
  <c r="G22" i="77"/>
  <c r="E9" i="42"/>
  <c r="G9" i="42"/>
  <c r="C9" i="42"/>
  <c r="G11" i="28"/>
  <c r="F7" i="25"/>
  <c r="B7" i="25"/>
  <c r="E18" i="14"/>
  <c r="F18" i="14"/>
  <c r="B18" i="14"/>
  <c r="F7" i="80"/>
  <c r="F15" i="80" s="1"/>
  <c r="I22" i="77"/>
  <c r="H77" i="77"/>
  <c r="J58" i="77"/>
  <c r="H51" i="77"/>
  <c r="J50" i="77"/>
  <c r="J51" i="77" s="1"/>
  <c r="H47" i="77"/>
  <c r="J43" i="77"/>
  <c r="H40" i="77"/>
  <c r="J34" i="77"/>
  <c r="E79" i="77"/>
  <c r="J21" i="77"/>
  <c r="G24" i="48" a="1"/>
  <c r="G24" i="48" s="1"/>
  <c r="B24" i="48" a="1"/>
  <c r="B24" i="48" s="1"/>
  <c r="F9" i="42"/>
  <c r="G11" i="35" a="1"/>
  <c r="G11" i="35" s="1"/>
  <c r="D11" i="35" a="1"/>
  <c r="D11" i="35" s="1"/>
  <c r="D11" i="28" a="1"/>
  <c r="D11" i="28" s="1"/>
  <c r="C18" i="14"/>
  <c r="D47" i="77"/>
  <c r="D40" i="77"/>
  <c r="I77" i="77"/>
  <c r="I31" i="77"/>
  <c r="B79" i="77"/>
  <c r="J16" i="77"/>
  <c r="D31" i="77"/>
  <c r="J15" i="77"/>
  <c r="J28" i="77"/>
  <c r="H24" i="48" a="1"/>
  <c r="H24" i="48" s="1"/>
  <c r="C24" i="48" a="1"/>
  <c r="C24" i="48" s="1"/>
  <c r="E24" i="48" a="1"/>
  <c r="E24" i="48" s="1"/>
  <c r="D9" i="42"/>
  <c r="C11" i="35" a="1"/>
  <c r="C11" i="35" s="1"/>
  <c r="B11" i="35" a="1"/>
  <c r="B11" i="35" s="1"/>
  <c r="B11" i="28" a="1"/>
  <c r="B11" i="28" s="1"/>
  <c r="H18" i="14"/>
  <c r="H55" i="77"/>
  <c r="J54" i="77"/>
  <c r="J55" i="77" s="1"/>
  <c r="J44" i="77"/>
  <c r="I40" i="77"/>
  <c r="H31" i="77"/>
  <c r="J25" i="77"/>
  <c r="D24" i="48" a="1"/>
  <c r="D24" i="48" s="1"/>
  <c r="F24" i="48" a="1"/>
  <c r="F24" i="48" s="1"/>
  <c r="B9" i="42"/>
  <c r="H11" i="35" a="1"/>
  <c r="H11" i="35" s="1"/>
  <c r="H11" i="28" a="1"/>
  <c r="H11" i="28" s="1"/>
  <c r="D18" i="14"/>
  <c r="I47" i="77"/>
  <c r="J27" i="77"/>
  <c r="H22" i="77"/>
  <c r="J20" i="77"/>
  <c r="J13" i="77"/>
  <c r="J26" i="77"/>
  <c r="N79" i="77"/>
  <c r="F79" i="77"/>
  <c r="H17" i="77"/>
  <c r="H9" i="42"/>
  <c r="F11" i="35" a="1"/>
  <c r="F11" i="35" s="1"/>
  <c r="F11" i="28" a="1"/>
  <c r="F11" i="28" s="1"/>
  <c r="G18" i="14"/>
  <c r="N32" i="110" l="1"/>
  <c r="N42" i="110" s="1"/>
  <c r="K32" i="110"/>
  <c r="K42" i="110" s="1"/>
  <c r="G79" i="77"/>
  <c r="J40" i="77"/>
  <c r="J77" i="77"/>
  <c r="O79" i="77"/>
  <c r="J17" i="77"/>
  <c r="J22" i="77"/>
  <c r="D79" i="77"/>
  <c r="I79" i="77"/>
  <c r="J31" i="77"/>
  <c r="J47" i="77"/>
  <c r="H79" i="77"/>
  <c r="J79" i="77" l="1"/>
</calcChain>
</file>

<file path=xl/sharedStrings.xml><?xml version="1.0" encoding="utf-8"?>
<sst xmlns="http://schemas.openxmlformats.org/spreadsheetml/2006/main" count="976" uniqueCount="417">
  <si>
    <t>SOMMAIRE DES PRÉVISIONS BUDGÉTAIRES DE 2018 - GLOBAL</t>
  </si>
  <si>
    <t>Réel</t>
  </si>
  <si>
    <t>Prévision</t>
  </si>
  <si>
    <t>Budget</t>
  </si>
  <si>
    <t>REVENUS</t>
  </si>
  <si>
    <t>Taxes (01.21)</t>
  </si>
  <si>
    <t>Taxes</t>
  </si>
  <si>
    <t>Compensations tenant lieu de taxes (01.22)</t>
  </si>
  <si>
    <t>Paiements tenant lieu de taxes</t>
  </si>
  <si>
    <t>Quotes-parts (01.25)</t>
  </si>
  <si>
    <t>Quotes-parts</t>
  </si>
  <si>
    <t>Transferts (01.30)</t>
  </si>
  <si>
    <t>Transferts</t>
  </si>
  <si>
    <t>Services rendus</t>
  </si>
  <si>
    <t>Amendes et pénalités (01.233.2)</t>
  </si>
  <si>
    <t>Amendes et pénalités</t>
  </si>
  <si>
    <t>Imposition de droits (01.233.1)</t>
  </si>
  <si>
    <t>Imposition de droits</t>
  </si>
  <si>
    <t>Intérêts (01.233.3)</t>
  </si>
  <si>
    <t>Intérêts</t>
  </si>
  <si>
    <t>Autres revenus</t>
  </si>
  <si>
    <t>Affectation de revenus</t>
  </si>
  <si>
    <t>Total – Revenus</t>
  </si>
  <si>
    <t>DÉPENSES</t>
  </si>
  <si>
    <t>Dépenses par secteurs d'activités</t>
  </si>
  <si>
    <t>Services administratifs</t>
  </si>
  <si>
    <t>Sécurité publique</t>
  </si>
  <si>
    <t>Services institutionnels</t>
  </si>
  <si>
    <t xml:space="preserve">Développement   </t>
  </si>
  <si>
    <t>QUALITÉ DE VIE</t>
  </si>
  <si>
    <t>Qualité de vie</t>
  </si>
  <si>
    <t>Concertation des arrondissements</t>
  </si>
  <si>
    <t>Arrondissements</t>
  </si>
  <si>
    <t>Total – Dépenses par secteurs d'activités</t>
  </si>
  <si>
    <t>Dépenses de financement corporatives</t>
  </si>
  <si>
    <t>Service de la dette brute</t>
  </si>
  <si>
    <t>Paiement au comptant d'immobilisations</t>
  </si>
  <si>
    <t>Total – Dépenses de financement</t>
  </si>
  <si>
    <t>Autres dépenses corporatives</t>
  </si>
  <si>
    <t>Dépenses communes</t>
  </si>
  <si>
    <t>Dépenses de contributions</t>
  </si>
  <si>
    <t>Total – Autres dépenses corporatives</t>
  </si>
  <si>
    <r>
      <t>Élimination des transactions internes et interentités</t>
    </r>
    <r>
      <rPr>
        <b/>
        <vertAlign val="superscript"/>
        <sz val="10"/>
        <rFont val="Calibri"/>
        <family val="2"/>
      </rPr>
      <t>1</t>
    </r>
  </si>
  <si>
    <r>
      <t>Total – Dépenses</t>
    </r>
    <r>
      <rPr>
        <b/>
        <vertAlign val="superscript"/>
        <sz val="10"/>
        <rFont val="Calibri"/>
        <family val="2"/>
      </rPr>
      <t>2</t>
    </r>
  </si>
  <si>
    <t>SURPLUS DE L'EXERCICE</t>
  </si>
  <si>
    <t>SOMMAIRE DES PRÉVISIONS BUDGÉTAIRES DE 2018 – MUNICIPAL</t>
  </si>
  <si>
    <t>Quotes-parts pour le financement des activités 
de l'agglomération</t>
  </si>
  <si>
    <t>Élimination des transactions internes</t>
  </si>
  <si>
    <r>
      <t>Total – Dépenses</t>
    </r>
    <r>
      <rPr>
        <b/>
        <vertAlign val="superscript"/>
        <sz val="10"/>
        <rFont val="Calibri"/>
        <family val="2"/>
      </rPr>
      <t>1</t>
    </r>
  </si>
  <si>
    <t>SOMMAIRE DES PRÉVISIONS BUDGÉTAIRES DE 2018 – AGGLO</t>
  </si>
  <si>
    <t>TAXES ET PAIEMENTS TENANT LIEU DE TAXES – GLOBAL</t>
  </si>
  <si>
    <t>Taxes foncières générales</t>
  </si>
  <si>
    <t>Gestion de l'eau potable et des eaux usées</t>
  </si>
  <si>
    <t>Gestion des matières résiduelles</t>
  </si>
  <si>
    <t>Contribution au service de la dette</t>
  </si>
  <si>
    <t>Contributions au service de la dette</t>
  </si>
  <si>
    <t>Centres d'urgence 911</t>
  </si>
  <si>
    <t>Taxe sur l'immatriculation</t>
  </si>
  <si>
    <t>Taxe sur le stationnement</t>
  </si>
  <si>
    <t>Taxe relative à la voirie</t>
  </si>
  <si>
    <t>Autres</t>
  </si>
  <si>
    <t>Total – Taxes</t>
  </si>
  <si>
    <t>Gouvernement du Québec et ses entreprises</t>
  </si>
  <si>
    <t>Réseaux de la santé et de l'éducation</t>
  </si>
  <si>
    <t>Gouvernements étrangers et organismes internationaux</t>
  </si>
  <si>
    <t>Gouvernement du Canada et ses entreprises</t>
  </si>
  <si>
    <t>Organismes municipaux</t>
  </si>
  <si>
    <t>Total – Paiements tenant lieu de taxes</t>
  </si>
  <si>
    <t>TAXES ET PAIEMENTS TENANT LIEU DE TAXES – MUNICIPAL</t>
  </si>
  <si>
    <t>TAXES ET PAIEMENTS TENANT LIEU DE TAXES – AGGLOMÉRATION</t>
  </si>
  <si>
    <t>QUOTES-PARTS – GLOBAL</t>
  </si>
  <si>
    <t>Dépenses générales</t>
  </si>
  <si>
    <t>Service de l'eau</t>
  </si>
  <si>
    <t>Réserve financière de l'eau</t>
  </si>
  <si>
    <t>Alimentation en eau potable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</si>
  <si>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</si>
  <si>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</si>
  <si>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</si>
  <si>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</si>
  <si>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</si>
  <si>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t>Total – Quotes-parts</t>
  </si>
  <si>
    <t>QUOTES-PARTS – AGGLOMÉRATION</t>
  </si>
  <si>
    <t>QUOTES-PARTS DES VILLES LIÉES</t>
  </si>
  <si>
    <t>Quotes-parts des villes liées</t>
  </si>
  <si>
    <t>Baie-D'Urfé</t>
  </si>
  <si>
    <t>Beaconsfield</t>
  </si>
  <si>
    <t>Côte-Saint-Luc</t>
  </si>
  <si>
    <t>Dollard-Des Ormeaux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</si>
  <si>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</si>
  <si>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</si>
  <si>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</si>
  <si>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</si>
  <si>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</si>
  <si>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</si>
  <si>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</si>
  <si>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</si>
  <si>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</si>
  <si>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</si>
  <si>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</si>
  <si>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Ville de Montréal</t>
  </si>
  <si>
    <t>Total – Quotes-parts des villes liées</t>
  </si>
  <si>
    <t>TRANSFERTS – GLOBAL</t>
  </si>
  <si>
    <t xml:space="preserve">Transferts      </t>
  </si>
  <si>
    <t>Compensation relative au pacte fiscal</t>
  </si>
  <si>
    <t>CMM</t>
  </si>
  <si>
    <t>SHQ - AccèsLogis</t>
  </si>
  <si>
    <t>Activités d'immobilisations</t>
  </si>
  <si>
    <t>Rénovation urbaine</t>
  </si>
  <si>
    <t>Développement économique local</t>
  </si>
  <si>
    <t>Sécurité publique (police)</t>
  </si>
  <si>
    <t>Lutte contre la pauvreté</t>
  </si>
  <si>
    <t>Projet des premiers répondants</t>
  </si>
  <si>
    <t>Loisirs et culture</t>
  </si>
  <si>
    <t>Violence conjugale</t>
  </si>
  <si>
    <t>Programmes de financements pluriannuels</t>
  </si>
  <si>
    <t>Soutien financier au rôle de métropole du Québec</t>
  </si>
  <si>
    <t>Droits sur les divertissements</t>
  </si>
  <si>
    <t>Projets Montréal 2025</t>
  </si>
  <si>
    <t>Réflexe Montréal – Volet inconditionnel</t>
  </si>
  <si>
    <t>Réflexe Montréal – Développement économique</t>
  </si>
  <si>
    <t>Total – Transferts</t>
  </si>
  <si>
    <t>TRANSFERTS – MUNICIPAL</t>
  </si>
  <si>
    <t>TRANSFERTS – AGGLOMÉRATION</t>
  </si>
  <si>
    <t>SERVICES RENDUS – GLOBAL</t>
  </si>
  <si>
    <t>Services rendus aux organismes municipaux</t>
  </si>
  <si>
    <t>Autres services rendus</t>
  </si>
  <si>
    <t>Total – Services rendus</t>
  </si>
  <si>
    <t>SERVICES RENDUS – MUNICIPAL</t>
  </si>
  <si>
    <t>SERVICES RENDUS – AGGLOMÉRATION</t>
  </si>
  <si>
    <t>AMENDES ET PÉNALITÉS – GLOBAL</t>
  </si>
  <si>
    <t>Contraventions – Circulation et stationnement</t>
  </si>
  <si>
    <t>Autres – Amendes et pénalités</t>
  </si>
  <si>
    <t>Total – Amendes et pénalités</t>
  </si>
  <si>
    <t>IMPOSITION DE DROITS – GLOBAL</t>
  </si>
  <si>
    <t>Droits sur les mutations immobilières</t>
  </si>
  <si>
    <t>Licences et permis</t>
  </si>
  <si>
    <t>Total – Imposition de droits</t>
  </si>
  <si>
    <t>IMPOSITION DE DROITS – MUNICIPAL</t>
  </si>
  <si>
    <t>IMPOSITION DE DROITS – AGGLOMÉRATION</t>
  </si>
  <si>
    <t>INTÉRÊTS – GLOBAL</t>
  </si>
  <si>
    <t xml:space="preserve">Intérêts   </t>
  </si>
  <si>
    <t>Arriérés de taxes</t>
  </si>
  <si>
    <t>Fonds d'amortissement</t>
  </si>
  <si>
    <t>Encaisse et autres intérêts</t>
  </si>
  <si>
    <t>Total – Intérêts</t>
  </si>
  <si>
    <t>INTÉRÊTS – MUNICIPAL</t>
  </si>
  <si>
    <t>INTÉRÊTS – AGGLOMÉRATION</t>
  </si>
  <si>
    <t>AUTRES REVENUS – GLOBAL</t>
  </si>
  <si>
    <t xml:space="preserve">Autres revenus   </t>
  </si>
  <si>
    <t>Cession d'éléments d'actif</t>
  </si>
  <si>
    <t>Contributions des organismes municipaux</t>
  </si>
  <si>
    <t>Total – Autres revenus</t>
  </si>
  <si>
    <t>AUTRES REVENUS – MUNICIPAL</t>
  </si>
  <si>
    <t>AUTRES REVENUS – AGGLOMÉRATION</t>
  </si>
  <si>
    <t>AFFECTATIONS DE REVENUS – GLOBAL</t>
  </si>
  <si>
    <t xml:space="preserve">Affectations de revenus   </t>
  </si>
  <si>
    <t>Financement à long terme – SOFIL-STM</t>
  </si>
  <si>
    <t>Financement à long terme – Autres</t>
  </si>
  <si>
    <t>Affectation – Montants à pourvoir – TVQ</t>
  </si>
  <si>
    <t>Affectation – Excédent de fonctionnement</t>
  </si>
  <si>
    <t>Excédent de fonctionnement – Élections</t>
  </si>
  <si>
    <t>Excédent de fonctionnement – TVQ – Allègement</t>
  </si>
  <si>
    <t>Excédent de fonctionnement – Régimes de retraite – Allègement</t>
  </si>
  <si>
    <t>Affectation réserve financière – Eau</t>
  </si>
  <si>
    <t>Affectation des réserves et fonds</t>
  </si>
  <si>
    <t>Total – Affectations de revenus</t>
  </si>
  <si>
    <t>AFFECTATIONS DE REVENUS – MUNICIPAL</t>
  </si>
  <si>
    <t>AFFECTATIONS DE REVENUS – AGGLOMÉRATION</t>
  </si>
  <si>
    <t>SERVICES ADMINISTRATIFS – GLOBAL</t>
  </si>
  <si>
    <t>Services de la direction générale</t>
  </si>
  <si>
    <t>Communications</t>
  </si>
  <si>
    <t>Direction générale</t>
  </si>
  <si>
    <t>Finances</t>
  </si>
  <si>
    <t>Performance organisationnelle</t>
  </si>
  <si>
    <t>Ressources humaines</t>
  </si>
  <si>
    <t>Technologies de l'information</t>
  </si>
  <si>
    <t>Autres services administratifs</t>
  </si>
  <si>
    <t>Bureau de l'inspecteur général</t>
  </si>
  <si>
    <t>Commission de la fonction publique</t>
  </si>
  <si>
    <t>Secrétariat de liaison</t>
  </si>
  <si>
    <t>Vérificateur général</t>
  </si>
  <si>
    <t>Total – Services administratifs</t>
  </si>
  <si>
    <t>Dépenses par objets</t>
  </si>
  <si>
    <t xml:space="preserve">Rémunération </t>
  </si>
  <si>
    <t>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</si>
  <si>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</si>
  <si>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</si>
  <si>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</si>
  <si>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</si>
  <si>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non durables</t>
  </si>
  <si>
    <t>Biens durables</t>
  </si>
  <si>
    <t>Frais de financement</t>
  </si>
  <si>
    <t>Remboursement de la dette à long terme</t>
  </si>
  <si>
    <t>Contributions à des organismes</t>
  </si>
  <si>
    <t>Total</t>
  </si>
  <si>
    <t>Élus</t>
  </si>
  <si>
    <t>Cadres de gestion</t>
  </si>
  <si>
    <t>Cadres-conseils</t>
  </si>
  <si>
    <t>Contremaîtres</t>
  </si>
  <si>
    <t>Professionnels</t>
  </si>
  <si>
    <t>Cols blancs</t>
  </si>
  <si>
    <t>Cols bleus</t>
  </si>
  <si>
    <t>SÉCURITÉ PUBLIQUE – GLOBAL</t>
  </si>
  <si>
    <t>Police</t>
  </si>
  <si>
    <t>Sécurité incendie</t>
  </si>
  <si>
    <t>Total – Sécurité publique</t>
  </si>
  <si>
    <t>Policiers</t>
  </si>
  <si>
    <t>Préposés aux traverses d'écoliers</t>
  </si>
  <si>
    <t>Pompiers</t>
  </si>
  <si>
    <t>SERVICES INSTITUTIONNELS – GLOBAL</t>
  </si>
  <si>
    <t xml:space="preserve">Services institutionnels   </t>
  </si>
  <si>
    <t>Affaires juridiques</t>
  </si>
  <si>
    <t>Approvisionnement</t>
  </si>
  <si>
    <t>Évaluation foncière</t>
  </si>
  <si>
    <t>Gestion et planification immobilière</t>
  </si>
  <si>
    <t>Greffe</t>
  </si>
  <si>
    <t>Matériel roulant et ateliers</t>
  </si>
  <si>
    <t>Total – Services institutionnels</t>
  </si>
  <si>
    <t>Juges</t>
  </si>
  <si>
    <t>DÉVELOPPEMENT – GLOBAL</t>
  </si>
  <si>
    <t xml:space="preserve">Développement </t>
  </si>
  <si>
    <t>Commission des services électriques</t>
  </si>
  <si>
    <t>Développement économique</t>
  </si>
  <si>
    <t>Eau</t>
  </si>
  <si>
    <t>Environnement</t>
  </si>
  <si>
    <t>Infrastructures, voirie et transports</t>
  </si>
  <si>
    <t>Mise en valeur du territoire</t>
  </si>
  <si>
    <t xml:space="preserve">Total – Développement </t>
  </si>
  <si>
    <t>Culture</t>
  </si>
  <si>
    <t>Diversité sociale et sports</t>
  </si>
  <si>
    <t>Espace pour la vie</t>
  </si>
  <si>
    <t>Grands parcs, verdissement et mont Royal</t>
  </si>
  <si>
    <t>Total – Qualité de vie</t>
  </si>
  <si>
    <t>CONCERTATION DES ARRONDISSEMENTS</t>
  </si>
  <si>
    <t>ARRONDISSEMENTS – GLOBAL</t>
  </si>
  <si>
    <t>Ahuntsic-Cartierville</t>
  </si>
  <si>
    <t>Anjou</t>
  </si>
  <si>
    <t>Côte-des-Neiges–Notre-Dame-de-Grâce</t>
  </si>
  <si>
    <t>Lachine</t>
  </si>
  <si>
    <t>LaSalle</t>
  </si>
  <si>
    <t>L'Île-Bizard–Sainte-Geneviève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</si>
  <si>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</si>
  <si>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</si>
  <si>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</si>
  <si>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</si>
  <si>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</si>
  <si>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</si>
  <si>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Rosemont–La Petite-Patrie</t>
  </si>
  <si>
    <t>Saint-Laurent</t>
  </si>
  <si>
    <t>Saint-Léonard</t>
  </si>
  <si>
    <t>Sud-Ouest</t>
  </si>
  <si>
    <t>Verdun</t>
  </si>
  <si>
    <t>Ville-Marie</t>
  </si>
  <si>
    <t>Villeray–Saint-Michel–Parc-Extension</t>
  </si>
  <si>
    <t>Total – Arrondissements</t>
  </si>
  <si>
    <t>SOURCES DE FINANCEMENT DES ARRONDISSEMENTS</t>
  </si>
  <si>
    <t>Sources de financement</t>
  </si>
  <si>
    <t>Budget 
2017</t>
  </si>
  <si>
    <t>Autres
Revenus</t>
  </si>
  <si>
    <t>Affectations</t>
  </si>
  <si>
    <t>Budget
2018</t>
  </si>
  <si>
    <t>Montant présenté dans le budget des arrondissements et également dans 
les revenus corporatifs</t>
  </si>
  <si>
    <t>SERVICE DE LA DETTE BRUTE – GLOBAL</t>
  </si>
  <si>
    <t>Frais de financement (290)</t>
  </si>
  <si>
    <t>Financement (3)</t>
  </si>
  <si>
    <t>Remboursement de capital (04.900.0004)</t>
  </si>
  <si>
    <t>Affectation – Remboursement de capital</t>
  </si>
  <si>
    <t>Total – Service de la dette brute</t>
  </si>
  <si>
    <t xml:space="preserve"> </t>
  </si>
  <si>
    <t>Frais de financement corporatifs</t>
  </si>
  <si>
    <t>Frais de financement additionnels</t>
  </si>
  <si>
    <t>Total – Frais de financement additionnels</t>
  </si>
  <si>
    <t>Total – Frais de financement</t>
  </si>
  <si>
    <t>FRAIS DE FINANCEMENT – MUNICIPAL</t>
  </si>
  <si>
    <t>FRAIS DE FINANCEMENT – AGGLOMÉRATION</t>
  </si>
  <si>
    <t>Remboursement de la dette à long terme corporative</t>
  </si>
  <si>
    <t>Remboursement additionnel de la dette à long terme</t>
  </si>
  <si>
    <t>Total – Remboursement additionnel de la dette à long terme</t>
  </si>
  <si>
    <t>Total – Remboursement de la dette à long terme</t>
  </si>
  <si>
    <t>REMBOURSEMENT DE LA DETTE À LONG TERME – MUNICIPAL</t>
  </si>
  <si>
    <t>REMBOURSEMENT DE LA DETTE À LONG TERME – AGGLOMÉRATION</t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</si>
  <si>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</si>
  <si>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t>Affectation – Paiement au comptant et réserves – Immobilisations</t>
  </si>
  <si>
    <t>Affectation – Paiement au comptant – Eau</t>
  </si>
  <si>
    <t>Affectation – Réserves – Eau</t>
  </si>
  <si>
    <t>Affectation – Paiement au comptant et réserves – Voirie</t>
  </si>
  <si>
    <r>
      <t xml:space="preserve">Affectation </t>
    </r>
    <r>
      <rPr>
        <sz val="10"/>
        <rFont val="Arial"/>
      </rPr>
      <t>–</t>
    </r>
    <r>
      <rPr>
        <sz val="10"/>
        <rFont val="Calibri"/>
        <family val="2"/>
      </rPr>
      <t xml:space="preserve"> Fonds réservés</t>
    </r>
  </si>
  <si>
    <t>Total – Paiement au comptant d'immobilisations</t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</si>
  <si>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</si>
  <si>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</si>
  <si>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DÉPENSES COMMUNES – GLOBAL</t>
  </si>
  <si>
    <t xml:space="preserve">Dépenses communes   </t>
  </si>
  <si>
    <t>Redéploiement des ressources et dépenses relatives aux régimes de retraite</t>
  </si>
  <si>
    <t>Crédits pour dépenses contingentes</t>
  </si>
  <si>
    <t>Dépenses générales d'administration</t>
  </si>
  <si>
    <t>Pertes possibles dans la perception</t>
  </si>
  <si>
    <t>Prêt d'employés au MESS</t>
  </si>
  <si>
    <t>Développement du réseau des bibliothèques</t>
  </si>
  <si>
    <t>Prêt d'employés à la société Stationnement de Montréal</t>
  </si>
  <si>
    <t>Prêt d'employés au Bureau du taxi de Montréal</t>
  </si>
  <si>
    <t>Bureau des régimes de retraite</t>
  </si>
  <si>
    <t>Affectation – Montants à pourvoir – Régimes de retraite – Mesures d'allègement</t>
  </si>
  <si>
    <t>Affectation – Régimes de retraite</t>
  </si>
  <si>
    <t>Affectation – Montants à pourvoir – Régimes de retraite – Autres</t>
  </si>
  <si>
    <t>Affectation – Mesures transitoires</t>
  </si>
  <si>
    <t>Affectation – Sites contaminés</t>
  </si>
  <si>
    <t>Affectation – Montant à pourvoir – TVQ</t>
  </si>
  <si>
    <t>Total – Dépenses communes</t>
  </si>
  <si>
    <t>CONTRIBUTIONS AUX ORGANISMES – GLOBAL</t>
  </si>
  <si>
    <t>Contributions corporatives aux organismes</t>
  </si>
  <si>
    <t>Société de transport de Montréal</t>
  </si>
  <si>
    <t>Agence métropolitaine de transport</t>
  </si>
  <si>
    <t>Autorité régionale de transport métropolitain</t>
  </si>
  <si>
    <t>Communauté métropolitaine de Montréal</t>
  </si>
  <si>
    <t>Conseil des arts</t>
  </si>
  <si>
    <t>Sociétés de développement commercial</t>
  </si>
  <si>
    <t>Société du parc Jean-Drapeau</t>
  </si>
  <si>
    <t>Bureau du taxi de Montréal</t>
  </si>
  <si>
    <t>Pointe-à-Callière</t>
  </si>
  <si>
    <t>Office de consultation publique de Montréal</t>
  </si>
  <si>
    <t>Ombudsman</t>
  </si>
  <si>
    <t>Comité organisateur des jeux pompiers-policiers</t>
  </si>
  <si>
    <t>Montréal international – FODIM</t>
  </si>
  <si>
    <t xml:space="preserve">BIXI – Montréal </t>
  </si>
  <si>
    <t>Office municipal d'habitation de Montréal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</si>
  <si>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</si>
  <si>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Société de gestion Marie-Victorin</t>
  </si>
  <si>
    <t>Corporation d'habitation Jeanne-Mance</t>
  </si>
  <si>
    <t>Total – Contributions corporatives aux organismes</t>
  </si>
  <si>
    <t>TRANSACTIONS À ÉLIMINER – GLOBAL</t>
  </si>
  <si>
    <t>Transactions à éliminer</t>
  </si>
  <si>
    <t>Élimination des transactions interentités</t>
  </si>
  <si>
    <t>Total – Transactions à éliminer</t>
  </si>
  <si>
    <t>RÉPARTITION DE L'EFFECTIF</t>
  </si>
  <si>
    <t>Budget 2017 comparatif</t>
  </si>
  <si>
    <t>Variation a-p. 2018 PQMO</t>
  </si>
  <si>
    <t>Budget 2018 avant 
régularisation et entente</t>
  </si>
  <si>
    <t>Régula-
risation</t>
  </si>
  <si>
    <t>Financé par 
entente</t>
  </si>
  <si>
    <t>Budget 2018</t>
  </si>
  <si>
    <t>Secteurs d'activités</t>
  </si>
  <si>
    <t>Fonction-nement</t>
  </si>
  <si>
    <t>PTI</t>
  </si>
  <si>
    <t>Fonctionnement</t>
  </si>
  <si>
    <t xml:space="preserve">Technologies de l'information </t>
  </si>
  <si>
    <t>Développement</t>
  </si>
  <si>
    <t>Total – Développement</t>
  </si>
  <si>
    <t xml:space="preserve">Grands parcs, verdissement et mont Royal </t>
  </si>
  <si>
    <t>Total – Concertation des arrondissements</t>
  </si>
  <si>
    <t>Total dépenses communes</t>
  </si>
  <si>
    <t>Total – Effectif</t>
  </si>
  <si>
    <t>ÉVOLUTION DE LA RÉMUNÉRATION GLOBALE</t>
  </si>
  <si>
    <t>Rémunération</t>
  </si>
  <si>
    <t>Régimes de retraite</t>
  </si>
  <si>
    <t>Services courants</t>
  </si>
  <si>
    <t>Services passés</t>
  </si>
  <si>
    <t>Total – Régimes de retraite</t>
  </si>
  <si>
    <t>Charges sociales et autres cotisations</t>
  </si>
  <si>
    <t>Total – Cotisations de l'employeur</t>
  </si>
  <si>
    <t>Total – Rémunération globale</t>
  </si>
  <si>
    <t>ANALYSE DE LA RÉMUNÉRATION ET DES COTISATIONS DE L'EMPLOYEUR</t>
  </si>
  <si>
    <t>Structures autorisées 
(A-P.)</t>
  </si>
  <si>
    <t>Charges sociales</t>
  </si>
  <si>
    <t>Avantages sociaux</t>
  </si>
  <si>
    <t>Total de la rémunération globale</t>
  </si>
  <si>
    <t>Économie – Vacance des postes</t>
  </si>
  <si>
    <r>
      <t>Sécurité du revenu</t>
    </r>
    <r>
      <rPr>
        <vertAlign val="superscript"/>
        <sz val="10"/>
        <rFont val="Calibri"/>
        <family val="2"/>
      </rPr>
      <t>1</t>
    </r>
  </si>
  <si>
    <r>
      <t>Bureau du taxi</t>
    </r>
    <r>
      <rPr>
        <vertAlign val="superscript"/>
        <sz val="10"/>
        <rFont val="Calibri"/>
        <family val="2"/>
      </rPr>
      <t>2</t>
    </r>
  </si>
  <si>
    <r>
      <t>Stationnement de Montréal</t>
    </r>
    <r>
      <rPr>
        <vertAlign val="superscript"/>
        <sz val="10"/>
        <rFont val="Calibri"/>
        <family val="2"/>
      </rPr>
      <t>3</t>
    </r>
  </si>
  <si>
    <t>Total – Rémunération et cotisations de l'employeur</t>
  </si>
  <si>
    <t>ANALYSE DE LA RÉMUNÉRATION ET DES COTISATIONS DE L'EMPLOYEUR ET SOURCES DE FINANCEMENT – POSTES CAPITALISÉS</t>
  </si>
  <si>
    <t>Charges 
sociales</t>
  </si>
  <si>
    <t>Main-d'œuvre capitalisée</t>
  </si>
  <si>
    <t>Total – Main-d'œuvre capitalisée</t>
  </si>
  <si>
    <t>Paiement au comptant</t>
  </si>
  <si>
    <t>Emprunts</t>
  </si>
  <si>
    <t xml:space="preserve"> Remboursés par les activités commerciales</t>
  </si>
  <si>
    <t> À la charge des contribuables</t>
  </si>
  <si>
    <t>Total – Sources de financement</t>
  </si>
  <si>
    <t>Budget 2017</t>
  </si>
  <si>
    <t>ÉTAT DES ACTIVITÉS DE FONCTIONNEMENT À DES FINS FISCALES – GLOBAL</t>
  </si>
  <si>
    <t>Conseil 
municipal</t>
  </si>
  <si>
    <t>Conseil 
d'agglomération</t>
  </si>
  <si>
    <t>Transactions interentités
à éliminer</t>
  </si>
  <si>
    <t>Conseil d'agglomération</t>
  </si>
  <si>
    <t>Transactions interentités 
à éliminer</t>
  </si>
  <si>
    <t>Revenus par activités</t>
  </si>
  <si>
    <t>Total – Revenus par activités</t>
  </si>
  <si>
    <t>Dépenses par activités</t>
  </si>
  <si>
    <t>Total - Administration générale                            (210 - moins quotes-parts)</t>
  </si>
  <si>
    <t>Administration générale</t>
  </si>
  <si>
    <t>Sécurité publique (220)</t>
  </si>
  <si>
    <t>Transport (230)</t>
  </si>
  <si>
    <t>Transport</t>
  </si>
  <si>
    <t>Hygiène du milieu (240)</t>
  </si>
  <si>
    <t>Hygiène du milieu</t>
  </si>
  <si>
    <t>Santé et bien-être (250)</t>
  </si>
  <si>
    <t>Santé et bien-être</t>
  </si>
  <si>
    <t>Aménagement, urbanisme et développement (260)</t>
  </si>
  <si>
    <t>Aménagement, urbanisme et développement</t>
  </si>
  <si>
    <t>Loisirs et culture (270)</t>
  </si>
  <si>
    <t>Total des dépenses par activités</t>
  </si>
  <si>
    <t>Total – Dépenses par activités</t>
  </si>
  <si>
    <t>Quotes-parts Ville de Montréal (210.19900)</t>
  </si>
  <si>
    <t>Quotes-parts pour le financement des activités de l'agglomération</t>
  </si>
  <si>
    <t>Remboursement de la dette à long terme (350)</t>
  </si>
  <si>
    <t>TOTAL – CHARGES, QUOTES-PARTS ET FINANCEMENT</t>
  </si>
  <si>
    <t>EXCÉDENT (DÉFICIT) AVANT AFFECTATIONS</t>
  </si>
  <si>
    <t>Sous-total - PCI et fonds réservés</t>
  </si>
  <si>
    <t>Paiement comptant des immobilisations et fonds réservés</t>
  </si>
  <si>
    <t>Excédent de fonctionnement (04.70)</t>
  </si>
  <si>
    <t>Excédent de fonctionnement affecté</t>
  </si>
  <si>
    <t>Charges constatées à taxer ou à pourvoir (04.90)</t>
  </si>
  <si>
    <t>Charges constatées à financer ou à pourvoir</t>
  </si>
  <si>
    <t>Total – Affectations</t>
  </si>
  <si>
    <t xml:space="preserve">Total – Dépenses, quotes-parts et financement </t>
  </si>
  <si>
    <t>Excédent (déficit) de fonctionnement à des fins 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</si>
</sst>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_ * #,##0.0_)\ _$_ ;_ * \(#,##0.0\)\ _$_ ;_ * &quot;-&quot;?_)\ _$_ ;_ @_ "/>
    <numFmt numFmtId="165" formatCode="* #,##0.0_);* \(#,##0.0\);_ * &quot;-&quot;?_);_ @_ "/>
    <numFmt numFmtId="166" formatCode="#,##0.00;\(#,##0.00\)"/>
    <numFmt numFmtId="167" formatCode="#,##0.0"/>
    <numFmt numFmtId="168" formatCode="#,##0.0_);\(#,##0.0\)"/>
    <numFmt numFmtId="169" formatCode="_ * #,##0.00_)\ [$€-1]_ ;_ * \(#,##0.00\)\ [$€-1]_ ;_ * &quot;-&quot;??_)\ [$€-1]_ "/>
    <numFmt numFmtId="170" formatCode="_(* #,##0.00_);_(* \(#,##0.00\);_(* &quot;-&quot;??_);_(@_)"/>
    <numFmt numFmtId="171" formatCode="_(&quot;$&quot;* #,##0.00_);_(&quot;$&quot;* \(#,##0.00\);_(&quot;$&quot;* &quot;-&quot;??_);_(@_)"/>
    <numFmt numFmtId="172" formatCode="&quot;$&quot;#,##0\ ;\(&quot;$&quot;#,##0\)"/>
    <numFmt numFmtId="173" formatCode="#\ ##0.00;\(#\ ##0.00\)"/>
  </numFmts>
  <fonts count="55">
    <font>
      <sz val="10"/>
      <name val="Arial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u/>
      <sz val="10"/>
      <name val="Calibri"/>
      <family val="2"/>
      <scheme val="minor"/>
    </font>
    <font>
      <b/>
      <vertAlign val="superscript"/>
      <sz val="10"/>
      <name val="Calibri"/>
      <family val="2"/>
    </font>
    <font>
      <b/>
      <u val="double"/>
      <sz val="10"/>
      <name val="Calibri"/>
      <family val="2"/>
      <scheme val="minor"/>
    </font>
    <font>
      <u val="double"/>
      <sz val="10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sz val="9"/>
      <name val="Arial"/>
      <family val="2"/>
    </font>
    <font>
      <u val="double"/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vertAlign val="superscript"/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8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0"/>
      <name val="Helv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8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04">
    <xf numFmtId="0" fontId="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22" fillId="4" borderId="0" applyNumberFormat="0" applyBorder="0" applyAlignment="0" applyProtection="0"/>
    <xf numFmtId="0" fontId="17" fillId="5" borderId="0" applyNumberFormat="0" applyBorder="0" applyAlignment="0" applyProtection="0"/>
    <xf numFmtId="0" fontId="22" fillId="6" borderId="0" applyNumberFormat="0" applyBorder="0" applyAlignment="0" applyProtection="0"/>
    <xf numFmtId="0" fontId="17" fillId="7" borderId="0" applyNumberFormat="0" applyBorder="0" applyAlignment="0" applyProtection="0"/>
    <xf numFmtId="0" fontId="22" fillId="8" borderId="0" applyNumberFormat="0" applyBorder="0" applyAlignment="0" applyProtection="0"/>
    <xf numFmtId="0" fontId="17" fillId="9" borderId="0" applyNumberFormat="0" applyBorder="0" applyAlignment="0" applyProtection="0"/>
    <xf numFmtId="0" fontId="22" fillId="4" borderId="0" applyNumberFormat="0" applyBorder="0" applyAlignment="0" applyProtection="0"/>
    <xf numFmtId="0" fontId="17" fillId="10" borderId="0" applyNumberFormat="0" applyBorder="0" applyAlignment="0" applyProtection="0"/>
    <xf numFmtId="0" fontId="22" fillId="11" borderId="0" applyNumberFormat="0" applyBorder="0" applyAlignment="0" applyProtection="0"/>
    <xf numFmtId="0" fontId="17" fillId="11" borderId="0" applyNumberFormat="0" applyBorder="0" applyAlignment="0" applyProtection="0"/>
    <xf numFmtId="0" fontId="2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2" fillId="12" borderId="0" applyNumberFormat="0" applyBorder="0" applyAlignment="0" applyProtection="0"/>
    <xf numFmtId="0" fontId="17" fillId="13" borderId="0" applyNumberFormat="0" applyBorder="0" applyAlignment="0" applyProtection="0"/>
    <xf numFmtId="0" fontId="22" fillId="14" borderId="0" applyNumberFormat="0" applyBorder="0" applyAlignment="0" applyProtection="0"/>
    <xf numFmtId="0" fontId="17" fillId="14" borderId="0" applyNumberFormat="0" applyBorder="0" applyAlignment="0" applyProtection="0"/>
    <xf numFmtId="0" fontId="22" fillId="15" borderId="0" applyNumberFormat="0" applyBorder="0" applyAlignment="0" applyProtection="0"/>
    <xf numFmtId="0" fontId="17" fillId="16" borderId="0" applyNumberFormat="0" applyBorder="0" applyAlignment="0" applyProtection="0"/>
    <xf numFmtId="0" fontId="22" fillId="12" borderId="0" applyNumberFormat="0" applyBorder="0" applyAlignment="0" applyProtection="0"/>
    <xf numFmtId="0" fontId="17" fillId="10" borderId="0" applyNumberFormat="0" applyBorder="0" applyAlignment="0" applyProtection="0"/>
    <xf numFmtId="0" fontId="22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6" borderId="0" applyNumberFormat="0" applyBorder="0" applyAlignment="0" applyProtection="0"/>
    <xf numFmtId="0" fontId="17" fillId="1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23" fillId="19" borderId="0" applyNumberFormat="0" applyBorder="0" applyAlignment="0" applyProtection="0"/>
    <xf numFmtId="0" fontId="23" fillId="14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4" fillId="0" borderId="37">
      <alignment horizontal="center" vertical="center"/>
    </xf>
    <xf numFmtId="0" fontId="25" fillId="0" borderId="0" applyNumberFormat="0" applyAlignment="0">
      <alignment horizontal="left" vertical="center" wrapText="1"/>
    </xf>
    <xf numFmtId="0" fontId="26" fillId="7" borderId="0" applyNumberFormat="0" applyBorder="0" applyAlignment="0" applyProtection="0"/>
    <xf numFmtId="0" fontId="27" fillId="4" borderId="38" applyNumberFormat="0" applyAlignment="0" applyProtection="0"/>
    <xf numFmtId="0" fontId="27" fillId="12" borderId="38" applyNumberFormat="0" applyAlignment="0" applyProtection="0"/>
    <xf numFmtId="0" fontId="28" fillId="24" borderId="39" applyNumberFormat="0" applyAlignment="0" applyProtection="0"/>
    <xf numFmtId="0" fontId="22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8" borderId="40" applyNumberFormat="0" applyFont="0" applyAlignment="0" applyProtection="0"/>
    <xf numFmtId="0" fontId="10" fillId="25" borderId="0" applyFont="0" applyFill="0" applyBorder="0" applyAlignment="0" applyProtection="0"/>
    <xf numFmtId="0" fontId="10" fillId="25" borderId="0" applyFont="0" applyFill="0" applyBorder="0" applyAlignment="0" applyProtection="0"/>
    <xf numFmtId="0" fontId="29" fillId="25" borderId="0" applyNumberFormat="0" applyFill="0" applyBorder="0" applyAlignment="0" applyProtection="0"/>
    <xf numFmtId="0" fontId="29" fillId="25" borderId="0" applyNumberFormat="0" applyFill="0" applyBorder="0" applyAlignment="0" applyProtection="0"/>
    <xf numFmtId="0" fontId="29" fillId="25" borderId="0" applyNumberFormat="0" applyFill="0" applyBorder="0" applyAlignment="0" applyProtection="0"/>
    <xf numFmtId="0" fontId="29" fillId="25" borderId="0" applyNumberFormat="0" applyFill="0" applyBorder="0" applyAlignment="0" applyProtection="0"/>
    <xf numFmtId="0" fontId="30" fillId="25" borderId="0" applyNumberFormat="0" applyFill="0" applyBorder="0" applyAlignment="0" applyProtection="0"/>
    <xf numFmtId="0" fontId="30" fillId="25" borderId="0" applyNumberFormat="0" applyFill="0" applyBorder="0" applyAlignment="0" applyProtection="0"/>
    <xf numFmtId="0" fontId="30" fillId="25" borderId="0" applyNumberFormat="0" applyFill="0" applyBorder="0" applyAlignment="0" applyProtection="0"/>
    <xf numFmtId="0" fontId="30" fillId="25" borderId="0" applyNumberFormat="0" applyFill="0" applyBorder="0" applyAlignment="0" applyProtection="0"/>
    <xf numFmtId="169" fontId="3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2" fontId="10" fillId="25" borderId="0" applyFont="0" applyFill="0" applyBorder="0" applyAlignment="0" applyProtection="0"/>
    <xf numFmtId="2" fontId="10" fillId="25" borderId="0" applyFont="0" applyFill="0" applyBorder="0" applyAlignment="0" applyProtection="0"/>
    <xf numFmtId="0" fontId="33" fillId="9" borderId="0" applyNumberFormat="0" applyBorder="0" applyAlignment="0" applyProtection="0"/>
    <xf numFmtId="0" fontId="34" fillId="0" borderId="41" applyNumberFormat="0" applyFill="0" applyAlignment="0" applyProtection="0"/>
    <xf numFmtId="0" fontId="35" fillId="0" borderId="42" applyNumberFormat="0" applyFill="0" applyAlignment="0" applyProtection="0"/>
    <xf numFmtId="0" fontId="36" fillId="0" borderId="43" applyNumberFormat="0" applyFill="0" applyAlignment="0" applyProtection="0"/>
    <xf numFmtId="0" fontId="36" fillId="0" borderId="0" applyNumberFormat="0" applyFill="0" applyBorder="0" applyAlignment="0" applyProtection="0"/>
    <xf numFmtId="0" fontId="37" fillId="6" borderId="38" applyNumberFormat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44" applyNumberFormat="0" applyFill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25" borderId="0" applyFont="0" applyFill="0" applyBorder="0" applyAlignment="0" applyProtection="0"/>
    <xf numFmtId="172" fontId="10" fillId="25" borderId="0" applyFont="0" applyFill="0" applyBorder="0" applyAlignment="0" applyProtection="0"/>
    <xf numFmtId="0" fontId="40" fillId="1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73" fontId="42" fillId="0" borderId="0"/>
    <xf numFmtId="173" fontId="42" fillId="0" borderId="0"/>
    <xf numFmtId="173" fontId="42" fillId="0" borderId="0"/>
    <xf numFmtId="173" fontId="42" fillId="0" borderId="0"/>
    <xf numFmtId="173" fontId="42" fillId="0" borderId="0"/>
    <xf numFmtId="0" fontId="43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0" borderId="0"/>
    <xf numFmtId="0" fontId="10" fillId="0" borderId="0"/>
    <xf numFmtId="0" fontId="10" fillId="0" borderId="0"/>
    <xf numFmtId="0" fontId="44" fillId="0" borderId="0"/>
    <xf numFmtId="0" fontId="44" fillId="0" borderId="0"/>
    <xf numFmtId="0" fontId="44" fillId="0" borderId="0"/>
    <xf numFmtId="0" fontId="4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42" fillId="0" borderId="0"/>
    <xf numFmtId="0" fontId="46" fillId="8" borderId="40" applyNumberFormat="0" applyFont="0" applyAlignment="0" applyProtection="0"/>
    <xf numFmtId="0" fontId="47" fillId="12" borderId="4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7" fillId="4" borderId="4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46" applyNumberFormat="0" applyFill="0" applyAlignment="0" applyProtection="0"/>
    <xf numFmtId="0" fontId="51" fillId="0" borderId="42" applyNumberFormat="0" applyFill="0" applyAlignment="0" applyProtection="0"/>
    <xf numFmtId="0" fontId="52" fillId="0" borderId="47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>
      <alignment vertical="center"/>
    </xf>
    <xf numFmtId="0" fontId="47" fillId="0" borderId="48" applyNumberFormat="0" applyFill="0" applyAlignment="0" applyProtection="0"/>
    <xf numFmtId="3" fontId="10" fillId="25" borderId="0" applyFont="0" applyFill="0" applyBorder="0" applyAlignment="0" applyProtection="0"/>
    <xf numFmtId="3" fontId="10" fillId="25" borderId="0" applyFont="0" applyFill="0" applyBorder="0" applyAlignment="0" applyProtection="0"/>
    <xf numFmtId="0" fontId="54" fillId="0" borderId="0" applyNumberFormat="0" applyFill="0" applyBorder="0" applyAlignment="0" applyProtection="0"/>
  </cellStyleXfs>
  <cellXfs count="4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3" fillId="0" borderId="5" xfId="0" applyNumberFormat="1" applyFont="1" applyBorder="1" applyAlignment="1">
      <alignment horizontal="right" vertical="center"/>
    </xf>
    <xf numFmtId="165" fontId="3" fillId="3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right" vertical="center"/>
    </xf>
    <xf numFmtId="165" fontId="3" fillId="0" borderId="5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65" fontId="3" fillId="0" borderId="0" xfId="0" applyNumberFormat="1" applyFont="1" applyFill="1" applyAlignment="1">
      <alignment horizontal="right" vertical="center"/>
    </xf>
    <xf numFmtId="165" fontId="3" fillId="0" borderId="6" xfId="0" applyNumberFormat="1" applyFont="1" applyFill="1" applyBorder="1" applyAlignment="1">
      <alignment horizontal="right" vertical="center"/>
    </xf>
    <xf numFmtId="165" fontId="3" fillId="0" borderId="7" xfId="0" applyNumberFormat="1" applyFont="1" applyFill="1" applyBorder="1" applyAlignment="1">
      <alignment horizontal="right" vertical="center"/>
    </xf>
    <xf numFmtId="165" fontId="3" fillId="3" borderId="6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right" vertical="center"/>
    </xf>
    <xf numFmtId="165" fontId="2" fillId="0" borderId="5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5" fontId="4" fillId="3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Alignment="1">
      <alignment horizontal="right" vertical="center"/>
    </xf>
    <xf numFmtId="165" fontId="5" fillId="0" borderId="5" xfId="0" applyNumberFormat="1" applyFont="1" applyFill="1" applyBorder="1" applyAlignment="1">
      <alignment horizontal="right" vertical="center"/>
    </xf>
    <xf numFmtId="165" fontId="5" fillId="3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2" fillId="0" borderId="8" xfId="0" applyNumberFormat="1" applyFont="1" applyFill="1" applyBorder="1" applyAlignment="1">
      <alignment horizontal="right" vertical="center"/>
    </xf>
    <xf numFmtId="165" fontId="2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5" fontId="3" fillId="0" borderId="5" xfId="0" applyNumberFormat="1" applyFont="1" applyFill="1" applyBorder="1" applyAlignment="1">
      <alignment vertical="center"/>
    </xf>
    <xf numFmtId="165" fontId="3" fillId="3" borderId="0" xfId="0" applyNumberFormat="1" applyFont="1" applyFill="1" applyBorder="1" applyAlignment="1">
      <alignment vertical="center"/>
    </xf>
    <xf numFmtId="165" fontId="3" fillId="0" borderId="0" xfId="0" applyNumberFormat="1" applyFont="1" applyFill="1" applyAlignment="1">
      <alignment vertical="center"/>
    </xf>
    <xf numFmtId="165" fontId="3" fillId="0" borderId="6" xfId="0" applyNumberFormat="1" applyFont="1" applyFill="1" applyBorder="1" applyAlignment="1">
      <alignment vertical="center"/>
    </xf>
    <xf numFmtId="165" fontId="3" fillId="0" borderId="7" xfId="0" applyNumberFormat="1" applyFont="1" applyFill="1" applyBorder="1" applyAlignment="1">
      <alignment vertical="center"/>
    </xf>
    <xf numFmtId="165" fontId="3" fillId="3" borderId="6" xfId="0" applyNumberFormat="1" applyFont="1" applyFill="1" applyBorder="1" applyAlignment="1">
      <alignment vertical="center"/>
    </xf>
    <xf numFmtId="165" fontId="2" fillId="0" borderId="0" xfId="0" applyNumberFormat="1" applyFont="1" applyFill="1" applyAlignment="1">
      <alignment vertical="center"/>
    </xf>
    <xf numFmtId="165" fontId="2" fillId="0" borderId="5" xfId="0" applyNumberFormat="1" applyFont="1" applyFill="1" applyBorder="1" applyAlignment="1">
      <alignment vertical="center"/>
    </xf>
    <xf numFmtId="165" fontId="2" fillId="3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horizontal="left" vertical="center" wrapText="1"/>
    </xf>
    <xf numFmtId="165" fontId="7" fillId="0" borderId="0" xfId="0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center"/>
    </xf>
    <xf numFmtId="165" fontId="3" fillId="0" borderId="5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165" fontId="2" fillId="0" borderId="8" xfId="0" applyNumberFormat="1" applyFont="1" applyFill="1" applyBorder="1" applyAlignment="1">
      <alignment vertical="center"/>
    </xf>
    <xf numFmtId="165" fontId="2" fillId="0" borderId="9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 wrapText="1"/>
    </xf>
    <xf numFmtId="165" fontId="2" fillId="0" borderId="10" xfId="0" applyNumberFormat="1" applyFont="1" applyBorder="1" applyAlignment="1">
      <alignment horizontal="right" vertical="center" wrapText="1"/>
    </xf>
    <xf numFmtId="165" fontId="2" fillId="3" borderId="4" xfId="0" applyNumberFormat="1" applyFont="1" applyFill="1" applyBorder="1" applyAlignment="1">
      <alignment horizontal="right" vertical="center" wrapText="1"/>
    </xf>
    <xf numFmtId="165" fontId="2" fillId="3" borderId="8" xfId="0" applyNumberFormat="1" applyFont="1" applyFill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5" xfId="0" applyNumberFormat="1" applyFont="1" applyFill="1" applyBorder="1" applyAlignment="1">
      <alignment horizontal="right" vertical="center" wrapText="1"/>
    </xf>
    <xf numFmtId="165" fontId="2" fillId="3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2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68" fontId="1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/>
    <xf numFmtId="1" fontId="0" fillId="0" borderId="0" xfId="0" applyNumberFormat="1"/>
    <xf numFmtId="164" fontId="3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7" fillId="0" borderId="0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3" fillId="0" borderId="1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right" vertical="center"/>
    </xf>
    <xf numFmtId="165" fontId="2" fillId="2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9" fillId="0" borderId="8" xfId="0" applyNumberFormat="1" applyFont="1" applyFill="1" applyBorder="1" applyAlignment="1">
      <alignment horizontal="right" vertical="center"/>
    </xf>
    <xf numFmtId="1" fontId="11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" fontId="3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 indent="1"/>
    </xf>
    <xf numFmtId="165" fontId="3" fillId="3" borderId="4" xfId="0" applyNumberFormat="1" applyFont="1" applyFill="1" applyBorder="1" applyAlignment="1">
      <alignment horizontal="right" vertical="center"/>
    </xf>
    <xf numFmtId="164" fontId="12" fillId="0" borderId="0" xfId="0" applyNumberFormat="1" applyFont="1" applyAlignment="1">
      <alignment horizontal="center"/>
    </xf>
    <xf numFmtId="164" fontId="3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165" fontId="3" fillId="3" borderId="0" xfId="0" applyNumberFormat="1" applyFont="1" applyFill="1" applyBorder="1" applyAlignment="1">
      <alignment horizontal="left" vertical="center" wrapText="1"/>
    </xf>
    <xf numFmtId="166" fontId="1" fillId="4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65" fontId="3" fillId="0" borderId="17" xfId="0" applyNumberFormat="1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wrapText="1"/>
    </xf>
    <xf numFmtId="165" fontId="3" fillId="3" borderId="6" xfId="0" applyNumberFormat="1" applyFont="1" applyFill="1" applyBorder="1" applyAlignment="1">
      <alignment horizontal="left" vertical="center" wrapText="1"/>
    </xf>
    <xf numFmtId="165" fontId="3" fillId="0" borderId="18" xfId="0" applyNumberFormat="1" applyFont="1" applyBorder="1" applyAlignment="1">
      <alignment horizontal="left" vertical="center" wrapText="1"/>
    </xf>
    <xf numFmtId="165" fontId="2" fillId="0" borderId="19" xfId="0" applyNumberFormat="1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5" fontId="2" fillId="3" borderId="14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64" fontId="1" fillId="0" borderId="0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Fill="1" applyBorder="1" applyAlignment="1" applyProtection="1">
      <alignment horizontal="right" vertical="center"/>
    </xf>
    <xf numFmtId="0" fontId="9" fillId="0" borderId="0" xfId="0" applyFont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165" fontId="2" fillId="0" borderId="10" xfId="0" applyNumberFormat="1" applyFont="1" applyFill="1" applyBorder="1" applyAlignment="1">
      <alignment vertical="center"/>
    </xf>
    <xf numFmtId="165" fontId="2" fillId="0" borderId="11" xfId="0" applyNumberFormat="1" applyFont="1" applyFill="1" applyBorder="1" applyAlignment="1">
      <alignment horizontal="right" vertical="center"/>
    </xf>
    <xf numFmtId="165" fontId="2" fillId="0" borderId="12" xfId="0" applyNumberFormat="1" applyFont="1" applyFill="1" applyBorder="1" applyAlignment="1">
      <alignment horizontal="right" vertical="center"/>
    </xf>
    <xf numFmtId="165" fontId="2" fillId="0" borderId="20" xfId="0" applyNumberFormat="1" applyFont="1" applyFill="1" applyBorder="1" applyAlignment="1">
      <alignment horizontal="right" vertical="center"/>
    </xf>
    <xf numFmtId="165" fontId="2" fillId="3" borderId="11" xfId="0" applyNumberFormat="1" applyFont="1" applyFill="1" applyBorder="1" applyAlignment="1">
      <alignment horizontal="right" vertical="center"/>
    </xf>
    <xf numFmtId="165" fontId="2" fillId="0" borderId="14" xfId="0" applyNumberFormat="1" applyFont="1" applyFill="1" applyBorder="1" applyAlignment="1">
      <alignment horizontal="right" vertical="center"/>
    </xf>
    <xf numFmtId="165" fontId="2" fillId="0" borderId="21" xfId="0" applyNumberFormat="1" applyFont="1" applyFill="1" applyBorder="1" applyAlignment="1">
      <alignment horizontal="right" vertical="center"/>
    </xf>
    <xf numFmtId="165" fontId="2" fillId="3" borderId="14" xfId="0" applyNumberFormat="1" applyFont="1" applyFill="1" applyBorder="1" applyAlignment="1">
      <alignment horizontal="right" vertical="center"/>
    </xf>
    <xf numFmtId="49" fontId="9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left" vertical="center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wrapText="1"/>
    </xf>
    <xf numFmtId="164" fontId="9" fillId="3" borderId="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right" vertical="center"/>
    </xf>
    <xf numFmtId="165" fontId="1" fillId="3" borderId="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165" fontId="9" fillId="0" borderId="9" xfId="0" applyNumberFormat="1" applyFont="1" applyFill="1" applyBorder="1" applyAlignment="1">
      <alignment horizontal="right" vertical="center"/>
    </xf>
    <xf numFmtId="165" fontId="9" fillId="3" borderId="8" xfId="0" applyNumberFormat="1" applyFont="1" applyFill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left" vertical="center" wrapText="1"/>
    </xf>
    <xf numFmtId="168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16" fillId="0" borderId="0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center" wrapText="1"/>
    </xf>
    <xf numFmtId="1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center" wrapText="1"/>
    </xf>
    <xf numFmtId="165" fontId="2" fillId="0" borderId="13" xfId="0" applyNumberFormat="1" applyFont="1" applyFill="1" applyBorder="1" applyAlignment="1">
      <alignment horizontal="center" wrapText="1"/>
    </xf>
    <xf numFmtId="165" fontId="2" fillId="3" borderId="0" xfId="0" applyNumberFormat="1" applyFont="1" applyFill="1" applyBorder="1" applyAlignment="1">
      <alignment horizontal="center" wrapText="1"/>
    </xf>
    <xf numFmtId="168" fontId="3" fillId="0" borderId="0" xfId="0" applyNumberFormat="1" applyFont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165" fontId="3" fillId="0" borderId="5" xfId="0" applyNumberFormat="1" applyFont="1" applyFill="1" applyBorder="1" applyAlignment="1">
      <alignment horizontal="right"/>
    </xf>
    <xf numFmtId="165" fontId="2" fillId="0" borderId="8" xfId="0" applyNumberFormat="1" applyFont="1" applyFill="1" applyBorder="1" applyAlignment="1">
      <alignment horizontal="right"/>
    </xf>
    <xf numFmtId="165" fontId="2" fillId="0" borderId="9" xfId="0" applyNumberFormat="1" applyFont="1" applyFill="1" applyBorder="1" applyAlignment="1">
      <alignment horizontal="right"/>
    </xf>
    <xf numFmtId="165" fontId="2" fillId="3" borderId="8" xfId="0" applyNumberFormat="1" applyFont="1" applyFill="1" applyBorder="1" applyAlignment="1">
      <alignment horizontal="right"/>
    </xf>
    <xf numFmtId="0" fontId="18" fillId="0" borderId="0" xfId="1" applyFont="1" applyFill="1"/>
    <xf numFmtId="1" fontId="19" fillId="0" borderId="0" xfId="1" applyNumberFormat="1" applyFont="1" applyFill="1" applyBorder="1" applyAlignment="1">
      <alignment horizontal="left" vertical="center"/>
    </xf>
    <xf numFmtId="1" fontId="20" fillId="0" borderId="22" xfId="2" applyNumberFormat="1" applyFont="1" applyFill="1" applyBorder="1" applyAlignment="1">
      <alignment horizontal="center" vertical="center" wrapText="1"/>
    </xf>
    <xf numFmtId="1" fontId="20" fillId="0" borderId="24" xfId="2" applyNumberFormat="1" applyFont="1" applyFill="1" applyBorder="1" applyAlignment="1">
      <alignment horizontal="center" vertical="center" wrapText="1"/>
    </xf>
    <xf numFmtId="1" fontId="18" fillId="0" borderId="0" xfId="1" applyNumberFormat="1" applyFont="1" applyAlignment="1">
      <alignment vertical="center"/>
    </xf>
    <xf numFmtId="0" fontId="2" fillId="0" borderId="2" xfId="1" applyFont="1" applyFill="1" applyBorder="1" applyAlignment="1">
      <alignment horizontal="left" vertical="center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26" xfId="1" applyNumberFormat="1" applyFont="1" applyFill="1" applyBorder="1" applyAlignment="1">
      <alignment horizontal="center" vertical="center" wrapText="1"/>
    </xf>
    <xf numFmtId="164" fontId="2" fillId="0" borderId="27" xfId="1" applyNumberFormat="1" applyFont="1" applyFill="1" applyBorder="1" applyAlignment="1">
      <alignment horizontal="center" vertical="center" wrapText="1"/>
    </xf>
    <xf numFmtId="164" fontId="2" fillId="2" borderId="28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18" fillId="0" borderId="0" xfId="1" applyFont="1"/>
    <xf numFmtId="0" fontId="20" fillId="0" borderId="0" xfId="1" applyFont="1" applyFill="1" applyBorder="1" applyAlignment="1">
      <alignment horizontal="left" vertical="center"/>
    </xf>
    <xf numFmtId="165" fontId="19" fillId="0" borderId="0" xfId="1" applyNumberFormat="1" applyFont="1" applyFill="1" applyBorder="1" applyAlignment="1">
      <alignment horizontal="right" vertical="center"/>
    </xf>
    <xf numFmtId="165" fontId="19" fillId="0" borderId="30" xfId="1" applyNumberFormat="1" applyFont="1" applyFill="1" applyBorder="1" applyAlignment="1">
      <alignment horizontal="right" vertical="center"/>
    </xf>
    <xf numFmtId="165" fontId="19" fillId="0" borderId="0" xfId="1" applyNumberFormat="1" applyFont="1" applyFill="1" applyBorder="1" applyAlignment="1">
      <alignment vertical="center"/>
    </xf>
    <xf numFmtId="165" fontId="19" fillId="2" borderId="31" xfId="1" applyNumberFormat="1" applyFont="1" applyFill="1" applyBorder="1" applyAlignment="1">
      <alignment vertical="center"/>
    </xf>
    <xf numFmtId="165" fontId="19" fillId="3" borderId="0" xfId="1" applyNumberFormat="1" applyFont="1" applyFill="1" applyBorder="1" applyAlignment="1">
      <alignment horizontal="right" vertical="center"/>
    </xf>
    <xf numFmtId="0" fontId="18" fillId="0" borderId="0" xfId="1" applyFont="1" applyAlignme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165" fontId="3" fillId="0" borderId="30" xfId="0" applyNumberFormat="1" applyFont="1" applyFill="1" applyBorder="1" applyAlignment="1">
      <alignment horizontal="right" vertical="center"/>
    </xf>
    <xf numFmtId="165" fontId="3" fillId="2" borderId="3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165" fontId="19" fillId="0" borderId="32" xfId="1" applyNumberFormat="1" applyFont="1" applyFill="1" applyBorder="1" applyAlignment="1">
      <alignment horizontal="right" vertical="center"/>
    </xf>
    <xf numFmtId="165" fontId="3" fillId="0" borderId="33" xfId="0" applyNumberFormat="1" applyFont="1" applyFill="1" applyBorder="1" applyAlignment="1">
      <alignment horizontal="right" vertical="center"/>
    </xf>
    <xf numFmtId="165" fontId="3" fillId="0" borderId="32" xfId="0" applyNumberFormat="1" applyFont="1" applyFill="1" applyBorder="1" applyAlignment="1">
      <alignment horizontal="right" vertical="center"/>
    </xf>
    <xf numFmtId="165" fontId="3" fillId="2" borderId="33" xfId="0" applyNumberFormat="1" applyFont="1" applyFill="1" applyBorder="1" applyAlignment="1">
      <alignment horizontal="right" vertical="center"/>
    </xf>
    <xf numFmtId="165" fontId="3" fillId="2" borderId="6" xfId="0" applyNumberFormat="1" applyFont="1" applyFill="1" applyBorder="1" applyAlignment="1">
      <alignment vertical="center"/>
    </xf>
    <xf numFmtId="165" fontId="2" fillId="0" borderId="30" xfId="0" applyNumberFormat="1" applyFont="1" applyFill="1" applyBorder="1" applyAlignment="1">
      <alignment horizontal="right" vertical="center"/>
    </xf>
    <xf numFmtId="165" fontId="2" fillId="2" borderId="31" xfId="0" applyNumberFormat="1" applyFont="1" applyFill="1" applyBorder="1" applyAlignment="1">
      <alignment horizontal="right" vertical="center"/>
    </xf>
    <xf numFmtId="165" fontId="2" fillId="0" borderId="34" xfId="0" applyNumberFormat="1" applyFont="1" applyFill="1" applyBorder="1" applyAlignment="1">
      <alignment horizontal="right" vertical="center"/>
    </xf>
    <xf numFmtId="165" fontId="3" fillId="0" borderId="31" xfId="0" applyNumberFormat="1" applyFont="1" applyFill="1" applyBorder="1" applyAlignment="1">
      <alignment horizontal="right" vertical="center"/>
    </xf>
    <xf numFmtId="0" fontId="1" fillId="0" borderId="0" xfId="1" applyFont="1" applyAlignment="1">
      <alignment vertical="center"/>
    </xf>
    <xf numFmtId="0" fontId="20" fillId="0" borderId="0" xfId="1" applyFont="1" applyAlignment="1">
      <alignment horizontal="left" vertical="center"/>
    </xf>
    <xf numFmtId="165" fontId="19" fillId="0" borderId="0" xfId="1" applyNumberFormat="1" applyFont="1" applyAlignment="1">
      <alignment horizontal="right" vertical="center"/>
    </xf>
    <xf numFmtId="165" fontId="19" fillId="0" borderId="30" xfId="1" applyNumberFormat="1" applyFont="1" applyBorder="1" applyAlignment="1">
      <alignment horizontal="right" vertical="center"/>
    </xf>
    <xf numFmtId="165" fontId="19" fillId="0" borderId="0" xfId="1" applyNumberFormat="1" applyFont="1" applyBorder="1" applyAlignment="1">
      <alignment horizontal="right" vertical="center"/>
    </xf>
    <xf numFmtId="165" fontId="19" fillId="0" borderId="0" xfId="1" applyNumberFormat="1" applyFont="1" applyBorder="1" applyAlignment="1">
      <alignment vertical="center"/>
    </xf>
    <xf numFmtId="165" fontId="19" fillId="2" borderId="31" xfId="1" applyNumberFormat="1" applyFont="1" applyFill="1" applyBorder="1" applyAlignment="1">
      <alignment horizontal="right" vertical="center"/>
    </xf>
    <xf numFmtId="0" fontId="19" fillId="0" borderId="0" xfId="1" applyFont="1" applyAlignment="1">
      <alignment horizontal="left" vertical="center"/>
    </xf>
    <xf numFmtId="165" fontId="20" fillId="0" borderId="0" xfId="1" applyNumberFormat="1" applyFont="1" applyAlignment="1">
      <alignment horizontal="right" vertical="center"/>
    </xf>
    <xf numFmtId="165" fontId="20" fillId="0" borderId="30" xfId="1" applyNumberFormat="1" applyFont="1" applyBorder="1" applyAlignment="1">
      <alignment horizontal="right" vertical="center"/>
    </xf>
    <xf numFmtId="165" fontId="20" fillId="0" borderId="0" xfId="1" applyNumberFormat="1" applyFont="1" applyBorder="1" applyAlignment="1">
      <alignment horizontal="right" vertical="center"/>
    </xf>
    <xf numFmtId="165" fontId="20" fillId="0" borderId="0" xfId="1" applyNumberFormat="1" applyFont="1" applyBorder="1" applyAlignment="1">
      <alignment vertical="center"/>
    </xf>
    <xf numFmtId="165" fontId="20" fillId="2" borderId="31" xfId="1" applyNumberFormat="1" applyFont="1" applyFill="1" applyBorder="1" applyAlignment="1">
      <alignment horizontal="right" vertical="center"/>
    </xf>
    <xf numFmtId="165" fontId="20" fillId="0" borderId="34" xfId="1" applyNumberFormat="1" applyFont="1" applyBorder="1" applyAlignment="1">
      <alignment horizontal="right" vertical="center"/>
    </xf>
    <xf numFmtId="165" fontId="20" fillId="0" borderId="0" xfId="1" applyNumberFormat="1" applyFont="1" applyFill="1" applyBorder="1" applyAlignment="1">
      <alignment horizontal="right" vertical="center"/>
    </xf>
    <xf numFmtId="165" fontId="20" fillId="3" borderId="0" xfId="1" applyNumberFormat="1" applyFont="1" applyFill="1" applyBorder="1" applyAlignment="1">
      <alignment horizontal="right" vertical="center"/>
    </xf>
    <xf numFmtId="165" fontId="20" fillId="0" borderId="31" xfId="1" applyNumberFormat="1" applyFont="1" applyBorder="1" applyAlignment="1">
      <alignment horizontal="right" vertical="center"/>
    </xf>
    <xf numFmtId="0" fontId="20" fillId="0" borderId="0" xfId="1" applyFont="1" applyBorder="1" applyAlignment="1">
      <alignment horizontal="left" vertical="center"/>
    </xf>
    <xf numFmtId="0" fontId="19" fillId="0" borderId="0" xfId="1" applyFont="1" applyFill="1" applyBorder="1" applyAlignment="1">
      <alignment horizontal="left" vertical="center"/>
    </xf>
    <xf numFmtId="165" fontId="2" fillId="2" borderId="34" xfId="0" applyNumberFormat="1" applyFont="1" applyFill="1" applyBorder="1" applyAlignment="1">
      <alignment horizontal="right" vertical="center"/>
    </xf>
    <xf numFmtId="165" fontId="3" fillId="0" borderId="33" xfId="0" applyNumberFormat="1" applyFont="1" applyFill="1" applyBorder="1" applyAlignment="1">
      <alignment vertical="center"/>
    </xf>
    <xf numFmtId="165" fontId="3" fillId="2" borderId="33" xfId="0" applyNumberFormat="1" applyFont="1" applyFill="1" applyBorder="1" applyAlignment="1">
      <alignment vertical="center"/>
    </xf>
    <xf numFmtId="165" fontId="2" fillId="2" borderId="8" xfId="0" applyNumberFormat="1" applyFont="1" applyFill="1" applyBorder="1" applyAlignment="1">
      <alignment vertical="center"/>
    </xf>
    <xf numFmtId="164" fontId="18" fillId="0" borderId="0" xfId="1" applyNumberFormat="1" applyFont="1" applyAlignment="1">
      <alignment horizontal="right"/>
    </xf>
    <xf numFmtId="165" fontId="3" fillId="0" borderId="1" xfId="0" applyNumberFormat="1" applyFont="1" applyFill="1" applyBorder="1" applyAlignment="1">
      <alignment vertical="center"/>
    </xf>
    <xf numFmtId="168" fontId="3" fillId="0" borderId="0" xfId="0" applyNumberFormat="1" applyFont="1" applyBorder="1" applyAlignment="1">
      <alignment horizontal="left" vertical="center" wrapText="1" indent="1"/>
    </xf>
    <xf numFmtId="168" fontId="3" fillId="0" borderId="0" xfId="0" applyNumberFormat="1" applyFont="1" applyFill="1" applyBorder="1" applyAlignment="1">
      <alignment horizontal="left" vertical="center" wrapText="1" indent="2"/>
    </xf>
    <xf numFmtId="168" fontId="2" fillId="0" borderId="0" xfId="0" applyNumberFormat="1" applyFont="1" applyBorder="1" applyAlignment="1">
      <alignment horizontal="left" vertical="center" wrapText="1" indent="1"/>
    </xf>
    <xf numFmtId="165" fontId="2" fillId="2" borderId="11" xfId="0" applyNumberFormat="1" applyFont="1" applyFill="1" applyBorder="1" applyAlignment="1">
      <alignment horizontal="right" vertical="center"/>
    </xf>
    <xf numFmtId="0" fontId="1" fillId="0" borderId="0" xfId="3" applyFont="1" applyBorder="1"/>
    <xf numFmtId="0" fontId="2" fillId="0" borderId="0" xfId="3" applyFont="1" applyBorder="1" applyAlignment="1">
      <alignment horizontal="left" vertical="center"/>
    </xf>
    <xf numFmtId="0" fontId="3" fillId="0" borderId="0" xfId="3" applyFont="1" applyAlignment="1">
      <alignment vertical="center"/>
    </xf>
    <xf numFmtId="0" fontId="21" fillId="0" borderId="0" xfId="3" applyFont="1" applyAlignment="1">
      <alignment vertical="center"/>
    </xf>
    <xf numFmtId="0" fontId="1" fillId="0" borderId="0" xfId="3" applyFont="1"/>
    <xf numFmtId="0" fontId="3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center" vertical="center"/>
    </xf>
    <xf numFmtId="0" fontId="1" fillId="0" borderId="0" xfId="3" applyFont="1" applyAlignment="1">
      <alignment vertical="center"/>
    </xf>
    <xf numFmtId="0" fontId="3" fillId="0" borderId="2" xfId="3" applyFont="1" applyBorder="1" applyAlignment="1">
      <alignment horizontal="left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27" xfId="3" applyFont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165" fontId="3" fillId="0" borderId="0" xfId="3" applyNumberFormat="1" applyFont="1" applyBorder="1" applyAlignment="1">
      <alignment horizontal="right" vertical="center"/>
    </xf>
    <xf numFmtId="165" fontId="3" fillId="3" borderId="0" xfId="3" applyNumberFormat="1" applyFont="1" applyFill="1" applyBorder="1" applyAlignment="1" applyProtection="1">
      <alignment horizontal="right" vertical="center"/>
    </xf>
    <xf numFmtId="165" fontId="3" fillId="0" borderId="0" xfId="3" applyNumberFormat="1" applyFont="1" applyBorder="1" applyAlignment="1">
      <alignment vertical="center"/>
    </xf>
    <xf numFmtId="165" fontId="3" fillId="3" borderId="0" xfId="3" applyNumberFormat="1" applyFont="1" applyFill="1" applyAlignment="1">
      <alignment vertical="center"/>
    </xf>
    <xf numFmtId="165" fontId="3" fillId="0" borderId="0" xfId="3" applyNumberFormat="1" applyFont="1" applyFill="1" applyBorder="1" applyAlignment="1">
      <alignment horizontal="right" vertical="center"/>
    </xf>
    <xf numFmtId="165" fontId="3" fillId="3" borderId="0" xfId="3" applyNumberFormat="1" applyFont="1" applyFill="1" applyBorder="1" applyAlignment="1">
      <alignment horizontal="right" vertical="center"/>
    </xf>
    <xf numFmtId="165" fontId="3" fillId="0" borderId="6" xfId="3" applyNumberFormat="1" applyFont="1" applyFill="1" applyBorder="1" applyAlignment="1">
      <alignment horizontal="right" vertical="center"/>
    </xf>
    <xf numFmtId="165" fontId="3" fillId="3" borderId="6" xfId="3" applyNumberFormat="1" applyFont="1" applyFill="1" applyBorder="1" applyAlignment="1">
      <alignment horizontal="right" vertical="center"/>
    </xf>
    <xf numFmtId="165" fontId="2" fillId="0" borderId="0" xfId="3" applyNumberFormat="1" applyFont="1" applyFill="1" applyBorder="1" applyAlignment="1">
      <alignment horizontal="right" vertical="center"/>
    </xf>
    <xf numFmtId="165" fontId="2" fillId="3" borderId="0" xfId="3" applyNumberFormat="1" applyFont="1" applyFill="1" applyBorder="1" applyAlignment="1">
      <alignment horizontal="right" vertical="center"/>
    </xf>
    <xf numFmtId="0" fontId="3" fillId="0" borderId="0" xfId="3" applyFont="1" applyBorder="1" applyAlignment="1">
      <alignment horizontal="left" vertical="center" wrapText="1"/>
    </xf>
    <xf numFmtId="165" fontId="2" fillId="0" borderId="11" xfId="3" applyNumberFormat="1" applyFont="1" applyFill="1" applyBorder="1" applyAlignment="1">
      <alignment horizontal="right" vertical="center"/>
    </xf>
    <xf numFmtId="165" fontId="2" fillId="3" borderId="11" xfId="3" applyNumberFormat="1" applyFont="1" applyFill="1" applyBorder="1" applyAlignment="1">
      <alignment horizontal="right" vertical="center"/>
    </xf>
    <xf numFmtId="165" fontId="2" fillId="0" borderId="8" xfId="3" applyNumberFormat="1" applyFont="1" applyFill="1" applyBorder="1" applyAlignment="1">
      <alignment horizontal="right" vertical="center"/>
    </xf>
    <xf numFmtId="165" fontId="2" fillId="3" borderId="8" xfId="3" applyNumberFormat="1" applyFont="1" applyFill="1" applyBorder="1" applyAlignment="1">
      <alignment horizontal="right" vertical="center"/>
    </xf>
    <xf numFmtId="165" fontId="1" fillId="0" borderId="0" xfId="3" applyNumberFormat="1" applyFont="1" applyFill="1" applyBorder="1" applyAlignment="1">
      <alignment horizontal="right" vertical="center"/>
    </xf>
    <xf numFmtId="0" fontId="2" fillId="0" borderId="0" xfId="3" applyFont="1" applyBorder="1" applyAlignment="1" applyProtection="1">
      <alignment vertical="center"/>
    </xf>
    <xf numFmtId="165" fontId="3" fillId="2" borderId="0" xfId="3" applyNumberFormat="1" applyFont="1" applyFill="1" applyBorder="1" applyAlignment="1">
      <alignment horizontal="right" vertical="center"/>
    </xf>
    <xf numFmtId="0" fontId="3" fillId="0" borderId="0" xfId="3" applyFont="1" applyFill="1" applyBorder="1" applyAlignment="1">
      <alignment horizontal="left" vertical="center" wrapText="1" indent="1"/>
    </xf>
    <xf numFmtId="0" fontId="2" fillId="0" borderId="0" xfId="4" applyFont="1" applyAlignment="1">
      <alignment horizontal="left" vertical="center"/>
    </xf>
    <xf numFmtId="0" fontId="3" fillId="0" borderId="0" xfId="4" applyFont="1" applyAlignment="1">
      <alignment horizontal="left" vertical="center"/>
    </xf>
    <xf numFmtId="1" fontId="3" fillId="0" borderId="2" xfId="4" applyNumberFormat="1" applyFont="1" applyBorder="1" applyAlignment="1">
      <alignment horizontal="left" vertical="center"/>
    </xf>
    <xf numFmtId="165" fontId="3" fillId="0" borderId="0" xfId="4" applyNumberFormat="1" applyFont="1" applyBorder="1" applyAlignment="1">
      <alignment horizontal="center" vertical="center"/>
    </xf>
    <xf numFmtId="165" fontId="3" fillId="0" borderId="0" xfId="4" applyNumberFormat="1" applyFont="1" applyAlignment="1">
      <alignment horizontal="center" vertical="center"/>
    </xf>
    <xf numFmtId="165" fontId="3" fillId="3" borderId="0" xfId="4" applyNumberFormat="1" applyFont="1" applyFill="1" applyAlignment="1">
      <alignment horizontal="center" vertical="center"/>
    </xf>
    <xf numFmtId="165" fontId="3" fillId="0" borderId="0" xfId="4" applyNumberFormat="1" applyFont="1" applyFill="1" applyBorder="1" applyAlignment="1">
      <alignment horizontal="right" vertical="center"/>
    </xf>
    <xf numFmtId="165" fontId="3" fillId="0" borderId="5" xfId="4" applyNumberFormat="1" applyFont="1" applyFill="1" applyBorder="1" applyAlignment="1">
      <alignment horizontal="right" vertical="center"/>
    </xf>
    <xf numFmtId="165" fontId="3" fillId="3" borderId="0" xfId="4" applyNumberFormat="1" applyFont="1" applyFill="1" applyBorder="1" applyAlignment="1">
      <alignment horizontal="right" vertical="center"/>
    </xf>
    <xf numFmtId="165" fontId="2" fillId="0" borderId="8" xfId="4" applyNumberFormat="1" applyFont="1" applyFill="1" applyBorder="1" applyAlignment="1">
      <alignment horizontal="right" vertical="center"/>
    </xf>
    <xf numFmtId="165" fontId="2" fillId="0" borderId="9" xfId="4" applyNumberFormat="1" applyFont="1" applyFill="1" applyBorder="1" applyAlignment="1">
      <alignment horizontal="right" vertical="center"/>
    </xf>
    <xf numFmtId="165" fontId="2" fillId="3" borderId="8" xfId="4" applyNumberFormat="1" applyFont="1" applyFill="1" applyBorder="1" applyAlignment="1">
      <alignment horizontal="right" vertical="center"/>
    </xf>
    <xf numFmtId="0" fontId="1" fillId="0" borderId="0" xfId="0" applyFont="1" applyBorder="1" applyAlignment="1"/>
    <xf numFmtId="164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/>
    <xf numFmtId="1" fontId="1" fillId="0" borderId="0" xfId="0" applyNumberFormat="1" applyFont="1" applyBorder="1" applyAlignment="1"/>
    <xf numFmtId="1" fontId="3" fillId="0" borderId="0" xfId="0" applyNumberFormat="1" applyFont="1" applyBorder="1" applyAlignment="1">
      <alignment horizontal="left" vertical="center"/>
    </xf>
    <xf numFmtId="1" fontId="1" fillId="0" borderId="0" xfId="0" applyNumberFormat="1" applyFont="1"/>
    <xf numFmtId="1" fontId="1" fillId="0" borderId="0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right" vertical="center" wrapText="1"/>
    </xf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5" xfId="0" applyNumberFormat="1" applyFont="1" applyFill="1" applyBorder="1" applyAlignment="1">
      <alignment horizontal="right" vertical="center" wrapText="1"/>
    </xf>
    <xf numFmtId="165" fontId="3" fillId="0" borderId="35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13" fillId="0" borderId="0" xfId="0" applyNumberFormat="1" applyFont="1" applyAlignment="1">
      <alignment horizontal="left" vertical="center" wrapText="1"/>
    </xf>
    <xf numFmtId="166" fontId="13" fillId="4" borderId="0" xfId="0" applyNumberFormat="1" applyFont="1" applyFill="1" applyBorder="1" applyAlignment="1">
      <alignment horizontal="left" vertical="center" wrapText="1"/>
    </xf>
    <xf numFmtId="0" fontId="13" fillId="0" borderId="0" xfId="0" applyFont="1" applyBorder="1"/>
    <xf numFmtId="0" fontId="1" fillId="0" borderId="0" xfId="0" applyFont="1"/>
    <xf numFmtId="0" fontId="1" fillId="0" borderId="0" xfId="0" applyFont="1" applyBorder="1"/>
    <xf numFmtId="165" fontId="2" fillId="0" borderId="36" xfId="0" applyNumberFormat="1" applyFont="1" applyFill="1" applyBorder="1" applyAlignment="1">
      <alignment horizontal="right" vertical="center"/>
    </xf>
    <xf numFmtId="165" fontId="2" fillId="2" borderId="14" xfId="0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/>
    </xf>
    <xf numFmtId="165" fontId="3" fillId="2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/>
    </xf>
    <xf numFmtId="0" fontId="1" fillId="0" borderId="0" xfId="4" applyFont="1" applyAlignment="1">
      <alignment horizontal="center" vertical="center"/>
    </xf>
    <xf numFmtId="164" fontId="1" fillId="0" borderId="0" xfId="4" applyNumberFormat="1" applyFont="1" applyAlignment="1">
      <alignment horizontal="center" vertical="center"/>
    </xf>
    <xf numFmtId="1" fontId="1" fillId="0" borderId="0" xfId="4" applyNumberFormat="1" applyFont="1" applyAlignment="1">
      <alignment horizontal="center" vertical="center"/>
    </xf>
    <xf numFmtId="166" fontId="1" fillId="0" borderId="0" xfId="4" applyNumberFormat="1" applyFont="1" applyBorder="1" applyAlignment="1">
      <alignment horizontal="left" vertical="center" wrapText="1"/>
    </xf>
    <xf numFmtId="0" fontId="3" fillId="0" borderId="0" xfId="4" applyFont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164" fontId="3" fillId="0" borderId="0" xfId="4" applyNumberFormat="1" applyFont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1" fontId="2" fillId="0" borderId="2" xfId="4" applyNumberFormat="1" applyFont="1" applyBorder="1" applyAlignment="1">
      <alignment horizontal="center" vertical="center" wrapText="1"/>
    </xf>
    <xf numFmtId="49" fontId="2" fillId="0" borderId="3" xfId="4" applyNumberFormat="1" applyFont="1" applyBorder="1" applyAlignment="1">
      <alignment horizontal="center" vertical="center"/>
    </xf>
    <xf numFmtId="1" fontId="2" fillId="2" borderId="2" xfId="4" applyNumberFormat="1" applyFont="1" applyFill="1" applyBorder="1" applyAlignment="1">
      <alignment horizontal="center" vertical="center" wrapText="1"/>
    </xf>
    <xf numFmtId="165" fontId="3" fillId="0" borderId="13" xfId="4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4" applyNumberFormat="1" applyFont="1" applyAlignment="1">
      <alignment horizontal="center" vertical="center"/>
    </xf>
    <xf numFmtId="49" fontId="2" fillId="0" borderId="0" xfId="4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" fontId="20" fillId="0" borderId="22" xfId="1" applyNumberFormat="1" applyFont="1" applyFill="1" applyBorder="1" applyAlignment="1">
      <alignment horizontal="center" vertical="center" wrapText="1"/>
    </xf>
    <xf numFmtId="1" fontId="20" fillId="0" borderId="23" xfId="1" applyNumberFormat="1" applyFont="1" applyFill="1" applyBorder="1" applyAlignment="1">
      <alignment horizontal="center" vertical="center" wrapText="1"/>
    </xf>
    <xf numFmtId="1" fontId="20" fillId="0" borderId="24" xfId="1" applyNumberFormat="1" applyFont="1" applyFill="1" applyBorder="1" applyAlignment="1">
      <alignment horizontal="center" vertical="center" wrapText="1"/>
    </xf>
    <xf numFmtId="1" fontId="20" fillId="0" borderId="25" xfId="1" applyNumberFormat="1" applyFont="1" applyFill="1" applyBorder="1" applyAlignment="1">
      <alignment horizontal="center" vertical="center" wrapText="1"/>
    </xf>
    <xf numFmtId="164" fontId="2" fillId="0" borderId="26" xfId="2" applyNumberFormat="1" applyFont="1" applyFill="1" applyBorder="1" applyAlignment="1">
      <alignment horizontal="center" vertical="center" wrapText="1"/>
    </xf>
    <xf numFmtId="164" fontId="2" fillId="0" borderId="29" xfId="2" applyNumberFormat="1" applyFont="1" applyFill="1" applyBorder="1" applyAlignment="1">
      <alignment horizontal="center" vertical="center" wrapText="1"/>
    </xf>
    <xf numFmtId="0" fontId="2" fillId="0" borderId="22" xfId="3" applyFont="1" applyBorder="1" applyAlignment="1" applyProtection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204">
    <cellStyle name="20 % - Accent1 2" xfId="5"/>
    <cellStyle name="20 % - Accent1 3" xfId="6"/>
    <cellStyle name="20 % - Accent2 2" xfId="7"/>
    <cellStyle name="20 % - Accent2 3" xfId="8"/>
    <cellStyle name="20 % - Accent3 2" xfId="9"/>
    <cellStyle name="20 % - Accent3 3" xfId="10"/>
    <cellStyle name="20 % - Accent4 2" xfId="11"/>
    <cellStyle name="20 % - Accent4 3" xfId="12"/>
    <cellStyle name="20 % - Accent5 2" xfId="13"/>
    <cellStyle name="20 % - Accent5 3" xfId="14"/>
    <cellStyle name="20 % - Accent6 2" xfId="15"/>
    <cellStyle name="20 % - Accent6 3" xfId="16"/>
    <cellStyle name="20% - Accent1" xfId="17"/>
    <cellStyle name="20% - Accent1 2" xfId="18"/>
    <cellStyle name="20% - Accent2" xfId="19"/>
    <cellStyle name="20% - Accent2 2" xfId="20"/>
    <cellStyle name="20% - Accent3" xfId="21"/>
    <cellStyle name="20% - Accent3 2" xfId="22"/>
    <cellStyle name="20% - Accent4" xfId="23"/>
    <cellStyle name="20% - Accent4 2" xfId="24"/>
    <cellStyle name="20% - Accent5" xfId="25"/>
    <cellStyle name="20% - Accent5 2" xfId="26"/>
    <cellStyle name="20% - Accent6" xfId="27"/>
    <cellStyle name="20% - Accent6 2" xfId="28"/>
    <cellStyle name="40 % - Accent1 2" xfId="29"/>
    <cellStyle name="40 % - Accent1 3" xfId="30"/>
    <cellStyle name="40 % - Accent2 2" xfId="31"/>
    <cellStyle name="40 % - Accent2 3" xfId="32"/>
    <cellStyle name="40 % - Accent3 2" xfId="33"/>
    <cellStyle name="40 % - Accent3 3" xfId="34"/>
    <cellStyle name="40 % - Accent4 2" xfId="35"/>
    <cellStyle name="40 % - Accent4 3" xfId="36"/>
    <cellStyle name="40 % - Accent5 2" xfId="37"/>
    <cellStyle name="40 % - Accent5 3" xfId="38"/>
    <cellStyle name="40 % - Accent6 2" xfId="39"/>
    <cellStyle name="40 % - Accent6 3" xfId="40"/>
    <cellStyle name="40% - Accent1" xfId="41"/>
    <cellStyle name="40% - Accent1 2" xfId="42"/>
    <cellStyle name="40% - Accent2" xfId="43"/>
    <cellStyle name="40% - Accent2 2" xfId="44"/>
    <cellStyle name="40% - Accent3" xfId="45"/>
    <cellStyle name="40% - Accent3 2" xfId="46"/>
    <cellStyle name="40% - Accent4" xfId="47"/>
    <cellStyle name="40% - Accent4 2" xfId="48"/>
    <cellStyle name="40% - Accent5" xfId="49"/>
    <cellStyle name="40% - Accent5 2" xfId="50"/>
    <cellStyle name="40% - Accent6" xfId="51"/>
    <cellStyle name="40% - Accent6 2" xfId="52"/>
    <cellStyle name="60 % - Accent1 2" xfId="53"/>
    <cellStyle name="60 % - Accent3 2" xfId="54"/>
    <cellStyle name="60 % - Accent4 2" xfId="55"/>
    <cellStyle name="60 % - Accent6 2" xfId="56"/>
    <cellStyle name="60% - Accent1" xfId="57"/>
    <cellStyle name="60% - Accent2" xfId="58"/>
    <cellStyle name="60% - Accent3" xfId="59"/>
    <cellStyle name="60% - Accent4" xfId="60"/>
    <cellStyle name="60% - Accent5" xfId="61"/>
    <cellStyle name="60% - Accent6" xfId="62"/>
    <cellStyle name="Accent1 2" xfId="63"/>
    <cellStyle name="Accent2 2" xfId="64"/>
    <cellStyle name="Accent4 2" xfId="65"/>
    <cellStyle name="Anos" xfId="66"/>
    <cellStyle name="arron" xfId="67"/>
    <cellStyle name="Bad" xfId="68"/>
    <cellStyle name="Calcul 2" xfId="69"/>
    <cellStyle name="Calculation" xfId="70"/>
    <cellStyle name="Check Cell" xfId="71"/>
    <cellStyle name="Commentaire 2" xfId="72"/>
    <cellStyle name="Commentaire 3" xfId="73"/>
    <cellStyle name="Commentaire 3 2" xfId="74"/>
    <cellStyle name="Commentaire 3 2 2" xfId="75"/>
    <cellStyle name="Commentaire 3 3" xfId="76"/>
    <cellStyle name="Commentaire 4" xfId="77"/>
    <cellStyle name="Commentaire 4 2" xfId="78"/>
    <cellStyle name="Date" xfId="79"/>
    <cellStyle name="Date 2" xfId="80"/>
    <cellStyle name="En-tête 1" xfId="81"/>
    <cellStyle name="En-tête 1 2" xfId="82"/>
    <cellStyle name="En-tête 1 2 2" xfId="83"/>
    <cellStyle name="En-tête 1 2_Tableaux_Budget_2017_20161017" xfId="84"/>
    <cellStyle name="En-tête 2" xfId="85"/>
    <cellStyle name="En-tête 2 2" xfId="86"/>
    <cellStyle name="En-tête 2 2 2" xfId="87"/>
    <cellStyle name="En-tête 2 2_Tableaux_Budget_2017_20161017" xfId="88"/>
    <cellStyle name="Euro" xfId="89"/>
    <cellStyle name="Explanatory Text" xfId="90"/>
    <cellStyle name="Fixe" xfId="91"/>
    <cellStyle name="Fixe 2" xfId="92"/>
    <cellStyle name="Good" xfId="93"/>
    <cellStyle name="Heading 1" xfId="94"/>
    <cellStyle name="Heading 2" xfId="95"/>
    <cellStyle name="Heading 3" xfId="96"/>
    <cellStyle name="Heading 4" xfId="97"/>
    <cellStyle name="Input" xfId="98"/>
    <cellStyle name="Lien hypertexte 2" xfId="99"/>
    <cellStyle name="Lien hypertexte 2 2" xfId="100"/>
    <cellStyle name="Lien hypertexte 2_Tableaux_Budget_2017_20161017" xfId="101"/>
    <cellStyle name="Linked Cell" xfId="102"/>
    <cellStyle name="Milliers 2" xfId="103"/>
    <cellStyle name="Milliers 2 2" xfId="104"/>
    <cellStyle name="Milliers 2 2 2" xfId="105"/>
    <cellStyle name="Milliers 2 3" xfId="106"/>
    <cellStyle name="Milliers 2_CONSO-B.7.1 - Endettement total net 2011" xfId="107"/>
    <cellStyle name="Milliers 3" xfId="108"/>
    <cellStyle name="Milliers 4" xfId="109"/>
    <cellStyle name="Milliers 4 2" xfId="110"/>
    <cellStyle name="Milliers 4 2 2" xfId="111"/>
    <cellStyle name="Milliers 4 2 2 2" xfId="112"/>
    <cellStyle name="Milliers 4 2 3" xfId="113"/>
    <cellStyle name="Milliers 4 3" xfId="114"/>
    <cellStyle name="Milliers 4 3 2" xfId="115"/>
    <cellStyle name="Monétaire 2" xfId="116"/>
    <cellStyle name="Monétaire 2 2" xfId="117"/>
    <cellStyle name="Monétaire 3" xfId="118"/>
    <cellStyle name="Monétaire 4" xfId="119"/>
    <cellStyle name="Monétaire 4 2" xfId="120"/>
    <cellStyle name="Monétaire 4 2 2" xfId="121"/>
    <cellStyle name="Monétaire 4 2 2 2" xfId="122"/>
    <cellStyle name="Monétaire 4 2 3" xfId="123"/>
    <cellStyle name="Monétaire 4 3" xfId="124"/>
    <cellStyle name="Monétaire 4 3 2" xfId="125"/>
    <cellStyle name="Monétaire0" xfId="126"/>
    <cellStyle name="Monétaire0 2" xfId="127"/>
    <cellStyle name="Neutral" xfId="128"/>
    <cellStyle name="Non défini" xfId="129"/>
    <cellStyle name="Non défini 2" xfId="130"/>
    <cellStyle name="Non défini 2 2" xfId="131"/>
    <cellStyle name="Non défini 2_Tableaux_Budget_2017_20161017" xfId="132"/>
    <cellStyle name="Normal" xfId="0" builtinId="0"/>
    <cellStyle name="Normal 10" xfId="133"/>
    <cellStyle name="Normal 11" xfId="134"/>
    <cellStyle name="Normal 11 2" xfId="135"/>
    <cellStyle name="Normal 12" xfId="136"/>
    <cellStyle name="Normal 12 2" xfId="137"/>
    <cellStyle name="Normal 13" xfId="138"/>
    <cellStyle name="Normal 13 2" xfId="139"/>
    <cellStyle name="Normal 14" xfId="4"/>
    <cellStyle name="Normal 2" xfId="140"/>
    <cellStyle name="Normal 2 2" xfId="141"/>
    <cellStyle name="Normal 2 2 2" xfId="142"/>
    <cellStyle name="Normal 2 3" xfId="143"/>
    <cellStyle name="Normal 2_B.8 - Mouvement des placements FA-31-12-2010" xfId="144"/>
    <cellStyle name="Normal 3" xfId="145"/>
    <cellStyle name="Normal 3 2" xfId="146"/>
    <cellStyle name="Normal 3 2 2" xfId="147"/>
    <cellStyle name="Normal 3 3" xfId="148"/>
    <cellStyle name="Normal 3 3 2" xfId="149"/>
    <cellStyle name="Normal 3 3_Tableaux_Budget_2017_20161017" xfId="150"/>
    <cellStyle name="Normal 3_Princ_ind_eco_2013-2014_C_Langelier_20141009" xfId="151"/>
    <cellStyle name="Normal 4" xfId="152"/>
    <cellStyle name="Normal 4 2" xfId="153"/>
    <cellStyle name="Normal 5" xfId="154"/>
    <cellStyle name="Normal 5 2" xfId="155"/>
    <cellStyle name="Normal 6" xfId="156"/>
    <cellStyle name="Normal 6 2" xfId="157"/>
    <cellStyle name="Normal 6 2 2" xfId="158"/>
    <cellStyle name="Normal 6 3" xfId="159"/>
    <cellStyle name="Normal 6_Tableaux_Budget_2017_20161017" xfId="160"/>
    <cellStyle name="Normal 7" xfId="161"/>
    <cellStyle name="Normal 7 2" xfId="162"/>
    <cellStyle name="Normal 8" xfId="163"/>
    <cellStyle name="Normal 9" xfId="3"/>
    <cellStyle name="Normal_demande_AlineMarchand_2011-10-11_v3" xfId="1"/>
    <cellStyle name="Normal_demande_AlineMarchand_2011-10-11_v3 2" xfId="2"/>
    <cellStyle name="Note" xfId="164"/>
    <cellStyle name="Output" xfId="165"/>
    <cellStyle name="Pourcentage 2" xfId="166"/>
    <cellStyle name="Pourcentage 2 2" xfId="167"/>
    <cellStyle name="Pourcentage 2 2 2" xfId="168"/>
    <cellStyle name="Pourcentage 2 3" xfId="169"/>
    <cellStyle name="Pourcentage 3" xfId="170"/>
    <cellStyle name="Pourcentage 3 2" xfId="171"/>
    <cellStyle name="Pourcentage 3 2 2" xfId="172"/>
    <cellStyle name="Pourcentage 3 3" xfId="173"/>
    <cellStyle name="Pourcentage 4" xfId="174"/>
    <cellStyle name="Pourcentage 4 2" xfId="175"/>
    <cellStyle name="Pourcentage 5" xfId="176"/>
    <cellStyle name="Pourcentage 5 2" xfId="177"/>
    <cellStyle name="Pourcentage 6" xfId="178"/>
    <cellStyle name="Pourcentage 6 2" xfId="179"/>
    <cellStyle name="Pourcentage 6 2 2" xfId="180"/>
    <cellStyle name="Pourcentage 6 3" xfId="181"/>
    <cellStyle name="Pourcentage 7" xfId="182"/>
    <cellStyle name="Pourcentage 7 2" xfId="183"/>
    <cellStyle name="Pourcentage 7 2 2" xfId="184"/>
    <cellStyle name="Pourcentage 8" xfId="185"/>
    <cellStyle name="Pourcentage 8 2" xfId="186"/>
    <cellStyle name="Pourcentage 8 2 2" xfId="187"/>
    <cellStyle name="Pourcentage 8 2 2 2" xfId="188"/>
    <cellStyle name="Pourcentage 8 2 3" xfId="189"/>
    <cellStyle name="Pourcentage 8 3" xfId="190"/>
    <cellStyle name="Pourcentage 8 3 2" xfId="191"/>
    <cellStyle name="Sortie 2" xfId="192"/>
    <cellStyle name="Title" xfId="193"/>
    <cellStyle name="Titre 2" xfId="194"/>
    <cellStyle name="Titre 1 2" xfId="195"/>
    <cellStyle name="Titre 2 2" xfId="196"/>
    <cellStyle name="Titre 3 2" xfId="197"/>
    <cellStyle name="Titre 4 2" xfId="198"/>
    <cellStyle name="Titulo" xfId="199"/>
    <cellStyle name="Total 2" xfId="200"/>
    <cellStyle name="Virgule0" xfId="201"/>
    <cellStyle name="Virgule0 2" xfId="202"/>
    <cellStyle name="Warning Text" xfId="2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270510</xdr:rowOff>
    </xdr:from>
    <xdr:to>
      <xdr:col>15</xdr:col>
      <xdr:colOff>0</xdr:colOff>
      <xdr:row>2</xdr:row>
      <xdr:rowOff>497263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9582150" y="1080135"/>
          <a:ext cx="0" cy="64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41529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41529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41</xdr:row>
      <xdr:rowOff>0</xdr:rowOff>
    </xdr:from>
    <xdr:to>
      <xdr:col>1</xdr:col>
      <xdr:colOff>123825</xdr:colOff>
      <xdr:row>41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625" y="846772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mptabilite\Transactions%20financieres\Act_Invest\Fins%20d'ann&#233;es%20ant&#233;rieurs\Fin%20d'ann&#233;e%202006\Analayses%20de%20compte\3.1.4%20%20Interarr%20-%20Transfert%20d&#233;penses%20-%20FD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1.4.1 Anjou"/>
      <sheetName val="3.1.4 Transfert dépenses FDI"/>
      <sheetName val="3.1.4.2 Île Bizard..."/>
      <sheetName val="3.1.4.3 La Salle"/>
      <sheetName val="3.1.4.4 Lachine"/>
      <sheetName val="3.1.4.5 Montréal-Nord"/>
      <sheetName val="3.1.4.6 Outremont"/>
      <sheetName val="3.1.4.7 Pierrefonds ..."/>
      <sheetName val="3.1.4.8 St-Laurent"/>
      <sheetName val="3.1.4.9 St-Léonard"/>
      <sheetName val="3.1.4.10 Verd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view="pageBreakPreview" zoomScaleNormal="100" zoomScaleSheetLayoutView="100" workbookViewId="0"/>
  </sheetViews>
  <sheetFormatPr baseColWidth="10" defaultColWidth="11.5703125" defaultRowHeight="15" customHeight="1"/>
  <cols>
    <col min="1" max="1" width="42.5703125" style="41" bestFit="1" customWidth="1"/>
    <col min="2" max="7" width="10.85546875" style="4" bestFit="1" customWidth="1"/>
    <col min="8" max="8" width="11.42578125" style="4" bestFit="1" customWidth="1"/>
    <col min="9" max="16384" width="11.5703125" style="1"/>
  </cols>
  <sheetData>
    <row r="1" spans="1:8" ht="15" customHeight="1">
      <c r="A1" s="2" t="s">
        <v>0</v>
      </c>
      <c r="B1" s="2"/>
      <c r="C1" s="3"/>
      <c r="D1" s="3"/>
      <c r="E1" s="3"/>
      <c r="F1" s="3"/>
      <c r="G1" s="3"/>
      <c r="H1" s="3"/>
    </row>
    <row r="2" spans="1:8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5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10">
        <v>2017</v>
      </c>
      <c r="G3" s="9">
        <v>2017</v>
      </c>
      <c r="H3" s="11">
        <v>2018</v>
      </c>
    </row>
    <row r="4" spans="1:8" ht="15" customHeight="1">
      <c r="A4" s="2" t="s">
        <v>4</v>
      </c>
      <c r="B4" s="12"/>
      <c r="C4" s="13"/>
      <c r="D4" s="13"/>
      <c r="E4" s="13"/>
      <c r="F4" s="13"/>
      <c r="G4" s="14"/>
      <c r="H4" s="15"/>
    </row>
    <row r="5" spans="1:8" ht="15" customHeight="1">
      <c r="A5" s="5" t="s">
        <v>6</v>
      </c>
      <c r="B5" s="13">
        <v>2973164.0999999996</v>
      </c>
      <c r="C5" s="13">
        <v>3061444.5000000005</v>
      </c>
      <c r="D5" s="13">
        <v>3173700.9</v>
      </c>
      <c r="E5" s="13">
        <v>3262398</v>
      </c>
      <c r="F5" s="17">
        <v>3339143.5999999987</v>
      </c>
      <c r="G5" s="18">
        <v>3342043.399999999</v>
      </c>
      <c r="H5" s="15">
        <v>3472419.0999999992</v>
      </c>
    </row>
    <row r="6" spans="1:8" ht="15" customHeight="1">
      <c r="A6" s="5" t="s">
        <v>8</v>
      </c>
      <c r="B6" s="13">
        <v>238411.79999999996</v>
      </c>
      <c r="C6" s="13">
        <v>250956.5</v>
      </c>
      <c r="D6" s="17">
        <v>254543.30000000002</v>
      </c>
      <c r="E6" s="17">
        <v>252329.5</v>
      </c>
      <c r="F6" s="17">
        <v>259994.69999999998</v>
      </c>
      <c r="G6" s="18">
        <v>256494.69999999998</v>
      </c>
      <c r="H6" s="15">
        <v>270942.90000000002</v>
      </c>
    </row>
    <row r="7" spans="1:8" ht="15" customHeight="1">
      <c r="A7" s="5" t="s">
        <v>10</v>
      </c>
      <c r="B7" s="13">
        <v>396295.6</v>
      </c>
      <c r="C7" s="13">
        <v>400572.5</v>
      </c>
      <c r="D7" s="17">
        <v>406084.4</v>
      </c>
      <c r="E7" s="17">
        <v>404753.60000000003</v>
      </c>
      <c r="F7" s="17">
        <v>397037</v>
      </c>
      <c r="G7" s="18">
        <v>403676.39999999997</v>
      </c>
      <c r="H7" s="15">
        <v>417899.4</v>
      </c>
    </row>
    <row r="8" spans="1:8" ht="15" customHeight="1">
      <c r="A8" s="5" t="s">
        <v>12</v>
      </c>
      <c r="B8" s="13">
        <v>402151.10000000003</v>
      </c>
      <c r="C8" s="13">
        <v>296503.90000000002</v>
      </c>
      <c r="D8" s="17">
        <v>256023.80000000002</v>
      </c>
      <c r="E8" s="17">
        <v>244535.69999999998</v>
      </c>
      <c r="F8" s="17">
        <v>252956.79999999999</v>
      </c>
      <c r="G8" s="18">
        <v>245276.69999999998</v>
      </c>
      <c r="H8" s="15">
        <v>292439.39999999997</v>
      </c>
    </row>
    <row r="9" spans="1:8" ht="15" customHeight="1">
      <c r="A9" s="5" t="s">
        <v>13</v>
      </c>
      <c r="B9" s="13">
        <v>307147.5</v>
      </c>
      <c r="C9" s="13">
        <v>289834</v>
      </c>
      <c r="D9" s="17">
        <v>304688.5</v>
      </c>
      <c r="E9" s="17">
        <v>314037.39999999997</v>
      </c>
      <c r="F9" s="17">
        <v>321996.5</v>
      </c>
      <c r="G9" s="18">
        <v>319076.40000000002</v>
      </c>
      <c r="H9" s="15">
        <v>312866.7</v>
      </c>
    </row>
    <row r="10" spans="1:8" ht="15" customHeight="1">
      <c r="A10" s="5" t="s">
        <v>15</v>
      </c>
      <c r="B10" s="13">
        <v>195765.4</v>
      </c>
      <c r="C10" s="13">
        <v>178368.3</v>
      </c>
      <c r="D10" s="17">
        <v>170756.1</v>
      </c>
      <c r="E10" s="17">
        <v>163733.1</v>
      </c>
      <c r="F10" s="17">
        <v>176456.9</v>
      </c>
      <c r="G10" s="18">
        <v>195206.7</v>
      </c>
      <c r="H10" s="15">
        <v>206627.9</v>
      </c>
    </row>
    <row r="11" spans="1:8" ht="15" customHeight="1">
      <c r="A11" s="5" t="s">
        <v>17</v>
      </c>
      <c r="B11" s="13">
        <v>160198.79999999999</v>
      </c>
      <c r="C11" s="13">
        <v>189811</v>
      </c>
      <c r="D11" s="17">
        <v>196808.6</v>
      </c>
      <c r="E11" s="17">
        <v>222776.19999999998</v>
      </c>
      <c r="F11" s="17">
        <v>238831.5</v>
      </c>
      <c r="G11" s="18">
        <v>181769.60000000001</v>
      </c>
      <c r="H11" s="15">
        <v>212534.39999999999</v>
      </c>
    </row>
    <row r="12" spans="1:8" ht="15" customHeight="1">
      <c r="A12" s="5" t="s">
        <v>19</v>
      </c>
      <c r="B12" s="13">
        <v>118801.79999999999</v>
      </c>
      <c r="C12" s="13">
        <v>122800.8</v>
      </c>
      <c r="D12" s="17">
        <v>133630.1</v>
      </c>
      <c r="E12" s="17">
        <v>138049.4</v>
      </c>
      <c r="F12" s="17">
        <v>138162.20000000001</v>
      </c>
      <c r="G12" s="18">
        <v>138192.09999999998</v>
      </c>
      <c r="H12" s="15">
        <v>148751.70000000001</v>
      </c>
    </row>
    <row r="13" spans="1:8" ht="15" customHeight="1">
      <c r="A13" s="20" t="s">
        <v>20</v>
      </c>
      <c r="B13" s="21">
        <v>25611.7</v>
      </c>
      <c r="C13" s="21">
        <v>25323.200000000001</v>
      </c>
      <c r="D13" s="17">
        <v>28648</v>
      </c>
      <c r="E13" s="17">
        <v>19369.7</v>
      </c>
      <c r="F13" s="17">
        <v>97680.2</v>
      </c>
      <c r="G13" s="18">
        <v>21879.200000000001</v>
      </c>
      <c r="H13" s="15">
        <v>33014.5</v>
      </c>
    </row>
    <row r="14" spans="1:8" ht="15" customHeight="1">
      <c r="A14" s="20" t="s">
        <v>21</v>
      </c>
      <c r="B14" s="22">
        <v>78735.199999999997</v>
      </c>
      <c r="C14" s="22">
        <v>40318.199999999997</v>
      </c>
      <c r="D14" s="22">
        <v>73154.2</v>
      </c>
      <c r="E14" s="22">
        <v>143512.6</v>
      </c>
      <c r="F14" s="22">
        <v>194302.2</v>
      </c>
      <c r="G14" s="23">
        <v>98068.7</v>
      </c>
      <c r="H14" s="24">
        <v>104687.3</v>
      </c>
    </row>
    <row r="15" spans="1:8" ht="15" customHeight="1">
      <c r="A15" s="25" t="s">
        <v>22</v>
      </c>
      <c r="B15" s="26">
        <f t="array" ref="B15">SUM(B5:B14)</f>
        <v>4896283</v>
      </c>
      <c r="C15" s="26">
        <f t="array" ref="C15">SUM(C5:C14)</f>
        <v>4855932.9000000004</v>
      </c>
      <c r="D15" s="26">
        <f t="array" ref="D15">SUM(D5:D14)</f>
        <v>4998037.8999999985</v>
      </c>
      <c r="E15" s="26">
        <f t="array" ref="E15">SUM(E5:E14)</f>
        <v>5165495.2</v>
      </c>
      <c r="F15" s="26">
        <f t="array" ref="F15">SUM(F5:F14)</f>
        <v>5416561.5999999996</v>
      </c>
      <c r="G15" s="27">
        <f t="array" ref="G15">SUM(G5:G14)</f>
        <v>5201683.8999999994</v>
      </c>
      <c r="H15" s="28">
        <f t="array" ref="H15">SUM(H5:H14)</f>
        <v>5472183.2999999998</v>
      </c>
    </row>
    <row r="16" spans="1:8" ht="15" customHeight="1">
      <c r="A16" s="25"/>
      <c r="B16" s="21"/>
      <c r="C16" s="21"/>
      <c r="D16" s="21"/>
      <c r="E16" s="21"/>
      <c r="F16" s="21"/>
      <c r="G16" s="18"/>
      <c r="H16" s="15"/>
    </row>
    <row r="17" spans="1:8" ht="15" customHeight="1">
      <c r="A17" s="25" t="s">
        <v>23</v>
      </c>
      <c r="B17" s="21"/>
      <c r="C17" s="21"/>
      <c r="D17" s="21"/>
      <c r="E17" s="21"/>
      <c r="F17" s="21"/>
      <c r="G17" s="18"/>
      <c r="H17" s="15"/>
    </row>
    <row r="18" spans="1:8" ht="15" customHeight="1">
      <c r="A18" s="25" t="s">
        <v>24</v>
      </c>
      <c r="B18" s="21"/>
      <c r="C18" s="21"/>
      <c r="D18" s="21"/>
      <c r="E18" s="21"/>
      <c r="F18" s="21"/>
      <c r="G18" s="18"/>
      <c r="H18" s="15"/>
    </row>
    <row r="19" spans="1:8" ht="15" customHeight="1">
      <c r="A19" s="29" t="s">
        <v>25</v>
      </c>
      <c r="B19" s="21">
        <v>236624.7</v>
      </c>
      <c r="C19" s="21">
        <v>229810.40000000002</v>
      </c>
      <c r="D19" s="21">
        <v>230238.1</v>
      </c>
      <c r="E19" s="21">
        <v>246298.2</v>
      </c>
      <c r="F19" s="21">
        <v>243955.30000000002</v>
      </c>
      <c r="G19" s="18">
        <v>241457.8</v>
      </c>
      <c r="H19" s="15">
        <v>249834.90000000002</v>
      </c>
    </row>
    <row r="20" spans="1:8" ht="15" customHeight="1">
      <c r="A20" s="29" t="s">
        <v>26</v>
      </c>
      <c r="B20" s="21">
        <v>959754.89999999991</v>
      </c>
      <c r="C20" s="21">
        <v>972214.39999999991</v>
      </c>
      <c r="D20" s="21">
        <v>974153.09999999986</v>
      </c>
      <c r="E20" s="21">
        <v>985976.60000000009</v>
      </c>
      <c r="F20" s="21">
        <v>1004949.3999999999</v>
      </c>
      <c r="G20" s="18">
        <v>952268.29999999993</v>
      </c>
      <c r="H20" s="15">
        <v>977525.50000000023</v>
      </c>
    </row>
    <row r="21" spans="1:8" ht="15" customHeight="1">
      <c r="A21" s="29" t="s">
        <v>27</v>
      </c>
      <c r="B21" s="21">
        <v>382527.4</v>
      </c>
      <c r="C21" s="21">
        <v>369227.7</v>
      </c>
      <c r="D21" s="21">
        <v>368661.4</v>
      </c>
      <c r="E21" s="21">
        <v>376105.6</v>
      </c>
      <c r="F21" s="21">
        <v>416006.80000000005</v>
      </c>
      <c r="G21" s="18">
        <v>408561.6</v>
      </c>
      <c r="H21" s="15">
        <v>398822.6</v>
      </c>
    </row>
    <row r="22" spans="1:8" ht="15" customHeight="1">
      <c r="A22" s="29" t="s">
        <v>28</v>
      </c>
      <c r="B22" s="21">
        <v>626585.49999999988</v>
      </c>
      <c r="C22" s="21">
        <v>551771.6</v>
      </c>
      <c r="D22" s="21">
        <v>561834.6</v>
      </c>
      <c r="E22" s="21">
        <v>625726.70000000007</v>
      </c>
      <c r="F22" s="21">
        <v>610322.20000000007</v>
      </c>
      <c r="G22" s="18">
        <v>591120.5</v>
      </c>
      <c r="H22" s="15">
        <v>646381</v>
      </c>
    </row>
    <row r="23" spans="1:8" ht="15" customHeight="1">
      <c r="A23" s="29" t="s">
        <v>30</v>
      </c>
      <c r="B23" s="21">
        <v>177979.4</v>
      </c>
      <c r="C23" s="21">
        <v>171360.5</v>
      </c>
      <c r="D23" s="21">
        <v>192345.19999999998</v>
      </c>
      <c r="E23" s="21">
        <v>192902.89999999997</v>
      </c>
      <c r="F23" s="21">
        <v>200710.8</v>
      </c>
      <c r="G23" s="18">
        <v>185704.80000000002</v>
      </c>
      <c r="H23" s="15">
        <v>180525.5</v>
      </c>
    </row>
    <row r="24" spans="1:8" ht="15" customHeight="1">
      <c r="A24" s="29" t="s">
        <v>31</v>
      </c>
      <c r="B24" s="21">
        <v>76499.599999999991</v>
      </c>
      <c r="C24" s="21">
        <v>78552.099999999991</v>
      </c>
      <c r="D24" s="21">
        <v>75862.900000000009</v>
      </c>
      <c r="E24" s="21">
        <v>91322.599999999991</v>
      </c>
      <c r="F24" s="21">
        <v>96523.8</v>
      </c>
      <c r="G24" s="18">
        <v>77906.3</v>
      </c>
      <c r="H24" s="15">
        <v>81483.099999999991</v>
      </c>
    </row>
    <row r="25" spans="1:8" ht="15" customHeight="1">
      <c r="A25" s="29" t="s">
        <v>32</v>
      </c>
      <c r="B25" s="22">
        <v>844573.19999999984</v>
      </c>
      <c r="C25" s="22">
        <v>784247.89999999991</v>
      </c>
      <c r="D25" s="22">
        <v>802272.89999999991</v>
      </c>
      <c r="E25" s="22">
        <v>825365.9</v>
      </c>
      <c r="F25" s="22">
        <v>903106.40000000014</v>
      </c>
      <c r="G25" s="23">
        <v>856229.2</v>
      </c>
      <c r="H25" s="24">
        <v>880924</v>
      </c>
    </row>
    <row r="26" spans="1:8" ht="15" customHeight="1">
      <c r="A26" s="30" t="s">
        <v>33</v>
      </c>
      <c r="B26" s="26">
        <f t="array" ref="B26">SUM(B19:B25)</f>
        <v>3304544.6999999997</v>
      </c>
      <c r="C26" s="26">
        <f t="array" ref="C26">SUM(C19:C25)</f>
        <v>3157184.5999999996</v>
      </c>
      <c r="D26" s="26">
        <f t="array" ref="D26">SUM(D19:D25)</f>
        <v>3205368.2</v>
      </c>
      <c r="E26" s="26">
        <f t="array" ref="E26">SUM(E19:E25)</f>
        <v>3343698.5</v>
      </c>
      <c r="F26" s="26">
        <f t="array" ref="F26">SUM(F19:F25)</f>
        <v>3475574.7</v>
      </c>
      <c r="G26" s="27">
        <f t="array" ref="G26">SUM(G19:G25)</f>
        <v>3313248.4999999991</v>
      </c>
      <c r="H26" s="28">
        <f>SUM(H19:H25)</f>
        <v>3415496.6000000006</v>
      </c>
    </row>
    <row r="27" spans="1:8" ht="15" customHeight="1">
      <c r="A27" s="30"/>
      <c r="B27" s="21"/>
      <c r="C27" s="21"/>
      <c r="D27" s="21"/>
      <c r="E27" s="21"/>
      <c r="F27" s="21"/>
      <c r="G27" s="18"/>
      <c r="H27" s="15"/>
    </row>
    <row r="28" spans="1:8" ht="15" customHeight="1">
      <c r="A28" s="30" t="s">
        <v>34</v>
      </c>
      <c r="B28" s="21"/>
      <c r="C28" s="21"/>
      <c r="D28" s="21"/>
      <c r="E28" s="21"/>
      <c r="F28" s="21"/>
      <c r="G28" s="18"/>
      <c r="H28" s="31"/>
    </row>
    <row r="29" spans="1:8" ht="15" customHeight="1">
      <c r="A29" s="29" t="s">
        <v>35</v>
      </c>
      <c r="B29" s="21">
        <v>643452.89999999991</v>
      </c>
      <c r="C29" s="21">
        <v>666050.69999999995</v>
      </c>
      <c r="D29" s="21">
        <v>670526.60000000009</v>
      </c>
      <c r="E29" s="21">
        <v>729170.1</v>
      </c>
      <c r="F29" s="21">
        <v>751146.4</v>
      </c>
      <c r="G29" s="18">
        <v>757646.4</v>
      </c>
      <c r="H29" s="15">
        <v>777618.3</v>
      </c>
    </row>
    <row r="30" spans="1:8" ht="15" customHeight="1">
      <c r="A30" s="29" t="s">
        <v>36</v>
      </c>
      <c r="B30" s="22">
        <v>126436.6</v>
      </c>
      <c r="C30" s="22">
        <v>96197.7</v>
      </c>
      <c r="D30" s="22">
        <v>152284.1</v>
      </c>
      <c r="E30" s="22">
        <v>240604.2</v>
      </c>
      <c r="F30" s="22">
        <v>307051.5</v>
      </c>
      <c r="G30" s="23">
        <v>321401.2</v>
      </c>
      <c r="H30" s="24">
        <v>361584.1</v>
      </c>
    </row>
    <row r="31" spans="1:8" ht="15" customHeight="1">
      <c r="A31" s="30" t="s">
        <v>37</v>
      </c>
      <c r="B31" s="26">
        <f t="shared" ref="B31:F31" si="0">B29+B30</f>
        <v>769889.49999999988</v>
      </c>
      <c r="C31" s="26">
        <f>C29+C30</f>
        <v>762248.39999999991</v>
      </c>
      <c r="D31" s="26">
        <f t="shared" si="0"/>
        <v>822810.70000000007</v>
      </c>
      <c r="E31" s="26">
        <f t="shared" si="0"/>
        <v>969774.3</v>
      </c>
      <c r="F31" s="26">
        <f t="shared" si="0"/>
        <v>1058197.8999999999</v>
      </c>
      <c r="G31" s="27">
        <f t="array" ref="G31">G29+G30</f>
        <v>1079047.6000000001</v>
      </c>
      <c r="H31" s="28">
        <f t="shared" ref="H31" si="1">H29+H30</f>
        <v>1139202.3999999999</v>
      </c>
    </row>
    <row r="32" spans="1:8" ht="15" customHeight="1">
      <c r="A32" s="29"/>
      <c r="B32" s="21"/>
      <c r="C32" s="21"/>
      <c r="D32" s="21"/>
      <c r="E32" s="21"/>
      <c r="F32" s="21"/>
      <c r="G32" s="18"/>
      <c r="H32" s="15"/>
    </row>
    <row r="33" spans="1:8" ht="15" customHeight="1">
      <c r="A33" s="30" t="s">
        <v>38</v>
      </c>
      <c r="B33" s="32"/>
      <c r="C33" s="32"/>
      <c r="D33" s="32"/>
      <c r="E33" s="32"/>
      <c r="F33" s="32"/>
      <c r="G33" s="33"/>
      <c r="H33" s="34"/>
    </row>
    <row r="34" spans="1:8" ht="15" customHeight="1">
      <c r="A34" s="29" t="s">
        <v>39</v>
      </c>
      <c r="B34" s="21">
        <v>394243.6</v>
      </c>
      <c r="C34" s="21">
        <v>257154.60000000009</v>
      </c>
      <c r="D34" s="21">
        <v>295511.99999999994</v>
      </c>
      <c r="E34" s="21">
        <v>155130.90000000002</v>
      </c>
      <c r="F34" s="21">
        <v>209263.00000000003</v>
      </c>
      <c r="G34" s="18">
        <v>195881.00000000003</v>
      </c>
      <c r="H34" s="15">
        <v>278629.40000000002</v>
      </c>
    </row>
    <row r="35" spans="1:8" ht="15" customHeight="1">
      <c r="A35" s="29" t="s">
        <v>40</v>
      </c>
      <c r="B35" s="22">
        <v>535910.1</v>
      </c>
      <c r="C35" s="22">
        <v>517527.7</v>
      </c>
      <c r="D35" s="22">
        <v>572179.6</v>
      </c>
      <c r="E35" s="22">
        <v>607125.5</v>
      </c>
      <c r="F35" s="22">
        <v>652772.9</v>
      </c>
      <c r="G35" s="23">
        <v>652571.9</v>
      </c>
      <c r="H35" s="24">
        <v>676248.2</v>
      </c>
    </row>
    <row r="36" spans="1:8" ht="15" customHeight="1">
      <c r="A36" s="30" t="s">
        <v>41</v>
      </c>
      <c r="B36" s="26">
        <f t="shared" ref="B36:F36" si="2">B34+B35</f>
        <v>930153.7</v>
      </c>
      <c r="C36" s="26">
        <f t="shared" si="2"/>
        <v>774682.3</v>
      </c>
      <c r="D36" s="26">
        <f t="shared" si="2"/>
        <v>867691.59999999986</v>
      </c>
      <c r="E36" s="26">
        <f t="shared" si="2"/>
        <v>762256.4</v>
      </c>
      <c r="F36" s="26">
        <f t="shared" si="2"/>
        <v>862035.9</v>
      </c>
      <c r="G36" s="27">
        <f t="array" ref="G36">G34+G35</f>
        <v>848452.9</v>
      </c>
      <c r="H36" s="28">
        <f t="shared" ref="H36" si="3">H34+H35</f>
        <v>954877.6</v>
      </c>
    </row>
    <row r="37" spans="1:8" ht="15" customHeight="1">
      <c r="A37" s="30"/>
      <c r="B37" s="26"/>
      <c r="C37" s="26"/>
      <c r="D37" s="26"/>
      <c r="E37" s="26"/>
      <c r="F37" s="26"/>
      <c r="G37" s="27"/>
      <c r="H37" s="28"/>
    </row>
    <row r="38" spans="1:8" ht="15" customHeight="1">
      <c r="A38" s="30" t="s">
        <v>42</v>
      </c>
      <c r="B38" s="21">
        <v>-60362.700000000004</v>
      </c>
      <c r="C38" s="21">
        <v>-52122.2</v>
      </c>
      <c r="D38" s="21">
        <v>-43645.899999999994</v>
      </c>
      <c r="E38" s="21">
        <v>-49354</v>
      </c>
      <c r="F38" s="21">
        <v>-42769.3</v>
      </c>
      <c r="G38" s="18">
        <v>-39065.1</v>
      </c>
      <c r="H38" s="15">
        <v>-37393.300000000003</v>
      </c>
    </row>
    <row r="39" spans="1:8" ht="15" customHeight="1">
      <c r="A39" s="30"/>
      <c r="B39" s="22"/>
      <c r="C39" s="22"/>
      <c r="D39" s="22"/>
      <c r="E39" s="22"/>
      <c r="F39" s="22"/>
      <c r="G39" s="23"/>
      <c r="H39" s="24"/>
    </row>
    <row r="40" spans="1:8">
      <c r="A40" s="30" t="s">
        <v>43</v>
      </c>
      <c r="B40" s="35">
        <f t="shared" ref="B40:H40" si="4">B36+B31+B26+B38</f>
        <v>4944225.1999999993</v>
      </c>
      <c r="C40" s="35">
        <f t="shared" si="4"/>
        <v>4641993.0999999996</v>
      </c>
      <c r="D40" s="35">
        <f t="shared" si="4"/>
        <v>4852224.5999999996</v>
      </c>
      <c r="E40" s="35">
        <f t="shared" si="4"/>
        <v>5026375.2</v>
      </c>
      <c r="F40" s="35">
        <f t="shared" si="4"/>
        <v>5353039.2</v>
      </c>
      <c r="G40" s="27">
        <f t="shared" si="4"/>
        <v>5201683.8999999994</v>
      </c>
      <c r="H40" s="28">
        <f t="shared" si="4"/>
        <v>5472183.3000000007</v>
      </c>
    </row>
    <row r="41" spans="1:8" ht="13.5" thickBot="1">
      <c r="A41" s="25" t="s">
        <v>44</v>
      </c>
      <c r="B41" s="36">
        <f>B15-B40</f>
        <v>-47942.199999999255</v>
      </c>
      <c r="C41" s="36">
        <f t="array" ref="C41">C15-C40</f>
        <v>213939.80000000075</v>
      </c>
      <c r="D41" s="36">
        <f t="array" ref="D41">D15-D40</f>
        <v>145813.29999999888</v>
      </c>
      <c r="E41" s="36">
        <f t="array" ref="E41">E15-E40</f>
        <v>139120</v>
      </c>
      <c r="F41" s="36">
        <f>F15-F40</f>
        <v>63522.399999999441</v>
      </c>
      <c r="G41" s="37">
        <f t="array" ref="G41">G15-G40</f>
        <v>0</v>
      </c>
      <c r="H41" s="36">
        <f t="array" ref="H41">H15-H40</f>
        <v>0</v>
      </c>
    </row>
    <row r="42" spans="1:8" ht="7.15" customHeight="1" thickTop="1">
      <c r="A42" s="38"/>
      <c r="B42" s="39"/>
      <c r="C42" s="39"/>
      <c r="D42" s="40"/>
      <c r="E42" s="40"/>
      <c r="F42" s="40"/>
    </row>
    <row r="43" spans="1:8" ht="15" customHeight="1">
      <c r="B43" s="42"/>
      <c r="C43" s="42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view="pageBreakPreview" zoomScaleNormal="90" zoomScaleSheetLayoutView="100" workbookViewId="0"/>
  </sheetViews>
  <sheetFormatPr baseColWidth="10" defaultColWidth="11.5703125" defaultRowHeight="12.75"/>
  <cols>
    <col min="1" max="1" width="42.5703125" style="41" customWidth="1"/>
    <col min="2" max="7" width="10.85546875" style="4" bestFit="1" customWidth="1"/>
    <col min="8" max="8" width="11.42578125" style="4" bestFit="1" customWidth="1"/>
    <col min="9" max="16384" width="11.5703125" style="1"/>
  </cols>
  <sheetData>
    <row r="1" spans="1:8" ht="15" customHeight="1">
      <c r="A1" s="2" t="s">
        <v>45</v>
      </c>
      <c r="B1" s="2"/>
      <c r="C1" s="3"/>
      <c r="D1" s="3"/>
      <c r="E1" s="3"/>
      <c r="F1" s="3"/>
      <c r="G1" s="3"/>
      <c r="H1" s="3"/>
    </row>
    <row r="2" spans="1:8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10">
        <v>2017</v>
      </c>
      <c r="G3" s="9">
        <v>2017</v>
      </c>
      <c r="H3" s="11">
        <v>2018</v>
      </c>
    </row>
    <row r="4" spans="1:8" ht="15" customHeight="1">
      <c r="A4" s="2" t="s">
        <v>4</v>
      </c>
      <c r="B4" s="12"/>
      <c r="C4" s="13"/>
      <c r="D4" s="13"/>
      <c r="E4" s="13"/>
      <c r="F4" s="13"/>
      <c r="G4" s="14"/>
      <c r="H4" s="15"/>
    </row>
    <row r="5" spans="1:8" ht="15" customHeight="1">
      <c r="A5" s="5" t="s">
        <v>6</v>
      </c>
      <c r="B5" s="43">
        <v>2928839.1999999997</v>
      </c>
      <c r="C5" s="43">
        <v>3015782.1</v>
      </c>
      <c r="D5" s="44">
        <v>3128322.7000000007</v>
      </c>
      <c r="E5" s="44">
        <v>3215631.4</v>
      </c>
      <c r="F5" s="43">
        <v>3291331.899999999</v>
      </c>
      <c r="G5" s="45">
        <v>3295353.0999999992</v>
      </c>
      <c r="H5" s="46">
        <v>3423698.7999999993</v>
      </c>
    </row>
    <row r="6" spans="1:8" ht="15" customHeight="1">
      <c r="A6" s="5" t="s">
        <v>8</v>
      </c>
      <c r="B6" s="43">
        <v>238411.79999999996</v>
      </c>
      <c r="C6" s="43">
        <v>250956.5</v>
      </c>
      <c r="D6" s="44">
        <v>254544.69999999998</v>
      </c>
      <c r="E6" s="44">
        <v>252329.3</v>
      </c>
      <c r="F6" s="43">
        <v>259994.69999999998</v>
      </c>
      <c r="G6" s="45">
        <v>256494.69999999998</v>
      </c>
      <c r="H6" s="46">
        <v>270942.90000000002</v>
      </c>
    </row>
    <row r="7" spans="1:8" ht="15" customHeight="1">
      <c r="A7" s="5" t="s">
        <v>10</v>
      </c>
      <c r="B7" s="43">
        <v>0</v>
      </c>
      <c r="C7" s="43">
        <v>0</v>
      </c>
      <c r="D7" s="44">
        <v>0</v>
      </c>
      <c r="E7" s="44">
        <v>0</v>
      </c>
      <c r="F7" s="43">
        <v>0</v>
      </c>
      <c r="G7" s="45">
        <v>0</v>
      </c>
      <c r="H7" s="46">
        <v>0</v>
      </c>
    </row>
    <row r="8" spans="1:8" ht="15" customHeight="1">
      <c r="A8" s="5" t="s">
        <v>12</v>
      </c>
      <c r="B8" s="43">
        <v>229146.00000000003</v>
      </c>
      <c r="C8" s="43">
        <v>194430.80000000002</v>
      </c>
      <c r="D8" s="44">
        <v>162207.1</v>
      </c>
      <c r="E8" s="44">
        <v>163819.19999999998</v>
      </c>
      <c r="F8" s="43">
        <v>172001.80000000002</v>
      </c>
      <c r="G8" s="45">
        <v>151167.20000000001</v>
      </c>
      <c r="H8" s="46">
        <v>181616.09999999998</v>
      </c>
    </row>
    <row r="9" spans="1:8" ht="15" customHeight="1">
      <c r="A9" s="5" t="s">
        <v>13</v>
      </c>
      <c r="B9" s="43">
        <v>257441.9</v>
      </c>
      <c r="C9" s="43">
        <v>238272.80000000002</v>
      </c>
      <c r="D9" s="44">
        <v>254142.19999999998</v>
      </c>
      <c r="E9" s="44">
        <v>261679.4</v>
      </c>
      <c r="F9" s="43">
        <v>261658</v>
      </c>
      <c r="G9" s="45">
        <v>259956.9</v>
      </c>
      <c r="H9" s="46">
        <v>255332.8</v>
      </c>
    </row>
    <row r="10" spans="1:8" ht="15" customHeight="1">
      <c r="A10" s="5" t="s">
        <v>15</v>
      </c>
      <c r="B10" s="43">
        <v>106453.2</v>
      </c>
      <c r="C10" s="43">
        <v>92664</v>
      </c>
      <c r="D10" s="44">
        <v>87582.5</v>
      </c>
      <c r="E10" s="44">
        <v>90355.4</v>
      </c>
      <c r="F10" s="43">
        <v>95161</v>
      </c>
      <c r="G10" s="45">
        <v>103016.5</v>
      </c>
      <c r="H10" s="46">
        <v>100132</v>
      </c>
    </row>
    <row r="11" spans="1:8" ht="15" customHeight="1">
      <c r="A11" s="5" t="s">
        <v>17</v>
      </c>
      <c r="B11" s="43">
        <v>158321.1</v>
      </c>
      <c r="C11" s="43">
        <v>187955.3</v>
      </c>
      <c r="D11" s="44">
        <v>194216.4</v>
      </c>
      <c r="E11" s="44">
        <v>220893.19999999998</v>
      </c>
      <c r="F11" s="43">
        <v>236862.3</v>
      </c>
      <c r="G11" s="45">
        <v>179800.4</v>
      </c>
      <c r="H11" s="46">
        <v>210565.19999999998</v>
      </c>
    </row>
    <row r="12" spans="1:8" ht="15" customHeight="1">
      <c r="A12" s="5" t="s">
        <v>19</v>
      </c>
      <c r="B12" s="43">
        <v>72948.100000000006</v>
      </c>
      <c r="C12" s="43">
        <v>75065.700000000012</v>
      </c>
      <c r="D12" s="44">
        <v>76838.5</v>
      </c>
      <c r="E12" s="44">
        <v>79012.800000000003</v>
      </c>
      <c r="F12" s="43">
        <v>75908.899999999994</v>
      </c>
      <c r="G12" s="45">
        <v>75938.8</v>
      </c>
      <c r="H12" s="46">
        <v>77772.899999999994</v>
      </c>
    </row>
    <row r="13" spans="1:8" ht="15" customHeight="1">
      <c r="A13" s="20" t="s">
        <v>20</v>
      </c>
      <c r="B13" s="47">
        <v>24326.2</v>
      </c>
      <c r="C13" s="47">
        <v>21793.9</v>
      </c>
      <c r="D13" s="44">
        <v>10782.5</v>
      </c>
      <c r="E13" s="44">
        <v>15535.300000000001</v>
      </c>
      <c r="F13" s="47">
        <v>79348.899999999994</v>
      </c>
      <c r="G13" s="45">
        <v>19504.900000000001</v>
      </c>
      <c r="H13" s="46">
        <v>30069.599999999999</v>
      </c>
    </row>
    <row r="14" spans="1:8" ht="15" customHeight="1">
      <c r="A14" s="20" t="s">
        <v>21</v>
      </c>
      <c r="B14" s="48">
        <v>68560</v>
      </c>
      <c r="C14" s="48">
        <v>27865</v>
      </c>
      <c r="D14" s="48">
        <v>63457.8</v>
      </c>
      <c r="E14" s="48">
        <v>86077.700000000012</v>
      </c>
      <c r="F14" s="48">
        <v>158018.9</v>
      </c>
      <c r="G14" s="49">
        <v>62618.400000000001</v>
      </c>
      <c r="H14" s="50">
        <v>74237.3</v>
      </c>
    </row>
    <row r="15" spans="1:8" ht="15" customHeight="1">
      <c r="A15" s="25" t="s">
        <v>22</v>
      </c>
      <c r="B15" s="51">
        <f t="array" ref="B15">SUM(B5:B14)</f>
        <v>4084447.5</v>
      </c>
      <c r="C15" s="51">
        <f t="array" ref="C15">SUM(C5:C14)</f>
        <v>4104786.0999999996</v>
      </c>
      <c r="D15" s="51">
        <f t="array" ref="D15">SUM(D5:D14)</f>
        <v>4232094.4000000013</v>
      </c>
      <c r="E15" s="51">
        <f t="array" ref="E15">SUM(E5:E14)</f>
        <v>4385333.6999999993</v>
      </c>
      <c r="F15" s="51">
        <f t="array" ref="F15">SUM(F5:F14)</f>
        <v>4630286.4000000004</v>
      </c>
      <c r="G15" s="52">
        <f t="array" ref="G15">SUM(G5:G14)</f>
        <v>4403850.9000000004</v>
      </c>
      <c r="H15" s="53">
        <f t="array" ref="H15">SUM(H5:H14)</f>
        <v>4624367.5999999996</v>
      </c>
    </row>
    <row r="16" spans="1:8" ht="15" customHeight="1">
      <c r="A16" s="25"/>
      <c r="B16" s="47"/>
      <c r="C16" s="47"/>
      <c r="D16" s="47"/>
      <c r="E16" s="47"/>
      <c r="F16" s="47"/>
      <c r="G16" s="45"/>
      <c r="H16" s="46"/>
    </row>
    <row r="17" spans="1:8" ht="15" customHeight="1">
      <c r="A17" s="25" t="s">
        <v>23</v>
      </c>
      <c r="B17" s="47"/>
      <c r="C17" s="47"/>
      <c r="D17" s="47"/>
      <c r="E17" s="47"/>
      <c r="F17" s="47"/>
      <c r="G17" s="45"/>
      <c r="H17" s="46"/>
    </row>
    <row r="18" spans="1:8" ht="15" customHeight="1">
      <c r="A18" s="25" t="s">
        <v>24</v>
      </c>
      <c r="B18" s="47"/>
      <c r="C18" s="47"/>
      <c r="D18" s="47"/>
      <c r="E18" s="47"/>
      <c r="F18" s="47"/>
      <c r="G18" s="45"/>
      <c r="H18" s="46"/>
    </row>
    <row r="19" spans="1:8" ht="15" customHeight="1">
      <c r="A19" s="29" t="s">
        <v>25</v>
      </c>
      <c r="B19" s="47">
        <v>233445</v>
      </c>
      <c r="C19" s="47">
        <v>222284</v>
      </c>
      <c r="D19" s="47">
        <v>224298.69999999998</v>
      </c>
      <c r="E19" s="47">
        <v>242084.6</v>
      </c>
      <c r="F19" s="47">
        <v>240383.80000000005</v>
      </c>
      <c r="G19" s="45">
        <v>236073.3</v>
      </c>
      <c r="H19" s="46">
        <v>245357.4</v>
      </c>
    </row>
    <row r="20" spans="1:8" ht="15" customHeight="1">
      <c r="A20" s="29" t="s">
        <v>26</v>
      </c>
      <c r="B20" s="47">
        <v>14816.7</v>
      </c>
      <c r="C20" s="47">
        <v>14617</v>
      </c>
      <c r="D20" s="47">
        <v>14794.8</v>
      </c>
      <c r="E20" s="47">
        <v>14424.2</v>
      </c>
      <c r="F20" s="47">
        <v>15857.5</v>
      </c>
      <c r="G20" s="45">
        <v>14525.6</v>
      </c>
      <c r="H20" s="46">
        <v>14172.4</v>
      </c>
    </row>
    <row r="21" spans="1:8" ht="15" customHeight="1">
      <c r="A21" s="29" t="s">
        <v>27</v>
      </c>
      <c r="B21" s="47">
        <v>257688.8</v>
      </c>
      <c r="C21" s="47">
        <v>244269</v>
      </c>
      <c r="D21" s="47">
        <v>242186.8</v>
      </c>
      <c r="E21" s="47">
        <v>251154.6</v>
      </c>
      <c r="F21" s="47">
        <v>287167.3</v>
      </c>
      <c r="G21" s="45">
        <v>280530.30000000005</v>
      </c>
      <c r="H21" s="46">
        <v>269927.40000000002</v>
      </c>
    </row>
    <row r="22" spans="1:8" ht="15" customHeight="1">
      <c r="A22" s="29" t="s">
        <v>28</v>
      </c>
      <c r="B22" s="47">
        <v>299754.59999999998</v>
      </c>
      <c r="C22" s="47">
        <v>235316.4</v>
      </c>
      <c r="D22" s="47">
        <v>245914.59999999998</v>
      </c>
      <c r="E22" s="47">
        <v>248819.6</v>
      </c>
      <c r="F22" s="47">
        <v>273455.5</v>
      </c>
      <c r="G22" s="45">
        <v>260074</v>
      </c>
      <c r="H22" s="46">
        <v>270353.3</v>
      </c>
    </row>
    <row r="23" spans="1:8" ht="15" customHeight="1">
      <c r="A23" s="29" t="s">
        <v>30</v>
      </c>
      <c r="B23" s="47">
        <v>144478.29999999999</v>
      </c>
      <c r="C23" s="47">
        <v>132128</v>
      </c>
      <c r="D23" s="47">
        <v>148371.79999999999</v>
      </c>
      <c r="E23" s="47">
        <v>155452.20000000001</v>
      </c>
      <c r="F23" s="47">
        <v>152480.40000000002</v>
      </c>
      <c r="G23" s="45">
        <v>142971.60000000003</v>
      </c>
      <c r="H23" s="46">
        <v>137443.29999999999</v>
      </c>
    </row>
    <row r="24" spans="1:8" ht="15" customHeight="1">
      <c r="A24" s="29" t="s">
        <v>31</v>
      </c>
      <c r="B24" s="47">
        <v>76499.5</v>
      </c>
      <c r="C24" s="47">
        <v>78552</v>
      </c>
      <c r="D24" s="21">
        <v>75862.899999999994</v>
      </c>
      <c r="E24" s="21">
        <v>91322.5</v>
      </c>
      <c r="F24" s="47">
        <v>96523.8</v>
      </c>
      <c r="G24" s="45">
        <v>77906.3</v>
      </c>
      <c r="H24" s="46">
        <v>81483.100000000006</v>
      </c>
    </row>
    <row r="25" spans="1:8" ht="15" customHeight="1">
      <c r="A25" s="29" t="s">
        <v>32</v>
      </c>
      <c r="B25" s="48">
        <v>841369.39999999991</v>
      </c>
      <c r="C25" s="48">
        <v>781436</v>
      </c>
      <c r="D25" s="48">
        <v>799478.00000000012</v>
      </c>
      <c r="E25" s="48">
        <v>820945.90000000014</v>
      </c>
      <c r="F25" s="48">
        <v>899359.10000000009</v>
      </c>
      <c r="G25" s="49">
        <v>852481.6</v>
      </c>
      <c r="H25" s="50">
        <v>877275</v>
      </c>
    </row>
    <row r="26" spans="1:8" ht="15" customHeight="1">
      <c r="A26" s="30" t="s">
        <v>33</v>
      </c>
      <c r="B26" s="51">
        <f t="array" ref="B26">SUM(B19:B25)</f>
        <v>1868052.2999999998</v>
      </c>
      <c r="C26" s="51">
        <f t="array" ref="C26">SUM(C19:C25)</f>
        <v>1708602.4</v>
      </c>
      <c r="D26" s="51">
        <f t="array" ref="D26">SUM(D19:D25)</f>
        <v>1750907.6</v>
      </c>
      <c r="E26" s="51">
        <f t="array" ref="E26">SUM(E19:E25)</f>
        <v>1824203.6</v>
      </c>
      <c r="F26" s="51">
        <f t="array" ref="F26">SUM(F19:F25)</f>
        <v>1965227.4000000001</v>
      </c>
      <c r="G26" s="52">
        <f t="array" ref="G26">SUM(G19:G25)</f>
        <v>1864562.7000000002</v>
      </c>
      <c r="H26" s="53">
        <f t="array" ref="H26">SUM(H19:H25)</f>
        <v>1896011.9</v>
      </c>
    </row>
    <row r="27" spans="1:8" ht="15" customHeight="1">
      <c r="A27" s="30"/>
      <c r="B27" s="51"/>
      <c r="C27" s="51"/>
      <c r="D27" s="51"/>
      <c r="E27" s="51"/>
      <c r="F27" s="51"/>
      <c r="G27" s="52"/>
      <c r="H27" s="53"/>
    </row>
    <row r="28" spans="1:8" ht="25.5">
      <c r="A28" s="54" t="s">
        <v>46</v>
      </c>
      <c r="B28" s="51">
        <v>1751442.2</v>
      </c>
      <c r="C28" s="51">
        <v>1764203.9000000001</v>
      </c>
      <c r="D28" s="51">
        <v>1800709.6</v>
      </c>
      <c r="E28" s="51">
        <v>1836544.6</v>
      </c>
      <c r="F28" s="51">
        <v>1852138.3999999997</v>
      </c>
      <c r="G28" s="52">
        <v>1845499</v>
      </c>
      <c r="H28" s="53">
        <v>1977443.8</v>
      </c>
    </row>
    <row r="29" spans="1:8" ht="15" customHeight="1">
      <c r="A29" s="30"/>
      <c r="B29" s="47"/>
      <c r="C29" s="47"/>
      <c r="D29" s="47"/>
      <c r="E29" s="47"/>
      <c r="F29" s="47"/>
      <c r="G29" s="45"/>
      <c r="H29" s="46"/>
    </row>
    <row r="30" spans="1:8" ht="15" customHeight="1">
      <c r="A30" s="30" t="s">
        <v>34</v>
      </c>
      <c r="B30" s="47"/>
      <c r="C30" s="47"/>
      <c r="D30" s="47"/>
      <c r="E30" s="47"/>
      <c r="F30" s="47"/>
      <c r="G30" s="45"/>
      <c r="H30" s="46"/>
    </row>
    <row r="31" spans="1:8" ht="15" customHeight="1">
      <c r="A31" s="29" t="s">
        <v>35</v>
      </c>
      <c r="B31" s="47">
        <v>383994.19999999995</v>
      </c>
      <c r="C31" s="47">
        <v>405332.4</v>
      </c>
      <c r="D31" s="47">
        <v>419071.10000000003</v>
      </c>
      <c r="E31" s="47">
        <v>455503.19999999995</v>
      </c>
      <c r="F31" s="47">
        <v>482528.7</v>
      </c>
      <c r="G31" s="45">
        <v>483028.7</v>
      </c>
      <c r="H31" s="46">
        <v>522501.5</v>
      </c>
    </row>
    <row r="32" spans="1:8" ht="15" customHeight="1">
      <c r="A32" s="29" t="s">
        <v>36</v>
      </c>
      <c r="B32" s="48">
        <v>57560.2</v>
      </c>
      <c r="C32" s="48">
        <v>70447.100000000006</v>
      </c>
      <c r="D32" s="48">
        <v>89316.5</v>
      </c>
      <c r="E32" s="48">
        <v>143607</v>
      </c>
      <c r="F32" s="48">
        <v>199426.40000000002</v>
      </c>
      <c r="G32" s="49">
        <v>208202.8</v>
      </c>
      <c r="H32" s="50">
        <v>240366.1</v>
      </c>
    </row>
    <row r="33" spans="1:8" ht="15" customHeight="1">
      <c r="A33" s="30" t="s">
        <v>37</v>
      </c>
      <c r="B33" s="51">
        <f t="array" ref="B33">B31+B32</f>
        <v>441554.39999999997</v>
      </c>
      <c r="C33" s="51">
        <f t="array" ref="C33">C31+C32</f>
        <v>475779.5</v>
      </c>
      <c r="D33" s="51">
        <f t="array" ref="D33">D31+D32</f>
        <v>508387.60000000003</v>
      </c>
      <c r="E33" s="51">
        <f t="array" ref="E33">E31+E32</f>
        <v>599110.19999999995</v>
      </c>
      <c r="F33" s="51">
        <f t="array" ref="F33">F31+F32</f>
        <v>681955.10000000009</v>
      </c>
      <c r="G33" s="52">
        <f t="array" ref="G33">G31+G32</f>
        <v>691231.5</v>
      </c>
      <c r="H33" s="53">
        <f t="array" ref="H33">H31+H32</f>
        <v>762867.6</v>
      </c>
    </row>
    <row r="34" spans="1:8" ht="15" customHeight="1">
      <c r="A34" s="29"/>
      <c r="B34" s="47"/>
      <c r="C34" s="47"/>
      <c r="D34" s="47"/>
      <c r="E34" s="47"/>
      <c r="F34" s="47"/>
      <c r="G34" s="45"/>
      <c r="H34" s="46"/>
    </row>
    <row r="35" spans="1:8" ht="15" customHeight="1">
      <c r="A35" s="30" t="s">
        <v>38</v>
      </c>
      <c r="B35" s="47"/>
      <c r="C35" s="47"/>
      <c r="D35" s="47"/>
      <c r="E35" s="47"/>
      <c r="F35" s="47"/>
      <c r="G35" s="45"/>
      <c r="H35" s="46"/>
    </row>
    <row r="36" spans="1:8" ht="15" customHeight="1">
      <c r="A36" s="29" t="s">
        <v>39</v>
      </c>
      <c r="B36" s="47">
        <v>70780.299999999988</v>
      </c>
      <c r="C36" s="47">
        <v>-8859.0000000000146</v>
      </c>
      <c r="D36" s="47">
        <v>24010.200000000004</v>
      </c>
      <c r="E36" s="47">
        <v>-57924.2</v>
      </c>
      <c r="F36" s="47">
        <v>-20553.100000000006</v>
      </c>
      <c r="G36" s="45">
        <v>-21184.19999999999</v>
      </c>
      <c r="H36" s="46">
        <v>-29569.799999999981</v>
      </c>
    </row>
    <row r="37" spans="1:8" ht="15" customHeight="1">
      <c r="A37" s="29" t="s">
        <v>40</v>
      </c>
      <c r="B37" s="48">
        <v>45422.400000000001</v>
      </c>
      <c r="C37" s="48">
        <v>47382.8</v>
      </c>
      <c r="D37" s="48">
        <v>53248.6</v>
      </c>
      <c r="E37" s="48">
        <v>58815.7</v>
      </c>
      <c r="F37" s="48">
        <v>60789.799999999988</v>
      </c>
      <c r="G37" s="49">
        <v>61588.800000000003</v>
      </c>
      <c r="H37" s="50">
        <v>53541.4</v>
      </c>
    </row>
    <row r="38" spans="1:8" ht="15" customHeight="1">
      <c r="A38" s="30" t="s">
        <v>41</v>
      </c>
      <c r="B38" s="51">
        <f t="shared" ref="B38:H38" si="0">B36+B37</f>
        <v>116202.69999999998</v>
      </c>
      <c r="C38" s="51">
        <f t="shared" si="0"/>
        <v>38523.799999999988</v>
      </c>
      <c r="D38" s="51">
        <f t="shared" si="0"/>
        <v>77258.8</v>
      </c>
      <c r="E38" s="51">
        <f>E36+E37</f>
        <v>891.5</v>
      </c>
      <c r="F38" s="51">
        <f t="shared" si="0"/>
        <v>40236.699999999983</v>
      </c>
      <c r="G38" s="52">
        <f t="shared" si="0"/>
        <v>40404.600000000013</v>
      </c>
      <c r="H38" s="53">
        <f t="shared" si="0"/>
        <v>23971.60000000002</v>
      </c>
    </row>
    <row r="39" spans="1:8" ht="15" customHeight="1">
      <c r="A39" s="30"/>
      <c r="B39" s="47"/>
      <c r="C39" s="47"/>
      <c r="D39" s="47"/>
      <c r="E39" s="47"/>
      <c r="F39" s="47"/>
      <c r="G39" s="45"/>
      <c r="H39" s="46"/>
    </row>
    <row r="40" spans="1:8" ht="15" customHeight="1">
      <c r="A40" s="30" t="s">
        <v>47</v>
      </c>
      <c r="B40" s="51">
        <v>-53278.9</v>
      </c>
      <c r="C40" s="51">
        <v>-48196</v>
      </c>
      <c r="D40" s="51">
        <v>-38963.699999999997</v>
      </c>
      <c r="E40" s="51">
        <v>-40865.199999999997</v>
      </c>
      <c r="F40" s="51">
        <v>-40527</v>
      </c>
      <c r="G40" s="52">
        <v>-37846.9</v>
      </c>
      <c r="H40" s="53">
        <v>-35927.300000000003</v>
      </c>
    </row>
    <row r="41" spans="1:8" ht="15" customHeight="1">
      <c r="A41" s="30"/>
      <c r="B41" s="55"/>
      <c r="C41" s="55"/>
      <c r="D41" s="56"/>
      <c r="E41" s="56"/>
      <c r="F41" s="56"/>
      <c r="G41" s="57"/>
      <c r="H41" s="58"/>
    </row>
    <row r="42" spans="1:8" ht="15">
      <c r="A42" s="30" t="s">
        <v>48</v>
      </c>
      <c r="B42" s="59">
        <f t="shared" ref="B42:H42" si="1">B38+B33+B26+B28+B40</f>
        <v>4123972.6999999997</v>
      </c>
      <c r="C42" s="59">
        <f t="shared" si="1"/>
        <v>3938913.5999999996</v>
      </c>
      <c r="D42" s="59">
        <f t="shared" si="1"/>
        <v>4098299.9</v>
      </c>
      <c r="E42" s="59">
        <f t="shared" si="1"/>
        <v>4219884.7</v>
      </c>
      <c r="F42" s="59">
        <f t="shared" si="1"/>
        <v>4499030.5999999996</v>
      </c>
      <c r="G42" s="52">
        <f t="shared" si="1"/>
        <v>4403850.9000000004</v>
      </c>
      <c r="H42" s="53">
        <f t="shared" si="1"/>
        <v>4624367.5999999996</v>
      </c>
    </row>
    <row r="43" spans="1:8" ht="13.5" thickBot="1">
      <c r="A43" s="25" t="s">
        <v>44</v>
      </c>
      <c r="B43" s="60">
        <f t="shared" ref="B43:H43" si="2">B15-B42</f>
        <v>-39525.199999999721</v>
      </c>
      <c r="C43" s="60">
        <f t="shared" si="2"/>
        <v>165872.5</v>
      </c>
      <c r="D43" s="60">
        <f t="shared" si="2"/>
        <v>133794.5000000014</v>
      </c>
      <c r="E43" s="60">
        <f t="shared" si="2"/>
        <v>165448.99999999907</v>
      </c>
      <c r="F43" s="60">
        <f t="shared" si="2"/>
        <v>131255.80000000075</v>
      </c>
      <c r="G43" s="61">
        <f t="shared" si="2"/>
        <v>0</v>
      </c>
      <c r="H43" s="60">
        <f t="shared" si="2"/>
        <v>0</v>
      </c>
    </row>
    <row r="44" spans="1:8" ht="7.15" customHeight="1" thickTop="1">
      <c r="A44" s="38"/>
      <c r="B44" s="62"/>
      <c r="C44" s="62"/>
      <c r="D44" s="62"/>
      <c r="E44" s="62"/>
      <c r="F44" s="62"/>
      <c r="G44" s="62"/>
      <c r="H44" s="62"/>
    </row>
    <row r="45" spans="1:8" ht="15" customHeight="1">
      <c r="A45" s="38"/>
      <c r="B45" s="19"/>
      <c r="C45" s="19"/>
      <c r="D45" s="19"/>
      <c r="E45" s="19"/>
      <c r="F45" s="19"/>
      <c r="G45" s="19"/>
      <c r="H45" s="19"/>
    </row>
    <row r="46" spans="1:8" ht="15" customHeight="1">
      <c r="A46" s="38"/>
      <c r="B46" s="19"/>
      <c r="C46" s="19"/>
      <c r="D46" s="19"/>
      <c r="E46" s="19"/>
      <c r="F46" s="19"/>
      <c r="G46" s="19"/>
      <c r="H46" s="19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42578125" style="41" bestFit="1" customWidth="1"/>
    <col min="2" max="7" width="10.85546875" style="69" bestFit="1" customWidth="1"/>
    <col min="8" max="8" width="11.42578125" style="69" bestFit="1" customWidth="1"/>
    <col min="9" max="16384" width="11.5703125" style="1"/>
  </cols>
  <sheetData>
    <row r="1" spans="1:8" ht="12.75">
      <c r="A1" s="2" t="s">
        <v>49</v>
      </c>
      <c r="B1" s="2"/>
      <c r="C1" s="63"/>
      <c r="D1" s="63"/>
      <c r="E1" s="63"/>
      <c r="F1" s="63"/>
      <c r="G1" s="63"/>
      <c r="H1" s="6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10">
        <v>2017</v>
      </c>
      <c r="G3" s="9">
        <v>2017</v>
      </c>
      <c r="H3" s="11">
        <v>2018</v>
      </c>
    </row>
    <row r="4" spans="1:8" ht="12.75">
      <c r="A4" s="2" t="s">
        <v>4</v>
      </c>
      <c r="B4" s="12"/>
      <c r="C4" s="13"/>
      <c r="D4" s="13"/>
      <c r="E4" s="13"/>
      <c r="F4" s="13"/>
      <c r="G4" s="14"/>
      <c r="H4" s="15"/>
    </row>
    <row r="5" spans="1:8" ht="12.75">
      <c r="A5" s="5" t="s">
        <v>6</v>
      </c>
      <c r="B5" s="13">
        <v>44324.899999999994</v>
      </c>
      <c r="C5" s="13">
        <v>45662.399999999994</v>
      </c>
      <c r="D5" s="17">
        <v>45378.100000000006</v>
      </c>
      <c r="E5" s="17">
        <v>46766.600000000006</v>
      </c>
      <c r="F5" s="13">
        <v>47811.7</v>
      </c>
      <c r="G5" s="18">
        <v>46690.3</v>
      </c>
      <c r="H5" s="15">
        <v>48720.3</v>
      </c>
    </row>
    <row r="6" spans="1:8" ht="12.75">
      <c r="A6" s="5" t="s">
        <v>8</v>
      </c>
      <c r="B6" s="13">
        <v>0</v>
      </c>
      <c r="C6" s="13">
        <v>0</v>
      </c>
      <c r="D6" s="17">
        <v>-1.4</v>
      </c>
      <c r="E6" s="17">
        <v>0.2</v>
      </c>
      <c r="F6" s="13">
        <v>0</v>
      </c>
      <c r="G6" s="18">
        <v>0</v>
      </c>
      <c r="H6" s="15">
        <v>0</v>
      </c>
    </row>
    <row r="7" spans="1:8" ht="12.75">
      <c r="A7" s="5" t="s">
        <v>10</v>
      </c>
      <c r="B7" s="21">
        <v>2147737.7999999998</v>
      </c>
      <c r="C7" s="21">
        <v>2164776.4</v>
      </c>
      <c r="D7" s="21">
        <v>2206794</v>
      </c>
      <c r="E7" s="21">
        <v>2241298.2000000007</v>
      </c>
      <c r="F7" s="21">
        <v>2249175.3999999994</v>
      </c>
      <c r="G7" s="18">
        <v>2249175.3999999994</v>
      </c>
      <c r="H7" s="15">
        <v>2395343.2000000002</v>
      </c>
    </row>
    <row r="8" spans="1:8" ht="12.75">
      <c r="A8" s="5" t="s">
        <v>12</v>
      </c>
      <c r="B8" s="21">
        <v>173005.09999999998</v>
      </c>
      <c r="C8" s="13">
        <v>102072.9</v>
      </c>
      <c r="D8" s="17">
        <v>93816.700000000012</v>
      </c>
      <c r="E8" s="17">
        <v>80716.3</v>
      </c>
      <c r="F8" s="13">
        <v>80955</v>
      </c>
      <c r="G8" s="18">
        <v>94109.499999999985</v>
      </c>
      <c r="H8" s="15">
        <v>110823.29999999999</v>
      </c>
    </row>
    <row r="9" spans="1:8" ht="12.75">
      <c r="A9" s="5" t="s">
        <v>13</v>
      </c>
      <c r="B9" s="13">
        <v>56790.400000000001</v>
      </c>
      <c r="C9" s="13">
        <v>55487.7</v>
      </c>
      <c r="D9" s="17">
        <v>55228.4</v>
      </c>
      <c r="E9" s="17">
        <v>60846.9</v>
      </c>
      <c r="F9" s="13">
        <v>62580.800000000003</v>
      </c>
      <c r="G9" s="18">
        <v>60337.7</v>
      </c>
      <c r="H9" s="15">
        <v>58999.9</v>
      </c>
    </row>
    <row r="10" spans="1:8" ht="12.75">
      <c r="A10" s="5" t="s">
        <v>15</v>
      </c>
      <c r="B10" s="13">
        <v>89312.2</v>
      </c>
      <c r="C10" s="13">
        <v>85704.3</v>
      </c>
      <c r="D10" s="17">
        <v>83173.600000000006</v>
      </c>
      <c r="E10" s="17">
        <v>73377.7</v>
      </c>
      <c r="F10" s="13">
        <v>81295.899999999994</v>
      </c>
      <c r="G10" s="18">
        <v>92190.2</v>
      </c>
      <c r="H10" s="15">
        <v>106495.9</v>
      </c>
    </row>
    <row r="11" spans="1:8" ht="12.75">
      <c r="A11" s="5" t="s">
        <v>17</v>
      </c>
      <c r="B11" s="13">
        <v>1877.7</v>
      </c>
      <c r="C11" s="13">
        <v>1855.7</v>
      </c>
      <c r="D11" s="17">
        <v>2592.1999999999998</v>
      </c>
      <c r="E11" s="17">
        <v>1883</v>
      </c>
      <c r="F11" s="13">
        <v>1969.2</v>
      </c>
      <c r="G11" s="18">
        <v>1969.2</v>
      </c>
      <c r="H11" s="15">
        <v>1969.2</v>
      </c>
    </row>
    <row r="12" spans="1:8" ht="12.75">
      <c r="A12" s="5" t="s">
        <v>19</v>
      </c>
      <c r="B12" s="13">
        <v>45853.7</v>
      </c>
      <c r="C12" s="13">
        <v>47735</v>
      </c>
      <c r="D12" s="17">
        <v>56791.5</v>
      </c>
      <c r="E12" s="17">
        <v>59036.6</v>
      </c>
      <c r="F12" s="13">
        <v>62253.3</v>
      </c>
      <c r="G12" s="18">
        <v>62253.3</v>
      </c>
      <c r="H12" s="15">
        <v>70978.799999999988</v>
      </c>
    </row>
    <row r="13" spans="1:8" ht="12.75">
      <c r="A13" s="20" t="s">
        <v>20</v>
      </c>
      <c r="B13" s="21">
        <v>1285.5</v>
      </c>
      <c r="C13" s="21">
        <v>3529.2999999999997</v>
      </c>
      <c r="D13" s="17">
        <v>17865.400000000001</v>
      </c>
      <c r="E13" s="17">
        <v>3834.4</v>
      </c>
      <c r="F13" s="21">
        <v>18331.2</v>
      </c>
      <c r="G13" s="18">
        <v>2374.3000000000002</v>
      </c>
      <c r="H13" s="15">
        <v>2944.9</v>
      </c>
    </row>
    <row r="14" spans="1:8" ht="12.75">
      <c r="A14" s="20" t="s">
        <v>21</v>
      </c>
      <c r="B14" s="48">
        <v>10175.199999999999</v>
      </c>
      <c r="C14" s="48">
        <v>12453.2</v>
      </c>
      <c r="D14" s="48">
        <v>9696.4</v>
      </c>
      <c r="E14" s="48">
        <v>57434.9</v>
      </c>
      <c r="F14" s="48">
        <v>36283.300000000003</v>
      </c>
      <c r="G14" s="49">
        <v>35450.300000000003</v>
      </c>
      <c r="H14" s="50">
        <v>30450</v>
      </c>
    </row>
    <row r="15" spans="1:8" ht="12.75">
      <c r="A15" s="25" t="s">
        <v>22</v>
      </c>
      <c r="B15" s="26">
        <f t="array" ref="B15">SUM(B5:B14)</f>
        <v>2570362.5000000005</v>
      </c>
      <c r="C15" s="26">
        <f t="array" ref="C15">SUM(C5:C14)</f>
        <v>2519276.9</v>
      </c>
      <c r="D15" s="26">
        <f t="array" ref="D15">SUM(D5:D14)</f>
        <v>2571334.9000000004</v>
      </c>
      <c r="E15" s="26">
        <f t="array" ref="E15">SUM(E5:E14)</f>
        <v>2625194.8000000003</v>
      </c>
      <c r="F15" s="26">
        <f t="array" ref="F15">SUM(F5:F14)</f>
        <v>2640655.7999999993</v>
      </c>
      <c r="G15" s="27">
        <f>SUM(G5:G14)</f>
        <v>2644550.1999999993</v>
      </c>
      <c r="H15" s="28">
        <f t="array" ref="H15">SUM(H5:H14)</f>
        <v>2826725.4999999995</v>
      </c>
    </row>
    <row r="16" spans="1:8" ht="12.75">
      <c r="A16" s="25"/>
      <c r="B16" s="26"/>
      <c r="C16" s="26"/>
      <c r="D16" s="26"/>
      <c r="E16" s="26"/>
      <c r="F16" s="26"/>
      <c r="G16" s="27"/>
      <c r="H16" s="28"/>
    </row>
    <row r="17" spans="1:8" ht="12.75">
      <c r="A17" s="25" t="s">
        <v>23</v>
      </c>
      <c r="B17" s="21"/>
      <c r="C17" s="21"/>
      <c r="D17" s="21"/>
      <c r="E17" s="21"/>
      <c r="F17" s="21"/>
      <c r="G17" s="18"/>
      <c r="H17" s="15"/>
    </row>
    <row r="18" spans="1:8" ht="12.75">
      <c r="A18" s="25" t="s">
        <v>24</v>
      </c>
      <c r="B18" s="21"/>
      <c r="C18" s="21"/>
      <c r="D18" s="21"/>
      <c r="E18" s="21"/>
      <c r="F18" s="21"/>
      <c r="G18" s="18"/>
      <c r="H18" s="15"/>
    </row>
    <row r="19" spans="1:8" ht="12.75">
      <c r="A19" s="29" t="s">
        <v>25</v>
      </c>
      <c r="B19" s="21">
        <v>3180.2</v>
      </c>
      <c r="C19" s="21">
        <v>7526.4000000000005</v>
      </c>
      <c r="D19" s="21">
        <v>5939.4000000000005</v>
      </c>
      <c r="E19" s="21">
        <v>4213.3</v>
      </c>
      <c r="F19" s="21">
        <v>3571.4</v>
      </c>
      <c r="G19" s="18">
        <v>5384.5</v>
      </c>
      <c r="H19" s="15">
        <v>4477.5</v>
      </c>
    </row>
    <row r="20" spans="1:8" ht="12.75">
      <c r="A20" s="29" t="s">
        <v>26</v>
      </c>
      <c r="B20" s="21">
        <v>944937.9</v>
      </c>
      <c r="C20" s="21">
        <v>957597.5</v>
      </c>
      <c r="D20" s="21">
        <v>959358.2</v>
      </c>
      <c r="E20" s="21">
        <v>971552.39999999991</v>
      </c>
      <c r="F20" s="21">
        <v>989091.8</v>
      </c>
      <c r="G20" s="18">
        <v>937742.7</v>
      </c>
      <c r="H20" s="15">
        <v>963353.1</v>
      </c>
    </row>
    <row r="21" spans="1:8" ht="12.75">
      <c r="A21" s="29" t="s">
        <v>27</v>
      </c>
      <c r="B21" s="21">
        <v>124838.6</v>
      </c>
      <c r="C21" s="21">
        <v>124958.39999999999</v>
      </c>
      <c r="D21" s="21">
        <v>126474.8</v>
      </c>
      <c r="E21" s="21">
        <v>124950.9</v>
      </c>
      <c r="F21" s="21">
        <v>128839.50000000001</v>
      </c>
      <c r="G21" s="18">
        <v>128031.3</v>
      </c>
      <c r="H21" s="15">
        <v>128895.2</v>
      </c>
    </row>
    <row r="22" spans="1:8" ht="12.75">
      <c r="A22" s="29" t="s">
        <v>28</v>
      </c>
      <c r="B22" s="21">
        <v>326831</v>
      </c>
      <c r="C22" s="21">
        <v>316455.50000000006</v>
      </c>
      <c r="D22" s="21">
        <v>315919.60000000003</v>
      </c>
      <c r="E22" s="21">
        <v>376907.5</v>
      </c>
      <c r="F22" s="21">
        <v>336867</v>
      </c>
      <c r="G22" s="18">
        <v>331046.5</v>
      </c>
      <c r="H22" s="15">
        <v>376027.7</v>
      </c>
    </row>
    <row r="23" spans="1:8" ht="12.75">
      <c r="A23" s="29" t="s">
        <v>30</v>
      </c>
      <c r="B23" s="21">
        <v>33501.4</v>
      </c>
      <c r="C23" s="21">
        <v>39232.300000000003</v>
      </c>
      <c r="D23" s="21">
        <v>43973.599999999999</v>
      </c>
      <c r="E23" s="21">
        <v>37450.800000000003</v>
      </c>
      <c r="F23" s="21">
        <v>48230.3</v>
      </c>
      <c r="G23" s="18">
        <v>42733.2</v>
      </c>
      <c r="H23" s="15">
        <v>43082.2</v>
      </c>
    </row>
    <row r="24" spans="1:8" ht="12.75">
      <c r="A24" s="29" t="s">
        <v>31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18">
        <v>0</v>
      </c>
      <c r="H24" s="15">
        <v>0</v>
      </c>
    </row>
    <row r="25" spans="1:8" ht="12.75">
      <c r="A25" s="29" t="s">
        <v>32</v>
      </c>
      <c r="B25" s="48">
        <v>3204</v>
      </c>
      <c r="C25" s="48">
        <v>2812.2</v>
      </c>
      <c r="D25" s="48">
        <v>2794.9</v>
      </c>
      <c r="E25" s="48">
        <v>4420.2</v>
      </c>
      <c r="F25" s="48">
        <v>3747.6</v>
      </c>
      <c r="G25" s="49">
        <v>3747.6</v>
      </c>
      <c r="H25" s="50">
        <v>3649</v>
      </c>
    </row>
    <row r="26" spans="1:8" ht="12.75">
      <c r="A26" s="30" t="s">
        <v>33</v>
      </c>
      <c r="B26" s="26">
        <f t="array" ref="B26">SUM(B19:B25)</f>
        <v>1436493.0999999999</v>
      </c>
      <c r="C26" s="26">
        <f t="array" ref="C26">SUM(C19:C25)</f>
        <v>1448582.3</v>
      </c>
      <c r="D26" s="26">
        <f t="array" ref="D26">SUM(D19:D25)</f>
        <v>1454460.5</v>
      </c>
      <c r="E26" s="26">
        <f t="array" ref="E26">SUM(E19:E25)</f>
        <v>1519495.0999999999</v>
      </c>
      <c r="F26" s="26">
        <f t="array" ref="F26">SUM(F19:F25)</f>
        <v>1510347.6000000003</v>
      </c>
      <c r="G26" s="27">
        <f t="array" ref="G26">SUM(G19:G25)</f>
        <v>1448685.8</v>
      </c>
      <c r="H26" s="28">
        <f t="array" ref="H26">SUM(H19:H25)</f>
        <v>1519484.7</v>
      </c>
    </row>
    <row r="27" spans="1:8" ht="12.75">
      <c r="A27" s="30"/>
      <c r="B27" s="21"/>
      <c r="C27" s="21"/>
      <c r="D27" s="21"/>
      <c r="E27" s="21"/>
      <c r="F27" s="21"/>
      <c r="G27" s="18"/>
      <c r="H27" s="15"/>
    </row>
    <row r="28" spans="1:8" ht="12.75">
      <c r="A28" s="30" t="s">
        <v>34</v>
      </c>
      <c r="B28" s="47"/>
      <c r="C28" s="21"/>
      <c r="D28" s="21"/>
      <c r="E28" s="21"/>
      <c r="F28" s="21"/>
      <c r="G28" s="18"/>
      <c r="H28" s="15"/>
    </row>
    <row r="29" spans="1:8" ht="12.75">
      <c r="A29" s="29" t="s">
        <v>35</v>
      </c>
      <c r="B29" s="21">
        <v>259458.80000000002</v>
      </c>
      <c r="C29" s="21">
        <v>260718.30000000002</v>
      </c>
      <c r="D29" s="21">
        <v>251455.5</v>
      </c>
      <c r="E29" s="21">
        <v>273666.90000000002</v>
      </c>
      <c r="F29" s="21">
        <v>268617.7</v>
      </c>
      <c r="G29" s="18">
        <v>274617.7</v>
      </c>
      <c r="H29" s="15">
        <v>255116.79999999999</v>
      </c>
    </row>
    <row r="30" spans="1:8" ht="12.75">
      <c r="A30" s="29" t="s">
        <v>36</v>
      </c>
      <c r="B30" s="48">
        <v>68876.399999999994</v>
      </c>
      <c r="C30" s="48">
        <v>25750.600000000002</v>
      </c>
      <c r="D30" s="48">
        <v>62967.600000000006</v>
      </c>
      <c r="E30" s="48">
        <v>96997.4</v>
      </c>
      <c r="F30" s="48">
        <v>107625.1</v>
      </c>
      <c r="G30" s="49">
        <v>113198.39999999999</v>
      </c>
      <c r="H30" s="50">
        <v>121218</v>
      </c>
    </row>
    <row r="31" spans="1:8" ht="12.75">
      <c r="A31" s="30" t="s">
        <v>37</v>
      </c>
      <c r="B31" s="26">
        <f t="array" ref="B31">B29+B30</f>
        <v>328335.2</v>
      </c>
      <c r="C31" s="26">
        <f t="array" ref="C31">C29+C30</f>
        <v>286468.90000000002</v>
      </c>
      <c r="D31" s="26">
        <f t="array" ref="D31">D29+D30</f>
        <v>314423.09999999998</v>
      </c>
      <c r="E31" s="26">
        <f t="array" ref="E31">E29+E30</f>
        <v>370664.30000000005</v>
      </c>
      <c r="F31" s="26">
        <f t="array" ref="F31">F29+F30</f>
        <v>376242.80000000005</v>
      </c>
      <c r="G31" s="27">
        <f t="array" ref="G31">G29+G30</f>
        <v>387816.1</v>
      </c>
      <c r="H31" s="28">
        <f t="array" ref="H31">H29+H30</f>
        <v>376334.8</v>
      </c>
    </row>
    <row r="32" spans="1:8" ht="12.75">
      <c r="A32" s="29"/>
      <c r="B32" s="21"/>
      <c r="C32" s="21"/>
      <c r="D32" s="21"/>
      <c r="E32" s="21"/>
      <c r="F32" s="21"/>
      <c r="G32" s="18"/>
      <c r="H32" s="15"/>
    </row>
    <row r="33" spans="1:8" ht="12.75">
      <c r="A33" s="30" t="s">
        <v>38</v>
      </c>
      <c r="B33" s="21"/>
      <c r="C33" s="21"/>
      <c r="D33" s="21"/>
      <c r="E33" s="21"/>
      <c r="F33" s="21"/>
      <c r="G33" s="18"/>
      <c r="H33" s="15"/>
    </row>
    <row r="34" spans="1:8" s="4" customFormat="1" ht="12.75">
      <c r="A34" s="29" t="s">
        <v>39</v>
      </c>
      <c r="B34" s="21">
        <v>323463.39999999997</v>
      </c>
      <c r="C34" s="21">
        <v>266013.69999999995</v>
      </c>
      <c r="D34" s="21">
        <v>271501.8</v>
      </c>
      <c r="E34" s="21">
        <v>213055.1</v>
      </c>
      <c r="F34" s="21">
        <v>229816.10000000006</v>
      </c>
      <c r="G34" s="18">
        <v>217065.2</v>
      </c>
      <c r="H34" s="15">
        <v>308199.19999999995</v>
      </c>
    </row>
    <row r="35" spans="1:8" ht="12.75">
      <c r="A35" s="29" t="s">
        <v>40</v>
      </c>
      <c r="B35" s="48">
        <v>490487.8</v>
      </c>
      <c r="C35" s="48">
        <v>470144.9</v>
      </c>
      <c r="D35" s="48">
        <v>518931</v>
      </c>
      <c r="E35" s="48">
        <v>548309.9</v>
      </c>
      <c r="F35" s="48">
        <v>591983.1</v>
      </c>
      <c r="G35" s="49">
        <v>590983.1</v>
      </c>
      <c r="H35" s="50">
        <v>622706.80000000005</v>
      </c>
    </row>
    <row r="36" spans="1:8" ht="12.75">
      <c r="A36" s="30" t="s">
        <v>41</v>
      </c>
      <c r="B36" s="26">
        <f t="shared" ref="B36:H36" si="0">B34+B35</f>
        <v>813951.2</v>
      </c>
      <c r="C36" s="26">
        <f t="shared" si="0"/>
        <v>736158.6</v>
      </c>
      <c r="D36" s="26">
        <f t="shared" si="0"/>
        <v>790432.8</v>
      </c>
      <c r="E36" s="26">
        <f>E34+E35</f>
        <v>761365</v>
      </c>
      <c r="F36" s="26">
        <f t="shared" si="0"/>
        <v>821799.20000000007</v>
      </c>
      <c r="G36" s="27">
        <f t="shared" si="0"/>
        <v>808048.3</v>
      </c>
      <c r="H36" s="28">
        <f t="shared" si="0"/>
        <v>930906</v>
      </c>
    </row>
    <row r="37" spans="1:8" ht="12.75">
      <c r="A37" s="30"/>
      <c r="B37" s="26"/>
      <c r="C37" s="26"/>
      <c r="D37" s="26"/>
      <c r="E37" s="26"/>
      <c r="F37" s="26"/>
      <c r="G37" s="27"/>
      <c r="H37" s="28"/>
    </row>
    <row r="38" spans="1:8">
      <c r="A38" s="30" t="s">
        <v>48</v>
      </c>
      <c r="B38" s="59">
        <f t="array" ref="B38">B36+B31+B26</f>
        <v>2578779.5</v>
      </c>
      <c r="C38" s="59">
        <f t="array" ref="C38">C36+C31+C26</f>
        <v>2471209.7999999998</v>
      </c>
      <c r="D38" s="59">
        <f t="array" ref="D38">D36+D31+D26</f>
        <v>2559316.4</v>
      </c>
      <c r="E38" s="59">
        <f t="array" ref="E38">E36+E31+E26</f>
        <v>2651524.4</v>
      </c>
      <c r="F38" s="59">
        <f t="array" ref="F38">F36+F31+F26</f>
        <v>2708389.6000000006</v>
      </c>
      <c r="G38" s="52">
        <f t="array" ref="G38">G36+G31+G26</f>
        <v>2644550.2000000002</v>
      </c>
      <c r="H38" s="53">
        <f t="array" ref="H38">H36+H31+H26</f>
        <v>2826725.5</v>
      </c>
    </row>
    <row r="39" spans="1:8" ht="13.5" thickBot="1">
      <c r="A39" s="25" t="s">
        <v>44</v>
      </c>
      <c r="B39" s="60">
        <f>B15-B38</f>
        <v>-8416.9999999995343</v>
      </c>
      <c r="C39" s="60">
        <f>C15-C38</f>
        <v>48067.100000000093</v>
      </c>
      <c r="D39" s="60">
        <f>D15-D38</f>
        <v>12018.500000000466</v>
      </c>
      <c r="E39" s="60">
        <f>E15-E38</f>
        <v>-26329.599999999627</v>
      </c>
      <c r="F39" s="60">
        <f t="array" ref="F39">F15-F38</f>
        <v>-67733.800000001211</v>
      </c>
      <c r="G39" s="61">
        <f>G15-G38</f>
        <v>0</v>
      </c>
      <c r="H39" s="60">
        <f>H15-H38</f>
        <v>0</v>
      </c>
    </row>
    <row r="40" spans="1:8" ht="7.15" customHeight="1" thickTop="1">
      <c r="A40" s="38"/>
      <c r="B40" s="62"/>
      <c r="C40" s="64"/>
      <c r="D40" s="64"/>
      <c r="E40" s="64"/>
      <c r="F40" s="64"/>
      <c r="G40" s="62"/>
      <c r="H40" s="62"/>
    </row>
    <row r="41" spans="1:8" ht="15" customHeight="1">
      <c r="A41" s="65"/>
      <c r="B41" s="66"/>
      <c r="C41" s="66"/>
      <c r="D41" s="66"/>
      <c r="E41" s="66"/>
      <c r="F41" s="64"/>
      <c r="G41" s="62"/>
      <c r="H41" s="62"/>
    </row>
    <row r="42" spans="1:8" ht="15" customHeight="1">
      <c r="A42" s="65"/>
      <c r="B42" s="66"/>
      <c r="C42" s="66"/>
      <c r="D42" s="66"/>
      <c r="E42" s="66"/>
      <c r="F42" s="64"/>
      <c r="G42" s="62"/>
      <c r="H42" s="62"/>
    </row>
    <row r="43" spans="1:8" ht="15" customHeight="1">
      <c r="A43" s="67"/>
      <c r="B43" s="68"/>
      <c r="C43" s="68"/>
      <c r="D43" s="68"/>
      <c r="E43" s="68"/>
      <c r="F43" s="64"/>
      <c r="G43" s="6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45" style="70" bestFit="1" customWidth="1"/>
    <col min="2" max="7" width="11" style="69" bestFit="1" customWidth="1"/>
    <col min="8" max="8" width="11" style="69" customWidth="1"/>
    <col min="9" max="16384" width="11.5703125" style="70"/>
  </cols>
  <sheetData>
    <row r="1" spans="1:8" ht="12.75">
      <c r="A1" s="71" t="s">
        <v>50</v>
      </c>
      <c r="B1" s="63"/>
      <c r="C1" s="63"/>
      <c r="D1" s="63"/>
      <c r="E1" s="63"/>
      <c r="F1" s="63"/>
      <c r="G1" s="63"/>
      <c r="H1" s="6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5" t="s">
        <v>6</v>
      </c>
      <c r="B4" s="76"/>
      <c r="C4" s="76"/>
      <c r="D4" s="76"/>
      <c r="E4" s="76"/>
      <c r="F4" s="76"/>
      <c r="G4" s="77"/>
      <c r="H4" s="78"/>
    </row>
    <row r="5" spans="1:8" ht="12.75">
      <c r="A5" s="5" t="s">
        <v>51</v>
      </c>
      <c r="B5" s="17">
        <v>2425655.6</v>
      </c>
      <c r="C5" s="17">
        <v>2538357.7999999998</v>
      </c>
      <c r="D5" s="17">
        <v>2643053.8000000003</v>
      </c>
      <c r="E5" s="17">
        <v>2722229.3000000003</v>
      </c>
      <c r="F5" s="17">
        <v>2800985</v>
      </c>
      <c r="G5" s="18">
        <v>2806485</v>
      </c>
      <c r="H5" s="15">
        <v>2898149.5</v>
      </c>
    </row>
    <row r="6" spans="1:8" ht="12.75">
      <c r="A6" s="5" t="s">
        <v>52</v>
      </c>
      <c r="B6" s="17">
        <v>345957.8</v>
      </c>
      <c r="C6" s="17">
        <v>318842.5</v>
      </c>
      <c r="D6" s="17">
        <v>323518.3</v>
      </c>
      <c r="E6" s="17">
        <v>327964.2</v>
      </c>
      <c r="F6" s="17">
        <v>320343.3</v>
      </c>
      <c r="G6" s="18">
        <v>318843.3</v>
      </c>
      <c r="H6" s="15">
        <v>353434.3</v>
      </c>
    </row>
    <row r="7" spans="1:8" ht="12.75">
      <c r="A7" s="5" t="s">
        <v>53</v>
      </c>
      <c r="B7" s="17">
        <v>13778.3</v>
      </c>
      <c r="C7" s="17">
        <v>13855.2</v>
      </c>
      <c r="D7" s="17">
        <v>13942.5</v>
      </c>
      <c r="E7" s="17">
        <v>13979.3</v>
      </c>
      <c r="F7" s="17">
        <v>13749.8</v>
      </c>
      <c r="G7" s="18">
        <v>13749.8</v>
      </c>
      <c r="H7" s="15">
        <v>13759.4</v>
      </c>
    </row>
    <row r="8" spans="1:8" ht="12.75">
      <c r="A8" s="5" t="s">
        <v>55</v>
      </c>
      <c r="B8" s="17">
        <v>92968.2</v>
      </c>
      <c r="C8" s="17">
        <v>95385.400000000009</v>
      </c>
      <c r="D8" s="17">
        <v>98927.7</v>
      </c>
      <c r="E8" s="17">
        <v>102085.8</v>
      </c>
      <c r="F8" s="17">
        <v>106120.9</v>
      </c>
      <c r="G8" s="18">
        <v>106120.9</v>
      </c>
      <c r="H8" s="15">
        <v>106816.8</v>
      </c>
    </row>
    <row r="9" spans="1:8" ht="12.75">
      <c r="A9" s="5" t="s">
        <v>56</v>
      </c>
      <c r="B9" s="17">
        <v>10719.3</v>
      </c>
      <c r="C9" s="17">
        <v>11564.7</v>
      </c>
      <c r="D9" s="17">
        <v>10861</v>
      </c>
      <c r="E9" s="17">
        <v>11741.2</v>
      </c>
      <c r="F9" s="17">
        <v>12340.3</v>
      </c>
      <c r="G9" s="18">
        <v>12340.3</v>
      </c>
      <c r="H9" s="15">
        <v>12340.3</v>
      </c>
    </row>
    <row r="10" spans="1:8" ht="12.75">
      <c r="A10" s="5" t="s">
        <v>57</v>
      </c>
      <c r="B10" s="17">
        <v>33605.599999999999</v>
      </c>
      <c r="C10" s="17">
        <v>34097.699999999997</v>
      </c>
      <c r="D10" s="17">
        <v>34429.5</v>
      </c>
      <c r="E10" s="17">
        <v>35025.4</v>
      </c>
      <c r="F10" s="17">
        <v>35471.4</v>
      </c>
      <c r="G10" s="18">
        <v>34350</v>
      </c>
      <c r="H10" s="15">
        <v>36380</v>
      </c>
    </row>
    <row r="11" spans="1:8" ht="12.75">
      <c r="A11" s="5" t="s">
        <v>58</v>
      </c>
      <c r="B11" s="17">
        <v>21917.5</v>
      </c>
      <c r="C11" s="17">
        <v>20354.599999999999</v>
      </c>
      <c r="D11" s="17">
        <v>19280.599999999999</v>
      </c>
      <c r="E11" s="17">
        <v>19282.7</v>
      </c>
      <c r="F11" s="17">
        <v>19754.8</v>
      </c>
      <c r="G11" s="18">
        <v>19754.8</v>
      </c>
      <c r="H11" s="15">
        <v>20405.8</v>
      </c>
    </row>
    <row r="12" spans="1:8" ht="12.75">
      <c r="A12" s="5" t="s">
        <v>59</v>
      </c>
      <c r="B12" s="17">
        <v>17024.900000000001</v>
      </c>
      <c r="C12" s="17">
        <v>17075.099999999999</v>
      </c>
      <c r="D12" s="17">
        <v>17145.099999999999</v>
      </c>
      <c r="E12" s="17">
        <v>17232.7</v>
      </c>
      <c r="F12" s="17">
        <v>16821.3</v>
      </c>
      <c r="G12" s="18">
        <v>16821.3</v>
      </c>
      <c r="H12" s="15">
        <v>16805.2</v>
      </c>
    </row>
    <row r="13" spans="1:8" ht="12.75">
      <c r="A13" s="5" t="s">
        <v>60</v>
      </c>
      <c r="B13" s="17">
        <v>11536.9</v>
      </c>
      <c r="C13" s="17">
        <v>11911.5</v>
      </c>
      <c r="D13" s="17">
        <v>12542.4</v>
      </c>
      <c r="E13" s="17">
        <v>12857.4</v>
      </c>
      <c r="F13" s="17">
        <v>13556.8</v>
      </c>
      <c r="G13" s="18">
        <v>13578</v>
      </c>
      <c r="H13" s="15">
        <v>14327.8</v>
      </c>
    </row>
    <row r="14" spans="1:8" ht="13.5" thickBot="1">
      <c r="A14" s="2" t="s">
        <v>61</v>
      </c>
      <c r="B14" s="36">
        <f t="array" ref="B14">SUM(ROUND(B5:B13,1))</f>
        <v>2973164.0999999996</v>
      </c>
      <c r="C14" s="36">
        <f t="array" ref="C14">SUM(ROUND(C5:C13,1))</f>
        <v>3061444.5000000005</v>
      </c>
      <c r="D14" s="36">
        <f t="array" ref="D14">SUM(ROUND(D5:D13,1))</f>
        <v>3173700.9</v>
      </c>
      <c r="E14" s="36">
        <f t="array" ref="E14">SUM(ROUND(E5:E13,1))</f>
        <v>3262398</v>
      </c>
      <c r="F14" s="36">
        <f t="array" ref="F14">SUM(ROUND(F5:F13,1))</f>
        <v>3339143.5999999987</v>
      </c>
      <c r="G14" s="37">
        <f t="array" ref="G14">SUM(ROUND(G5:G13,1))</f>
        <v>3342043.399999999</v>
      </c>
      <c r="H14" s="79">
        <f t="array" ref="H14">SUM(ROUND(H5:H13,1))</f>
        <v>3472419.0999999992</v>
      </c>
    </row>
    <row r="15" spans="1:8" ht="13.5" thickTop="1">
      <c r="A15" s="5"/>
      <c r="B15" s="13"/>
      <c r="C15" s="13"/>
      <c r="D15" s="80"/>
      <c r="E15" s="80"/>
      <c r="F15" s="80"/>
      <c r="G15" s="18"/>
      <c r="H15" s="15"/>
    </row>
    <row r="16" spans="1:8" ht="12.75">
      <c r="A16" s="75" t="s">
        <v>8</v>
      </c>
      <c r="B16" s="76"/>
      <c r="C16" s="76"/>
      <c r="D16" s="76"/>
      <c r="E16" s="76"/>
      <c r="F16" s="76"/>
      <c r="G16" s="81"/>
      <c r="H16" s="82"/>
    </row>
    <row r="17" spans="1:8" ht="12.75">
      <c r="A17" s="5" t="s">
        <v>62</v>
      </c>
      <c r="B17" s="17">
        <v>37401</v>
      </c>
      <c r="C17" s="17">
        <v>33910.300000000003</v>
      </c>
      <c r="D17" s="17">
        <v>36487.300000000003</v>
      </c>
      <c r="E17" s="17">
        <v>37742.699999999997</v>
      </c>
      <c r="F17" s="17">
        <v>40004.400000000001</v>
      </c>
      <c r="G17" s="18">
        <v>40004.400000000001</v>
      </c>
      <c r="H17" s="15">
        <v>39861.599999999999</v>
      </c>
    </row>
    <row r="18" spans="1:8" ht="12.75">
      <c r="A18" s="5" t="s">
        <v>63</v>
      </c>
      <c r="B18" s="17">
        <v>150217.29999999999</v>
      </c>
      <c r="C18" s="17">
        <v>170202.7</v>
      </c>
      <c r="D18" s="17">
        <v>166947.6</v>
      </c>
      <c r="E18" s="17">
        <v>162298.5</v>
      </c>
      <c r="F18" s="17">
        <v>162339.70000000001</v>
      </c>
      <c r="G18" s="18">
        <v>164339.70000000001</v>
      </c>
      <c r="H18" s="15">
        <v>172252.6</v>
      </c>
    </row>
    <row r="19" spans="1:8" ht="12.75">
      <c r="A19" s="5" t="s">
        <v>64</v>
      </c>
      <c r="B19" s="17">
        <v>2192.8000000000002</v>
      </c>
      <c r="C19" s="17">
        <v>2388.1999999999998</v>
      </c>
      <c r="D19" s="17">
        <v>2467</v>
      </c>
      <c r="E19" s="17">
        <v>803.1</v>
      </c>
      <c r="F19" s="17">
        <v>1501.5</v>
      </c>
      <c r="G19" s="18">
        <v>1501.5</v>
      </c>
      <c r="H19" s="15">
        <v>1691.7</v>
      </c>
    </row>
    <row r="20" spans="1:8" ht="12.75">
      <c r="A20" s="5" t="s">
        <v>65</v>
      </c>
      <c r="B20" s="17">
        <v>36725.800000000003</v>
      </c>
      <c r="C20" s="17">
        <v>31633.8</v>
      </c>
      <c r="D20" s="17">
        <v>34578.9</v>
      </c>
      <c r="E20" s="17">
        <v>36864.1</v>
      </c>
      <c r="F20" s="17">
        <v>41871.699999999997</v>
      </c>
      <c r="G20" s="18">
        <v>36371.699999999997</v>
      </c>
      <c r="H20" s="15">
        <v>43442.3</v>
      </c>
    </row>
    <row r="21" spans="1:8" ht="12.75">
      <c r="A21" s="5" t="s">
        <v>66</v>
      </c>
      <c r="B21" s="17">
        <v>9311</v>
      </c>
      <c r="C21" s="17">
        <v>10129.4</v>
      </c>
      <c r="D21" s="17">
        <v>11225.8</v>
      </c>
      <c r="E21" s="17">
        <v>11523.3</v>
      </c>
      <c r="F21" s="17">
        <v>11695.9</v>
      </c>
      <c r="G21" s="18">
        <v>11695.9</v>
      </c>
      <c r="H21" s="15">
        <v>11421.3</v>
      </c>
    </row>
    <row r="22" spans="1:8" ht="12.75">
      <c r="A22" s="5" t="s">
        <v>60</v>
      </c>
      <c r="B22" s="17">
        <v>2563.9</v>
      </c>
      <c r="C22" s="17">
        <v>2692.1</v>
      </c>
      <c r="D22" s="17">
        <v>2836.7</v>
      </c>
      <c r="E22" s="17">
        <v>3097.8</v>
      </c>
      <c r="F22" s="17">
        <v>2581.5</v>
      </c>
      <c r="G22" s="18">
        <v>2581.5</v>
      </c>
      <c r="H22" s="15">
        <v>2273.4</v>
      </c>
    </row>
    <row r="23" spans="1:8" ht="13.5" thickBot="1">
      <c r="A23" s="2" t="s">
        <v>67</v>
      </c>
      <c r="B23" s="36">
        <f t="array" ref="B23">SUM(ROUND(B17:B22,1))</f>
        <v>238411.79999999996</v>
      </c>
      <c r="C23" s="36">
        <f t="array" ref="C23">SUM(ROUND(C17:C22,1))</f>
        <v>250956.5</v>
      </c>
      <c r="D23" s="36">
        <f t="array" ref="D23">SUM(ROUND(D17:D22,1))</f>
        <v>254543.30000000002</v>
      </c>
      <c r="E23" s="36">
        <f t="array" ref="E23">SUM(ROUND(E17:E22,1))</f>
        <v>252329.5</v>
      </c>
      <c r="F23" s="36">
        <f t="array" ref="F23">SUM(ROUND(F17:F22,1))</f>
        <v>259994.69999999998</v>
      </c>
      <c r="G23" s="37">
        <f t="array" ref="G23">SUM(ROUND(G16:G22,1))</f>
        <v>256494.69999999998</v>
      </c>
      <c r="H23" s="79">
        <f t="array" ref="H23">SUM(ROUND(H16:H22,1))</f>
        <v>270942.90000000002</v>
      </c>
    </row>
    <row r="24" spans="1:8" ht="7.15" customHeight="1" thickTop="1">
      <c r="A24" s="5"/>
      <c r="B24" s="63"/>
      <c r="C24" s="63"/>
      <c r="D24" s="63"/>
      <c r="E24" s="63"/>
      <c r="F24" s="63"/>
      <c r="G24" s="63"/>
      <c r="H24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45" style="70" bestFit="1" customWidth="1"/>
    <col min="2" max="7" width="11" style="69" bestFit="1" customWidth="1"/>
    <col min="8" max="8" width="11" style="69" customWidth="1"/>
    <col min="9" max="16384" width="11.5703125" style="70"/>
  </cols>
  <sheetData>
    <row r="1" spans="1:8" ht="12.75">
      <c r="A1" s="2" t="s">
        <v>68</v>
      </c>
      <c r="B1" s="2"/>
      <c r="C1" s="63"/>
      <c r="D1" s="63"/>
      <c r="E1" s="63"/>
      <c r="F1" s="63"/>
      <c r="G1" s="63"/>
      <c r="H1" s="63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5" t="s">
        <v>6</v>
      </c>
      <c r="B4" s="76"/>
      <c r="C4" s="76"/>
      <c r="D4" s="76"/>
      <c r="E4" s="76"/>
      <c r="F4" s="76"/>
      <c r="G4" s="77"/>
      <c r="H4" s="78"/>
    </row>
    <row r="5" spans="1:8" ht="12.75">
      <c r="A5" s="5" t="s">
        <v>51</v>
      </c>
      <c r="B5" s="17">
        <v>2425655.6</v>
      </c>
      <c r="C5" s="17">
        <v>2538357.7999999998</v>
      </c>
      <c r="D5" s="17">
        <v>2642969.6000000001</v>
      </c>
      <c r="E5" s="17">
        <v>2722229.3000000003</v>
      </c>
      <c r="F5" s="17">
        <v>2800985</v>
      </c>
      <c r="G5" s="18">
        <v>2806485</v>
      </c>
      <c r="H5" s="15">
        <v>2898149.5</v>
      </c>
    </row>
    <row r="6" spans="1:8" ht="12.75">
      <c r="A6" s="5" t="s">
        <v>52</v>
      </c>
      <c r="B6" s="17">
        <v>345957.8</v>
      </c>
      <c r="C6" s="17">
        <v>318842.5</v>
      </c>
      <c r="D6" s="17">
        <v>323516.2</v>
      </c>
      <c r="E6" s="17">
        <v>327964.2</v>
      </c>
      <c r="F6" s="17">
        <v>320343.3</v>
      </c>
      <c r="G6" s="18">
        <v>318843.3</v>
      </c>
      <c r="H6" s="15">
        <v>353434.3</v>
      </c>
    </row>
    <row r="7" spans="1:8" ht="12.75">
      <c r="A7" s="5" t="s">
        <v>53</v>
      </c>
      <c r="B7" s="17">
        <v>13778.3</v>
      </c>
      <c r="C7" s="17">
        <v>13855.2</v>
      </c>
      <c r="D7" s="17">
        <v>13942.5</v>
      </c>
      <c r="E7" s="17">
        <v>13979.3</v>
      </c>
      <c r="F7" s="17">
        <v>13749.8</v>
      </c>
      <c r="G7" s="18">
        <v>13749.8</v>
      </c>
      <c r="H7" s="15">
        <v>13759.4</v>
      </c>
    </row>
    <row r="8" spans="1:8" ht="12.75">
      <c r="A8" s="5" t="s">
        <v>55</v>
      </c>
      <c r="B8" s="17">
        <v>92968.2</v>
      </c>
      <c r="C8" s="17">
        <v>95385.400000000009</v>
      </c>
      <c r="D8" s="17">
        <v>98927.7</v>
      </c>
      <c r="E8" s="17">
        <v>102085.8</v>
      </c>
      <c r="F8" s="17">
        <v>106120.9</v>
      </c>
      <c r="G8" s="18">
        <v>106120.9</v>
      </c>
      <c r="H8" s="15">
        <v>106816.8</v>
      </c>
    </row>
    <row r="9" spans="1:8" ht="12.75">
      <c r="A9" s="5" t="s">
        <v>56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8">
        <v>0</v>
      </c>
      <c r="H9" s="15">
        <v>0</v>
      </c>
    </row>
    <row r="10" spans="1:8" ht="12.75">
      <c r="A10" s="5" t="s">
        <v>57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8">
        <v>0</v>
      </c>
      <c r="H10" s="15">
        <v>0</v>
      </c>
    </row>
    <row r="11" spans="1:8" ht="12.75">
      <c r="A11" s="5" t="s">
        <v>58</v>
      </c>
      <c r="B11" s="17">
        <v>21917.5</v>
      </c>
      <c r="C11" s="17">
        <v>20354.599999999999</v>
      </c>
      <c r="D11" s="17">
        <v>19280.599999999999</v>
      </c>
      <c r="E11" s="17">
        <v>19282.7</v>
      </c>
      <c r="F11" s="17">
        <v>19754.8</v>
      </c>
      <c r="G11" s="18">
        <v>19754.8</v>
      </c>
      <c r="H11" s="15">
        <v>20405.8</v>
      </c>
    </row>
    <row r="12" spans="1:8" ht="12.75">
      <c r="A12" s="5" t="s">
        <v>59</v>
      </c>
      <c r="B12" s="17">
        <v>17024.900000000001</v>
      </c>
      <c r="C12" s="17">
        <v>17075.099999999999</v>
      </c>
      <c r="D12" s="17">
        <v>17143.7</v>
      </c>
      <c r="E12" s="17">
        <v>17232.7</v>
      </c>
      <c r="F12" s="17">
        <v>16821.3</v>
      </c>
      <c r="G12" s="18">
        <v>16821.3</v>
      </c>
      <c r="H12" s="15">
        <v>16805.2</v>
      </c>
    </row>
    <row r="13" spans="1:8" ht="12.75">
      <c r="A13" s="5" t="s">
        <v>60</v>
      </c>
      <c r="B13" s="17">
        <v>11536.9</v>
      </c>
      <c r="C13" s="17">
        <v>11911.5</v>
      </c>
      <c r="D13" s="17">
        <v>12542.4</v>
      </c>
      <c r="E13" s="17">
        <v>12857.4</v>
      </c>
      <c r="F13" s="17">
        <v>13556.8</v>
      </c>
      <c r="G13" s="18">
        <v>13578</v>
      </c>
      <c r="H13" s="15">
        <v>14327.8</v>
      </c>
    </row>
    <row r="14" spans="1:8" ht="13.5" thickBot="1">
      <c r="A14" s="2" t="s">
        <v>61</v>
      </c>
      <c r="B14" s="36">
        <f t="array" ref="B14">SUM(ROUND(B5:B13,1))</f>
        <v>2928839.1999999997</v>
      </c>
      <c r="C14" s="36">
        <f t="array" ref="C14">SUM(ROUND(C5:C13,1))</f>
        <v>3015782.1</v>
      </c>
      <c r="D14" s="36">
        <f t="array" ref="D14">SUM(ROUND(D5:D13,1))</f>
        <v>3128322.7000000007</v>
      </c>
      <c r="E14" s="36">
        <f t="array" ref="E14">SUM(ROUND(E5:E13,1))</f>
        <v>3215631.4</v>
      </c>
      <c r="F14" s="36">
        <f t="array" ref="F14">SUM(ROUND(F5:F13,1))</f>
        <v>3291331.899999999</v>
      </c>
      <c r="G14" s="37">
        <f t="array" ref="G14">SUM(ROUND(G5:G13,1))</f>
        <v>3295353.0999999992</v>
      </c>
      <c r="H14" s="79">
        <f t="array" ref="H14">SUM(ROUND(H5:H13,1))</f>
        <v>3423698.7999999993</v>
      </c>
    </row>
    <row r="15" spans="1:8" ht="13.5" thickTop="1">
      <c r="A15" s="2"/>
      <c r="B15" s="13"/>
      <c r="C15" s="13"/>
      <c r="D15" s="80"/>
      <c r="E15" s="80"/>
      <c r="F15" s="80"/>
      <c r="G15" s="18"/>
      <c r="H15" s="15"/>
    </row>
    <row r="16" spans="1:8" ht="12.75">
      <c r="A16" s="2" t="s">
        <v>8</v>
      </c>
      <c r="B16" s="76"/>
      <c r="C16" s="76"/>
      <c r="D16" s="76"/>
      <c r="E16" s="76"/>
      <c r="F16" s="76"/>
      <c r="G16" s="81"/>
      <c r="H16" s="82"/>
    </row>
    <row r="17" spans="1:8" ht="12.75">
      <c r="A17" s="5" t="s">
        <v>62</v>
      </c>
      <c r="B17" s="17">
        <v>37401</v>
      </c>
      <c r="C17" s="17">
        <v>33910.300000000003</v>
      </c>
      <c r="D17" s="17">
        <v>36488.699999999997</v>
      </c>
      <c r="E17" s="17">
        <v>37742.5</v>
      </c>
      <c r="F17" s="17">
        <v>40004.400000000001</v>
      </c>
      <c r="G17" s="18">
        <v>40004.400000000001</v>
      </c>
      <c r="H17" s="15">
        <v>39861.599999999999</v>
      </c>
    </row>
    <row r="18" spans="1:8" ht="12.75">
      <c r="A18" s="5" t="s">
        <v>63</v>
      </c>
      <c r="B18" s="17">
        <v>150217.29999999999</v>
      </c>
      <c r="C18" s="17">
        <v>170202.7</v>
      </c>
      <c r="D18" s="17">
        <v>166947.6</v>
      </c>
      <c r="E18" s="17">
        <v>162298.5</v>
      </c>
      <c r="F18" s="17">
        <v>162339.70000000001</v>
      </c>
      <c r="G18" s="18">
        <v>164339.70000000001</v>
      </c>
      <c r="H18" s="15">
        <v>172252.6</v>
      </c>
    </row>
    <row r="19" spans="1:8" ht="12.75">
      <c r="A19" s="5" t="s">
        <v>64</v>
      </c>
      <c r="B19" s="17">
        <v>2192.8000000000002</v>
      </c>
      <c r="C19" s="17">
        <v>2388.1999999999998</v>
      </c>
      <c r="D19" s="17">
        <v>2467</v>
      </c>
      <c r="E19" s="17">
        <v>803.1</v>
      </c>
      <c r="F19" s="17">
        <v>1501.5</v>
      </c>
      <c r="G19" s="18">
        <v>1501.5</v>
      </c>
      <c r="H19" s="15">
        <v>1691.7</v>
      </c>
    </row>
    <row r="20" spans="1:8" ht="12.75">
      <c r="A20" s="5" t="s">
        <v>65</v>
      </c>
      <c r="B20" s="17">
        <v>36725.800000000003</v>
      </c>
      <c r="C20" s="17">
        <v>31633.8</v>
      </c>
      <c r="D20" s="17">
        <v>34578.9</v>
      </c>
      <c r="E20" s="17">
        <v>36864.1</v>
      </c>
      <c r="F20" s="17">
        <v>41871.699999999997</v>
      </c>
      <c r="G20" s="18">
        <v>36371.699999999997</v>
      </c>
      <c r="H20" s="15">
        <v>43442.3</v>
      </c>
    </row>
    <row r="21" spans="1:8" ht="12.75">
      <c r="A21" s="5" t="s">
        <v>66</v>
      </c>
      <c r="B21" s="17">
        <v>9311</v>
      </c>
      <c r="C21" s="17">
        <v>10129.4</v>
      </c>
      <c r="D21" s="17">
        <v>11225.8</v>
      </c>
      <c r="E21" s="17">
        <v>11523.3</v>
      </c>
      <c r="F21" s="17">
        <v>11695.9</v>
      </c>
      <c r="G21" s="18">
        <v>11695.9</v>
      </c>
      <c r="H21" s="15">
        <v>11421.3</v>
      </c>
    </row>
    <row r="22" spans="1:8" ht="12.75">
      <c r="A22" s="5" t="s">
        <v>60</v>
      </c>
      <c r="B22" s="17">
        <v>2563.9</v>
      </c>
      <c r="C22" s="17">
        <v>2692.1</v>
      </c>
      <c r="D22" s="17">
        <v>2836.7</v>
      </c>
      <c r="E22" s="17">
        <v>3097.8</v>
      </c>
      <c r="F22" s="17">
        <v>2581.5</v>
      </c>
      <c r="G22" s="18">
        <v>2581.5</v>
      </c>
      <c r="H22" s="15">
        <v>2273.4</v>
      </c>
    </row>
    <row r="23" spans="1:8" ht="13.5" thickBot="1">
      <c r="A23" s="2" t="s">
        <v>67</v>
      </c>
      <c r="B23" s="36">
        <f t="array" ref="B23">SUM(ROUND(B17:B22,1))</f>
        <v>238411.79999999996</v>
      </c>
      <c r="C23" s="36">
        <f t="array" ref="C23">SUM(ROUND(C17:C22,1))</f>
        <v>250956.5</v>
      </c>
      <c r="D23" s="36">
        <f t="array" ref="D23">SUM(ROUND(D17:D22,1))</f>
        <v>254544.69999999998</v>
      </c>
      <c r="E23" s="36">
        <f t="array" ref="E23">SUM(ROUND(E17:E22,1))</f>
        <v>252329.3</v>
      </c>
      <c r="F23" s="36">
        <f t="array" ref="F23">SUM(ROUND(F17:F22,1))</f>
        <v>259994.69999999998</v>
      </c>
      <c r="G23" s="37">
        <f t="array" ref="G23">SUM(ROUND(G16:G22,1))</f>
        <v>256494.69999999998</v>
      </c>
      <c r="H23" s="79">
        <f t="array" ref="H23">SUM(ROUND(H16:H22,1))</f>
        <v>270942.90000000002</v>
      </c>
    </row>
    <row r="24" spans="1:8" ht="7.15" customHeight="1" thickTop="1">
      <c r="A24" s="5"/>
      <c r="B24" s="63"/>
      <c r="C24" s="63"/>
      <c r="D24" s="63"/>
      <c r="E24" s="63"/>
      <c r="F24" s="63"/>
      <c r="G24" s="63"/>
      <c r="H24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45" style="70" bestFit="1" customWidth="1"/>
    <col min="2" max="7" width="11" style="69" bestFit="1" customWidth="1"/>
    <col min="8" max="8" width="11" style="69" customWidth="1"/>
    <col min="9" max="16384" width="11.5703125" style="70"/>
  </cols>
  <sheetData>
    <row r="1" spans="1:8" ht="12.75">
      <c r="A1" s="2" t="s">
        <v>69</v>
      </c>
      <c r="B1" s="2"/>
      <c r="C1" s="63"/>
      <c r="D1" s="63"/>
      <c r="E1" s="63"/>
      <c r="F1" s="63"/>
      <c r="G1" s="63"/>
      <c r="H1" s="63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5" t="s">
        <v>6</v>
      </c>
      <c r="B4" s="76"/>
      <c r="C4" s="76"/>
      <c r="D4" s="76"/>
      <c r="E4" s="76"/>
      <c r="F4" s="76"/>
      <c r="G4" s="77"/>
      <c r="H4" s="78"/>
    </row>
    <row r="5" spans="1:8" ht="12.75">
      <c r="A5" s="5" t="s">
        <v>51</v>
      </c>
      <c r="B5" s="17">
        <v>0</v>
      </c>
      <c r="C5" s="17">
        <v>0</v>
      </c>
      <c r="D5" s="17">
        <v>84.2</v>
      </c>
      <c r="E5" s="17">
        <v>0</v>
      </c>
      <c r="F5" s="17">
        <v>0</v>
      </c>
      <c r="G5" s="18">
        <v>0</v>
      </c>
      <c r="H5" s="15">
        <v>0</v>
      </c>
    </row>
    <row r="6" spans="1:8" ht="12.75">
      <c r="A6" s="5" t="s">
        <v>52</v>
      </c>
      <c r="B6" s="17">
        <v>0</v>
      </c>
      <c r="C6" s="17">
        <v>0</v>
      </c>
      <c r="D6" s="17">
        <v>2.1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5" t="s">
        <v>53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8">
        <v>0</v>
      </c>
      <c r="H7" s="15">
        <v>0</v>
      </c>
    </row>
    <row r="8" spans="1:8" ht="12.75">
      <c r="A8" s="5" t="s">
        <v>55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8">
        <v>0</v>
      </c>
      <c r="H8" s="15">
        <v>0</v>
      </c>
    </row>
    <row r="9" spans="1:8" ht="12.75">
      <c r="A9" s="5" t="s">
        <v>56</v>
      </c>
      <c r="B9" s="17">
        <v>10719.3</v>
      </c>
      <c r="C9" s="17">
        <v>11564.7</v>
      </c>
      <c r="D9" s="17">
        <v>10861</v>
      </c>
      <c r="E9" s="17">
        <v>11741.2</v>
      </c>
      <c r="F9" s="17">
        <v>12340.3</v>
      </c>
      <c r="G9" s="18">
        <v>12340.3</v>
      </c>
      <c r="H9" s="15">
        <v>12340.3</v>
      </c>
    </row>
    <row r="10" spans="1:8" ht="12.75">
      <c r="A10" s="5" t="s">
        <v>57</v>
      </c>
      <c r="B10" s="17">
        <v>33605.599999999999</v>
      </c>
      <c r="C10" s="17">
        <v>34097.699999999997</v>
      </c>
      <c r="D10" s="17">
        <v>34429.5</v>
      </c>
      <c r="E10" s="17">
        <v>35025.4</v>
      </c>
      <c r="F10" s="17">
        <v>35471.4</v>
      </c>
      <c r="G10" s="18">
        <v>34350</v>
      </c>
      <c r="H10" s="15">
        <v>36380</v>
      </c>
    </row>
    <row r="11" spans="1:8" ht="12.75">
      <c r="A11" s="5" t="s">
        <v>58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8">
        <v>0</v>
      </c>
      <c r="H11" s="15">
        <v>0</v>
      </c>
    </row>
    <row r="12" spans="1:8" ht="12.75">
      <c r="A12" s="5" t="s">
        <v>59</v>
      </c>
      <c r="B12" s="17">
        <v>0</v>
      </c>
      <c r="C12" s="17">
        <v>0</v>
      </c>
      <c r="D12" s="17">
        <v>1.3</v>
      </c>
      <c r="E12" s="17">
        <v>0</v>
      </c>
      <c r="F12" s="17">
        <v>0</v>
      </c>
      <c r="G12" s="18">
        <v>0</v>
      </c>
      <c r="H12" s="15">
        <v>0</v>
      </c>
    </row>
    <row r="13" spans="1:8" ht="12.75">
      <c r="A13" s="5" t="s">
        <v>60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8">
        <v>0</v>
      </c>
      <c r="H13" s="15">
        <v>0</v>
      </c>
    </row>
    <row r="14" spans="1:8" ht="13.5" thickBot="1">
      <c r="A14" s="2" t="s">
        <v>61</v>
      </c>
      <c r="B14" s="36">
        <f t="array" ref="B14">SUM(ROUND(B5:B13,1))</f>
        <v>44324.899999999994</v>
      </c>
      <c r="C14" s="36">
        <f t="array" ref="C14">SUM(ROUND(C5:C13,1))</f>
        <v>45662.399999999994</v>
      </c>
      <c r="D14" s="36">
        <f t="array" ref="D14">SUM(ROUND(D5:D13,1))</f>
        <v>45378.100000000006</v>
      </c>
      <c r="E14" s="36">
        <f t="array" ref="E14">SUM(ROUND(E5:E13,1))</f>
        <v>46766.600000000006</v>
      </c>
      <c r="F14" s="36">
        <f t="array" ref="F14">SUM(ROUND(F5:F13,1))</f>
        <v>47811.7</v>
      </c>
      <c r="G14" s="37">
        <f t="array" ref="G14">SUM(ROUND(G5:G13,1))</f>
        <v>46690.3</v>
      </c>
      <c r="H14" s="79">
        <f t="array" ref="H14">SUM(ROUND(H5:H13,1))</f>
        <v>48720.3</v>
      </c>
    </row>
    <row r="15" spans="1:8" ht="13.5" thickTop="1">
      <c r="A15" s="5"/>
      <c r="B15" s="13"/>
      <c r="C15" s="13"/>
      <c r="D15" s="80"/>
      <c r="E15" s="80"/>
      <c r="F15" s="80"/>
      <c r="G15" s="18"/>
      <c r="H15" s="15"/>
    </row>
    <row r="16" spans="1:8" ht="12.75">
      <c r="A16" s="2" t="s">
        <v>8</v>
      </c>
      <c r="B16" s="76"/>
      <c r="C16" s="76"/>
      <c r="D16" s="76"/>
      <c r="E16" s="76"/>
      <c r="F16" s="76"/>
      <c r="G16" s="81"/>
      <c r="H16" s="82"/>
    </row>
    <row r="17" spans="1:8" ht="12.75">
      <c r="A17" s="5" t="s">
        <v>62</v>
      </c>
      <c r="B17" s="17">
        <v>0</v>
      </c>
      <c r="C17" s="17">
        <v>0</v>
      </c>
      <c r="D17" s="17">
        <v>-1.4</v>
      </c>
      <c r="E17" s="17">
        <v>0.2</v>
      </c>
      <c r="F17" s="17">
        <v>0</v>
      </c>
      <c r="G17" s="18">
        <v>0</v>
      </c>
      <c r="H17" s="15">
        <v>0</v>
      </c>
    </row>
    <row r="18" spans="1:8" ht="12.75">
      <c r="A18" s="5" t="s">
        <v>63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8">
        <v>0</v>
      </c>
      <c r="H18" s="15">
        <v>0</v>
      </c>
    </row>
    <row r="19" spans="1:8" ht="12.75">
      <c r="A19" s="5" t="s">
        <v>64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8">
        <v>0</v>
      </c>
      <c r="H19" s="15">
        <v>0</v>
      </c>
    </row>
    <row r="20" spans="1:8" ht="12.75">
      <c r="A20" s="5" t="s">
        <v>65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8">
        <v>0</v>
      </c>
      <c r="H20" s="15">
        <v>0</v>
      </c>
    </row>
    <row r="21" spans="1:8" ht="12.75">
      <c r="A21" s="5" t="s">
        <v>66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8">
        <v>0</v>
      </c>
      <c r="H21" s="15">
        <v>0</v>
      </c>
    </row>
    <row r="22" spans="1:8" ht="12.75">
      <c r="A22" s="5" t="s">
        <v>60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8">
        <v>0</v>
      </c>
      <c r="H22" s="15">
        <v>0</v>
      </c>
    </row>
    <row r="23" spans="1:8" ht="13.5" thickBot="1">
      <c r="A23" s="2" t="s">
        <v>67</v>
      </c>
      <c r="B23" s="36">
        <f t="array" ref="B23">SUM(ROUND(B17:B22,1))</f>
        <v>0</v>
      </c>
      <c r="C23" s="36">
        <f t="array" ref="C23">SUM(ROUND(C17:C22,1))</f>
        <v>0</v>
      </c>
      <c r="D23" s="36">
        <f t="array" ref="D23">SUM(ROUND(D17:D22,1))</f>
        <v>-1.4</v>
      </c>
      <c r="E23" s="36">
        <f t="array" ref="E23">SUM(ROUND(E17:E22,1))</f>
        <v>0.2</v>
      </c>
      <c r="F23" s="36">
        <f t="array" ref="F23">SUM(ROUND(F17:F22,1))</f>
        <v>0</v>
      </c>
      <c r="G23" s="37">
        <f t="array" ref="G23">SUM(ROUND(G16:G22,1))</f>
        <v>0</v>
      </c>
      <c r="H23" s="79">
        <f t="array" ref="H23">SUM(ROUND(H16:H22,1))</f>
        <v>0</v>
      </c>
    </row>
    <row r="24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44.7109375" style="70" bestFit="1" customWidth="1"/>
    <col min="2" max="7" width="10.85546875" style="69" bestFit="1" customWidth="1"/>
    <col min="8" max="8" width="10.85546875" style="69" customWidth="1"/>
    <col min="9" max="16384" width="11.5703125" style="70"/>
  </cols>
  <sheetData>
    <row r="1" spans="1:8" ht="12.75">
      <c r="A1" s="71" t="s">
        <v>70</v>
      </c>
      <c r="B1" s="63"/>
      <c r="C1" s="63"/>
      <c r="D1" s="63"/>
      <c r="E1" s="63"/>
      <c r="F1" s="63"/>
      <c r="G1" s="63"/>
      <c r="H1" s="6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73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1" t="s">
        <v>10</v>
      </c>
      <c r="B4" s="85"/>
      <c r="C4" s="85"/>
      <c r="D4" s="85"/>
      <c r="E4" s="85"/>
      <c r="F4" s="85"/>
      <c r="G4" s="86"/>
      <c r="H4" s="28"/>
    </row>
    <row r="5" spans="1:8" ht="12.75">
      <c r="A5" s="87" t="s">
        <v>71</v>
      </c>
      <c r="B5" s="17">
        <v>347989.8</v>
      </c>
      <c r="C5" s="17">
        <v>356713.4</v>
      </c>
      <c r="D5" s="17">
        <v>362144.8</v>
      </c>
      <c r="E5" s="17">
        <v>360224.2</v>
      </c>
      <c r="F5" s="17">
        <v>357066.2</v>
      </c>
      <c r="G5" s="18">
        <v>363314.8</v>
      </c>
      <c r="H5" s="15">
        <v>374024</v>
      </c>
    </row>
    <row r="6" spans="1:8" ht="12.75">
      <c r="A6" s="87" t="s">
        <v>72</v>
      </c>
      <c r="B6" s="17">
        <v>19963.8</v>
      </c>
      <c r="C6" s="17">
        <v>29449.5</v>
      </c>
      <c r="D6" s="17">
        <v>29631.599999999999</v>
      </c>
      <c r="E6" s="17">
        <v>29277.9</v>
      </c>
      <c r="F6" s="17">
        <v>21128.400000000001</v>
      </c>
      <c r="G6" s="18">
        <v>21498.2</v>
      </c>
      <c r="H6" s="15">
        <v>22644.3</v>
      </c>
    </row>
    <row r="7" spans="1:8" ht="12.75">
      <c r="A7" s="87" t="s">
        <v>73</v>
      </c>
      <c r="B7" s="17">
        <v>17323.5</v>
      </c>
      <c r="C7" s="17">
        <v>0</v>
      </c>
      <c r="D7" s="17">
        <v>0</v>
      </c>
      <c r="E7" s="17">
        <v>0</v>
      </c>
      <c r="F7" s="17">
        <v>0</v>
      </c>
      <c r="G7" s="18">
        <v>0</v>
      </c>
      <c r="H7" s="15">
        <v>0</v>
      </c>
    </row>
    <row r="8" spans="1:8" ht="12.75">
      <c r="A8" s="87" t="s">
        <v>74</v>
      </c>
      <c r="B8" s="17">
        <v>3670</v>
      </c>
      <c r="C8" s="17">
        <v>6783.3</v>
      </c>
      <c r="D8" s="17">
        <v>6723.4</v>
      </c>
      <c r="E8" s="17">
        <v>7079</v>
      </c>
      <c r="F8" s="17">
        <v>11143</v>
      </c>
      <c r="G8" s="18">
        <v>11143</v>
      </c>
      <c r="H8" s="15">
        <v>11945.4</v>
      </c>
    </row>
    <row r="9" spans="1:8" ht="12.75">
      <c r="A9" s="87" t="s">
        <v>75</v>
      </c>
      <c r="B9" s="17">
        <v>2339.6999999999998</v>
      </c>
      <c r="C9" s="17">
        <v>1947.6</v>
      </c>
      <c r="D9" s="17">
        <v>1878.7</v>
      </c>
      <c r="E9" s="17">
        <v>1809.9</v>
      </c>
      <c r="F9" s="17">
        <v>1741</v>
      </c>
      <c r="G9" s="18">
        <v>1741</v>
      </c>
      <c r="H9" s="15">
        <v>1672.1</v>
      </c>
    </row>
    <row r="10" spans="1:8" ht="12.75">
      <c r="A10" s="87" t="s">
        <v>76</v>
      </c>
      <c r="B10" s="17">
        <v>1242.2</v>
      </c>
      <c r="C10" s="17">
        <v>1219.5</v>
      </c>
      <c r="D10" s="17">
        <v>1081.4000000000001</v>
      </c>
      <c r="E10" s="17">
        <v>1083.0999999999999</v>
      </c>
      <c r="F10" s="17">
        <v>1237</v>
      </c>
      <c r="G10" s="18">
        <v>1258</v>
      </c>
      <c r="H10" s="15">
        <v>1374.4</v>
      </c>
    </row>
    <row r="11" spans="1:8" ht="12.75">
      <c r="A11" s="87" t="s">
        <v>77</v>
      </c>
      <c r="B11" s="17">
        <v>85.5</v>
      </c>
      <c r="C11" s="17">
        <v>319</v>
      </c>
      <c r="D11" s="17">
        <v>273.10000000000002</v>
      </c>
      <c r="E11" s="17">
        <v>279.60000000000002</v>
      </c>
      <c r="F11" s="17">
        <v>118.1</v>
      </c>
      <c r="G11" s="18">
        <v>118.1</v>
      </c>
      <c r="H11" s="15">
        <v>41</v>
      </c>
    </row>
    <row r="12" spans="1:8" ht="25.5">
      <c r="A12" s="88" t="s">
        <v>78</v>
      </c>
      <c r="B12" s="17">
        <v>3681.1</v>
      </c>
      <c r="C12" s="17">
        <v>3969.9</v>
      </c>
      <c r="D12" s="17">
        <v>4063.5</v>
      </c>
      <c r="E12" s="17">
        <v>4446.8999999999996</v>
      </c>
      <c r="F12" s="17">
        <v>3445</v>
      </c>
      <c r="G12" s="18">
        <v>3445</v>
      </c>
      <c r="H12" s="15">
        <v>3919.3</v>
      </c>
    </row>
    <row r="13" spans="1:8" ht="25.5">
      <c r="A13" s="88" t="s">
        <v>79</v>
      </c>
      <c r="B13" s="17">
        <v>0</v>
      </c>
      <c r="C13" s="17">
        <v>170.3</v>
      </c>
      <c r="D13" s="17">
        <v>287.89999999999998</v>
      </c>
      <c r="E13" s="17">
        <v>553</v>
      </c>
      <c r="F13" s="17">
        <v>1158.3</v>
      </c>
      <c r="G13" s="18">
        <v>1158.3</v>
      </c>
      <c r="H13" s="15">
        <v>2278.9</v>
      </c>
    </row>
    <row r="14" spans="1:8" ht="13.5" thickBot="1">
      <c r="A14" s="71" t="s">
        <v>80</v>
      </c>
      <c r="B14" s="36">
        <f t="array" ref="B14">SUM(ROUND(B5:B13,1))</f>
        <v>396295.6</v>
      </c>
      <c r="C14" s="36">
        <f t="array" ref="C14">SUM(ROUND(C5:C13,1))</f>
        <v>400572.5</v>
      </c>
      <c r="D14" s="36">
        <f t="array" ref="D14">SUM(ROUND(D5:D13,1))</f>
        <v>406084.4</v>
      </c>
      <c r="E14" s="36">
        <f t="array" ref="E14">SUM(ROUND(E5:E13,1))</f>
        <v>404753.60000000003</v>
      </c>
      <c r="F14" s="36">
        <f t="array" ref="F14">SUM(ROUND(F5:F13,1))</f>
        <v>397037</v>
      </c>
      <c r="G14" s="37">
        <f t="array" ref="G14">SUM(ROUND(G5:G13,1))</f>
        <v>403676.39999999997</v>
      </c>
      <c r="H14" s="79">
        <f t="array" ref="H14">SUM(ROUND(H5:H13,1))</f>
        <v>417899.4</v>
      </c>
    </row>
    <row r="15" spans="1:8" ht="7.15" customHeight="1" thickTop="1">
      <c r="A15" s="87"/>
      <c r="B15" s="63"/>
      <c r="C15" s="63"/>
      <c r="D15" s="63"/>
      <c r="E15" s="63"/>
      <c r="F15" s="63"/>
      <c r="G15" s="63"/>
      <c r="H15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7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44.7109375" style="70" bestFit="1" customWidth="1"/>
    <col min="2" max="7" width="10.85546875" style="69" bestFit="1" customWidth="1"/>
    <col min="8" max="8" width="10.85546875" style="69" customWidth="1"/>
    <col min="9" max="16384" width="11.5703125" style="70"/>
  </cols>
  <sheetData>
    <row r="1" spans="1:8" ht="12.75">
      <c r="A1" s="71" t="s">
        <v>81</v>
      </c>
      <c r="B1" s="90"/>
      <c r="C1" s="90"/>
      <c r="D1" s="90"/>
      <c r="E1" s="90"/>
      <c r="F1" s="90"/>
      <c r="G1" s="90"/>
      <c r="H1" s="90"/>
    </row>
    <row r="2" spans="1:8" ht="12.75">
      <c r="A2" s="87"/>
      <c r="B2" s="374" t="s">
        <v>1</v>
      </c>
      <c r="C2" s="374"/>
      <c r="D2" s="374"/>
      <c r="E2" s="374"/>
      <c r="F2" s="91" t="s">
        <v>2</v>
      </c>
      <c r="G2" s="375" t="s">
        <v>3</v>
      </c>
      <c r="H2" s="376"/>
    </row>
    <row r="3" spans="1:8" ht="13.5" thickBot="1">
      <c r="A3" s="89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1" t="s">
        <v>10</v>
      </c>
      <c r="B4" s="85"/>
      <c r="C4" s="85"/>
      <c r="D4" s="85"/>
      <c r="E4" s="85"/>
      <c r="F4" s="85"/>
      <c r="G4" s="18"/>
      <c r="H4" s="15"/>
    </row>
    <row r="5" spans="1:8" ht="12.75">
      <c r="A5" s="87" t="s">
        <v>71</v>
      </c>
      <c r="B5" s="17">
        <v>1856101.7</v>
      </c>
      <c r="C5" s="17">
        <v>1911902.5</v>
      </c>
      <c r="D5" s="17">
        <v>1955236.7</v>
      </c>
      <c r="E5" s="17">
        <v>1987819.7</v>
      </c>
      <c r="F5" s="17">
        <v>2003123.0999999999</v>
      </c>
      <c r="G5" s="18">
        <v>2003123.1</v>
      </c>
      <c r="H5" s="15">
        <v>2135638</v>
      </c>
    </row>
    <row r="6" spans="1:8" ht="12.75">
      <c r="A6" s="87" t="s">
        <v>72</v>
      </c>
      <c r="B6" s="17">
        <v>106482.40000000001</v>
      </c>
      <c r="C6" s="17">
        <v>157842.6</v>
      </c>
      <c r="D6" s="17">
        <v>159982.20000000001</v>
      </c>
      <c r="E6" s="17">
        <v>161563.9</v>
      </c>
      <c r="F6" s="17">
        <v>118529.29999999999</v>
      </c>
      <c r="G6" s="18">
        <v>118529.3</v>
      </c>
      <c r="H6" s="15">
        <v>129297</v>
      </c>
    </row>
    <row r="7" spans="1:8" ht="12.75">
      <c r="A7" s="87" t="s">
        <v>73</v>
      </c>
      <c r="B7" s="17">
        <v>92400</v>
      </c>
      <c r="C7" s="17">
        <v>0</v>
      </c>
      <c r="D7" s="17">
        <v>0</v>
      </c>
      <c r="E7" s="17">
        <v>0</v>
      </c>
      <c r="F7" s="17">
        <v>0</v>
      </c>
      <c r="G7" s="18">
        <v>0</v>
      </c>
      <c r="H7" s="15">
        <v>0</v>
      </c>
    </row>
    <row r="8" spans="1:8" ht="12.75">
      <c r="A8" s="87" t="s">
        <v>74</v>
      </c>
      <c r="B8" s="17">
        <v>51160.6</v>
      </c>
      <c r="C8" s="17">
        <v>55896.100000000006</v>
      </c>
      <c r="D8" s="17">
        <v>54181.1</v>
      </c>
      <c r="E8" s="17">
        <v>54550.2</v>
      </c>
      <c r="F8" s="17">
        <v>90431.4</v>
      </c>
      <c r="G8" s="18">
        <v>90431.4</v>
      </c>
      <c r="H8" s="15">
        <v>91372.2</v>
      </c>
    </row>
    <row r="9" spans="1:8" ht="12.75">
      <c r="A9" s="87" t="s">
        <v>75</v>
      </c>
      <c r="B9" s="17">
        <v>29934.400000000001</v>
      </c>
      <c r="C9" s="17">
        <v>24725</v>
      </c>
      <c r="D9" s="17">
        <v>23855.8</v>
      </c>
      <c r="E9" s="17">
        <v>22986.7</v>
      </c>
      <c r="F9" s="17">
        <v>22117.5</v>
      </c>
      <c r="G9" s="18">
        <v>22117.5</v>
      </c>
      <c r="H9" s="15">
        <v>21248.399999999998</v>
      </c>
    </row>
    <row r="10" spans="1:8" ht="12.75">
      <c r="A10" s="87" t="s">
        <v>76</v>
      </c>
      <c r="B10" s="17">
        <v>7026.0999999999995</v>
      </c>
      <c r="C10" s="17">
        <v>6931.9</v>
      </c>
      <c r="D10" s="17">
        <v>6192.6</v>
      </c>
      <c r="E10" s="17">
        <v>6340.7000000000007</v>
      </c>
      <c r="F10" s="17">
        <v>7358</v>
      </c>
      <c r="G10" s="18">
        <v>7358</v>
      </c>
      <c r="H10" s="15">
        <v>8314.7000000000007</v>
      </c>
    </row>
    <row r="11" spans="1:8" ht="12.75">
      <c r="A11" s="87" t="s">
        <v>77</v>
      </c>
      <c r="B11" s="17">
        <v>951.5</v>
      </c>
      <c r="C11" s="17">
        <v>3338.1</v>
      </c>
      <c r="D11" s="17">
        <v>2994.2</v>
      </c>
      <c r="E11" s="17">
        <v>3037.1</v>
      </c>
      <c r="F11" s="17">
        <v>3012.7999999999997</v>
      </c>
      <c r="G11" s="18">
        <v>3012.7999999999997</v>
      </c>
      <c r="H11" s="15">
        <v>3274.7</v>
      </c>
    </row>
    <row r="12" spans="1:8" ht="25.5">
      <c r="A12" s="88" t="s">
        <v>78</v>
      </c>
      <c r="B12" s="17">
        <v>3681.1</v>
      </c>
      <c r="C12" s="17">
        <v>3969.9</v>
      </c>
      <c r="D12" s="17">
        <v>4063.5</v>
      </c>
      <c r="E12" s="17">
        <v>4446.8999999999996</v>
      </c>
      <c r="F12" s="17">
        <v>3445</v>
      </c>
      <c r="G12" s="18">
        <v>3445</v>
      </c>
      <c r="H12" s="15">
        <v>3919.3</v>
      </c>
    </row>
    <row r="13" spans="1:8" ht="25.5">
      <c r="A13" s="88" t="s">
        <v>79</v>
      </c>
      <c r="B13" s="17">
        <v>0</v>
      </c>
      <c r="C13" s="17">
        <v>170.3</v>
      </c>
      <c r="D13" s="17">
        <v>287.89999999999998</v>
      </c>
      <c r="E13" s="17">
        <v>553</v>
      </c>
      <c r="F13" s="17">
        <v>1158.3</v>
      </c>
      <c r="G13" s="18">
        <v>1158.3</v>
      </c>
      <c r="H13" s="15">
        <v>2278.9</v>
      </c>
    </row>
    <row r="14" spans="1:8" ht="13.5" thickBot="1">
      <c r="A14" s="71" t="s">
        <v>80</v>
      </c>
      <c r="B14" s="36">
        <f t="array" ref="B14">SUM(ROUND(B5:B13,1))</f>
        <v>2147737.7999999998</v>
      </c>
      <c r="C14" s="36">
        <f t="array" ref="C14">SUM(ROUND(C5:C13,1))</f>
        <v>2164776.4</v>
      </c>
      <c r="D14" s="36">
        <f t="array" ref="D14">SUM(ROUND(D5:D13,1))</f>
        <v>2206794</v>
      </c>
      <c r="E14" s="36">
        <f t="array" ref="E14">SUM(ROUND(E5:E13,1))</f>
        <v>2241298.2000000007</v>
      </c>
      <c r="F14" s="36">
        <f t="array" ref="F14">SUM(ROUND(F5:F13,1))</f>
        <v>2249175.3999999994</v>
      </c>
      <c r="G14" s="37">
        <f>SUM((G5:G13))</f>
        <v>2249175.3999999994</v>
      </c>
      <c r="H14" s="79">
        <f>SUM((H5:H13))</f>
        <v>2395343.2000000002</v>
      </c>
    </row>
    <row r="15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29.140625" style="70" bestFit="1" customWidth="1"/>
    <col min="2" max="7" width="10.85546875" style="69" bestFit="1" customWidth="1"/>
    <col min="8" max="8" width="10.85546875" style="69" customWidth="1"/>
    <col min="9" max="16384" width="11.5703125" style="70"/>
  </cols>
  <sheetData>
    <row r="1" spans="1:8" ht="12.75">
      <c r="A1" s="71" t="s">
        <v>82</v>
      </c>
      <c r="B1" s="63"/>
      <c r="C1" s="63"/>
      <c r="D1" s="63"/>
      <c r="E1" s="63"/>
      <c r="F1" s="63"/>
      <c r="G1" s="63"/>
      <c r="H1" s="63"/>
    </row>
    <row r="2" spans="1:8" s="73" customFormat="1" ht="12.75">
      <c r="A2" s="92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83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84</v>
      </c>
      <c r="B5" s="17">
        <v>11042.2</v>
      </c>
      <c r="C5" s="17">
        <v>11280.5</v>
      </c>
      <c r="D5" s="17">
        <v>11430.9</v>
      </c>
      <c r="E5" s="17">
        <v>11363.9</v>
      </c>
      <c r="F5" s="17">
        <v>10999</v>
      </c>
      <c r="G5" s="18">
        <v>11286.3</v>
      </c>
      <c r="H5" s="15">
        <v>11627.3</v>
      </c>
    </row>
    <row r="6" spans="1:8" ht="12.75">
      <c r="A6" s="5" t="s">
        <v>85</v>
      </c>
      <c r="B6" s="17">
        <v>19821.099999999999</v>
      </c>
      <c r="C6" s="17">
        <v>20181</v>
      </c>
      <c r="D6" s="17">
        <v>20433</v>
      </c>
      <c r="E6" s="17">
        <v>20344.3</v>
      </c>
      <c r="F6" s="17">
        <v>19981.7</v>
      </c>
      <c r="G6" s="18">
        <v>20245.7</v>
      </c>
      <c r="H6" s="15">
        <v>21022.3</v>
      </c>
    </row>
    <row r="7" spans="1:8" ht="12.75">
      <c r="A7" s="5" t="s">
        <v>86</v>
      </c>
      <c r="B7" s="17">
        <v>27693.4</v>
      </c>
      <c r="C7" s="17">
        <v>27792</v>
      </c>
      <c r="D7" s="17">
        <v>28238.400000000001</v>
      </c>
      <c r="E7" s="17">
        <v>28063.1</v>
      </c>
      <c r="F7" s="17">
        <v>27491.3</v>
      </c>
      <c r="G7" s="18">
        <v>28289.9</v>
      </c>
      <c r="H7" s="15">
        <v>28441.8</v>
      </c>
    </row>
    <row r="8" spans="1:8" ht="12.75">
      <c r="A8" s="5" t="s">
        <v>87</v>
      </c>
      <c r="B8" s="17">
        <v>39169.800000000003</v>
      </c>
      <c r="C8" s="17">
        <v>39354</v>
      </c>
      <c r="D8" s="17">
        <v>40022.1</v>
      </c>
      <c r="E8" s="17">
        <v>39983.1</v>
      </c>
      <c r="F8" s="17">
        <v>39306.6</v>
      </c>
      <c r="G8" s="18">
        <v>39819.4</v>
      </c>
      <c r="H8" s="15">
        <v>41388.9</v>
      </c>
    </row>
    <row r="9" spans="1:8" ht="12.75">
      <c r="A9" s="5" t="s">
        <v>88</v>
      </c>
      <c r="B9" s="17">
        <v>70390.2</v>
      </c>
      <c r="C9" s="17">
        <v>71586.8</v>
      </c>
      <c r="D9" s="17">
        <v>72489.399999999994</v>
      </c>
      <c r="E9" s="17">
        <v>72110.5</v>
      </c>
      <c r="F9" s="17">
        <v>69159.3</v>
      </c>
      <c r="G9" s="18">
        <v>71626.5</v>
      </c>
      <c r="H9" s="15">
        <v>72060.800000000003</v>
      </c>
    </row>
    <row r="10" spans="1:8" ht="12.75">
      <c r="A10" s="5" t="s">
        <v>89</v>
      </c>
      <c r="B10" s="17">
        <v>9819.4</v>
      </c>
      <c r="C10" s="17">
        <v>9834.7000000000007</v>
      </c>
      <c r="D10" s="17">
        <v>9942</v>
      </c>
      <c r="E10" s="17">
        <v>9921.4</v>
      </c>
      <c r="F10" s="17">
        <v>9618.9</v>
      </c>
      <c r="G10" s="18">
        <v>9871.2000000000007</v>
      </c>
      <c r="H10" s="15">
        <v>10008</v>
      </c>
    </row>
    <row r="11" spans="1:8" ht="12.75">
      <c r="A11" s="5" t="s">
        <v>90</v>
      </c>
      <c r="B11" s="17">
        <v>49.3</v>
      </c>
      <c r="C11" s="17">
        <v>52.6</v>
      </c>
      <c r="D11" s="17">
        <v>59.6</v>
      </c>
      <c r="E11" s="17">
        <v>58.3</v>
      </c>
      <c r="F11" s="17">
        <v>69.400000000000006</v>
      </c>
      <c r="G11" s="18">
        <v>65.3</v>
      </c>
      <c r="H11" s="15">
        <v>74.2</v>
      </c>
    </row>
    <row r="12" spans="1:8" ht="12.75">
      <c r="A12" s="5" t="s">
        <v>91</v>
      </c>
      <c r="B12" s="17">
        <v>29703.200000000001</v>
      </c>
      <c r="C12" s="17">
        <v>30216.799999999999</v>
      </c>
      <c r="D12" s="17">
        <v>30451.7</v>
      </c>
      <c r="E12" s="17">
        <v>30265.3</v>
      </c>
      <c r="F12" s="17">
        <v>28853.5</v>
      </c>
      <c r="G12" s="18">
        <v>29961</v>
      </c>
      <c r="H12" s="15">
        <v>29671.8</v>
      </c>
    </row>
    <row r="13" spans="1:8" ht="12.75">
      <c r="A13" s="5" t="s">
        <v>92</v>
      </c>
      <c r="B13" s="17">
        <v>44150.7</v>
      </c>
      <c r="C13" s="17">
        <v>44339.1</v>
      </c>
      <c r="D13" s="17">
        <v>44982.1</v>
      </c>
      <c r="E13" s="17">
        <v>44939.1</v>
      </c>
      <c r="F13" s="17">
        <v>45603.8</v>
      </c>
      <c r="G13" s="18">
        <v>44717.7</v>
      </c>
      <c r="H13" s="15">
        <v>50062.1</v>
      </c>
    </row>
    <row r="14" spans="1:8" ht="12.75">
      <c r="A14" s="5" t="s">
        <v>93</v>
      </c>
      <c r="B14" s="17">
        <v>17199</v>
      </c>
      <c r="C14" s="17">
        <v>17548.099999999999</v>
      </c>
      <c r="D14" s="17">
        <v>17725.099999999999</v>
      </c>
      <c r="E14" s="17">
        <v>17601.5</v>
      </c>
      <c r="F14" s="17">
        <v>17298.7</v>
      </c>
      <c r="G14" s="18">
        <v>17697.900000000001</v>
      </c>
      <c r="H14" s="15">
        <v>17849</v>
      </c>
    </row>
    <row r="15" spans="1:8" ht="12.75">
      <c r="A15" s="5" t="s">
        <v>94</v>
      </c>
      <c r="B15" s="17">
        <v>5157.2</v>
      </c>
      <c r="C15" s="17">
        <v>5157.7</v>
      </c>
      <c r="D15" s="17">
        <v>5268.5</v>
      </c>
      <c r="E15" s="17">
        <v>5297.5</v>
      </c>
      <c r="F15" s="17">
        <v>5171.8999999999996</v>
      </c>
      <c r="G15" s="18">
        <v>5146.8</v>
      </c>
      <c r="H15" s="15">
        <v>5637.4</v>
      </c>
    </row>
    <row r="16" spans="1:8" ht="12.75">
      <c r="A16" s="5" t="s">
        <v>95</v>
      </c>
      <c r="B16" s="17">
        <v>58698</v>
      </c>
      <c r="C16" s="17">
        <v>59525.599999999999</v>
      </c>
      <c r="D16" s="17">
        <v>60282.2</v>
      </c>
      <c r="E16" s="17">
        <v>59928.5</v>
      </c>
      <c r="F16" s="17">
        <v>58947.199999999997</v>
      </c>
      <c r="G16" s="18">
        <v>59264.6</v>
      </c>
      <c r="H16" s="15">
        <v>62638.3</v>
      </c>
    </row>
    <row r="17" spans="1:8" ht="12.75">
      <c r="A17" s="5" t="s">
        <v>96</v>
      </c>
      <c r="B17" s="17">
        <v>3649.7</v>
      </c>
      <c r="C17" s="17">
        <v>3430.4</v>
      </c>
      <c r="D17" s="17">
        <v>3457.6</v>
      </c>
      <c r="E17" s="17">
        <v>3464.1</v>
      </c>
      <c r="F17" s="17">
        <v>3309.5</v>
      </c>
      <c r="G17" s="18">
        <v>3440.4</v>
      </c>
      <c r="H17" s="15">
        <v>3427.3</v>
      </c>
    </row>
    <row r="18" spans="1:8" ht="12.75">
      <c r="A18" s="5" t="s">
        <v>97</v>
      </c>
      <c r="B18" s="17">
        <v>9526.5</v>
      </c>
      <c r="C18" s="17">
        <v>9904.1</v>
      </c>
      <c r="D18" s="17">
        <v>9996.2999999999993</v>
      </c>
      <c r="E18" s="17">
        <v>9785.9</v>
      </c>
      <c r="F18" s="17">
        <v>9414.2999999999993</v>
      </c>
      <c r="G18" s="18">
        <v>10566.4</v>
      </c>
      <c r="H18" s="15">
        <v>8718.2999999999993</v>
      </c>
    </row>
    <row r="19" spans="1:8" ht="12.75">
      <c r="A19" s="5" t="s">
        <v>98</v>
      </c>
      <c r="B19" s="17">
        <v>50226.1</v>
      </c>
      <c r="C19" s="17">
        <v>50369</v>
      </c>
      <c r="D19" s="17">
        <v>51305.4</v>
      </c>
      <c r="E19" s="17">
        <v>51627</v>
      </c>
      <c r="F19" s="17">
        <v>51812</v>
      </c>
      <c r="G19" s="18">
        <v>51677.3</v>
      </c>
      <c r="H19" s="15">
        <v>55271.9</v>
      </c>
    </row>
    <row r="20" spans="1:8" ht="12.75">
      <c r="A20" s="5" t="s">
        <v>99</v>
      </c>
      <c r="B20" s="17">
        <v>1751442</v>
      </c>
      <c r="C20" s="17">
        <v>1764203.8</v>
      </c>
      <c r="D20" s="17">
        <v>1800709.6</v>
      </c>
      <c r="E20" s="17">
        <v>1836544.6</v>
      </c>
      <c r="F20" s="17">
        <v>1852138.4</v>
      </c>
      <c r="G20" s="18">
        <v>1845499</v>
      </c>
      <c r="H20" s="15">
        <v>1977443.8</v>
      </c>
    </row>
    <row r="21" spans="1:8" ht="13.5" thickBot="1">
      <c r="A21" s="2" t="s">
        <v>100</v>
      </c>
      <c r="B21" s="36">
        <f t="shared" ref="B21:H21" si="0">SUM(B5:B20)</f>
        <v>2147737.7999999998</v>
      </c>
      <c r="C21" s="36">
        <f t="shared" si="0"/>
        <v>2164776.2000000002</v>
      </c>
      <c r="D21" s="36">
        <f t="shared" si="0"/>
        <v>2206793.9</v>
      </c>
      <c r="E21" s="36">
        <f t="shared" si="0"/>
        <v>2241298.1</v>
      </c>
      <c r="F21" s="36">
        <f t="shared" si="0"/>
        <v>2249175.5</v>
      </c>
      <c r="G21" s="37">
        <f t="shared" si="0"/>
        <v>2249175.4</v>
      </c>
      <c r="H21" s="79">
        <f t="shared" si="0"/>
        <v>2395343.2000000002</v>
      </c>
    </row>
    <row r="22" spans="1:8" ht="7.15" customHeight="1" thickTop="1">
      <c r="A22" s="87"/>
      <c r="B22" s="63"/>
      <c r="C22" s="63"/>
      <c r="D22" s="63"/>
      <c r="E22" s="63"/>
      <c r="F22" s="63"/>
      <c r="G22" s="63"/>
      <c r="H22" s="63"/>
    </row>
    <row r="28" spans="1:8" ht="15" customHeight="1">
      <c r="E28" s="99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9.85546875" style="70" customWidth="1"/>
    <col min="2" max="8" width="9.42578125" style="72" bestFit="1" customWidth="1"/>
    <col min="9" max="16384" width="11.5703125" style="70"/>
  </cols>
  <sheetData>
    <row r="1" spans="1:8" ht="12.75">
      <c r="A1" s="71" t="s">
        <v>101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102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54</v>
      </c>
      <c r="B5" s="17">
        <v>56157.9</v>
      </c>
      <c r="C5" s="17">
        <v>50176.7</v>
      </c>
      <c r="D5" s="17">
        <v>45673.599999999999</v>
      </c>
      <c r="E5" s="17">
        <v>44204.5</v>
      </c>
      <c r="F5" s="17">
        <v>36319.5</v>
      </c>
      <c r="G5" s="18">
        <v>36319.5</v>
      </c>
      <c r="H5" s="15">
        <v>32263</v>
      </c>
    </row>
    <row r="6" spans="1:8" ht="12.75">
      <c r="A6" s="5" t="s">
        <v>103</v>
      </c>
      <c r="B6" s="17">
        <v>97109.1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20" t="s">
        <v>104</v>
      </c>
      <c r="B7" s="17">
        <v>43823.5</v>
      </c>
      <c r="C7" s="17">
        <v>44704.3</v>
      </c>
      <c r="D7" s="17">
        <v>38665.1</v>
      </c>
      <c r="E7" s="17">
        <v>38201</v>
      </c>
      <c r="F7" s="17">
        <v>37886.199999999997</v>
      </c>
      <c r="G7" s="18">
        <v>45886.2</v>
      </c>
      <c r="H7" s="15">
        <v>45886.2</v>
      </c>
    </row>
    <row r="8" spans="1:8" ht="12.75">
      <c r="A8" s="20" t="s">
        <v>105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8">
        <v>0</v>
      </c>
      <c r="H8" s="15">
        <v>2000</v>
      </c>
    </row>
    <row r="9" spans="1:8" ht="12.75">
      <c r="A9" s="5" t="s">
        <v>106</v>
      </c>
      <c r="B9" s="17">
        <v>3375.1</v>
      </c>
      <c r="C9" s="17">
        <v>1298.8</v>
      </c>
      <c r="D9" s="17">
        <v>2647.7</v>
      </c>
      <c r="E9" s="17">
        <v>2610.4</v>
      </c>
      <c r="F9" s="17">
        <v>0</v>
      </c>
      <c r="G9" s="18">
        <v>0</v>
      </c>
      <c r="H9" s="15">
        <v>0</v>
      </c>
    </row>
    <row r="10" spans="1:8" ht="12.75">
      <c r="A10" s="5" t="s">
        <v>53</v>
      </c>
      <c r="B10" s="17">
        <v>35419.199999999997</v>
      </c>
      <c r="C10" s="17">
        <v>36220.300000000003</v>
      </c>
      <c r="D10" s="17">
        <v>37059.599999999999</v>
      </c>
      <c r="E10" s="17">
        <v>35740.6</v>
      </c>
      <c r="F10" s="17">
        <v>35300</v>
      </c>
      <c r="G10" s="18">
        <v>35300</v>
      </c>
      <c r="H10" s="15">
        <v>35300</v>
      </c>
    </row>
    <row r="11" spans="1:8" ht="12.75">
      <c r="A11" s="5" t="s">
        <v>107</v>
      </c>
      <c r="B11" s="17">
        <v>14055.1</v>
      </c>
      <c r="C11" s="17">
        <v>10052.200000000001</v>
      </c>
      <c r="D11" s="17">
        <v>7199.1</v>
      </c>
      <c r="E11" s="17">
        <v>3213.3</v>
      </c>
      <c r="F11" s="17">
        <v>2600</v>
      </c>
      <c r="G11" s="18">
        <v>6074.5</v>
      </c>
      <c r="H11" s="15">
        <v>10353.5</v>
      </c>
    </row>
    <row r="12" spans="1:8" ht="12.75">
      <c r="A12" s="5" t="s">
        <v>108</v>
      </c>
      <c r="B12" s="17">
        <v>15992.9</v>
      </c>
      <c r="C12" s="17">
        <v>14393.6</v>
      </c>
      <c r="D12" s="17">
        <v>4376</v>
      </c>
      <c r="E12" s="17">
        <v>6559.3</v>
      </c>
      <c r="F12" s="17">
        <v>8495.4</v>
      </c>
      <c r="G12" s="18">
        <v>6464.8</v>
      </c>
      <c r="H12" s="15">
        <v>6464.8</v>
      </c>
    </row>
    <row r="13" spans="1:8" ht="12.75">
      <c r="A13" s="5" t="s">
        <v>109</v>
      </c>
      <c r="B13" s="17">
        <v>11977.7</v>
      </c>
      <c r="C13" s="17">
        <v>8420.1</v>
      </c>
      <c r="D13" s="17">
        <v>7695.6</v>
      </c>
      <c r="E13" s="17">
        <v>8633.5</v>
      </c>
      <c r="F13" s="17">
        <v>9048.5</v>
      </c>
      <c r="G13" s="18">
        <v>8450.7999999999993</v>
      </c>
      <c r="H13" s="15">
        <v>9194.4</v>
      </c>
    </row>
    <row r="14" spans="1:8" ht="12.75">
      <c r="A14" s="5" t="s">
        <v>110</v>
      </c>
      <c r="B14" s="17">
        <v>9109.7000000000007</v>
      </c>
      <c r="C14" s="17">
        <v>8869.7000000000007</v>
      </c>
      <c r="D14" s="17">
        <v>9311.2000000000007</v>
      </c>
      <c r="E14" s="17">
        <v>9352.5</v>
      </c>
      <c r="F14" s="17">
        <v>9270.5</v>
      </c>
      <c r="G14" s="18">
        <v>9000</v>
      </c>
      <c r="H14" s="15">
        <v>9000</v>
      </c>
    </row>
    <row r="15" spans="1:8" ht="12.75">
      <c r="A15" s="5" t="s">
        <v>111</v>
      </c>
      <c r="B15" s="17">
        <v>8308.4</v>
      </c>
      <c r="C15" s="17">
        <v>8442.2999999999993</v>
      </c>
      <c r="D15" s="17">
        <v>8060.8</v>
      </c>
      <c r="E15" s="17">
        <v>7609.5</v>
      </c>
      <c r="F15" s="17">
        <v>8904.2000000000007</v>
      </c>
      <c r="G15" s="18">
        <v>8070.4</v>
      </c>
      <c r="H15" s="15">
        <v>8070.9</v>
      </c>
    </row>
    <row r="16" spans="1:8" ht="12.75">
      <c r="A16" s="5" t="s">
        <v>112</v>
      </c>
      <c r="B16" s="17">
        <v>8224.7999999999993</v>
      </c>
      <c r="C16" s="17">
        <v>9599.1</v>
      </c>
      <c r="D16" s="17">
        <v>13014.1</v>
      </c>
      <c r="E16" s="17">
        <v>7372.3</v>
      </c>
      <c r="F16" s="17">
        <v>1285</v>
      </c>
      <c r="G16" s="18">
        <v>6084.1</v>
      </c>
      <c r="H16" s="15">
        <v>6068.9</v>
      </c>
    </row>
    <row r="17" spans="1:8" ht="12.75">
      <c r="A17" s="5" t="s">
        <v>113</v>
      </c>
      <c r="B17" s="17">
        <v>1998.9</v>
      </c>
      <c r="C17" s="17">
        <v>2018.3</v>
      </c>
      <c r="D17" s="17">
        <v>2033.2</v>
      </c>
      <c r="E17" s="17">
        <v>1999.8</v>
      </c>
      <c r="F17" s="17">
        <v>2039.2</v>
      </c>
      <c r="G17" s="18">
        <v>2039.2</v>
      </c>
      <c r="H17" s="15">
        <v>2039.2</v>
      </c>
    </row>
    <row r="18" spans="1:8" ht="12.75">
      <c r="A18" s="5" t="s">
        <v>114</v>
      </c>
      <c r="B18" s="17">
        <v>6004.1</v>
      </c>
      <c r="C18" s="17">
        <v>4583.6000000000004</v>
      </c>
      <c r="D18" s="17">
        <v>3783.9</v>
      </c>
      <c r="E18" s="17">
        <v>7547.5999999999995</v>
      </c>
      <c r="F18" s="17">
        <v>14498.4</v>
      </c>
      <c r="G18" s="18">
        <v>5929.3</v>
      </c>
      <c r="H18" s="15">
        <v>8200.7999999999993</v>
      </c>
    </row>
    <row r="19" spans="1:8" ht="12.75">
      <c r="A19" s="5" t="s">
        <v>115</v>
      </c>
      <c r="B19" s="17">
        <v>17200</v>
      </c>
      <c r="C19" s="17">
        <v>25000</v>
      </c>
      <c r="D19" s="17">
        <v>25000</v>
      </c>
      <c r="E19" s="17">
        <v>25000</v>
      </c>
      <c r="F19" s="17">
        <v>0</v>
      </c>
      <c r="G19" s="18">
        <v>25000</v>
      </c>
      <c r="H19" s="15">
        <v>0</v>
      </c>
    </row>
    <row r="20" spans="1:8" ht="12.75">
      <c r="A20" s="5" t="s">
        <v>116</v>
      </c>
      <c r="B20" s="17">
        <v>45739.6</v>
      </c>
      <c r="C20" s="17">
        <v>46014.1</v>
      </c>
      <c r="D20" s="17">
        <v>23002.1</v>
      </c>
      <c r="E20" s="17">
        <v>23007</v>
      </c>
      <c r="F20" s="17">
        <v>0</v>
      </c>
      <c r="G20" s="18">
        <v>22900</v>
      </c>
      <c r="H20" s="15">
        <v>0</v>
      </c>
    </row>
    <row r="21" spans="1:8" ht="12.75">
      <c r="A21" s="5" t="s">
        <v>117</v>
      </c>
      <c r="B21" s="17">
        <v>25964.7</v>
      </c>
      <c r="C21" s="17">
        <v>24394</v>
      </c>
      <c r="D21" s="17">
        <v>27035.8</v>
      </c>
      <c r="E21" s="17">
        <v>19159.099999999999</v>
      </c>
      <c r="F21" s="17">
        <v>0</v>
      </c>
      <c r="G21" s="18">
        <v>26472.3</v>
      </c>
      <c r="H21" s="15">
        <v>0</v>
      </c>
    </row>
    <row r="22" spans="1:8" ht="12.75">
      <c r="A22" s="5" t="s">
        <v>118</v>
      </c>
      <c r="B22" s="17">
        <v>0</v>
      </c>
      <c r="C22" s="17">
        <v>0</v>
      </c>
      <c r="D22" s="17">
        <v>0</v>
      </c>
      <c r="E22" s="17">
        <v>0</v>
      </c>
      <c r="F22" s="17">
        <v>83000</v>
      </c>
      <c r="G22" s="18">
        <v>0</v>
      </c>
      <c r="H22" s="15">
        <v>86400</v>
      </c>
    </row>
    <row r="23" spans="1:8" ht="12.75">
      <c r="A23" s="5" t="s">
        <v>119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8">
        <v>0</v>
      </c>
      <c r="H23" s="15">
        <v>30000</v>
      </c>
    </row>
    <row r="24" spans="1:8" ht="12.75">
      <c r="A24" s="5" t="s">
        <v>60</v>
      </c>
      <c r="B24" s="17">
        <v>1690.3999999999999</v>
      </c>
      <c r="C24" s="17">
        <v>2316.8000000000002</v>
      </c>
      <c r="D24" s="17">
        <v>1466</v>
      </c>
      <c r="E24" s="17">
        <v>4325.3</v>
      </c>
      <c r="F24" s="17">
        <v>4309.8999999999996</v>
      </c>
      <c r="G24" s="18">
        <v>1285.5999999999999</v>
      </c>
      <c r="H24" s="15">
        <v>1197.7</v>
      </c>
    </row>
    <row r="25" spans="1:8" ht="13.5" thickBot="1">
      <c r="A25" s="2" t="s">
        <v>120</v>
      </c>
      <c r="B25" s="36">
        <f t="array" ref="B25">SUM(B5:B24)</f>
        <v>402151.10000000003</v>
      </c>
      <c r="C25" s="36">
        <f t="array" ref="C25">SUM(C5:C24)</f>
        <v>296503.90000000002</v>
      </c>
      <c r="D25" s="36">
        <f t="array" ref="D25">SUM(D5:D24)</f>
        <v>256023.80000000002</v>
      </c>
      <c r="E25" s="36">
        <f t="array" ref="E25">SUM(E5:E24)</f>
        <v>244535.69999999998</v>
      </c>
      <c r="F25" s="36">
        <f t="array" ref="F25">SUM(F5:F24)</f>
        <v>252956.79999999999</v>
      </c>
      <c r="G25" s="37">
        <f t="array" ref="G25">SUM(G5:G24)</f>
        <v>245276.69999999998</v>
      </c>
      <c r="H25" s="79">
        <f t="array" ref="H25">SUM(H5:H24)</f>
        <v>292439.39999999997</v>
      </c>
    </row>
    <row r="26" spans="1:8" ht="7.15" customHeight="1" thickTop="1">
      <c r="A26" s="87"/>
      <c r="B26" s="100"/>
      <c r="C26" s="100"/>
      <c r="D26" s="100"/>
      <c r="E26" s="100"/>
      <c r="F26" s="100"/>
      <c r="G26" s="100"/>
      <c r="H26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9" fitToHeight="0" orientation="portrait" r:id="rId1"/>
  <headerFooter alignWithMargins="0"/>
  <rowBreaks count="1" manualBreakCount="1">
    <brk id="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9.85546875" style="70" customWidth="1"/>
    <col min="2" max="8" width="9.42578125" style="72" bestFit="1" customWidth="1"/>
    <col min="9" max="16384" width="11.5703125" style="70"/>
  </cols>
  <sheetData>
    <row r="1" spans="1:8" ht="12.75">
      <c r="A1" s="71" t="s">
        <v>121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93" t="s">
        <v>102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54</v>
      </c>
      <c r="B5" s="17">
        <v>19640.900000000001</v>
      </c>
      <c r="C5" s="17">
        <v>17773.099999999999</v>
      </c>
      <c r="D5" s="17">
        <v>19877.099999999999</v>
      </c>
      <c r="E5" s="17">
        <v>16813.3</v>
      </c>
      <c r="F5" s="17">
        <v>13030.6</v>
      </c>
      <c r="G5" s="18">
        <v>13030.6</v>
      </c>
      <c r="H5" s="15">
        <v>12316.1</v>
      </c>
    </row>
    <row r="6" spans="1:8" ht="12.75">
      <c r="A6" s="5" t="s">
        <v>103</v>
      </c>
      <c r="B6" s="17">
        <v>43150.7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20" t="s">
        <v>104</v>
      </c>
      <c r="B7" s="17">
        <v>24548</v>
      </c>
      <c r="C7" s="17">
        <v>24807.200000000001</v>
      </c>
      <c r="D7" s="17">
        <v>17526.7</v>
      </c>
      <c r="E7" s="17">
        <v>24736.2</v>
      </c>
      <c r="F7" s="17">
        <v>24736.2</v>
      </c>
      <c r="G7" s="18">
        <v>24736.2</v>
      </c>
      <c r="H7" s="15">
        <v>24736.2</v>
      </c>
    </row>
    <row r="8" spans="1:8" ht="12.75">
      <c r="A8" s="20" t="s">
        <v>105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8">
        <v>0</v>
      </c>
      <c r="H8" s="15">
        <v>0</v>
      </c>
    </row>
    <row r="9" spans="1:8" ht="12.75">
      <c r="A9" s="5" t="s">
        <v>106</v>
      </c>
      <c r="B9" s="17">
        <v>3375.1</v>
      </c>
      <c r="C9" s="17">
        <v>1298.8</v>
      </c>
      <c r="D9" s="17">
        <v>2647.7</v>
      </c>
      <c r="E9" s="17">
        <v>2610.4</v>
      </c>
      <c r="F9" s="17">
        <v>0</v>
      </c>
      <c r="G9" s="18">
        <v>0</v>
      </c>
      <c r="H9" s="15">
        <v>0</v>
      </c>
    </row>
    <row r="10" spans="1:8" ht="12.75">
      <c r="A10" s="5" t="s">
        <v>53</v>
      </c>
      <c r="B10" s="17">
        <v>35419.199999999997</v>
      </c>
      <c r="C10" s="17">
        <v>36220.300000000003</v>
      </c>
      <c r="D10" s="17">
        <v>37059.599999999999</v>
      </c>
      <c r="E10" s="17">
        <v>35740.6</v>
      </c>
      <c r="F10" s="17">
        <v>35300</v>
      </c>
      <c r="G10" s="18">
        <v>35300</v>
      </c>
      <c r="H10" s="15">
        <v>35300</v>
      </c>
    </row>
    <row r="11" spans="1:8" ht="12.75">
      <c r="A11" s="5" t="s">
        <v>107</v>
      </c>
      <c r="B11" s="17">
        <v>10239.200000000001</v>
      </c>
      <c r="C11" s="17">
        <v>8539</v>
      </c>
      <c r="D11" s="17">
        <v>4912.7</v>
      </c>
      <c r="E11" s="17">
        <v>2860.9</v>
      </c>
      <c r="F11" s="17">
        <v>2450</v>
      </c>
      <c r="G11" s="18">
        <v>3450</v>
      </c>
      <c r="H11" s="15">
        <v>7454</v>
      </c>
    </row>
    <row r="12" spans="1:8" ht="12.75">
      <c r="A12" s="5" t="s">
        <v>108</v>
      </c>
      <c r="B12" s="17">
        <v>0</v>
      </c>
      <c r="C12" s="17">
        <v>0</v>
      </c>
      <c r="D12" s="17">
        <v>57.3</v>
      </c>
      <c r="E12" s="17">
        <v>39.4</v>
      </c>
      <c r="F12" s="17">
        <v>0</v>
      </c>
      <c r="G12" s="18">
        <v>0</v>
      </c>
      <c r="H12" s="15">
        <v>0</v>
      </c>
    </row>
    <row r="13" spans="1:8" ht="12.75">
      <c r="A13" s="5" t="s">
        <v>109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8">
        <v>0</v>
      </c>
      <c r="H13" s="15">
        <v>0</v>
      </c>
    </row>
    <row r="14" spans="1:8" ht="12.75">
      <c r="A14" s="5" t="s">
        <v>110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8">
        <v>0</v>
      </c>
      <c r="H14" s="15">
        <v>0</v>
      </c>
    </row>
    <row r="15" spans="1:8" ht="12.75">
      <c r="A15" s="5" t="s">
        <v>111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8">
        <v>0</v>
      </c>
      <c r="H15" s="15">
        <v>0</v>
      </c>
    </row>
    <row r="16" spans="1:8" ht="12.75">
      <c r="A16" s="5" t="s">
        <v>112</v>
      </c>
      <c r="B16" s="17">
        <v>8227</v>
      </c>
      <c r="C16" s="17">
        <v>9325.9</v>
      </c>
      <c r="D16" s="17">
        <v>12874.1</v>
      </c>
      <c r="E16" s="17">
        <v>7366.4</v>
      </c>
      <c r="F16" s="17">
        <v>1045</v>
      </c>
      <c r="G16" s="18">
        <v>6049.1</v>
      </c>
      <c r="H16" s="15">
        <v>6033.9</v>
      </c>
    </row>
    <row r="17" spans="1:8" ht="12.75">
      <c r="A17" s="5" t="s">
        <v>113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8">
        <v>0</v>
      </c>
      <c r="H17" s="15">
        <v>0</v>
      </c>
    </row>
    <row r="18" spans="1:8" ht="12.75">
      <c r="A18" s="5" t="s">
        <v>114</v>
      </c>
      <c r="B18" s="17">
        <v>3716.5</v>
      </c>
      <c r="C18" s="17">
        <v>6057.8</v>
      </c>
      <c r="D18" s="17">
        <v>467.3</v>
      </c>
      <c r="E18" s="17">
        <v>4761.2</v>
      </c>
      <c r="F18" s="17">
        <v>9933.8000000000011</v>
      </c>
      <c r="G18" s="18">
        <v>4029.1000000000004</v>
      </c>
      <c r="H18" s="15">
        <v>5409.4000000000005</v>
      </c>
    </row>
    <row r="19" spans="1:8" ht="12.75">
      <c r="A19" s="5" t="s">
        <v>117</v>
      </c>
      <c r="B19" s="17">
        <v>16751.2</v>
      </c>
      <c r="C19" s="17">
        <v>17479.3</v>
      </c>
      <c r="D19" s="17">
        <v>17526.2</v>
      </c>
      <c r="E19" s="17">
        <v>17922.8</v>
      </c>
      <c r="F19" s="17">
        <v>0</v>
      </c>
      <c r="G19" s="18">
        <v>15640.9</v>
      </c>
      <c r="H19" s="15">
        <v>0</v>
      </c>
    </row>
    <row r="20" spans="1:8" ht="12.75">
      <c r="A20" s="5" t="s">
        <v>115</v>
      </c>
      <c r="B20" s="17">
        <v>17200</v>
      </c>
      <c r="C20" s="17">
        <v>25000</v>
      </c>
      <c r="D20" s="17">
        <v>25000</v>
      </c>
      <c r="E20" s="17">
        <v>25000</v>
      </c>
      <c r="F20" s="17">
        <v>0</v>
      </c>
      <c r="G20" s="18">
        <v>25000</v>
      </c>
      <c r="H20" s="15">
        <v>0</v>
      </c>
    </row>
    <row r="21" spans="1:8" ht="12.75">
      <c r="A21" s="5" t="s">
        <v>116</v>
      </c>
      <c r="B21" s="17">
        <v>45739.6</v>
      </c>
      <c r="C21" s="17">
        <v>46014.1</v>
      </c>
      <c r="D21" s="17">
        <v>23002.1</v>
      </c>
      <c r="E21" s="17">
        <v>23007</v>
      </c>
      <c r="F21" s="17">
        <v>0</v>
      </c>
      <c r="G21" s="18">
        <v>22900</v>
      </c>
      <c r="H21" s="15">
        <v>0</v>
      </c>
    </row>
    <row r="22" spans="1:8" ht="12.75">
      <c r="A22" s="5" t="s">
        <v>118</v>
      </c>
      <c r="B22" s="17">
        <v>0</v>
      </c>
      <c r="C22" s="17">
        <v>0</v>
      </c>
      <c r="D22" s="17">
        <v>0</v>
      </c>
      <c r="E22" s="17">
        <v>0</v>
      </c>
      <c r="F22" s="17">
        <v>83000</v>
      </c>
      <c r="G22" s="18">
        <v>0</v>
      </c>
      <c r="H22" s="15">
        <v>86400</v>
      </c>
    </row>
    <row r="23" spans="1:8" ht="12.75">
      <c r="A23" s="5" t="s">
        <v>119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8">
        <v>0</v>
      </c>
      <c r="H23" s="15">
        <v>3000</v>
      </c>
    </row>
    <row r="24" spans="1:8" ht="12.75">
      <c r="A24" s="5" t="s">
        <v>60</v>
      </c>
      <c r="B24" s="17">
        <v>1138.5999999999999</v>
      </c>
      <c r="C24" s="17">
        <v>1915.3000000000002</v>
      </c>
      <c r="D24" s="17">
        <v>1256.3000000000002</v>
      </c>
      <c r="E24" s="17">
        <v>2961</v>
      </c>
      <c r="F24" s="17">
        <v>2506.1999999999998</v>
      </c>
      <c r="G24" s="18">
        <v>1031.3</v>
      </c>
      <c r="H24" s="15">
        <v>966.5</v>
      </c>
    </row>
    <row r="25" spans="1:8" ht="13.5" thickBot="1">
      <c r="A25" s="2" t="s">
        <v>120</v>
      </c>
      <c r="B25" s="36">
        <f t="array" ref="B25">SUM(B5:B24)</f>
        <v>229146.00000000003</v>
      </c>
      <c r="C25" s="36">
        <f t="array" ref="C25">SUM(C5:C24)</f>
        <v>194430.80000000002</v>
      </c>
      <c r="D25" s="36">
        <f t="array" ref="D25">SUM(D5:D24)</f>
        <v>162207.1</v>
      </c>
      <c r="E25" s="36">
        <f t="array" ref="E25">SUM(E5:E24)</f>
        <v>163819.19999999998</v>
      </c>
      <c r="F25" s="36">
        <f t="array" ref="F25">SUM(F5:F24)</f>
        <v>172001.80000000002</v>
      </c>
      <c r="G25" s="37">
        <f t="array" ref="G25">SUM(G5:G24)</f>
        <v>151167.20000000001</v>
      </c>
      <c r="H25" s="79">
        <f t="array" ref="H25">SUM(H5:H24)</f>
        <v>181616.09999999998</v>
      </c>
    </row>
    <row r="26" spans="1:8" ht="7.15" customHeight="1" thickTop="1">
      <c r="A26" s="87"/>
      <c r="B26" s="100"/>
      <c r="C26" s="100"/>
      <c r="D26" s="100"/>
      <c r="E26" s="100"/>
      <c r="F26" s="100"/>
      <c r="G26" s="100"/>
      <c r="H26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9" fitToHeight="0" orientation="portrait" r:id="rId1"/>
  <headerFooter alignWithMargins="0"/>
  <rowBreaks count="1" manualBreakCount="1">
    <brk id="3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9.85546875" style="70" customWidth="1"/>
    <col min="2" max="8" width="9.42578125" style="72" bestFit="1" customWidth="1"/>
    <col min="9" max="16384" width="11.5703125" style="70"/>
  </cols>
  <sheetData>
    <row r="1" spans="1:8" ht="12.75">
      <c r="A1" s="71" t="s">
        <v>122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93" t="s">
        <v>102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54</v>
      </c>
      <c r="B5" s="17">
        <v>36517</v>
      </c>
      <c r="C5" s="17">
        <v>32403.599999999999</v>
      </c>
      <c r="D5" s="17">
        <v>25796.5</v>
      </c>
      <c r="E5" s="17">
        <v>27391.200000000001</v>
      </c>
      <c r="F5" s="17">
        <v>23288.9</v>
      </c>
      <c r="G5" s="18">
        <v>23288.9</v>
      </c>
      <c r="H5" s="15">
        <v>19946.900000000001</v>
      </c>
    </row>
    <row r="6" spans="1:8" ht="12.75">
      <c r="A6" s="5" t="s">
        <v>103</v>
      </c>
      <c r="B6" s="17">
        <v>53958.400000000001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20" t="s">
        <v>104</v>
      </c>
      <c r="B7" s="17">
        <v>19275.5</v>
      </c>
      <c r="C7" s="17">
        <v>19897.099999999999</v>
      </c>
      <c r="D7" s="17">
        <v>21138.5</v>
      </c>
      <c r="E7" s="17">
        <v>13464.8</v>
      </c>
      <c r="F7" s="17">
        <v>13150</v>
      </c>
      <c r="G7" s="18">
        <v>21150</v>
      </c>
      <c r="H7" s="15">
        <v>21150</v>
      </c>
    </row>
    <row r="8" spans="1:8" ht="12.75">
      <c r="A8" s="20" t="s">
        <v>105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8">
        <v>0</v>
      </c>
      <c r="H8" s="15">
        <v>2000</v>
      </c>
    </row>
    <row r="9" spans="1:8" ht="12.75">
      <c r="A9" s="5" t="s">
        <v>106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8">
        <v>0</v>
      </c>
      <c r="H9" s="15">
        <v>0</v>
      </c>
    </row>
    <row r="10" spans="1:8" ht="12.75">
      <c r="A10" s="5" t="s">
        <v>53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8">
        <v>0</v>
      </c>
      <c r="H10" s="15">
        <v>0</v>
      </c>
    </row>
    <row r="11" spans="1:8" ht="12.75">
      <c r="A11" s="5" t="s">
        <v>107</v>
      </c>
      <c r="B11" s="17">
        <v>3815.9</v>
      </c>
      <c r="C11" s="17">
        <v>1513.1</v>
      </c>
      <c r="D11" s="17">
        <v>2286.3000000000002</v>
      </c>
      <c r="E11" s="17">
        <v>352.3</v>
      </c>
      <c r="F11" s="17">
        <v>150</v>
      </c>
      <c r="G11" s="18">
        <v>2624.5</v>
      </c>
      <c r="H11" s="15">
        <v>2899.5</v>
      </c>
    </row>
    <row r="12" spans="1:8" ht="12.75">
      <c r="A12" s="5" t="s">
        <v>108</v>
      </c>
      <c r="B12" s="17">
        <v>15992.9</v>
      </c>
      <c r="C12" s="17">
        <v>14393.6</v>
      </c>
      <c r="D12" s="17">
        <v>4318.7</v>
      </c>
      <c r="E12" s="17">
        <v>6519.9</v>
      </c>
      <c r="F12" s="17">
        <v>8495.4</v>
      </c>
      <c r="G12" s="18">
        <v>6464.8</v>
      </c>
      <c r="H12" s="15">
        <v>6464.8</v>
      </c>
    </row>
    <row r="13" spans="1:8" ht="12.75">
      <c r="A13" s="5" t="s">
        <v>109</v>
      </c>
      <c r="B13" s="17">
        <v>11977.7</v>
      </c>
      <c r="C13" s="17">
        <v>8420.1</v>
      </c>
      <c r="D13" s="17">
        <v>7695.6</v>
      </c>
      <c r="E13" s="17">
        <v>8633.5</v>
      </c>
      <c r="F13" s="17">
        <v>9048.5</v>
      </c>
      <c r="G13" s="18">
        <v>8450.7999999999993</v>
      </c>
      <c r="H13" s="15">
        <v>9194.4</v>
      </c>
    </row>
    <row r="14" spans="1:8" ht="12.75">
      <c r="A14" s="5" t="s">
        <v>110</v>
      </c>
      <c r="B14" s="17">
        <v>9109.7000000000007</v>
      </c>
      <c r="C14" s="17">
        <v>8869.7000000000007</v>
      </c>
      <c r="D14" s="17">
        <v>9311.2000000000007</v>
      </c>
      <c r="E14" s="17">
        <v>9352.5</v>
      </c>
      <c r="F14" s="17">
        <v>9270.5</v>
      </c>
      <c r="G14" s="18">
        <v>9000</v>
      </c>
      <c r="H14" s="15">
        <v>9000</v>
      </c>
    </row>
    <row r="15" spans="1:8" ht="12.75">
      <c r="A15" s="5" t="s">
        <v>111</v>
      </c>
      <c r="B15" s="17">
        <v>8308.4</v>
      </c>
      <c r="C15" s="17">
        <v>8442.2999999999993</v>
      </c>
      <c r="D15" s="17">
        <v>8060.8</v>
      </c>
      <c r="E15" s="17">
        <v>7609.5</v>
      </c>
      <c r="F15" s="17">
        <v>8904.2000000000007</v>
      </c>
      <c r="G15" s="18">
        <v>8070.4</v>
      </c>
      <c r="H15" s="15">
        <v>8070.9</v>
      </c>
    </row>
    <row r="16" spans="1:8" ht="12.75">
      <c r="A16" s="5" t="s">
        <v>112</v>
      </c>
      <c r="B16" s="17">
        <v>-2.2000000000000002</v>
      </c>
      <c r="C16" s="17">
        <v>273.2</v>
      </c>
      <c r="D16" s="17">
        <v>140</v>
      </c>
      <c r="E16" s="17">
        <v>5.9</v>
      </c>
      <c r="F16" s="17">
        <v>240</v>
      </c>
      <c r="G16" s="18">
        <v>35</v>
      </c>
      <c r="H16" s="15">
        <v>35</v>
      </c>
    </row>
    <row r="17" spans="1:8" ht="12.75">
      <c r="A17" s="5" t="s">
        <v>113</v>
      </c>
      <c r="B17" s="17">
        <v>1998.9</v>
      </c>
      <c r="C17" s="17">
        <v>2018.3</v>
      </c>
      <c r="D17" s="17">
        <v>2033.2</v>
      </c>
      <c r="E17" s="17">
        <v>1999.8</v>
      </c>
      <c r="F17" s="17">
        <v>2039.2</v>
      </c>
      <c r="G17" s="18">
        <v>2039.2</v>
      </c>
      <c r="H17" s="15">
        <v>2039.2</v>
      </c>
    </row>
    <row r="18" spans="1:8" ht="12.75">
      <c r="A18" s="5" t="s">
        <v>114</v>
      </c>
      <c r="B18" s="17">
        <v>2287.6</v>
      </c>
      <c r="C18" s="17">
        <v>-1474.2</v>
      </c>
      <c r="D18" s="17">
        <v>3316.6</v>
      </c>
      <c r="E18" s="17">
        <v>2786.4</v>
      </c>
      <c r="F18" s="17">
        <v>4564.6000000000004</v>
      </c>
      <c r="G18" s="18">
        <v>1900.2</v>
      </c>
      <c r="H18" s="15">
        <v>2791.3999999999996</v>
      </c>
    </row>
    <row r="19" spans="1:8" ht="12.75">
      <c r="A19" s="5" t="s">
        <v>115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8">
        <v>0</v>
      </c>
      <c r="H19" s="15">
        <v>0</v>
      </c>
    </row>
    <row r="20" spans="1:8" ht="12.75">
      <c r="A20" s="5" t="s">
        <v>117</v>
      </c>
      <c r="B20" s="17">
        <v>9213.5</v>
      </c>
      <c r="C20" s="17">
        <v>6914.7</v>
      </c>
      <c r="D20" s="17">
        <v>9509.6</v>
      </c>
      <c r="E20" s="17">
        <v>1236.3</v>
      </c>
      <c r="F20" s="17">
        <v>0</v>
      </c>
      <c r="G20" s="18">
        <v>10831.4</v>
      </c>
      <c r="H20" s="15">
        <v>0</v>
      </c>
    </row>
    <row r="21" spans="1:8" ht="12.75">
      <c r="A21" s="5" t="s">
        <v>116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8">
        <v>0</v>
      </c>
      <c r="H21" s="15">
        <v>0</v>
      </c>
    </row>
    <row r="22" spans="1:8" ht="12.75">
      <c r="A22" s="5" t="s">
        <v>118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8">
        <v>0</v>
      </c>
      <c r="H22" s="15">
        <v>0</v>
      </c>
    </row>
    <row r="23" spans="1:8" ht="12.75">
      <c r="A23" s="5" t="s">
        <v>119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8">
        <v>0</v>
      </c>
      <c r="H23" s="15">
        <v>27000</v>
      </c>
    </row>
    <row r="24" spans="1:8" ht="12.75">
      <c r="A24" s="5" t="s">
        <v>60</v>
      </c>
      <c r="B24" s="17">
        <v>551.79999999999995</v>
      </c>
      <c r="C24" s="17">
        <v>401.4</v>
      </c>
      <c r="D24" s="17">
        <v>209.7</v>
      </c>
      <c r="E24" s="17">
        <v>1364.2</v>
      </c>
      <c r="F24" s="17">
        <v>1803.7</v>
      </c>
      <c r="G24" s="18">
        <v>254.3</v>
      </c>
      <c r="H24" s="15">
        <v>231.2</v>
      </c>
    </row>
    <row r="25" spans="1:8" ht="13.5" thickBot="1">
      <c r="A25" s="2" t="s">
        <v>120</v>
      </c>
      <c r="B25" s="36">
        <f t="array" ref="B25">SUM(B5:B24)</f>
        <v>173005.09999999998</v>
      </c>
      <c r="C25" s="36">
        <f t="array" ref="C25">SUM(C5:C24)</f>
        <v>102072.9</v>
      </c>
      <c r="D25" s="36">
        <f t="array" ref="D25">SUM(D5:D24)</f>
        <v>93816.700000000012</v>
      </c>
      <c r="E25" s="36">
        <f t="array" ref="E25">SUM(E5:E24)</f>
        <v>80716.3</v>
      </c>
      <c r="F25" s="36">
        <f t="array" ref="F25">SUM(F5:F24)</f>
        <v>80955</v>
      </c>
      <c r="G25" s="37">
        <f t="array" ref="G25">SUM(G5:G24)</f>
        <v>94109.499999999985</v>
      </c>
      <c r="H25" s="79">
        <f t="array" ref="H25">SUM(H5:H24)</f>
        <v>110823.29999999999</v>
      </c>
    </row>
    <row r="26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9" fitToHeight="0" orientation="portrait" r:id="rId1"/>
  <headerFooter alignWithMargins="0"/>
  <rowBreaks count="1" manualBreakCount="1">
    <brk id="4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5.28515625" style="70" bestFit="1" customWidth="1"/>
    <col min="2" max="5" width="9.42578125" style="72" bestFit="1" customWidth="1"/>
    <col min="6" max="6" width="9.42578125" style="72" customWidth="1"/>
    <col min="7" max="8" width="9.42578125" style="72" bestFit="1" customWidth="1"/>
    <col min="9" max="9" width="11.5703125" style="72"/>
    <col min="10" max="16384" width="11.5703125" style="70"/>
  </cols>
  <sheetData>
    <row r="1" spans="1:8" ht="15" customHeight="1">
      <c r="A1" s="71" t="s">
        <v>123</v>
      </c>
      <c r="B1" s="100"/>
      <c r="C1" s="100"/>
      <c r="D1" s="100"/>
      <c r="E1" s="100"/>
      <c r="F1" s="100"/>
      <c r="G1" s="100"/>
      <c r="H1" s="100"/>
    </row>
    <row r="2" spans="1:8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5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5" customHeight="1">
      <c r="A4" s="93" t="s">
        <v>13</v>
      </c>
      <c r="B4" s="94"/>
      <c r="C4" s="94"/>
      <c r="D4" s="94"/>
      <c r="E4" s="94"/>
      <c r="F4" s="95"/>
      <c r="G4" s="96"/>
      <c r="H4" s="97"/>
    </row>
    <row r="5" spans="1:8" ht="15" customHeight="1">
      <c r="A5" s="5" t="s">
        <v>124</v>
      </c>
      <c r="B5" s="17">
        <v>339.4</v>
      </c>
      <c r="C5" s="17">
        <v>409.8</v>
      </c>
      <c r="D5" s="17">
        <v>242.3</v>
      </c>
      <c r="E5" s="17">
        <v>236.6</v>
      </c>
      <c r="F5" s="17">
        <v>8185</v>
      </c>
      <c r="G5" s="18">
        <v>8185</v>
      </c>
      <c r="H5" s="15">
        <v>8337</v>
      </c>
    </row>
    <row r="6" spans="1:8" ht="15" customHeight="1">
      <c r="A6" s="5" t="s">
        <v>125</v>
      </c>
      <c r="B6" s="17">
        <v>306808.09999999998</v>
      </c>
      <c r="C6" s="17">
        <v>289424.2</v>
      </c>
      <c r="D6" s="17">
        <v>304446.2</v>
      </c>
      <c r="E6" s="17">
        <v>313800.8</v>
      </c>
      <c r="F6" s="17">
        <v>313811.5</v>
      </c>
      <c r="G6" s="18">
        <v>310891.40000000002</v>
      </c>
      <c r="H6" s="15">
        <v>304529.7</v>
      </c>
    </row>
    <row r="7" spans="1:8" ht="15" customHeight="1" thickBot="1">
      <c r="A7" s="2" t="s">
        <v>126</v>
      </c>
      <c r="B7" s="36">
        <f t="array" ref="B7">SUM(ROUND(B5:B6,1))</f>
        <v>307147.5</v>
      </c>
      <c r="C7" s="36">
        <f t="array" ref="C7">SUM(ROUND(C5:C6,1))</f>
        <v>289834</v>
      </c>
      <c r="D7" s="36">
        <f t="array" ref="D7">SUM(ROUND(D5:D6,1))</f>
        <v>304688.5</v>
      </c>
      <c r="E7" s="36">
        <f t="array" ref="E7">SUM(ROUND(E5:E6,1))</f>
        <v>314037.39999999997</v>
      </c>
      <c r="F7" s="36">
        <f t="array" ref="F7">SUM(ROUND(F5:F6,1))</f>
        <v>321996.5</v>
      </c>
      <c r="G7" s="37">
        <f t="array" ref="G7">SUM(ROUND(G5:G6,1))</f>
        <v>319076.40000000002</v>
      </c>
      <c r="H7" s="79">
        <f t="array" ref="H7">SUM(ROUND(H5:H6,1))</f>
        <v>312866.7</v>
      </c>
    </row>
    <row r="8" spans="1:8" ht="7.15" customHeight="1" thickTop="1">
      <c r="A8" s="5"/>
      <c r="B8" s="100"/>
      <c r="C8" s="100"/>
      <c r="D8" s="100"/>
      <c r="E8" s="100"/>
      <c r="F8" s="100"/>
      <c r="G8" s="100"/>
      <c r="H8" s="100"/>
    </row>
    <row r="9" spans="1:8" ht="15" customHeight="1">
      <c r="B9" s="17"/>
      <c r="C9" s="17"/>
      <c r="D9" s="17"/>
      <c r="E9" s="17"/>
      <c r="F9" s="17"/>
      <c r="G9" s="17"/>
      <c r="H9" s="17"/>
    </row>
    <row r="10" spans="1:8" ht="15" customHeight="1">
      <c r="B10" s="17"/>
      <c r="C10" s="17"/>
      <c r="D10" s="17"/>
      <c r="E10" s="17"/>
      <c r="F10" s="17"/>
      <c r="G10" s="17"/>
      <c r="H10" s="17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5.28515625" style="70" bestFit="1" customWidth="1"/>
    <col min="2" max="5" width="9.42578125" style="72" bestFit="1" customWidth="1"/>
    <col min="6" max="6" width="9.42578125" style="72" customWidth="1"/>
    <col min="7" max="8" width="9.42578125" style="72" bestFit="1" customWidth="1"/>
    <col min="9" max="9" width="11.5703125" style="72"/>
    <col min="10" max="16384" width="11.5703125" style="70"/>
  </cols>
  <sheetData>
    <row r="1" spans="1:8" ht="15" customHeight="1">
      <c r="A1" s="2" t="s">
        <v>127</v>
      </c>
      <c r="B1" s="100"/>
      <c r="C1" s="100"/>
      <c r="D1" s="100"/>
      <c r="E1" s="100"/>
      <c r="F1" s="100"/>
      <c r="G1" s="100"/>
      <c r="H1" s="100"/>
    </row>
    <row r="2" spans="1:8" ht="15" customHeight="1">
      <c r="A2" s="5"/>
      <c r="B2" s="377" t="s">
        <v>1</v>
      </c>
      <c r="C2" s="377"/>
      <c r="D2" s="377"/>
      <c r="E2" s="377"/>
      <c r="F2" s="83" t="s">
        <v>2</v>
      </c>
      <c r="G2" s="371" t="s">
        <v>3</v>
      </c>
      <c r="H2" s="372"/>
    </row>
    <row r="3" spans="1:8" ht="15" customHeight="1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5" customHeight="1">
      <c r="A4" s="75" t="s">
        <v>13</v>
      </c>
      <c r="B4" s="94"/>
      <c r="C4" s="94"/>
      <c r="D4" s="94"/>
      <c r="E4" s="94"/>
      <c r="F4" s="95"/>
      <c r="G4" s="96"/>
      <c r="H4" s="97"/>
    </row>
    <row r="5" spans="1:8" ht="15" customHeight="1">
      <c r="A5" s="5" t="s">
        <v>124</v>
      </c>
      <c r="B5" s="17">
        <v>130.6</v>
      </c>
      <c r="C5" s="17">
        <v>233.2</v>
      </c>
      <c r="D5" s="17">
        <v>48.8</v>
      </c>
      <c r="E5" s="17">
        <v>48.8</v>
      </c>
      <c r="F5" s="17">
        <v>8000</v>
      </c>
      <c r="G5" s="18">
        <v>8000</v>
      </c>
      <c r="H5" s="15">
        <v>8120</v>
      </c>
    </row>
    <row r="6" spans="1:8" ht="15" customHeight="1">
      <c r="A6" s="5" t="s">
        <v>125</v>
      </c>
      <c r="B6" s="17">
        <v>257311.3</v>
      </c>
      <c r="C6" s="17">
        <v>238039.6</v>
      </c>
      <c r="D6" s="17">
        <v>254093.4</v>
      </c>
      <c r="E6" s="17">
        <v>261630.6</v>
      </c>
      <c r="F6" s="17">
        <v>253658</v>
      </c>
      <c r="G6" s="18">
        <v>251956.9</v>
      </c>
      <c r="H6" s="15">
        <v>247212.79999999999</v>
      </c>
    </row>
    <row r="7" spans="1:8" ht="15" customHeight="1" thickBot="1">
      <c r="A7" s="2" t="s">
        <v>126</v>
      </c>
      <c r="B7" s="36">
        <f t="array" ref="B7">SUM(ROUND(B5:B6,1))</f>
        <v>257441.9</v>
      </c>
      <c r="C7" s="36">
        <f t="array" ref="C7">SUM(ROUND(C5:C6,1))</f>
        <v>238272.80000000002</v>
      </c>
      <c r="D7" s="36">
        <f t="array" ref="D7">SUM(ROUND(D5:D6,1))</f>
        <v>254142.19999999998</v>
      </c>
      <c r="E7" s="36">
        <f t="array" ref="E7">SUM(ROUND(E5:E6,1))</f>
        <v>261679.4</v>
      </c>
      <c r="F7" s="36">
        <f t="array" ref="F7">SUM(ROUND(F5:F6,1))</f>
        <v>261658</v>
      </c>
      <c r="G7" s="37">
        <f t="array" ref="G7">SUM(ROUND(G5:G6,1))</f>
        <v>259956.9</v>
      </c>
      <c r="H7" s="79">
        <f t="array" ref="H7">SUM(ROUND(H5:H6,1))</f>
        <v>255332.8</v>
      </c>
    </row>
    <row r="8" spans="1:8" ht="7.15" customHeight="1" thickTop="1">
      <c r="A8" s="5"/>
      <c r="B8" s="100"/>
      <c r="C8" s="100"/>
      <c r="D8" s="100"/>
      <c r="E8" s="100"/>
      <c r="F8" s="100"/>
      <c r="G8" s="100"/>
      <c r="H8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5.28515625" style="70" bestFit="1" customWidth="1"/>
    <col min="2" max="5" width="9.42578125" style="72" bestFit="1" customWidth="1"/>
    <col min="6" max="6" width="9.42578125" style="72" customWidth="1"/>
    <col min="7" max="8" width="9.42578125" style="72" bestFit="1" customWidth="1"/>
    <col min="9" max="9" width="11.5703125" style="72"/>
    <col min="10" max="16384" width="11.5703125" style="70"/>
  </cols>
  <sheetData>
    <row r="1" spans="1:9" ht="15" customHeight="1">
      <c r="A1" s="2" t="s">
        <v>128</v>
      </c>
      <c r="B1" s="100"/>
      <c r="C1" s="100"/>
      <c r="D1" s="100"/>
      <c r="E1" s="100"/>
      <c r="F1" s="100"/>
      <c r="G1" s="100"/>
      <c r="H1" s="100"/>
    </row>
    <row r="2" spans="1:9" ht="15" customHeight="1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9" ht="15" customHeight="1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9" ht="15" customHeight="1">
      <c r="A4" s="75" t="s">
        <v>13</v>
      </c>
      <c r="B4" s="94"/>
      <c r="C4" s="94"/>
      <c r="D4" s="94"/>
      <c r="E4" s="94"/>
      <c r="F4" s="95"/>
      <c r="G4" s="96"/>
      <c r="H4" s="97"/>
    </row>
    <row r="5" spans="1:9" ht="15" customHeight="1">
      <c r="A5" s="5" t="s">
        <v>124</v>
      </c>
      <c r="B5" s="17">
        <v>208.8</v>
      </c>
      <c r="C5" s="17">
        <v>176.6</v>
      </c>
      <c r="D5" s="17">
        <v>193.5</v>
      </c>
      <c r="E5" s="17">
        <v>187.8</v>
      </c>
      <c r="F5" s="17">
        <v>185</v>
      </c>
      <c r="G5" s="18">
        <v>185</v>
      </c>
      <c r="H5" s="15">
        <v>217</v>
      </c>
    </row>
    <row r="6" spans="1:9" ht="15" customHeight="1">
      <c r="A6" s="5" t="s">
        <v>125</v>
      </c>
      <c r="B6" s="17">
        <v>56581.599999999999</v>
      </c>
      <c r="C6" s="17">
        <v>55311.1</v>
      </c>
      <c r="D6" s="17">
        <v>55034.9</v>
      </c>
      <c r="E6" s="17">
        <v>60659.1</v>
      </c>
      <c r="F6" s="17">
        <v>62395.8</v>
      </c>
      <c r="G6" s="18">
        <v>60152.7</v>
      </c>
      <c r="H6" s="15">
        <v>58782.9</v>
      </c>
    </row>
    <row r="7" spans="1:9" ht="15" customHeight="1" thickBot="1">
      <c r="A7" s="2" t="s">
        <v>126</v>
      </c>
      <c r="B7" s="36">
        <f t="array" ref="B7">SUM(ROUND(B5:B6,1))</f>
        <v>56790.400000000001</v>
      </c>
      <c r="C7" s="36">
        <f t="array" ref="C7">SUM(ROUND(C5:C6,1))</f>
        <v>55487.7</v>
      </c>
      <c r="D7" s="36">
        <f t="array" ref="D7">SUM(ROUND(D5:D6,1))</f>
        <v>55228.4</v>
      </c>
      <c r="E7" s="36">
        <f t="array" ref="E7">SUM(ROUND(E5:E6,1))</f>
        <v>60846.9</v>
      </c>
      <c r="F7" s="36">
        <f t="array" ref="F7">SUM(ROUND(F5:F6,1))</f>
        <v>62580.800000000003</v>
      </c>
      <c r="G7" s="37">
        <f t="array" ref="G7">SUM(ROUND(G5:G6,1))</f>
        <v>60337.7</v>
      </c>
      <c r="H7" s="79">
        <f t="array" ref="H7">SUM(ROUND(H5:H6,1))</f>
        <v>58999.9</v>
      </c>
    </row>
    <row r="8" spans="1:9" ht="7.15" customHeight="1" thickTop="1"/>
    <row r="9" spans="1:9" ht="15" customHeight="1">
      <c r="B9" s="17"/>
      <c r="C9" s="17"/>
      <c r="D9" s="17"/>
      <c r="E9" s="17"/>
      <c r="F9" s="17"/>
      <c r="G9" s="17"/>
      <c r="H9" s="17"/>
      <c r="I9" s="70"/>
    </row>
    <row r="10" spans="1:9" ht="15" customHeight="1">
      <c r="B10" s="17"/>
      <c r="C10" s="17"/>
      <c r="D10" s="17"/>
      <c r="E10" s="17"/>
      <c r="F10" s="17"/>
      <c r="G10" s="17"/>
      <c r="H10" s="17"/>
    </row>
    <row r="11" spans="1:9" ht="15" customHeight="1">
      <c r="B11" s="17"/>
      <c r="C11" s="17"/>
      <c r="D11" s="17"/>
      <c r="E11" s="17"/>
      <c r="F11" s="17"/>
      <c r="G11" s="17"/>
      <c r="H11" s="17"/>
    </row>
    <row r="12" spans="1:9" ht="15" customHeight="1">
      <c r="B12" s="17"/>
      <c r="C12" s="17"/>
      <c r="D12" s="17"/>
      <c r="E12" s="17"/>
      <c r="F12" s="17"/>
      <c r="G12" s="17"/>
      <c r="H12" s="17"/>
    </row>
    <row r="13" spans="1:9" ht="15" customHeight="1">
      <c r="B13" s="17"/>
      <c r="C13" s="17"/>
      <c r="D13" s="17"/>
      <c r="E13" s="17"/>
      <c r="F13" s="17"/>
      <c r="G13" s="17"/>
      <c r="H13" s="17"/>
    </row>
    <row r="14" spans="1:9" ht="15" customHeight="1">
      <c r="B14" s="17"/>
      <c r="C14" s="17"/>
      <c r="D14" s="17"/>
      <c r="E14" s="17"/>
      <c r="F14" s="17"/>
      <c r="G14" s="17"/>
      <c r="H14" s="17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view="pageBreakPreview" zoomScaleNormal="100" zoomScaleSheetLayoutView="100" workbookViewId="0"/>
  </sheetViews>
  <sheetFormatPr baseColWidth="10" defaultRowHeight="12.75"/>
  <cols>
    <col min="1" max="1" width="37.42578125" bestFit="1" customWidth="1"/>
    <col min="2" max="8" width="9.42578125" style="103" bestFit="1" customWidth="1"/>
  </cols>
  <sheetData>
    <row r="1" spans="1:8">
      <c r="A1" s="71" t="s">
        <v>129</v>
      </c>
      <c r="B1" s="100"/>
      <c r="C1" s="100"/>
      <c r="D1" s="100"/>
      <c r="E1" s="100"/>
      <c r="F1" s="100"/>
      <c r="G1" s="100"/>
      <c r="H1" s="100"/>
    </row>
    <row r="2" spans="1:8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104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>
      <c r="A4" s="5" t="s">
        <v>130</v>
      </c>
      <c r="B4" s="17">
        <v>172608.5</v>
      </c>
      <c r="C4" s="17">
        <v>160643.20000000001</v>
      </c>
      <c r="D4" s="17">
        <v>156705.20000000001</v>
      </c>
      <c r="E4" s="17">
        <v>147309</v>
      </c>
      <c r="F4" s="17">
        <v>158576.4</v>
      </c>
      <c r="G4" s="18">
        <v>174292.7</v>
      </c>
      <c r="H4" s="15">
        <v>186021.8</v>
      </c>
    </row>
    <row r="5" spans="1:8">
      <c r="A5" s="5" t="s">
        <v>131</v>
      </c>
      <c r="B5" s="17">
        <v>23156.9</v>
      </c>
      <c r="C5" s="17">
        <v>17725.099999999999</v>
      </c>
      <c r="D5" s="17">
        <v>14050.9</v>
      </c>
      <c r="E5" s="17">
        <v>16424.099999999999</v>
      </c>
      <c r="F5" s="17">
        <v>17880.5</v>
      </c>
      <c r="G5" s="18">
        <v>20914</v>
      </c>
      <c r="H5" s="15">
        <v>20606.099999999999</v>
      </c>
    </row>
    <row r="6" spans="1:8" ht="13.5" thickBot="1">
      <c r="A6" s="2" t="s">
        <v>132</v>
      </c>
      <c r="B6" s="36">
        <v>195765.4</v>
      </c>
      <c r="C6" s="36">
        <v>178368.3</v>
      </c>
      <c r="D6" s="36">
        <v>170756.1</v>
      </c>
      <c r="E6" s="36">
        <v>163733.1</v>
      </c>
      <c r="F6" s="36">
        <v>176456.9</v>
      </c>
      <c r="G6" s="37">
        <v>195206.7</v>
      </c>
      <c r="H6" s="79">
        <v>206627.9</v>
      </c>
    </row>
    <row r="7" spans="1:8" ht="6.7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0.42578125" style="70" bestFit="1" customWidth="1"/>
    <col min="2" max="5" width="9.42578125" style="72" bestFit="1" customWidth="1"/>
    <col min="6" max="6" width="9.7109375" style="72" bestFit="1" customWidth="1"/>
    <col min="7" max="8" width="9.42578125" style="72" bestFit="1" customWidth="1"/>
    <col min="9" max="16384" width="11.5703125" style="70"/>
  </cols>
  <sheetData>
    <row r="1" spans="1:8" ht="12.75">
      <c r="A1" s="71" t="s">
        <v>133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17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134</v>
      </c>
      <c r="B5" s="17">
        <v>126294.3</v>
      </c>
      <c r="C5" s="17">
        <v>154583.4</v>
      </c>
      <c r="D5" s="17">
        <v>162554.5</v>
      </c>
      <c r="E5" s="17">
        <v>184330.3</v>
      </c>
      <c r="F5" s="17">
        <v>200730.9</v>
      </c>
      <c r="G5" s="18">
        <v>152730.9</v>
      </c>
      <c r="H5" s="15">
        <v>183730.9</v>
      </c>
    </row>
    <row r="6" spans="1:8" ht="12.75">
      <c r="A6" s="5" t="s">
        <v>135</v>
      </c>
      <c r="B6" s="17">
        <v>33904.5</v>
      </c>
      <c r="C6" s="17">
        <v>35227.599999999999</v>
      </c>
      <c r="D6" s="17">
        <v>34254.1</v>
      </c>
      <c r="E6" s="17">
        <v>38445.9</v>
      </c>
      <c r="F6" s="17">
        <v>38100.6</v>
      </c>
      <c r="G6" s="18">
        <v>29038.7</v>
      </c>
      <c r="H6" s="15">
        <v>28803.5</v>
      </c>
    </row>
    <row r="7" spans="1:8" ht="13.5" thickBot="1">
      <c r="A7" s="2" t="s">
        <v>136</v>
      </c>
      <c r="B7" s="36">
        <f t="array" ref="B7">SUM(B5:B6)</f>
        <v>160198.79999999999</v>
      </c>
      <c r="C7" s="36">
        <f t="array" ref="C7">SUM(C5:C6)</f>
        <v>189811</v>
      </c>
      <c r="D7" s="36">
        <f t="array" ref="D7">SUM(D5:D6)</f>
        <v>196808.6</v>
      </c>
      <c r="E7" s="36">
        <f t="array" ref="E7">SUM(E5:E6)</f>
        <v>222776.19999999998</v>
      </c>
      <c r="F7" s="36">
        <f t="array" ref="F7">SUM(F5:F6)</f>
        <v>238831.5</v>
      </c>
      <c r="G7" s="37">
        <f t="array" ref="G7">SUM(G5:G6)</f>
        <v>181769.60000000001</v>
      </c>
      <c r="H7" s="79">
        <f t="array" ref="H7">SUM(H5:H6)</f>
        <v>212534.39999999999</v>
      </c>
    </row>
    <row r="8" spans="1:8" ht="7.15" customHeight="1" thickTop="1">
      <c r="A8" s="5"/>
      <c r="B8" s="100"/>
      <c r="C8" s="100"/>
      <c r="D8" s="100"/>
      <c r="E8" s="100"/>
      <c r="F8" s="100"/>
      <c r="G8" s="100"/>
      <c r="H8" s="100"/>
    </row>
    <row r="11" spans="1:8" ht="15" customHeight="1">
      <c r="B11" s="70"/>
      <c r="C11" s="70"/>
      <c r="D11" s="70"/>
      <c r="E11" s="70"/>
      <c r="F11" s="70"/>
      <c r="G11" s="70"/>
      <c r="H11" s="70"/>
    </row>
    <row r="12" spans="1:8" ht="15" customHeight="1">
      <c r="B12" s="70"/>
      <c r="C12" s="70"/>
      <c r="D12" s="70"/>
      <c r="E12" s="70"/>
      <c r="F12" s="70"/>
      <c r="G12" s="70"/>
      <c r="H12" s="70"/>
    </row>
    <row r="13" spans="1:8" ht="15" customHeight="1">
      <c r="B13" s="70"/>
      <c r="C13" s="70"/>
      <c r="D13" s="70"/>
      <c r="E13" s="70"/>
      <c r="F13" s="70"/>
      <c r="G13" s="70"/>
      <c r="H13" s="70"/>
    </row>
    <row r="16" spans="1:8" ht="15" customHeight="1">
      <c r="B16" s="70"/>
      <c r="C16" s="70"/>
      <c r="D16" s="70"/>
      <c r="E16" s="70"/>
      <c r="F16" s="70"/>
      <c r="G16" s="70"/>
      <c r="H16" s="7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0.42578125" style="70" bestFit="1" customWidth="1"/>
    <col min="2" max="5" width="9.42578125" style="72" bestFit="1" customWidth="1"/>
    <col min="6" max="6" width="9.7109375" style="72" bestFit="1" customWidth="1"/>
    <col min="7" max="8" width="9.42578125" style="72" bestFit="1" customWidth="1"/>
    <col min="9" max="16384" width="11.5703125" style="70"/>
  </cols>
  <sheetData>
    <row r="1" spans="1:8" ht="12.75">
      <c r="A1" s="2" t="s">
        <v>137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5" t="s">
        <v>17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134</v>
      </c>
      <c r="B5" s="17">
        <v>126294.3</v>
      </c>
      <c r="C5" s="17">
        <v>154583.4</v>
      </c>
      <c r="D5" s="17">
        <v>162554.5</v>
      </c>
      <c r="E5" s="17">
        <v>184330.3</v>
      </c>
      <c r="F5" s="17">
        <v>200730.9</v>
      </c>
      <c r="G5" s="18">
        <v>152730.9</v>
      </c>
      <c r="H5" s="15">
        <v>183730.9</v>
      </c>
    </row>
    <row r="6" spans="1:8" ht="12.75">
      <c r="A6" s="5" t="s">
        <v>135</v>
      </c>
      <c r="B6" s="17">
        <v>32026.799999999999</v>
      </c>
      <c r="C6" s="17">
        <v>33371.9</v>
      </c>
      <c r="D6" s="17">
        <v>31661.9</v>
      </c>
      <c r="E6" s="17">
        <v>36562.9</v>
      </c>
      <c r="F6" s="17">
        <v>36131.4</v>
      </c>
      <c r="G6" s="18">
        <v>27069.5</v>
      </c>
      <c r="H6" s="15">
        <v>26834.3</v>
      </c>
    </row>
    <row r="7" spans="1:8" ht="13.5" thickBot="1">
      <c r="A7" s="2" t="s">
        <v>136</v>
      </c>
      <c r="B7" s="36">
        <f t="array" ref="B7">SUM(B5:B6)</f>
        <v>158321.1</v>
      </c>
      <c r="C7" s="36">
        <f t="array" ref="C7">SUM(C5:C6)</f>
        <v>187955.3</v>
      </c>
      <c r="D7" s="36">
        <f t="array" ref="D7">SUM(D5:D6)</f>
        <v>194216.4</v>
      </c>
      <c r="E7" s="36">
        <f t="array" ref="E7">SUM(E5:E6)</f>
        <v>220893.19999999998</v>
      </c>
      <c r="F7" s="36">
        <f t="array" ref="F7">SUM(F5:F6)</f>
        <v>236862.3</v>
      </c>
      <c r="G7" s="37">
        <f t="array" ref="G7">SUM(G5:G6)</f>
        <v>179800.4</v>
      </c>
      <c r="H7" s="79">
        <f t="array" ref="H7">SUM(H5:H6)</f>
        <v>210565.19999999998</v>
      </c>
    </row>
    <row r="8" spans="1:8" ht="7.15" customHeight="1" thickTop="1">
      <c r="A8" s="5"/>
      <c r="B8" s="100"/>
      <c r="C8" s="100"/>
      <c r="D8" s="100"/>
      <c r="E8" s="100"/>
      <c r="F8" s="100"/>
      <c r="G8" s="100"/>
      <c r="H8" s="100"/>
    </row>
    <row r="9" spans="1:8" ht="15" customHeight="1">
      <c r="A9" s="98"/>
      <c r="B9" s="101"/>
      <c r="C9" s="101"/>
      <c r="D9" s="101"/>
      <c r="E9" s="101"/>
      <c r="F9" s="101"/>
    </row>
    <row r="12" spans="1:8" ht="15" customHeight="1">
      <c r="B12" s="70"/>
      <c r="C12" s="70"/>
      <c r="D12" s="70"/>
      <c r="E12" s="70"/>
      <c r="F12" s="70"/>
      <c r="G12" s="70"/>
      <c r="H12" s="70"/>
    </row>
    <row r="13" spans="1:8" ht="15" customHeight="1">
      <c r="B13" s="70"/>
      <c r="C13" s="70"/>
      <c r="D13" s="70"/>
      <c r="E13" s="70"/>
      <c r="F13" s="70"/>
      <c r="G13" s="70"/>
      <c r="H13" s="70"/>
    </row>
    <row r="14" spans="1:8" ht="15" customHeight="1">
      <c r="B14" s="70"/>
      <c r="C14" s="70"/>
      <c r="D14" s="70"/>
      <c r="E14" s="70"/>
      <c r="F14" s="70"/>
      <c r="G14" s="70"/>
      <c r="H14" s="70"/>
    </row>
    <row r="17" spans="2:8" ht="15" customHeight="1">
      <c r="B17" s="70"/>
      <c r="C17" s="70"/>
      <c r="D17" s="70"/>
      <c r="E17" s="70"/>
      <c r="F17" s="70"/>
      <c r="G17" s="70"/>
      <c r="H17" s="7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0.42578125" style="70" bestFit="1" customWidth="1"/>
    <col min="2" max="5" width="9.42578125" style="72" bestFit="1" customWidth="1"/>
    <col min="6" max="6" width="9.7109375" style="72" bestFit="1" customWidth="1"/>
    <col min="7" max="8" width="9.42578125" style="72" bestFit="1" customWidth="1"/>
    <col min="9" max="16384" width="11.5703125" style="70"/>
  </cols>
  <sheetData>
    <row r="1" spans="1:8" ht="12.75">
      <c r="A1" s="2" t="s">
        <v>138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75" t="s">
        <v>17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134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8">
        <v>0</v>
      </c>
      <c r="H5" s="15">
        <v>0</v>
      </c>
    </row>
    <row r="6" spans="1:8" ht="12.75">
      <c r="A6" s="5" t="s">
        <v>135</v>
      </c>
      <c r="B6" s="17">
        <v>1877.7</v>
      </c>
      <c r="C6" s="17">
        <v>1855.7</v>
      </c>
      <c r="D6" s="17">
        <v>2592.1999999999998</v>
      </c>
      <c r="E6" s="17">
        <v>1883</v>
      </c>
      <c r="F6" s="17">
        <v>1969.2</v>
      </c>
      <c r="G6" s="18">
        <v>1969.2</v>
      </c>
      <c r="H6" s="15">
        <v>1969.2</v>
      </c>
    </row>
    <row r="7" spans="1:8" ht="13.5" thickBot="1">
      <c r="A7" s="2" t="s">
        <v>136</v>
      </c>
      <c r="B7" s="36">
        <f t="array" ref="B7">SUM(B5:B6)</f>
        <v>1877.7</v>
      </c>
      <c r="C7" s="36">
        <f t="array" ref="C7">SUM(C5:C6)</f>
        <v>1855.7</v>
      </c>
      <c r="D7" s="36">
        <f t="array" ref="D7">SUM(D5:D6)</f>
        <v>2592.1999999999998</v>
      </c>
      <c r="E7" s="36">
        <f t="array" ref="E7">SUM(E5:E6)</f>
        <v>1883</v>
      </c>
      <c r="F7" s="36">
        <f t="array" ref="F7">SUM(F5:F6)</f>
        <v>1969.2</v>
      </c>
      <c r="G7" s="37">
        <f t="array" ref="G7">SUM(G5:G6)</f>
        <v>1969.2</v>
      </c>
      <c r="H7" s="79">
        <f t="array" ref="H7">SUM(H5:H6)</f>
        <v>1969.2</v>
      </c>
    </row>
    <row r="8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24.7109375" style="70" bestFit="1" customWidth="1"/>
    <col min="2" max="8" width="9.42578125" style="72" bestFit="1" customWidth="1"/>
    <col min="9" max="16384" width="11.5703125" style="70"/>
  </cols>
  <sheetData>
    <row r="1" spans="1:8" ht="12.75">
      <c r="A1" s="71" t="s">
        <v>139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140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141</v>
      </c>
      <c r="B5" s="17">
        <v>12717.8</v>
      </c>
      <c r="C5" s="17">
        <v>13085.4</v>
      </c>
      <c r="D5" s="17">
        <v>14456.4</v>
      </c>
      <c r="E5" s="17">
        <v>12690.9</v>
      </c>
      <c r="F5" s="17">
        <v>11911.5</v>
      </c>
      <c r="G5" s="18">
        <v>11911.5</v>
      </c>
      <c r="H5" s="15">
        <v>12451.1</v>
      </c>
    </row>
    <row r="6" spans="1:8" ht="12.75">
      <c r="A6" s="5" t="s">
        <v>142</v>
      </c>
      <c r="B6" s="17">
        <v>54513.9</v>
      </c>
      <c r="C6" s="17">
        <v>57451.4</v>
      </c>
      <c r="D6" s="17">
        <v>59837.3</v>
      </c>
      <c r="E6" s="17">
        <v>66098.600000000006</v>
      </c>
      <c r="F6" s="17">
        <v>67711.899999999994</v>
      </c>
      <c r="G6" s="18">
        <v>67711.899999999994</v>
      </c>
      <c r="H6" s="15">
        <v>67438.2</v>
      </c>
    </row>
    <row r="7" spans="1:8" ht="12.75">
      <c r="A7" s="5" t="s">
        <v>143</v>
      </c>
      <c r="B7" s="17">
        <v>51570.1</v>
      </c>
      <c r="C7" s="17">
        <v>52264</v>
      </c>
      <c r="D7" s="17">
        <v>59336.4</v>
      </c>
      <c r="E7" s="17">
        <v>59259.9</v>
      </c>
      <c r="F7" s="17">
        <v>58538.8</v>
      </c>
      <c r="G7" s="18">
        <v>58568.7</v>
      </c>
      <c r="H7" s="15">
        <v>68862.399999999994</v>
      </c>
    </row>
    <row r="8" spans="1:8" ht="13.5" thickBot="1">
      <c r="A8" s="2" t="s">
        <v>144</v>
      </c>
      <c r="B8" s="36">
        <f t="array" ref="B8">SUM(ROUND(B5:B7,1))</f>
        <v>118801.79999999999</v>
      </c>
      <c r="C8" s="36">
        <f t="array" ref="C8">SUM(ROUND(C5:C7,1))</f>
        <v>122800.8</v>
      </c>
      <c r="D8" s="36">
        <f t="array" ref="D8">SUM(ROUND(D5:D7,1))</f>
        <v>133630.1</v>
      </c>
      <c r="E8" s="36">
        <f t="array" ref="E8">SUM(ROUND(E5:E7,1))</f>
        <v>138049.4</v>
      </c>
      <c r="F8" s="36">
        <f t="array" ref="F8">SUM(ROUND(F5:F7,1))</f>
        <v>138162.20000000001</v>
      </c>
      <c r="G8" s="37">
        <f t="array" ref="G8">SUM(ROUND(G5:G7,1))</f>
        <v>138192.09999999998</v>
      </c>
      <c r="H8" s="79">
        <f t="array" ref="H8">SUM(ROUND(H5:H7,1))</f>
        <v>148751.70000000001</v>
      </c>
    </row>
    <row r="9" spans="1:8" ht="7.15" customHeight="1" thickTop="1">
      <c r="A9" s="5"/>
      <c r="B9" s="100"/>
      <c r="C9" s="100"/>
      <c r="D9" s="100"/>
      <c r="E9" s="100"/>
      <c r="F9" s="100"/>
      <c r="G9" s="100"/>
      <c r="H9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24.7109375" style="70" bestFit="1" customWidth="1"/>
    <col min="2" max="8" width="9.42578125" style="72" bestFit="1" customWidth="1"/>
    <col min="9" max="16384" width="11.5703125" style="70"/>
  </cols>
  <sheetData>
    <row r="1" spans="1:8" ht="12.75">
      <c r="A1" s="2" t="s">
        <v>145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140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141</v>
      </c>
      <c r="B5" s="17">
        <v>12741.6</v>
      </c>
      <c r="C5" s="17">
        <v>13112.8</v>
      </c>
      <c r="D5" s="17">
        <v>14458.6</v>
      </c>
      <c r="E5" s="17">
        <v>12690.9</v>
      </c>
      <c r="F5" s="17">
        <v>11910.5</v>
      </c>
      <c r="G5" s="18">
        <v>11910.5</v>
      </c>
      <c r="H5" s="15">
        <v>12451.1</v>
      </c>
    </row>
    <row r="6" spans="1:8" ht="12.75">
      <c r="A6" s="5" t="s">
        <v>142</v>
      </c>
      <c r="B6" s="17">
        <v>35343.9</v>
      </c>
      <c r="C6" s="17">
        <v>37965.800000000003</v>
      </c>
      <c r="D6" s="17">
        <v>38833.199999999997</v>
      </c>
      <c r="E6" s="17">
        <v>42378.1</v>
      </c>
      <c r="F6" s="17">
        <v>43212.5</v>
      </c>
      <c r="G6" s="18">
        <v>43212.5</v>
      </c>
      <c r="H6" s="15">
        <v>43955.6</v>
      </c>
    </row>
    <row r="7" spans="1:8" ht="12.75">
      <c r="A7" s="5" t="s">
        <v>143</v>
      </c>
      <c r="B7" s="17">
        <v>24862.6</v>
      </c>
      <c r="C7" s="17">
        <v>23987.1</v>
      </c>
      <c r="D7" s="17">
        <v>23546.7</v>
      </c>
      <c r="E7" s="17">
        <v>23943.8</v>
      </c>
      <c r="F7" s="17">
        <v>20785.900000000001</v>
      </c>
      <c r="G7" s="18">
        <v>20815.8</v>
      </c>
      <c r="H7" s="15">
        <v>21366.2</v>
      </c>
    </row>
    <row r="8" spans="1:8" ht="13.5" thickBot="1">
      <c r="A8" s="2" t="s">
        <v>144</v>
      </c>
      <c r="B8" s="36">
        <f t="array" ref="B8">SUM(ROUND(B5:B7,1))</f>
        <v>72948.100000000006</v>
      </c>
      <c r="C8" s="36">
        <f t="array" ref="C8">SUM(ROUND(C5:C7,1))</f>
        <v>75065.700000000012</v>
      </c>
      <c r="D8" s="36">
        <f t="array" ref="D8">SUM(ROUND(D5:D7,1))</f>
        <v>76838.5</v>
      </c>
      <c r="E8" s="36">
        <f t="array" ref="E8">SUM(ROUND(E5:E7,1))</f>
        <v>79012.800000000003</v>
      </c>
      <c r="F8" s="36">
        <f t="array" ref="F8">SUM(ROUND(F5:F7,1))</f>
        <v>75908.899999999994</v>
      </c>
      <c r="G8" s="37">
        <f t="array" ref="G8">SUM(ROUND(G5:G7,1))</f>
        <v>75938.8</v>
      </c>
      <c r="H8" s="79">
        <f t="array" ref="H8">SUM(ROUND(H5:H7,1))</f>
        <v>77772.899999999994</v>
      </c>
    </row>
    <row r="9" spans="1:8" ht="7.15" customHeight="1" thickTop="1">
      <c r="A9" s="5"/>
      <c r="B9" s="100"/>
      <c r="C9" s="100"/>
      <c r="D9" s="100"/>
      <c r="E9" s="100"/>
      <c r="F9" s="100"/>
      <c r="G9" s="100"/>
      <c r="H9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24.7109375" style="70" bestFit="1" customWidth="1"/>
    <col min="2" max="8" width="9.42578125" style="72" bestFit="1" customWidth="1"/>
    <col min="9" max="16384" width="11.5703125" style="70"/>
  </cols>
  <sheetData>
    <row r="1" spans="1:8" ht="12.75">
      <c r="A1" s="2" t="s">
        <v>146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140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141</v>
      </c>
      <c r="B5" s="17">
        <v>-23.8</v>
      </c>
      <c r="C5" s="17">
        <v>-27.5</v>
      </c>
      <c r="D5" s="17">
        <v>-2.2000000000000002</v>
      </c>
      <c r="E5" s="17">
        <v>0</v>
      </c>
      <c r="F5" s="17">
        <v>1</v>
      </c>
      <c r="G5" s="18">
        <v>1</v>
      </c>
      <c r="H5" s="15">
        <v>0</v>
      </c>
    </row>
    <row r="6" spans="1:8" ht="12.75">
      <c r="A6" s="5" t="s">
        <v>142</v>
      </c>
      <c r="B6" s="17">
        <v>19170</v>
      </c>
      <c r="C6" s="17">
        <v>19485.599999999999</v>
      </c>
      <c r="D6" s="17">
        <v>21004</v>
      </c>
      <c r="E6" s="17">
        <v>23720.5</v>
      </c>
      <c r="F6" s="17">
        <v>24499.4</v>
      </c>
      <c r="G6" s="18">
        <v>24499.4</v>
      </c>
      <c r="H6" s="15">
        <v>23482.6</v>
      </c>
    </row>
    <row r="7" spans="1:8" ht="12.75">
      <c r="A7" s="5" t="s">
        <v>143</v>
      </c>
      <c r="B7" s="17">
        <v>26707.5</v>
      </c>
      <c r="C7" s="17">
        <v>28276.9</v>
      </c>
      <c r="D7" s="17">
        <v>35789.699999999997</v>
      </c>
      <c r="E7" s="17">
        <v>35316.1</v>
      </c>
      <c r="F7" s="17">
        <v>37752.9</v>
      </c>
      <c r="G7" s="18">
        <v>37752.9</v>
      </c>
      <c r="H7" s="15">
        <v>47496.2</v>
      </c>
    </row>
    <row r="8" spans="1:8" ht="13.5" thickBot="1">
      <c r="A8" s="2" t="s">
        <v>144</v>
      </c>
      <c r="B8" s="36">
        <f t="array" ref="B8">SUM(ROUND(B5:B7,1))</f>
        <v>45853.7</v>
      </c>
      <c r="C8" s="36">
        <f t="array" ref="C8">SUM(ROUND(C5:C7,1))</f>
        <v>47735</v>
      </c>
      <c r="D8" s="36">
        <f t="array" ref="D8">SUM(ROUND(D5:D7,1))</f>
        <v>56791.5</v>
      </c>
      <c r="E8" s="36">
        <f t="array" ref="E8">SUM(ROUND(E5:E7,1))</f>
        <v>59036.6</v>
      </c>
      <c r="F8" s="36">
        <f t="array" ref="F8">SUM(ROUND(F5:F7,1))</f>
        <v>62253.3</v>
      </c>
      <c r="G8" s="37">
        <f t="array" ref="G8">SUM(ROUND(G5:G7,1))</f>
        <v>62253.3</v>
      </c>
      <c r="H8" s="79">
        <f t="array" ref="H8">SUM(ROUND(H5:H7,1))</f>
        <v>70978.799999999988</v>
      </c>
    </row>
    <row r="9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85546875" style="70" bestFit="1" customWidth="1"/>
    <col min="2" max="5" width="8.42578125" style="72" bestFit="1" customWidth="1"/>
    <col min="6" max="6" width="9.140625" style="72" bestFit="1" customWidth="1"/>
    <col min="7" max="8" width="8.42578125" style="72" bestFit="1" customWidth="1"/>
    <col min="9" max="16384" width="11.5703125" style="70"/>
  </cols>
  <sheetData>
    <row r="1" spans="1:8" ht="12.75">
      <c r="A1" s="71" t="s">
        <v>147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148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149</v>
      </c>
      <c r="B5" s="17">
        <v>16550.900000000001</v>
      </c>
      <c r="C5" s="17">
        <v>13383</v>
      </c>
      <c r="D5" s="17">
        <v>16004.5</v>
      </c>
      <c r="E5" s="17">
        <v>6810.7</v>
      </c>
      <c r="F5" s="17">
        <v>51655.7</v>
      </c>
      <c r="G5" s="18">
        <v>14852.1</v>
      </c>
      <c r="H5" s="15">
        <v>18974.599999999999</v>
      </c>
    </row>
    <row r="6" spans="1:8" ht="12.75">
      <c r="A6" s="5" t="s">
        <v>150</v>
      </c>
      <c r="B6" s="17">
        <v>62.8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5" t="s">
        <v>60</v>
      </c>
      <c r="B7" s="17">
        <v>8998</v>
      </c>
      <c r="C7" s="17">
        <v>11940.2</v>
      </c>
      <c r="D7" s="17">
        <v>12643.5</v>
      </c>
      <c r="E7" s="17">
        <v>12559</v>
      </c>
      <c r="F7" s="17">
        <v>46024.5</v>
      </c>
      <c r="G7" s="18">
        <v>7027.1</v>
      </c>
      <c r="H7" s="15">
        <v>14039.9</v>
      </c>
    </row>
    <row r="8" spans="1:8" ht="13.5" thickBot="1">
      <c r="A8" s="2" t="s">
        <v>151</v>
      </c>
      <c r="B8" s="36">
        <f t="array" ref="B8">SUM(ROUND(B5:B7,1))</f>
        <v>25611.7</v>
      </c>
      <c r="C8" s="36">
        <f t="array" ref="C8">SUM(ROUND(C5:C7,1))</f>
        <v>25323.200000000001</v>
      </c>
      <c r="D8" s="36">
        <f t="array" ref="D8">SUM(ROUND(D5:D7,1))</f>
        <v>28648</v>
      </c>
      <c r="E8" s="36">
        <f t="array" ref="E8">SUM(ROUND(E5:E7,1))</f>
        <v>19369.7</v>
      </c>
      <c r="F8" s="36">
        <f t="array" ref="F8">SUM(ROUND(F5:F7,1))</f>
        <v>97680.2</v>
      </c>
      <c r="G8" s="37">
        <f t="array" ref="G8">SUM(ROUND(G5:G7,1))</f>
        <v>21879.200000000001</v>
      </c>
      <c r="H8" s="79">
        <f t="array" ref="H8">SUM(ROUND(H5:H7,1))</f>
        <v>33014.5</v>
      </c>
    </row>
    <row r="9" spans="1:8" ht="7.15" customHeight="1" thickTop="1">
      <c r="A9" s="5"/>
      <c r="B9" s="100"/>
      <c r="C9" s="100"/>
      <c r="D9" s="100"/>
      <c r="E9" s="100"/>
      <c r="F9" s="100"/>
      <c r="G9" s="100"/>
      <c r="H9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85546875" style="70" bestFit="1" customWidth="1"/>
    <col min="2" max="5" width="8.42578125" style="72" bestFit="1" customWidth="1"/>
    <col min="6" max="6" width="9.140625" style="72" bestFit="1" customWidth="1"/>
    <col min="7" max="8" width="8.42578125" style="72" bestFit="1" customWidth="1"/>
    <col min="9" max="16384" width="11.5703125" style="70"/>
  </cols>
  <sheetData>
    <row r="1" spans="1:8" ht="12.75">
      <c r="A1" s="2" t="s">
        <v>152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148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149</v>
      </c>
      <c r="B5" s="17">
        <v>16224</v>
      </c>
      <c r="C5" s="17">
        <v>13012.3</v>
      </c>
      <c r="D5" s="17">
        <v>15637.6</v>
      </c>
      <c r="E5" s="17">
        <v>6291.1</v>
      </c>
      <c r="F5" s="17">
        <v>51655.7</v>
      </c>
      <c r="G5" s="18">
        <v>14852.1</v>
      </c>
      <c r="H5" s="15">
        <v>18974.599999999999</v>
      </c>
    </row>
    <row r="6" spans="1:8" ht="12.75">
      <c r="A6" s="5" t="s">
        <v>150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5" t="s">
        <v>60</v>
      </c>
      <c r="B7" s="17">
        <v>8102.2</v>
      </c>
      <c r="C7" s="17">
        <v>8781.6</v>
      </c>
      <c r="D7" s="17">
        <v>-4855.1000000000004</v>
      </c>
      <c r="E7" s="17">
        <v>9244.2000000000007</v>
      </c>
      <c r="F7" s="17">
        <v>27693.200000000001</v>
      </c>
      <c r="G7" s="18">
        <v>4652.8</v>
      </c>
      <c r="H7" s="15">
        <v>11095</v>
      </c>
    </row>
    <row r="8" spans="1:8" ht="13.5" thickBot="1">
      <c r="A8" s="2" t="s">
        <v>151</v>
      </c>
      <c r="B8" s="36">
        <f t="array" ref="B8">SUM(ROUND(B5:B7,1))</f>
        <v>24326.2</v>
      </c>
      <c r="C8" s="36">
        <f t="array" ref="C8">SUM(ROUND(C5:C7,1))</f>
        <v>21793.9</v>
      </c>
      <c r="D8" s="36">
        <f t="array" ref="D8">SUM(ROUND(D5:D7,1))</f>
        <v>10782.5</v>
      </c>
      <c r="E8" s="36">
        <f t="array" ref="E8">SUM(ROUND(E5:E7,1))</f>
        <v>15535.300000000001</v>
      </c>
      <c r="F8" s="36">
        <f t="array" ref="F8">SUM(ROUND(F5:F7,1))</f>
        <v>79348.899999999994</v>
      </c>
      <c r="G8" s="37">
        <f t="array" ref="G8">SUM(ROUND(G5:G7,1))</f>
        <v>19504.900000000001</v>
      </c>
      <c r="H8" s="79">
        <f t="array" ref="H8">SUM(ROUND(H5:H7,1))</f>
        <v>30069.599999999999</v>
      </c>
    </row>
    <row r="9" spans="1:8" ht="7.15" customHeight="1" thickTop="1">
      <c r="A9" s="5"/>
      <c r="B9" s="100"/>
      <c r="C9" s="100"/>
      <c r="D9" s="100"/>
      <c r="E9" s="100"/>
      <c r="F9" s="100"/>
      <c r="G9" s="100"/>
      <c r="H9" s="10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85546875" style="70" bestFit="1" customWidth="1"/>
    <col min="2" max="5" width="8.42578125" style="72" bestFit="1" customWidth="1"/>
    <col min="6" max="6" width="9.140625" style="72" bestFit="1" customWidth="1"/>
    <col min="7" max="8" width="8.42578125" style="72" bestFit="1" customWidth="1"/>
    <col min="9" max="16384" width="11.5703125" style="70"/>
  </cols>
  <sheetData>
    <row r="1" spans="1:8" ht="12.75">
      <c r="A1" s="2" t="s">
        <v>153</v>
      </c>
      <c r="B1" s="100"/>
      <c r="C1" s="100"/>
      <c r="D1" s="100"/>
      <c r="E1" s="100"/>
      <c r="F1" s="100"/>
      <c r="G1" s="100"/>
      <c r="H1" s="100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3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3" customFormat="1" ht="12.75">
      <c r="A4" s="93" t="s">
        <v>148</v>
      </c>
      <c r="B4" s="94"/>
      <c r="C4" s="94"/>
      <c r="D4" s="94"/>
      <c r="E4" s="94"/>
      <c r="F4" s="95"/>
      <c r="G4" s="96"/>
      <c r="H4" s="97"/>
    </row>
    <row r="5" spans="1:8" ht="12.75">
      <c r="A5" s="5" t="s">
        <v>149</v>
      </c>
      <c r="B5" s="17">
        <v>326.89999999999998</v>
      </c>
      <c r="C5" s="17">
        <v>370.7</v>
      </c>
      <c r="D5" s="17">
        <v>366.9</v>
      </c>
      <c r="E5" s="17">
        <v>519.6</v>
      </c>
      <c r="F5" s="17">
        <v>0</v>
      </c>
      <c r="G5" s="18">
        <v>0</v>
      </c>
      <c r="H5" s="15">
        <v>0</v>
      </c>
    </row>
    <row r="6" spans="1:8" ht="12.75">
      <c r="A6" s="5" t="s">
        <v>150</v>
      </c>
      <c r="B6" s="17">
        <v>62.8</v>
      </c>
      <c r="C6" s="17">
        <v>0</v>
      </c>
      <c r="D6" s="17">
        <v>0</v>
      </c>
      <c r="E6" s="17">
        <v>0</v>
      </c>
      <c r="F6" s="17">
        <v>0</v>
      </c>
      <c r="G6" s="18">
        <v>0</v>
      </c>
      <c r="H6" s="15">
        <v>0</v>
      </c>
    </row>
    <row r="7" spans="1:8" ht="12.75">
      <c r="A7" s="5" t="s">
        <v>60</v>
      </c>
      <c r="B7" s="17">
        <v>895.8</v>
      </c>
      <c r="C7" s="17">
        <v>3158.6</v>
      </c>
      <c r="D7" s="17">
        <v>17498.5</v>
      </c>
      <c r="E7" s="17">
        <v>3314.8</v>
      </c>
      <c r="F7" s="17">
        <v>18331.2</v>
      </c>
      <c r="G7" s="18">
        <v>2374.3000000000002</v>
      </c>
      <c r="H7" s="15">
        <v>2944.9</v>
      </c>
    </row>
    <row r="8" spans="1:8" ht="13.5" thickBot="1">
      <c r="A8" s="2" t="s">
        <v>151</v>
      </c>
      <c r="B8" s="36">
        <f t="array" ref="B8">SUM(ROUND(B5:B7,1))</f>
        <v>1285.5</v>
      </c>
      <c r="C8" s="36">
        <f t="array" ref="C8">SUM(ROUND(C5:C7,1))</f>
        <v>3529.2999999999997</v>
      </c>
      <c r="D8" s="36">
        <f t="array" ref="D8">SUM(ROUND(D5:D7,1))</f>
        <v>17865.400000000001</v>
      </c>
      <c r="E8" s="36">
        <f t="array" ref="E8">SUM(ROUND(E5:E7,1))</f>
        <v>3834.4</v>
      </c>
      <c r="F8" s="36">
        <f t="array" ref="F8">SUM(ROUND(F5:F7,1))</f>
        <v>18331.2</v>
      </c>
      <c r="G8" s="37">
        <f t="array" ref="G8">SUM(ROUND(G5:G7,1))</f>
        <v>2374.3000000000002</v>
      </c>
      <c r="H8" s="79">
        <f t="array" ref="H8">SUM(ROUND(H5:H7,1))</f>
        <v>2944.9</v>
      </c>
    </row>
    <row r="9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6.85546875" style="41" bestFit="1" customWidth="1"/>
    <col min="2" max="4" width="8.5703125" style="4" bestFit="1" customWidth="1"/>
    <col min="5" max="6" width="9.5703125" style="4" bestFit="1" customWidth="1"/>
    <col min="7" max="7" width="8.5703125" style="4" bestFit="1" customWidth="1"/>
    <col min="8" max="8" width="9.42578125" style="4" bestFit="1" customWidth="1"/>
    <col min="9" max="16384" width="11.5703125" style="1"/>
  </cols>
  <sheetData>
    <row r="1" spans="1:8" ht="12.75">
      <c r="A1" s="2" t="s">
        <v>154</v>
      </c>
      <c r="B1" s="3"/>
      <c r="C1" s="3"/>
      <c r="D1" s="3"/>
      <c r="E1" s="3"/>
      <c r="F1" s="3"/>
      <c r="G1" s="3"/>
      <c r="H1" s="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" customFormat="1" ht="12.75">
      <c r="A4" s="93" t="s">
        <v>155</v>
      </c>
      <c r="B4" s="94"/>
      <c r="C4" s="94"/>
      <c r="D4" s="94"/>
      <c r="E4" s="94"/>
      <c r="F4" s="94"/>
      <c r="G4" s="96"/>
      <c r="H4" s="97"/>
    </row>
    <row r="5" spans="1:8" ht="12.75">
      <c r="A5" s="20" t="s">
        <v>156</v>
      </c>
      <c r="B5" s="17">
        <v>8791</v>
      </c>
      <c r="C5" s="17">
        <v>0</v>
      </c>
      <c r="D5" s="17">
        <v>4916</v>
      </c>
      <c r="E5" s="17">
        <v>13884</v>
      </c>
      <c r="F5" s="17">
        <v>26700</v>
      </c>
      <c r="G5" s="18">
        <v>26700</v>
      </c>
      <c r="H5" s="15">
        <v>29700</v>
      </c>
    </row>
    <row r="6" spans="1:8" ht="12.75">
      <c r="A6" s="20" t="s">
        <v>157</v>
      </c>
      <c r="B6" s="17">
        <v>4104.6000000000004</v>
      </c>
      <c r="C6" s="17">
        <v>1362</v>
      </c>
      <c r="D6" s="17">
        <v>3708.9</v>
      </c>
      <c r="E6" s="17">
        <v>38615</v>
      </c>
      <c r="F6" s="17">
        <v>0</v>
      </c>
      <c r="G6" s="18">
        <v>0</v>
      </c>
      <c r="H6" s="15">
        <v>0</v>
      </c>
    </row>
    <row r="7" spans="1:8" ht="12.75">
      <c r="A7" s="20" t="s">
        <v>158</v>
      </c>
      <c r="B7" s="17">
        <v>0</v>
      </c>
      <c r="C7" s="17">
        <v>0</v>
      </c>
      <c r="D7" s="17">
        <v>0</v>
      </c>
      <c r="E7" s="17">
        <v>22500</v>
      </c>
      <c r="F7" s="17">
        <v>11200</v>
      </c>
      <c r="G7" s="18">
        <v>11200</v>
      </c>
      <c r="H7" s="15">
        <v>0</v>
      </c>
    </row>
    <row r="8" spans="1:8" ht="12.75">
      <c r="A8" s="20" t="s">
        <v>159</v>
      </c>
      <c r="B8" s="17">
        <v>64795.199999999997</v>
      </c>
      <c r="C8" s="17">
        <v>36652</v>
      </c>
      <c r="D8" s="17">
        <v>41688.6</v>
      </c>
      <c r="E8" s="17">
        <v>68455</v>
      </c>
      <c r="F8" s="17">
        <v>107802.2</v>
      </c>
      <c r="G8" s="18">
        <v>48168.7</v>
      </c>
      <c r="H8" s="15">
        <v>31287.200000000001</v>
      </c>
    </row>
    <row r="9" spans="1:8" ht="12.75">
      <c r="A9" s="20" t="s">
        <v>160</v>
      </c>
      <c r="B9" s="17">
        <v>0</v>
      </c>
      <c r="C9" s="17">
        <v>0</v>
      </c>
      <c r="D9" s="17">
        <v>0</v>
      </c>
      <c r="E9" s="17">
        <v>0</v>
      </c>
      <c r="F9" s="17">
        <v>12000</v>
      </c>
      <c r="G9" s="18">
        <v>12000</v>
      </c>
      <c r="H9" s="15">
        <v>0</v>
      </c>
    </row>
    <row r="10" spans="1:8" ht="12.75">
      <c r="A10" s="20" t="s">
        <v>161</v>
      </c>
      <c r="B10" s="17">
        <v>0</v>
      </c>
      <c r="C10" s="17">
        <v>0</v>
      </c>
      <c r="D10" s="17">
        <v>0</v>
      </c>
      <c r="E10" s="17">
        <v>0</v>
      </c>
      <c r="F10" s="17">
        <v>9900</v>
      </c>
      <c r="G10" s="18">
        <v>0</v>
      </c>
      <c r="H10" s="15">
        <v>9300</v>
      </c>
    </row>
    <row r="11" spans="1:8" ht="12.75">
      <c r="A11" s="20" t="s">
        <v>162</v>
      </c>
      <c r="B11" s="17">
        <v>0</v>
      </c>
      <c r="C11" s="17">
        <v>0</v>
      </c>
      <c r="D11" s="17">
        <v>0</v>
      </c>
      <c r="E11" s="17">
        <v>0</v>
      </c>
      <c r="F11" s="17">
        <v>26700</v>
      </c>
      <c r="G11" s="18">
        <v>0</v>
      </c>
      <c r="H11" s="15">
        <v>26700</v>
      </c>
    </row>
    <row r="12" spans="1:8" ht="12.75">
      <c r="A12" s="20" t="s">
        <v>163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8">
        <v>0</v>
      </c>
      <c r="H12" s="15">
        <v>750</v>
      </c>
    </row>
    <row r="13" spans="1:8" ht="12.75">
      <c r="A13" s="20" t="s">
        <v>164</v>
      </c>
      <c r="B13" s="17">
        <v>1044.4000000000001</v>
      </c>
      <c r="C13" s="17">
        <v>2304.1999999999998</v>
      </c>
      <c r="D13" s="17">
        <v>22840.7</v>
      </c>
      <c r="E13" s="17">
        <v>58.6</v>
      </c>
      <c r="F13" s="17">
        <v>0</v>
      </c>
      <c r="G13" s="18">
        <v>0</v>
      </c>
      <c r="H13" s="15">
        <v>6950.1</v>
      </c>
    </row>
    <row r="14" spans="1:8" ht="13.5" thickBot="1">
      <c r="A14" s="2" t="s">
        <v>165</v>
      </c>
      <c r="B14" s="36">
        <f t="array" ref="B14">SUM(B5:B13)</f>
        <v>78735.199999999997</v>
      </c>
      <c r="C14" s="36">
        <f t="array" ref="C14">SUM(C5:C13)</f>
        <v>40318.199999999997</v>
      </c>
      <c r="D14" s="36">
        <f t="array" ref="D14">SUM(D5:D13)</f>
        <v>73154.2</v>
      </c>
      <c r="E14" s="36">
        <f t="array" ref="E14">SUM(E5:E13)</f>
        <v>143512.6</v>
      </c>
      <c r="F14" s="36">
        <f>SUM(F5:F13)</f>
        <v>194302.2</v>
      </c>
      <c r="G14" s="37">
        <f t="array" ref="G14">SUM(G5:G13)</f>
        <v>98068.7</v>
      </c>
      <c r="H14" s="79">
        <f t="array" ref="H14">SUM(H5:H13)</f>
        <v>104687.3</v>
      </c>
    </row>
    <row r="15" spans="1:8" ht="7.15" customHeight="1" thickTop="1">
      <c r="A15" s="5"/>
      <c r="B15" s="105"/>
      <c r="C15" s="105"/>
      <c r="D15" s="3"/>
      <c r="E15" s="3"/>
      <c r="F15" s="3"/>
      <c r="G15" s="3"/>
      <c r="H15" s="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6.85546875" style="41" bestFit="1" customWidth="1"/>
    <col min="2" max="4" width="8.5703125" style="4" bestFit="1" customWidth="1"/>
    <col min="5" max="6" width="9.5703125" style="4" bestFit="1" customWidth="1"/>
    <col min="7" max="7" width="8.5703125" style="4" bestFit="1" customWidth="1"/>
    <col min="8" max="8" width="9.42578125" style="4" bestFit="1" customWidth="1"/>
    <col min="9" max="16384" width="11.5703125" style="1"/>
  </cols>
  <sheetData>
    <row r="1" spans="1:8" ht="12.75">
      <c r="A1" s="2" t="s">
        <v>166</v>
      </c>
      <c r="B1" s="3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" customFormat="1" ht="12.75">
      <c r="A4" s="93" t="s">
        <v>155</v>
      </c>
      <c r="B4" s="94"/>
      <c r="C4" s="94"/>
      <c r="D4" s="94"/>
      <c r="E4" s="94"/>
      <c r="F4" s="94"/>
      <c r="G4" s="96"/>
      <c r="H4" s="97"/>
    </row>
    <row r="5" spans="1:8" ht="12.75">
      <c r="A5" s="5" t="s">
        <v>156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8">
        <v>0</v>
      </c>
      <c r="H5" s="15">
        <v>0</v>
      </c>
    </row>
    <row r="6" spans="1:8" ht="12.75">
      <c r="A6" s="20" t="s">
        <v>157</v>
      </c>
      <c r="B6" s="17">
        <v>3802.7</v>
      </c>
      <c r="C6" s="17">
        <v>1362</v>
      </c>
      <c r="D6" s="17">
        <v>2857.5</v>
      </c>
      <c r="E6" s="17">
        <v>18387.5</v>
      </c>
      <c r="F6" s="17">
        <v>0</v>
      </c>
      <c r="G6" s="18">
        <v>0</v>
      </c>
      <c r="H6" s="15">
        <v>0</v>
      </c>
    </row>
    <row r="7" spans="1:8" ht="12.75">
      <c r="A7" s="20" t="s">
        <v>158</v>
      </c>
      <c r="B7" s="17">
        <v>0</v>
      </c>
      <c r="C7" s="17">
        <v>0</v>
      </c>
      <c r="D7" s="17">
        <v>0</v>
      </c>
      <c r="E7" s="17">
        <v>9900</v>
      </c>
      <c r="F7" s="17">
        <v>5000</v>
      </c>
      <c r="G7" s="18">
        <v>5000</v>
      </c>
      <c r="H7" s="15">
        <v>0</v>
      </c>
    </row>
    <row r="8" spans="1:8" ht="12.75">
      <c r="A8" s="20" t="s">
        <v>159</v>
      </c>
      <c r="B8" s="17">
        <v>64757.3</v>
      </c>
      <c r="C8" s="17">
        <v>26503</v>
      </c>
      <c r="D8" s="17">
        <v>40164</v>
      </c>
      <c r="E8" s="17">
        <v>57731.6</v>
      </c>
      <c r="F8" s="17">
        <v>104418.9</v>
      </c>
      <c r="G8" s="18">
        <v>45618.400000000001</v>
      </c>
      <c r="H8" s="15">
        <v>31287.200000000001</v>
      </c>
    </row>
    <row r="9" spans="1:8" ht="12.75">
      <c r="A9" s="20" t="s">
        <v>160</v>
      </c>
      <c r="B9" s="17">
        <v>0</v>
      </c>
      <c r="C9" s="17">
        <v>0</v>
      </c>
      <c r="D9" s="17">
        <v>0</v>
      </c>
      <c r="E9" s="17">
        <v>0</v>
      </c>
      <c r="F9" s="17">
        <v>12000</v>
      </c>
      <c r="G9" s="18">
        <v>12000</v>
      </c>
      <c r="H9" s="15">
        <v>0</v>
      </c>
    </row>
    <row r="10" spans="1:8" ht="12.75">
      <c r="A10" s="20" t="s">
        <v>161</v>
      </c>
      <c r="B10" s="17">
        <v>0</v>
      </c>
      <c r="C10" s="17">
        <v>0</v>
      </c>
      <c r="D10" s="17">
        <v>0</v>
      </c>
      <c r="E10" s="17">
        <v>0</v>
      </c>
      <c r="F10" s="17">
        <v>9900</v>
      </c>
      <c r="G10" s="18">
        <v>0</v>
      </c>
      <c r="H10" s="15">
        <v>9300</v>
      </c>
    </row>
    <row r="11" spans="1:8" ht="12.75">
      <c r="A11" s="20" t="s">
        <v>162</v>
      </c>
      <c r="B11" s="17">
        <v>0</v>
      </c>
      <c r="C11" s="17">
        <v>0</v>
      </c>
      <c r="D11" s="17">
        <v>0</v>
      </c>
      <c r="E11" s="17">
        <v>0</v>
      </c>
      <c r="F11" s="17">
        <v>26700</v>
      </c>
      <c r="G11" s="18">
        <v>0</v>
      </c>
      <c r="H11" s="15">
        <v>26700</v>
      </c>
    </row>
    <row r="12" spans="1:8" ht="12.75">
      <c r="A12" s="20" t="s">
        <v>163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8">
        <v>0</v>
      </c>
      <c r="H12" s="15">
        <v>0</v>
      </c>
    </row>
    <row r="13" spans="1:8" ht="12.75">
      <c r="A13" s="20" t="s">
        <v>164</v>
      </c>
      <c r="B13" s="17">
        <v>0</v>
      </c>
      <c r="C13" s="17">
        <v>0</v>
      </c>
      <c r="D13" s="17">
        <v>20436.3</v>
      </c>
      <c r="E13" s="17">
        <v>58.6</v>
      </c>
      <c r="F13" s="17">
        <v>0</v>
      </c>
      <c r="G13" s="18">
        <v>0</v>
      </c>
      <c r="H13" s="15">
        <v>6950.1</v>
      </c>
    </row>
    <row r="14" spans="1:8" ht="13.5" thickBot="1">
      <c r="A14" s="2" t="s">
        <v>165</v>
      </c>
      <c r="B14" s="36">
        <f t="array" ref="B14">SUM(B5:B13)</f>
        <v>68560</v>
      </c>
      <c r="C14" s="36">
        <f t="array" ref="C14">SUM(C5:C13)</f>
        <v>27865</v>
      </c>
      <c r="D14" s="36">
        <f t="array" ref="D14">SUM(D5:D13)</f>
        <v>63457.8</v>
      </c>
      <c r="E14" s="36">
        <f t="array" ref="E14">SUM(E5:E13)</f>
        <v>86077.700000000012</v>
      </c>
      <c r="F14" s="36">
        <f t="array" ref="F14">SUM(F5:F13)</f>
        <v>158018.9</v>
      </c>
      <c r="G14" s="37">
        <f t="array" ref="G14">SUM(G5:G13)</f>
        <v>62618.400000000001</v>
      </c>
      <c r="H14" s="79">
        <f t="array" ref="H14">SUM(H5:H13)</f>
        <v>74237.3</v>
      </c>
    </row>
    <row r="15" spans="1:8" ht="7.15" customHeight="1" thickTop="1">
      <c r="A15" s="5"/>
      <c r="B15" s="3"/>
      <c r="C15" s="3"/>
      <c r="D15" s="3"/>
      <c r="E15" s="3"/>
      <c r="F15" s="3"/>
      <c r="G15" s="3"/>
      <c r="H15" s="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6.85546875" style="41" bestFit="1" customWidth="1"/>
    <col min="2" max="4" width="8.5703125" style="4" bestFit="1" customWidth="1"/>
    <col min="5" max="6" width="9.5703125" style="4" bestFit="1" customWidth="1"/>
    <col min="7" max="7" width="8.5703125" style="4" bestFit="1" customWidth="1"/>
    <col min="8" max="8" width="9.42578125" style="4" bestFit="1" customWidth="1"/>
    <col min="9" max="16384" width="11.5703125" style="1"/>
  </cols>
  <sheetData>
    <row r="1" spans="1:8" ht="12.75">
      <c r="A1" s="2" t="s">
        <v>167</v>
      </c>
      <c r="B1" s="3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83" t="s">
        <v>2</v>
      </c>
      <c r="G2" s="371" t="s">
        <v>3</v>
      </c>
      <c r="H2" s="372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s="7" customFormat="1" ht="12.75">
      <c r="A4" s="93" t="s">
        <v>155</v>
      </c>
      <c r="B4" s="94"/>
      <c r="C4" s="94"/>
      <c r="D4" s="94"/>
      <c r="E4" s="94"/>
      <c r="F4" s="94"/>
      <c r="G4" s="96"/>
      <c r="H4" s="97"/>
    </row>
    <row r="5" spans="1:8" ht="12.75">
      <c r="A5" s="5" t="s">
        <v>156</v>
      </c>
      <c r="B5" s="17">
        <v>8791</v>
      </c>
      <c r="C5" s="17">
        <v>0</v>
      </c>
      <c r="D5" s="17">
        <v>4916</v>
      </c>
      <c r="E5" s="17">
        <v>13884</v>
      </c>
      <c r="F5" s="17">
        <v>26700</v>
      </c>
      <c r="G5" s="18">
        <v>26700</v>
      </c>
      <c r="H5" s="15">
        <v>29700</v>
      </c>
    </row>
    <row r="6" spans="1:8" ht="12.75">
      <c r="A6" s="20" t="s">
        <v>157</v>
      </c>
      <c r="B6" s="17">
        <v>301.89999999999998</v>
      </c>
      <c r="C6" s="17">
        <v>0</v>
      </c>
      <c r="D6" s="17">
        <v>851.4</v>
      </c>
      <c r="E6" s="17">
        <v>20227.5</v>
      </c>
      <c r="F6" s="17">
        <v>0</v>
      </c>
      <c r="G6" s="18">
        <v>0</v>
      </c>
      <c r="H6" s="15">
        <v>0</v>
      </c>
    </row>
    <row r="7" spans="1:8" ht="12.75">
      <c r="A7" s="20" t="s">
        <v>158</v>
      </c>
      <c r="B7" s="17">
        <v>0</v>
      </c>
      <c r="C7" s="17">
        <v>0</v>
      </c>
      <c r="D7" s="17">
        <v>0</v>
      </c>
      <c r="E7" s="17">
        <v>12600</v>
      </c>
      <c r="F7" s="17">
        <v>6200</v>
      </c>
      <c r="G7" s="18">
        <v>6200</v>
      </c>
      <c r="H7" s="15">
        <v>0</v>
      </c>
    </row>
    <row r="8" spans="1:8" ht="12.75">
      <c r="A8" s="20" t="s">
        <v>159</v>
      </c>
      <c r="B8" s="17">
        <v>37.9</v>
      </c>
      <c r="C8" s="17">
        <v>10149</v>
      </c>
      <c r="D8" s="17">
        <v>1524.6</v>
      </c>
      <c r="E8" s="17">
        <v>10723.4</v>
      </c>
      <c r="F8" s="17">
        <v>3383.3</v>
      </c>
      <c r="G8" s="18">
        <v>2550.3000000000002</v>
      </c>
      <c r="H8" s="15">
        <v>0</v>
      </c>
    </row>
    <row r="9" spans="1:8" ht="12.75">
      <c r="A9" s="20" t="s">
        <v>160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8">
        <v>0</v>
      </c>
      <c r="H9" s="15">
        <v>0</v>
      </c>
    </row>
    <row r="10" spans="1:8" ht="12.75">
      <c r="A10" s="20" t="s">
        <v>161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8">
        <v>0</v>
      </c>
      <c r="H10" s="15">
        <v>0</v>
      </c>
    </row>
    <row r="11" spans="1:8" ht="12.75">
      <c r="A11" s="20" t="s">
        <v>162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8">
        <v>0</v>
      </c>
      <c r="H11" s="15">
        <v>0</v>
      </c>
    </row>
    <row r="12" spans="1:8" ht="12.75">
      <c r="A12" s="20" t="s">
        <v>163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8">
        <v>0</v>
      </c>
      <c r="H12" s="15">
        <v>750</v>
      </c>
    </row>
    <row r="13" spans="1:8" ht="12.75">
      <c r="A13" s="20" t="s">
        <v>164</v>
      </c>
      <c r="B13" s="17">
        <v>1044.4000000000001</v>
      </c>
      <c r="C13" s="17">
        <v>2304.1999999999998</v>
      </c>
      <c r="D13" s="17">
        <v>2404.4</v>
      </c>
      <c r="E13" s="17">
        <v>0</v>
      </c>
      <c r="F13" s="17">
        <v>0</v>
      </c>
      <c r="G13" s="18">
        <v>0</v>
      </c>
      <c r="H13" s="15">
        <v>0</v>
      </c>
    </row>
    <row r="14" spans="1:8" ht="13.5" thickBot="1">
      <c r="A14" s="2" t="s">
        <v>165</v>
      </c>
      <c r="B14" s="36">
        <f t="array" ref="B14">SUM(B5:B13)</f>
        <v>10175.199999999999</v>
      </c>
      <c r="C14" s="36">
        <f t="array" ref="C14">SUM(C5:C13)</f>
        <v>12453.2</v>
      </c>
      <c r="D14" s="36">
        <f t="array" ref="D14">SUM(D5:D13)</f>
        <v>9696.4</v>
      </c>
      <c r="E14" s="36">
        <f t="array" ref="E14">SUM(E5:E13)</f>
        <v>57434.9</v>
      </c>
      <c r="F14" s="36">
        <f t="array" ref="F14">SUM(F5:F13)</f>
        <v>36283.300000000003</v>
      </c>
      <c r="G14" s="37">
        <f t="array" ref="G14">SUM(G5:G13)</f>
        <v>35450.300000000003</v>
      </c>
      <c r="H14" s="79">
        <f t="array" ref="H14">SUM(H5:H13)</f>
        <v>30450</v>
      </c>
    </row>
    <row r="15" spans="1:8" ht="7.15" customHeight="1" thickTop="1">
      <c r="B15" s="1"/>
      <c r="C15" s="1"/>
      <c r="D15" s="1"/>
      <c r="E15" s="1"/>
      <c r="F15" s="1"/>
      <c r="G15" s="1"/>
      <c r="H15" s="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0.7109375" style="41" bestFit="1" customWidth="1"/>
    <col min="2" max="8" width="9.42578125" style="69" bestFit="1" customWidth="1"/>
    <col min="9" max="9" width="7.140625" style="4" customWidth="1"/>
    <col min="10" max="15" width="11.5703125" style="4"/>
    <col min="16" max="16384" width="11.5703125" style="1"/>
  </cols>
  <sheetData>
    <row r="1" spans="1:15" ht="15" customHeight="1">
      <c r="A1" s="2" t="s">
        <v>168</v>
      </c>
      <c r="B1" s="63"/>
      <c r="C1" s="63"/>
      <c r="D1" s="63"/>
      <c r="E1" s="63"/>
      <c r="F1" s="63"/>
      <c r="G1" s="63"/>
      <c r="H1" s="63"/>
    </row>
    <row r="2" spans="1:15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15" s="7" customFormat="1" ht="15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15" ht="15" customHeight="1">
      <c r="A4" s="2" t="s">
        <v>25</v>
      </c>
      <c r="B4" s="80"/>
      <c r="C4" s="80"/>
      <c r="D4" s="80"/>
      <c r="E4" s="80"/>
      <c r="F4" s="107"/>
      <c r="G4" s="13"/>
      <c r="H4" s="108"/>
    </row>
    <row r="5" spans="1:15" ht="15" customHeight="1">
      <c r="A5" s="2" t="s">
        <v>169</v>
      </c>
      <c r="B5" s="80"/>
      <c r="C5" s="80"/>
      <c r="D5" s="80"/>
      <c r="E5" s="80"/>
      <c r="F5" s="80"/>
      <c r="G5" s="14"/>
      <c r="H5" s="108"/>
    </row>
    <row r="6" spans="1:15" ht="15" customHeight="1">
      <c r="A6" s="5" t="s">
        <v>170</v>
      </c>
      <c r="B6" s="17">
        <v>14124.800000000003</v>
      </c>
      <c r="C6" s="17">
        <v>14677.6</v>
      </c>
      <c r="D6" s="17">
        <v>15105.099999999999</v>
      </c>
      <c r="E6" s="17">
        <v>17508.8</v>
      </c>
      <c r="F6" s="17">
        <v>17221.300000000003</v>
      </c>
      <c r="G6" s="18">
        <v>16431.000000000004</v>
      </c>
      <c r="H6" s="15">
        <v>16438.900000000001</v>
      </c>
    </row>
    <row r="7" spans="1:15" ht="15" customHeight="1">
      <c r="A7" s="5" t="s">
        <v>171</v>
      </c>
      <c r="B7" s="17">
        <v>17543.099999999999</v>
      </c>
      <c r="C7" s="17">
        <v>18382.399999999994</v>
      </c>
      <c r="D7" s="17">
        <v>20153.2</v>
      </c>
      <c r="E7" s="17">
        <v>25830.899999999998</v>
      </c>
      <c r="F7" s="17">
        <v>26543.8</v>
      </c>
      <c r="G7" s="18">
        <v>24885.7</v>
      </c>
      <c r="H7" s="15">
        <v>27429.200000000004</v>
      </c>
    </row>
    <row r="8" spans="1:15" ht="15" customHeight="1">
      <c r="A8" s="5" t="s">
        <v>172</v>
      </c>
      <c r="B8" s="17">
        <v>62880.700000000004</v>
      </c>
      <c r="C8" s="17">
        <v>53210.100000000006</v>
      </c>
      <c r="D8" s="17">
        <v>52266</v>
      </c>
      <c r="E8" s="17">
        <v>54037.899999999994</v>
      </c>
      <c r="F8" s="17">
        <v>49353.8</v>
      </c>
      <c r="G8" s="18">
        <v>48699.7</v>
      </c>
      <c r="H8" s="15">
        <v>47116.200000000004</v>
      </c>
    </row>
    <row r="9" spans="1:15" ht="15" customHeight="1">
      <c r="A9" s="5" t="s">
        <v>173</v>
      </c>
      <c r="B9" s="17">
        <v>2008.1000000000004</v>
      </c>
      <c r="C9" s="17">
        <v>1979.7999999999997</v>
      </c>
      <c r="D9" s="17">
        <v>3009.3999999999996</v>
      </c>
      <c r="E9" s="17">
        <v>3167.6000000000004</v>
      </c>
      <c r="F9" s="17">
        <v>3866</v>
      </c>
      <c r="G9" s="18">
        <v>3391.6000000000004</v>
      </c>
      <c r="H9" s="15">
        <v>4911.2</v>
      </c>
    </row>
    <row r="10" spans="1:15" ht="15" customHeight="1">
      <c r="A10" s="5" t="s">
        <v>174</v>
      </c>
      <c r="B10" s="17">
        <v>46588.000000000007</v>
      </c>
      <c r="C10" s="17">
        <v>47386.299999999988</v>
      </c>
      <c r="D10" s="17">
        <v>45356.9</v>
      </c>
      <c r="E10" s="17">
        <v>48228.000000000007</v>
      </c>
      <c r="F10" s="17">
        <v>51522.299999999996</v>
      </c>
      <c r="G10" s="18">
        <v>50705.599999999999</v>
      </c>
      <c r="H10" s="15">
        <v>52067</v>
      </c>
    </row>
    <row r="11" spans="1:15" s="110" customFormat="1" ht="15" customHeight="1">
      <c r="A11" s="5" t="s">
        <v>175</v>
      </c>
      <c r="B11" s="17">
        <v>86821.4</v>
      </c>
      <c r="C11" s="17">
        <v>84928.299999999988</v>
      </c>
      <c r="D11" s="17">
        <v>83470.8</v>
      </c>
      <c r="E11" s="17">
        <v>86239.1</v>
      </c>
      <c r="F11" s="17">
        <v>83422.600000000006</v>
      </c>
      <c r="G11" s="18">
        <v>83998.7</v>
      </c>
      <c r="H11" s="15">
        <v>88517.400000000009</v>
      </c>
      <c r="I11" s="109"/>
      <c r="J11" s="109"/>
      <c r="K11" s="109"/>
      <c r="L11" s="109"/>
      <c r="M11" s="109"/>
      <c r="N11" s="109"/>
      <c r="O11" s="109"/>
    </row>
    <row r="12" spans="1:15" s="110" customFormat="1" ht="15" customHeight="1">
      <c r="A12" s="5"/>
      <c r="B12" s="17"/>
      <c r="C12" s="17"/>
      <c r="D12" s="17"/>
      <c r="E12" s="17"/>
      <c r="F12" s="17"/>
      <c r="G12" s="18"/>
      <c r="H12" s="15"/>
      <c r="I12" s="109"/>
      <c r="J12" s="109"/>
      <c r="K12" s="109"/>
      <c r="L12" s="109"/>
      <c r="M12" s="109"/>
      <c r="N12" s="109"/>
      <c r="O12" s="109"/>
    </row>
    <row r="13" spans="1:15" s="110" customFormat="1" ht="15" customHeight="1">
      <c r="A13" s="2" t="s">
        <v>176</v>
      </c>
      <c r="B13" s="17"/>
      <c r="C13" s="17"/>
      <c r="D13" s="17"/>
      <c r="E13" s="17"/>
      <c r="F13" s="17"/>
      <c r="G13" s="18"/>
      <c r="H13" s="15"/>
      <c r="I13" s="109"/>
      <c r="J13" s="109"/>
      <c r="K13" s="109"/>
      <c r="L13" s="109"/>
      <c r="M13" s="109"/>
      <c r="N13" s="109"/>
      <c r="O13" s="109"/>
    </row>
    <row r="14" spans="1:15" s="110" customFormat="1" ht="15" customHeight="1">
      <c r="A14" s="5" t="s">
        <v>177</v>
      </c>
      <c r="B14" s="17">
        <v>0</v>
      </c>
      <c r="C14" s="17">
        <v>2428.6999999999998</v>
      </c>
      <c r="D14" s="17">
        <v>4121.7000000000007</v>
      </c>
      <c r="E14" s="17">
        <v>4850</v>
      </c>
      <c r="F14" s="17">
        <v>5053.2</v>
      </c>
      <c r="G14" s="18">
        <v>5604.1999999999989</v>
      </c>
      <c r="H14" s="15">
        <v>5799.5999999999995</v>
      </c>
      <c r="I14" s="109"/>
      <c r="J14" s="109"/>
      <c r="K14" s="109"/>
      <c r="L14" s="109"/>
      <c r="M14" s="109"/>
      <c r="N14" s="109"/>
      <c r="O14" s="109"/>
    </row>
    <row r="15" spans="1:15" ht="15" customHeight="1">
      <c r="A15" s="5" t="s">
        <v>178</v>
      </c>
      <c r="B15" s="17">
        <v>934.2</v>
      </c>
      <c r="C15" s="17">
        <v>928.2</v>
      </c>
      <c r="D15" s="17">
        <v>1016.8</v>
      </c>
      <c r="E15" s="17">
        <v>751.6</v>
      </c>
      <c r="F15" s="17">
        <v>834.6</v>
      </c>
      <c r="G15" s="18">
        <v>1037.3000000000002</v>
      </c>
      <c r="H15" s="15">
        <v>699.5</v>
      </c>
    </row>
    <row r="16" spans="1:15" ht="15" customHeight="1">
      <c r="A16" s="5" t="s">
        <v>179</v>
      </c>
      <c r="B16" s="17">
        <v>240.5</v>
      </c>
      <c r="C16" s="17">
        <v>236.7</v>
      </c>
      <c r="D16" s="17">
        <v>257.3</v>
      </c>
      <c r="E16" s="17">
        <v>209.5</v>
      </c>
      <c r="F16" s="17">
        <v>88.3</v>
      </c>
      <c r="G16" s="18">
        <v>654.6</v>
      </c>
      <c r="H16" s="15">
        <v>673.9</v>
      </c>
    </row>
    <row r="17" spans="1:8" ht="15" customHeight="1">
      <c r="A17" s="5" t="s">
        <v>180</v>
      </c>
      <c r="B17" s="17">
        <v>5483.9</v>
      </c>
      <c r="C17" s="17">
        <v>5652.3</v>
      </c>
      <c r="D17" s="17">
        <v>5480.9</v>
      </c>
      <c r="E17" s="17">
        <v>5474.8</v>
      </c>
      <c r="F17" s="17">
        <v>6049.4000000000005</v>
      </c>
      <c r="G17" s="18">
        <v>6049.4000000000005</v>
      </c>
      <c r="H17" s="15">
        <v>6182</v>
      </c>
    </row>
    <row r="18" spans="1:8" ht="15" customHeight="1" thickBot="1">
      <c r="A18" s="2" t="s">
        <v>181</v>
      </c>
      <c r="B18" s="36">
        <f t="shared" ref="B18:H18" si="0">SUM(B6:B17)</f>
        <v>236624.7</v>
      </c>
      <c r="C18" s="36">
        <f t="shared" si="0"/>
        <v>229810.40000000002</v>
      </c>
      <c r="D18" s="36">
        <f t="shared" si="0"/>
        <v>230238.1</v>
      </c>
      <c r="E18" s="36">
        <f t="shared" si="0"/>
        <v>246298.2</v>
      </c>
      <c r="F18" s="36">
        <f t="shared" si="0"/>
        <v>243955.30000000002</v>
      </c>
      <c r="G18" s="37">
        <f t="shared" si="0"/>
        <v>241457.8</v>
      </c>
      <c r="H18" s="79">
        <f t="shared" si="0"/>
        <v>249834.90000000002</v>
      </c>
    </row>
    <row r="19" spans="1:8" ht="7.15" customHeight="1" thickTop="1">
      <c r="A19" s="2"/>
      <c r="B19" s="111"/>
      <c r="C19" s="111"/>
      <c r="D19" s="111"/>
      <c r="E19" s="111"/>
      <c r="F19" s="111"/>
      <c r="G19" s="111"/>
      <c r="H19" s="11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7109375" style="127" bestFit="1" customWidth="1"/>
    <col min="2" max="2" width="9.42578125" style="128" bestFit="1" customWidth="1"/>
    <col min="3" max="6" width="10.85546875" style="128" bestFit="1" customWidth="1"/>
    <col min="7" max="7" width="9.42578125" style="128" bestFit="1" customWidth="1"/>
    <col min="8" max="8" width="10.85546875" style="128" bestFit="1" customWidth="1"/>
    <col min="9" max="15" width="11.5703125" style="109"/>
    <col min="16" max="16384" width="11.5703125" style="110"/>
  </cols>
  <sheetData>
    <row r="1" spans="1:15" ht="12.75">
      <c r="A1" s="2" t="s">
        <v>202</v>
      </c>
      <c r="B1" s="63"/>
      <c r="C1" s="63"/>
      <c r="D1" s="63"/>
      <c r="E1" s="63"/>
      <c r="F1" s="63"/>
      <c r="G1" s="63"/>
      <c r="H1" s="63"/>
    </row>
    <row r="2" spans="1:15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15" s="125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15" ht="12.75">
      <c r="A4" s="2" t="s">
        <v>26</v>
      </c>
      <c r="B4" s="80"/>
      <c r="C4" s="80"/>
      <c r="D4" s="80"/>
      <c r="E4" s="80"/>
      <c r="F4" s="126"/>
      <c r="G4" s="13"/>
      <c r="H4" s="108"/>
    </row>
    <row r="5" spans="1:15" ht="12.75">
      <c r="A5" s="5" t="s">
        <v>203</v>
      </c>
      <c r="B5" s="17">
        <v>644229.69999999995</v>
      </c>
      <c r="C5" s="17">
        <v>653430.09999999986</v>
      </c>
      <c r="D5" s="17">
        <v>647565.59999999986</v>
      </c>
      <c r="E5" s="17">
        <v>650921.00000000012</v>
      </c>
      <c r="F5" s="17">
        <v>652438.99999999988</v>
      </c>
      <c r="G5" s="18">
        <v>632969.69999999984</v>
      </c>
      <c r="H5" s="15">
        <v>647311.40000000014</v>
      </c>
    </row>
    <row r="6" spans="1:15" ht="12.75">
      <c r="A6" s="5" t="s">
        <v>204</v>
      </c>
      <c r="B6" s="17">
        <v>315525.2</v>
      </c>
      <c r="C6" s="17">
        <v>318784.30000000005</v>
      </c>
      <c r="D6" s="17">
        <v>326587.50000000006</v>
      </c>
      <c r="E6" s="17">
        <v>335055.60000000003</v>
      </c>
      <c r="F6" s="17">
        <v>352510.4</v>
      </c>
      <c r="G6" s="18">
        <v>319298.60000000009</v>
      </c>
      <c r="H6" s="15">
        <v>330214.10000000003</v>
      </c>
    </row>
    <row r="7" spans="1:15" ht="13.5" thickBot="1">
      <c r="A7" s="2" t="s">
        <v>205</v>
      </c>
      <c r="B7" s="36">
        <f>SUM(B5:B6)</f>
        <v>959754.89999999991</v>
      </c>
      <c r="C7" s="36">
        <f t="array" ref="C7">SUM(C5:C6)</f>
        <v>972214.39999999991</v>
      </c>
      <c r="D7" s="36">
        <f t="array" ref="D7">SUM(D5:D6)</f>
        <v>974153.09999999986</v>
      </c>
      <c r="E7" s="36">
        <f t="array" ref="E7">SUM(E5:E6)</f>
        <v>985976.60000000009</v>
      </c>
      <c r="F7" s="36">
        <f t="array" ref="F7">SUM(F5:F6)</f>
        <v>1004949.3999999999</v>
      </c>
      <c r="G7" s="37">
        <f t="array" ref="G7">SUM(G5:G6)</f>
        <v>952268.29999999993</v>
      </c>
      <c r="H7" s="79">
        <f t="array" ref="H7">SUM(H5:H6)</f>
        <v>977525.50000000023</v>
      </c>
    </row>
    <row r="8" spans="1:15" ht="7.15" customHeight="1" thickTop="1">
      <c r="A8" s="5"/>
      <c r="B8" s="63"/>
      <c r="C8" s="63"/>
      <c r="D8" s="63"/>
      <c r="E8" s="63"/>
      <c r="F8" s="63"/>
      <c r="G8" s="63"/>
      <c r="H8" s="63"/>
    </row>
    <row r="9" spans="1:15" ht="15" customHeight="1">
      <c r="B9" s="129"/>
      <c r="C9" s="129"/>
      <c r="D9" s="129"/>
      <c r="E9" s="129"/>
      <c r="F9" s="129"/>
      <c r="G9" s="129"/>
      <c r="H9" s="129"/>
      <c r="I9" s="110"/>
      <c r="J9" s="110"/>
      <c r="K9" s="110"/>
      <c r="L9" s="110"/>
      <c r="M9" s="110"/>
      <c r="N9" s="110"/>
      <c r="O9" s="110"/>
    </row>
    <row r="10" spans="1:15" ht="15" customHeight="1">
      <c r="B10" s="129"/>
      <c r="C10" s="129"/>
      <c r="D10" s="129"/>
      <c r="E10" s="129"/>
      <c r="F10" s="129"/>
      <c r="G10" s="129"/>
      <c r="H10" s="129"/>
      <c r="I10" s="110"/>
      <c r="J10" s="110"/>
      <c r="K10" s="110"/>
      <c r="L10" s="110"/>
      <c r="M10" s="110"/>
      <c r="N10" s="110"/>
      <c r="O10" s="110"/>
    </row>
    <row r="13" spans="1:15" ht="15" customHeight="1">
      <c r="B13" s="129"/>
      <c r="C13" s="129"/>
      <c r="D13" s="129"/>
      <c r="E13" s="129"/>
      <c r="F13" s="129"/>
      <c r="G13" s="129"/>
      <c r="H13" s="129"/>
      <c r="I13" s="110"/>
      <c r="J13" s="110"/>
      <c r="K13" s="110"/>
      <c r="L13" s="110"/>
      <c r="M13" s="110"/>
      <c r="N13" s="110"/>
      <c r="O13" s="11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8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9.5703125" style="127" bestFit="1" customWidth="1"/>
    <col min="2" max="8" width="9.42578125" style="128" bestFit="1" customWidth="1"/>
    <col min="9" max="15" width="11.5703125" style="109"/>
    <col min="16" max="16384" width="11.5703125" style="110"/>
  </cols>
  <sheetData>
    <row r="1" spans="1:8" ht="12.75">
      <c r="A1" s="2" t="s">
        <v>209</v>
      </c>
      <c r="B1" s="63"/>
      <c r="C1" s="63"/>
      <c r="D1" s="63"/>
      <c r="E1" s="63"/>
      <c r="F1" s="63"/>
      <c r="G1" s="63"/>
      <c r="H1" s="6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125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210</v>
      </c>
      <c r="B4" s="80"/>
      <c r="C4" s="80"/>
      <c r="D4" s="80"/>
      <c r="E4" s="80"/>
      <c r="F4" s="126"/>
      <c r="G4" s="13"/>
      <c r="H4" s="108"/>
    </row>
    <row r="5" spans="1:8" ht="12.75">
      <c r="A5" s="5" t="s">
        <v>211</v>
      </c>
      <c r="B5" s="17">
        <v>55209.899999999987</v>
      </c>
      <c r="C5" s="17">
        <v>56754.1</v>
      </c>
      <c r="D5" s="17">
        <v>57729.3</v>
      </c>
      <c r="E5" s="17">
        <v>59315.700000000004</v>
      </c>
      <c r="F5" s="17">
        <v>63989.2</v>
      </c>
      <c r="G5" s="18">
        <v>63512.499999999993</v>
      </c>
      <c r="H5" s="15">
        <v>63063.200000000004</v>
      </c>
    </row>
    <row r="6" spans="1:8" ht="12.75">
      <c r="A6" s="5" t="s">
        <v>212</v>
      </c>
      <c r="B6" s="17">
        <v>20576.600000000002</v>
      </c>
      <c r="C6" s="17">
        <v>20701.800000000003</v>
      </c>
      <c r="D6" s="17">
        <v>20594.899999999994</v>
      </c>
      <c r="E6" s="17">
        <v>20662.600000000002</v>
      </c>
      <c r="F6" s="17">
        <v>22489.099999999995</v>
      </c>
      <c r="G6" s="18">
        <v>21820.399999999998</v>
      </c>
      <c r="H6" s="15">
        <v>21718.5</v>
      </c>
    </row>
    <row r="7" spans="1:8" ht="12.75">
      <c r="A7" s="5" t="s">
        <v>213</v>
      </c>
      <c r="B7" s="17">
        <v>16253.6</v>
      </c>
      <c r="C7" s="17">
        <v>15227.1</v>
      </c>
      <c r="D7" s="17">
        <v>15958.5</v>
      </c>
      <c r="E7" s="17">
        <v>15354.499999999998</v>
      </c>
      <c r="F7" s="17">
        <v>15992.699999999997</v>
      </c>
      <c r="G7" s="18">
        <v>15895.8</v>
      </c>
      <c r="H7" s="15">
        <v>15874.9</v>
      </c>
    </row>
    <row r="8" spans="1:8" ht="12.75">
      <c r="A8" s="5" t="s">
        <v>214</v>
      </c>
      <c r="B8" s="17">
        <v>147066.5</v>
      </c>
      <c r="C8" s="17">
        <v>145346.4</v>
      </c>
      <c r="D8" s="17">
        <v>139336.1</v>
      </c>
      <c r="E8" s="17">
        <v>143586.30000000002</v>
      </c>
      <c r="F8" s="17">
        <v>161160.19999999998</v>
      </c>
      <c r="G8" s="18">
        <v>156756.5</v>
      </c>
      <c r="H8" s="15">
        <v>164080.30000000002</v>
      </c>
    </row>
    <row r="9" spans="1:8" ht="12.75">
      <c r="A9" s="5" t="s">
        <v>215</v>
      </c>
      <c r="B9" s="17">
        <v>38463.599999999999</v>
      </c>
      <c r="C9" s="17">
        <v>26041.3</v>
      </c>
      <c r="D9" s="17">
        <v>26318.400000000001</v>
      </c>
      <c r="E9" s="17">
        <v>27407.600000000002</v>
      </c>
      <c r="F9" s="17">
        <v>42479.4</v>
      </c>
      <c r="G9" s="18">
        <v>42263.999999999993</v>
      </c>
      <c r="H9" s="15">
        <v>28468.700000000004</v>
      </c>
    </row>
    <row r="10" spans="1:8" ht="12.75">
      <c r="A10" s="5" t="s">
        <v>216</v>
      </c>
      <c r="B10" s="17">
        <v>104957.19999999998</v>
      </c>
      <c r="C10" s="17">
        <v>105156.99999999999</v>
      </c>
      <c r="D10" s="17">
        <v>108724.19999999997</v>
      </c>
      <c r="E10" s="17">
        <v>109778.90000000001</v>
      </c>
      <c r="F10" s="17">
        <v>109896.20000000001</v>
      </c>
      <c r="G10" s="18">
        <v>108312.40000000001</v>
      </c>
      <c r="H10" s="15">
        <v>105617</v>
      </c>
    </row>
    <row r="11" spans="1:8" ht="13.5" thickBot="1">
      <c r="A11" s="2" t="s">
        <v>217</v>
      </c>
      <c r="B11" s="36">
        <f t="array" ref="B11">SUM(ROUND(B5:B10,1))</f>
        <v>382527.4</v>
      </c>
      <c r="C11" s="36">
        <f t="array" ref="C11">SUM(ROUND(C5:C10,1))</f>
        <v>369227.7</v>
      </c>
      <c r="D11" s="36">
        <f t="array" ref="D11">SUM(ROUND(D5:D10,1))</f>
        <v>368661.4</v>
      </c>
      <c r="E11" s="36">
        <f t="array" ref="E11">SUM(ROUND(E5:E10,1))</f>
        <v>376105.6</v>
      </c>
      <c r="F11" s="36">
        <f t="array" ref="F11">SUM(ROUND(F5:F10,1))</f>
        <v>416006.80000000005</v>
      </c>
      <c r="G11" s="37">
        <f t="array" ref="G11">SUM(ROUND(G5:G10,1))</f>
        <v>408561.6</v>
      </c>
      <c r="H11" s="79">
        <f t="array" ref="H11">SUM(ROUND(H5:H10,1))</f>
        <v>398822.6</v>
      </c>
    </row>
    <row r="12" spans="1:8" ht="7.15" customHeight="1" thickTop="1">
      <c r="A12" s="5"/>
      <c r="B12" s="63"/>
      <c r="C12" s="63"/>
      <c r="D12" s="63"/>
      <c r="E12" s="63"/>
      <c r="F12" s="63"/>
      <c r="G12" s="63"/>
      <c r="H12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29.42578125" style="127" bestFit="1" customWidth="1"/>
    <col min="2" max="8" width="9.42578125" style="128" bestFit="1" customWidth="1"/>
    <col min="9" max="15" width="11.5703125" style="109"/>
    <col min="16" max="16384" width="11.5703125" style="110"/>
  </cols>
  <sheetData>
    <row r="1" spans="1:9" ht="12.75">
      <c r="A1" s="2" t="s">
        <v>219</v>
      </c>
      <c r="B1" s="63"/>
      <c r="C1" s="63"/>
      <c r="D1" s="63"/>
      <c r="E1" s="63"/>
      <c r="F1" s="63"/>
      <c r="G1" s="63"/>
      <c r="H1" s="63"/>
    </row>
    <row r="2" spans="1:9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9" s="125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9" ht="12.75">
      <c r="A4" s="2" t="s">
        <v>220</v>
      </c>
      <c r="B4" s="80"/>
      <c r="C4" s="80"/>
      <c r="D4" s="80"/>
      <c r="E4" s="80"/>
      <c r="F4" s="126"/>
      <c r="G4" s="13"/>
      <c r="H4" s="108"/>
    </row>
    <row r="5" spans="1:9" ht="12.75">
      <c r="A5" s="5" t="s">
        <v>221</v>
      </c>
      <c r="B5" s="17">
        <v>55295.3</v>
      </c>
      <c r="C5" s="17">
        <v>55519.899999999994</v>
      </c>
      <c r="D5" s="17">
        <v>62917.5</v>
      </c>
      <c r="E5" s="17">
        <v>61900.1</v>
      </c>
      <c r="F5" s="17">
        <v>68301.100000000006</v>
      </c>
      <c r="G5" s="18">
        <v>68301.100000000006</v>
      </c>
      <c r="H5" s="15">
        <v>70345.7</v>
      </c>
      <c r="I5" s="132"/>
    </row>
    <row r="6" spans="1:9" ht="12.75">
      <c r="A6" s="5" t="s">
        <v>222</v>
      </c>
      <c r="B6" s="17">
        <v>41336.1</v>
      </c>
      <c r="C6" s="17">
        <v>38988.800000000003</v>
      </c>
      <c r="D6" s="17">
        <v>33862.400000000001</v>
      </c>
      <c r="E6" s="17">
        <v>57629.7</v>
      </c>
      <c r="F6" s="17">
        <v>55106.2</v>
      </c>
      <c r="G6" s="18">
        <v>44705.5</v>
      </c>
      <c r="H6" s="15">
        <v>73100</v>
      </c>
      <c r="I6" s="132"/>
    </row>
    <row r="7" spans="1:9" ht="12.75">
      <c r="A7" s="5" t="s">
        <v>223</v>
      </c>
      <c r="B7" s="17">
        <v>227570.7</v>
      </c>
      <c r="C7" s="17">
        <v>220502.79999999996</v>
      </c>
      <c r="D7" s="17">
        <v>213409.8</v>
      </c>
      <c r="E7" s="17">
        <v>219503.90000000002</v>
      </c>
      <c r="F7" s="17">
        <v>229368.2</v>
      </c>
      <c r="G7" s="18">
        <v>224357.2</v>
      </c>
      <c r="H7" s="15">
        <v>231528.5</v>
      </c>
      <c r="I7" s="132"/>
    </row>
    <row r="8" spans="1:9" ht="12.75">
      <c r="A8" s="5" t="s">
        <v>224</v>
      </c>
      <c r="B8" s="17">
        <v>203760.69999999998</v>
      </c>
      <c r="C8" s="17">
        <v>130230.8</v>
      </c>
      <c r="D8" s="17">
        <v>145954.40000000002</v>
      </c>
      <c r="E8" s="17">
        <v>160619.1</v>
      </c>
      <c r="F8" s="17">
        <v>129126.50000000001</v>
      </c>
      <c r="G8" s="18">
        <v>130597.59999999998</v>
      </c>
      <c r="H8" s="15">
        <v>131429.39999999997</v>
      </c>
      <c r="I8" s="132"/>
    </row>
    <row r="9" spans="1:9" ht="12.75">
      <c r="A9" s="5" t="s">
        <v>225</v>
      </c>
      <c r="B9" s="17">
        <v>40014.1</v>
      </c>
      <c r="C9" s="17">
        <v>51479.7</v>
      </c>
      <c r="D9" s="17">
        <v>50081.299999999996</v>
      </c>
      <c r="E9" s="17">
        <v>64944.3</v>
      </c>
      <c r="F9" s="17">
        <v>81639.399999999994</v>
      </c>
      <c r="G9" s="18">
        <v>64860.799999999988</v>
      </c>
      <c r="H9" s="15">
        <v>73897.800000000017</v>
      </c>
      <c r="I9" s="132"/>
    </row>
    <row r="10" spans="1:9" ht="12.75">
      <c r="A10" s="5" t="s">
        <v>226</v>
      </c>
      <c r="B10" s="17">
        <v>58608.6</v>
      </c>
      <c r="C10" s="17">
        <v>55049.599999999991</v>
      </c>
      <c r="D10" s="17">
        <v>55609.2</v>
      </c>
      <c r="E10" s="17">
        <v>61129.599999999999</v>
      </c>
      <c r="F10" s="17">
        <v>46780.800000000003</v>
      </c>
      <c r="G10" s="18">
        <v>58298.3</v>
      </c>
      <c r="H10" s="15">
        <v>66079.600000000006</v>
      </c>
      <c r="I10" s="132"/>
    </row>
    <row r="11" spans="1:9" ht="13.5" thickBot="1">
      <c r="A11" s="2" t="s">
        <v>227</v>
      </c>
      <c r="B11" s="36">
        <f t="array" ref="B11">SUM(B5:B10)</f>
        <v>626585.49999999988</v>
      </c>
      <c r="C11" s="36">
        <f t="array" ref="C11">SUM(C5:C10)</f>
        <v>551771.6</v>
      </c>
      <c r="D11" s="36">
        <f t="array" ref="D11">SUM(D5:D10)</f>
        <v>561834.6</v>
      </c>
      <c r="E11" s="36">
        <f t="array" ref="E11">SUM(E5:E10)</f>
        <v>625726.70000000007</v>
      </c>
      <c r="F11" s="36">
        <f t="array" ref="F11">SUM(F5:F10)</f>
        <v>610322.20000000007</v>
      </c>
      <c r="G11" s="37">
        <f t="array" ref="G11">SUM(G5:G10)</f>
        <v>591120.5</v>
      </c>
      <c r="H11" s="79">
        <f t="array" ref="H11">SUM(H5:H10)</f>
        <v>646381</v>
      </c>
    </row>
    <row r="12" spans="1:9" ht="7.15" customHeight="1" thickTop="1">
      <c r="A12" s="5"/>
      <c r="B12" s="63"/>
      <c r="C12" s="63"/>
      <c r="D12" s="63"/>
      <c r="E12" s="63"/>
      <c r="F12" s="63"/>
      <c r="G12" s="63"/>
      <c r="H12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4.42578125" style="127" bestFit="1" customWidth="1"/>
    <col min="2" max="8" width="9.42578125" style="128" bestFit="1" customWidth="1"/>
    <col min="9" max="9" width="17" style="109" bestFit="1" customWidth="1"/>
    <col min="10" max="15" width="11.5703125" style="109"/>
    <col min="16" max="16384" width="11.5703125" style="110"/>
  </cols>
  <sheetData>
    <row r="1" spans="1:9" ht="12.75">
      <c r="A1" s="2" t="s">
        <v>29</v>
      </c>
      <c r="B1" s="63"/>
      <c r="C1" s="63"/>
      <c r="D1" s="63"/>
      <c r="E1" s="63"/>
      <c r="F1" s="63"/>
      <c r="G1" s="63"/>
      <c r="H1" s="63"/>
    </row>
    <row r="2" spans="1:9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9" s="125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9" ht="12.75">
      <c r="A4" s="2" t="s">
        <v>30</v>
      </c>
      <c r="B4" s="80"/>
      <c r="C4" s="80"/>
      <c r="D4" s="80"/>
      <c r="E4" s="80"/>
      <c r="F4" s="12"/>
      <c r="G4" s="14"/>
      <c r="H4" s="133"/>
    </row>
    <row r="5" spans="1:9" ht="12.75">
      <c r="A5" s="117" t="s">
        <v>228</v>
      </c>
      <c r="B5" s="17">
        <v>60484.399999999994</v>
      </c>
      <c r="C5" s="17">
        <v>58967.4</v>
      </c>
      <c r="D5" s="17">
        <v>67076.899999999994</v>
      </c>
      <c r="E5" s="17">
        <v>69008.5</v>
      </c>
      <c r="F5" s="17">
        <v>66760.599999999991</v>
      </c>
      <c r="G5" s="18">
        <v>59599.8</v>
      </c>
      <c r="H5" s="15">
        <v>61219.8</v>
      </c>
      <c r="I5" s="132"/>
    </row>
    <row r="6" spans="1:9" ht="12.75">
      <c r="A6" s="117" t="s">
        <v>229</v>
      </c>
      <c r="B6" s="17">
        <v>33421.699999999997</v>
      </c>
      <c r="C6" s="17">
        <v>38726.200000000004</v>
      </c>
      <c r="D6" s="17">
        <v>47137</v>
      </c>
      <c r="E6" s="17">
        <v>38319.399999999994</v>
      </c>
      <c r="F6" s="17">
        <v>49924.1</v>
      </c>
      <c r="G6" s="18">
        <v>46244.7</v>
      </c>
      <c r="H6" s="15">
        <v>43838.399999999994</v>
      </c>
      <c r="I6" s="132"/>
    </row>
    <row r="7" spans="1:9" ht="12.75">
      <c r="A7" s="117" t="s">
        <v>230</v>
      </c>
      <c r="B7" s="17">
        <v>69535.700000000012</v>
      </c>
      <c r="C7" s="17">
        <v>57225.100000000013</v>
      </c>
      <c r="D7" s="17">
        <v>56443.999999999993</v>
      </c>
      <c r="E7" s="17">
        <v>58098.69999999999</v>
      </c>
      <c r="F7" s="17">
        <v>58107.5</v>
      </c>
      <c r="G7" s="18">
        <v>56266.7</v>
      </c>
      <c r="H7" s="15">
        <v>54047.099999999991</v>
      </c>
      <c r="I7" s="132"/>
    </row>
    <row r="8" spans="1:9" ht="12.75">
      <c r="A8" s="117" t="s">
        <v>231</v>
      </c>
      <c r="B8" s="17">
        <v>14537.599999999997</v>
      </c>
      <c r="C8" s="17">
        <v>16441.8</v>
      </c>
      <c r="D8" s="17">
        <v>21687.299999999996</v>
      </c>
      <c r="E8" s="17">
        <v>27476.299999999996</v>
      </c>
      <c r="F8" s="17">
        <v>25918.600000000002</v>
      </c>
      <c r="G8" s="18">
        <v>23593.600000000002</v>
      </c>
      <c r="H8" s="15">
        <v>21420.2</v>
      </c>
      <c r="I8" s="132"/>
    </row>
    <row r="9" spans="1:9" ht="13.5" thickBot="1">
      <c r="A9" s="2" t="s">
        <v>232</v>
      </c>
      <c r="B9" s="36">
        <f t="shared" ref="B9:H9" si="0">SUM(B5:B8)</f>
        <v>177979.4</v>
      </c>
      <c r="C9" s="36">
        <f t="shared" si="0"/>
        <v>171360.5</v>
      </c>
      <c r="D9" s="36">
        <f t="shared" si="0"/>
        <v>192345.19999999998</v>
      </c>
      <c r="E9" s="36">
        <f t="shared" si="0"/>
        <v>192902.89999999997</v>
      </c>
      <c r="F9" s="36">
        <f t="shared" si="0"/>
        <v>200710.8</v>
      </c>
      <c r="G9" s="37">
        <f t="shared" si="0"/>
        <v>185704.80000000002</v>
      </c>
      <c r="H9" s="79">
        <f t="shared" si="0"/>
        <v>180525.5</v>
      </c>
    </row>
    <row r="10" spans="1:9" ht="7.15" customHeight="1" thickTop="1">
      <c r="A10" s="5"/>
      <c r="B10" s="17"/>
      <c r="C10" s="17"/>
      <c r="D10" s="17"/>
      <c r="E10" s="17"/>
      <c r="F10" s="63"/>
      <c r="G10" s="63"/>
      <c r="H10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/>
  </sheetViews>
  <sheetFormatPr baseColWidth="10" defaultColWidth="26.5703125" defaultRowHeight="15" customHeight="1"/>
  <cols>
    <col min="1" max="1" width="36.140625" style="122" bestFit="1" customWidth="1"/>
    <col min="2" max="8" width="9.42578125" style="123" customWidth="1"/>
    <col min="9" max="16384" width="26.5703125" style="113"/>
  </cols>
  <sheetData>
    <row r="1" spans="1:8" ht="13.9" customHeight="1">
      <c r="A1" s="2" t="s">
        <v>233</v>
      </c>
      <c r="B1" s="63"/>
      <c r="C1" s="63"/>
      <c r="D1" s="63"/>
      <c r="E1" s="63"/>
      <c r="F1" s="63"/>
      <c r="G1" s="63"/>
      <c r="H1" s="63"/>
    </row>
    <row r="2" spans="1:8" ht="13.9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115" customFormat="1" ht="13.9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3.9" customHeight="1">
      <c r="A4" s="2" t="s">
        <v>182</v>
      </c>
      <c r="B4" s="12"/>
      <c r="C4" s="13"/>
      <c r="D4" s="80"/>
      <c r="E4" s="80"/>
      <c r="F4" s="80"/>
      <c r="G4" s="116"/>
      <c r="H4" s="108"/>
    </row>
    <row r="5" spans="1:8" ht="13.9" customHeight="1">
      <c r="A5" s="117" t="s">
        <v>183</v>
      </c>
      <c r="B5" s="17">
        <v>1388.5</v>
      </c>
      <c r="C5" s="17">
        <v>1292.5</v>
      </c>
      <c r="D5" s="17">
        <v>3982.2</v>
      </c>
      <c r="E5" s="17">
        <v>4482</v>
      </c>
      <c r="F5" s="17">
        <v>5065.2</v>
      </c>
      <c r="G5" s="18">
        <v>5802.9</v>
      </c>
      <c r="H5" s="15">
        <v>5976.9</v>
      </c>
    </row>
    <row r="6" spans="1:8" ht="13.9" customHeight="1">
      <c r="A6" s="117" t="s">
        <v>184</v>
      </c>
      <c r="B6" s="17">
        <v>412.3</v>
      </c>
      <c r="C6" s="17">
        <v>352.6</v>
      </c>
      <c r="D6" s="17">
        <v>1114.2</v>
      </c>
      <c r="E6" s="17">
        <v>1414.1</v>
      </c>
      <c r="F6" s="17">
        <v>1488.1</v>
      </c>
      <c r="G6" s="18">
        <v>1532.8</v>
      </c>
      <c r="H6" s="15">
        <v>1613.2</v>
      </c>
    </row>
    <row r="7" spans="1:8" ht="13.9" customHeight="1">
      <c r="A7" s="117" t="s">
        <v>185</v>
      </c>
      <c r="B7" s="17">
        <v>-12.5</v>
      </c>
      <c r="C7" s="17">
        <v>71.099999999999994</v>
      </c>
      <c r="D7" s="17">
        <v>144.1</v>
      </c>
      <c r="E7" s="17">
        <v>-107.6</v>
      </c>
      <c r="F7" s="17">
        <v>196.9</v>
      </c>
      <c r="G7" s="18">
        <v>200.8</v>
      </c>
      <c r="H7" s="15">
        <v>243.4</v>
      </c>
    </row>
    <row r="8" spans="1:8" ht="13.9" customHeight="1">
      <c r="A8" s="117" t="s">
        <v>186</v>
      </c>
      <c r="B8" s="17">
        <v>1242.8</v>
      </c>
      <c r="C8" s="17">
        <v>1190.5999999999999</v>
      </c>
      <c r="D8" s="17">
        <v>333.8</v>
      </c>
      <c r="E8" s="17">
        <v>560.70000000000005</v>
      </c>
      <c r="F8" s="17">
        <v>588.29999999999995</v>
      </c>
      <c r="G8" s="18">
        <v>657.1</v>
      </c>
      <c r="H8" s="15">
        <v>403.7</v>
      </c>
    </row>
    <row r="9" spans="1:8" ht="13.9" customHeight="1">
      <c r="A9" s="117" t="s">
        <v>187</v>
      </c>
      <c r="B9" s="17">
        <v>72839.899999999994</v>
      </c>
      <c r="C9" s="17">
        <v>75313.399999999994</v>
      </c>
      <c r="D9" s="17">
        <v>66976.599999999991</v>
      </c>
      <c r="E9" s="17">
        <v>81878</v>
      </c>
      <c r="F9" s="17">
        <v>87044.800000000003</v>
      </c>
      <c r="G9" s="18">
        <v>69865.5</v>
      </c>
      <c r="H9" s="15">
        <v>73914.3</v>
      </c>
    </row>
    <row r="10" spans="1:8" ht="13.9" customHeight="1">
      <c r="A10" s="117" t="s">
        <v>188</v>
      </c>
      <c r="B10" s="17">
        <v>379.2</v>
      </c>
      <c r="C10" s="17">
        <v>112.7</v>
      </c>
      <c r="D10" s="17">
        <v>2145.4</v>
      </c>
      <c r="E10" s="17">
        <v>2079.8000000000002</v>
      </c>
      <c r="F10" s="17">
        <v>1642.5</v>
      </c>
      <c r="G10" s="18">
        <v>2667.3</v>
      </c>
      <c r="H10" s="15">
        <v>2450.9</v>
      </c>
    </row>
    <row r="11" spans="1:8" ht="13.9" customHeight="1">
      <c r="A11" s="117" t="s">
        <v>189</v>
      </c>
      <c r="B11" s="17">
        <v>-9.5</v>
      </c>
      <c r="C11" s="17">
        <v>34.5</v>
      </c>
      <c r="D11" s="17">
        <v>431.3</v>
      </c>
      <c r="E11" s="17">
        <v>516.20000000000005</v>
      </c>
      <c r="F11" s="17">
        <v>137.69999999999999</v>
      </c>
      <c r="G11" s="18">
        <v>850.9</v>
      </c>
      <c r="H11" s="15">
        <v>571.70000000000005</v>
      </c>
    </row>
    <row r="12" spans="1:8" ht="13.9" customHeight="1">
      <c r="A12" s="117" t="s">
        <v>190</v>
      </c>
      <c r="B12" s="17">
        <v>18.899999999999999</v>
      </c>
      <c r="C12" s="17">
        <v>34.700000000000003</v>
      </c>
      <c r="D12" s="17">
        <v>38.5</v>
      </c>
      <c r="E12" s="17">
        <v>4.5999999999999996</v>
      </c>
      <c r="F12" s="17">
        <v>5.3</v>
      </c>
      <c r="G12" s="18">
        <v>29</v>
      </c>
      <c r="H12" s="15">
        <v>9</v>
      </c>
    </row>
    <row r="13" spans="1:8" ht="13.9" customHeight="1">
      <c r="A13" s="117" t="s">
        <v>191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8">
        <v>0</v>
      </c>
      <c r="H13" s="15">
        <v>0</v>
      </c>
    </row>
    <row r="14" spans="1:8" ht="13.9" customHeight="1">
      <c r="A14" s="117" t="s">
        <v>192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8">
        <v>0</v>
      </c>
      <c r="H14" s="15">
        <v>0</v>
      </c>
    </row>
    <row r="15" spans="1:8" ht="13.9" customHeight="1">
      <c r="A15" s="117" t="s">
        <v>193</v>
      </c>
      <c r="B15" s="17">
        <v>240</v>
      </c>
      <c r="C15" s="17">
        <v>150</v>
      </c>
      <c r="D15" s="17">
        <v>696.8</v>
      </c>
      <c r="E15" s="17">
        <v>522.4</v>
      </c>
      <c r="F15" s="17">
        <v>355</v>
      </c>
      <c r="G15" s="18">
        <v>300</v>
      </c>
      <c r="H15" s="15">
        <v>300</v>
      </c>
    </row>
    <row r="16" spans="1:8" ht="13.9" customHeight="1">
      <c r="A16" s="117" t="s">
        <v>60</v>
      </c>
      <c r="B16" s="17">
        <v>0</v>
      </c>
      <c r="C16" s="17">
        <v>0</v>
      </c>
      <c r="D16" s="17">
        <v>0</v>
      </c>
      <c r="E16" s="17">
        <v>-27.6</v>
      </c>
      <c r="F16" s="17">
        <v>0</v>
      </c>
      <c r="G16" s="18">
        <v>-4000</v>
      </c>
      <c r="H16" s="15">
        <v>-4000</v>
      </c>
    </row>
    <row r="17" spans="1:8" ht="14.45" customHeight="1" thickBot="1">
      <c r="A17" s="75" t="s">
        <v>194</v>
      </c>
      <c r="B17" s="36">
        <f t="array" ref="B17">SUM(ROUND(B5:B16,1))</f>
        <v>76499.599999999991</v>
      </c>
      <c r="C17" s="36">
        <f t="array" ref="C17">SUM(ROUND(C5:C16,1))</f>
        <v>78552.099999999991</v>
      </c>
      <c r="D17" s="36">
        <f t="array" ref="D17">SUM(ROUND(D5:D16,1))</f>
        <v>75862.900000000009</v>
      </c>
      <c r="E17" s="36">
        <f t="array" ref="E17">SUM(ROUND(E5:E16,1))</f>
        <v>91322.599999999991</v>
      </c>
      <c r="F17" s="36">
        <f t="array" ref="F17">SUM(ROUND(F5:F16,1))</f>
        <v>96523.8</v>
      </c>
      <c r="G17" s="37">
        <f t="array" ref="G17">SUM(ROUND(G5:G16,1))</f>
        <v>77906.3</v>
      </c>
      <c r="H17" s="79">
        <f t="array" ref="H17">SUM(ROUND(H5:H16,1))</f>
        <v>81483.099999999991</v>
      </c>
    </row>
    <row r="18" spans="1:8" ht="7.15" customHeight="1" thickTop="1">
      <c r="A18" s="5"/>
      <c r="B18" s="118"/>
      <c r="C18" s="118"/>
      <c r="D18" s="63"/>
      <c r="E18" s="63"/>
      <c r="F18" s="63"/>
      <c r="G18" s="63"/>
      <c r="H18" s="6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5703125" style="122" bestFit="1" customWidth="1"/>
    <col min="2" max="8" width="9.42578125" style="123" bestFit="1" customWidth="1"/>
    <col min="9" max="15" width="11.5703125" style="114"/>
    <col min="16" max="16384" width="11.5703125" style="113"/>
  </cols>
  <sheetData>
    <row r="1" spans="1:8" ht="12.75">
      <c r="A1" s="2" t="s">
        <v>234</v>
      </c>
      <c r="B1" s="63"/>
      <c r="C1" s="63"/>
      <c r="D1" s="63"/>
      <c r="E1" s="63"/>
      <c r="F1" s="63"/>
      <c r="G1" s="63"/>
      <c r="H1" s="6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115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32</v>
      </c>
      <c r="B4" s="80"/>
      <c r="C4" s="13"/>
      <c r="D4" s="80"/>
      <c r="E4" s="80"/>
      <c r="F4" s="80"/>
      <c r="G4" s="14"/>
      <c r="H4" s="108"/>
    </row>
    <row r="5" spans="1:8" ht="12.75">
      <c r="A5" s="117" t="s">
        <v>235</v>
      </c>
      <c r="B5" s="17">
        <v>54249.500000000007</v>
      </c>
      <c r="C5" s="17">
        <v>50786.1</v>
      </c>
      <c r="D5" s="17">
        <v>51033.4</v>
      </c>
      <c r="E5" s="17">
        <v>51347</v>
      </c>
      <c r="F5" s="17">
        <v>55529.999999999993</v>
      </c>
      <c r="G5" s="18">
        <v>53927.5</v>
      </c>
      <c r="H5" s="15">
        <v>55327.400000000009</v>
      </c>
    </row>
    <row r="6" spans="1:8" ht="12.75">
      <c r="A6" s="117" t="s">
        <v>236</v>
      </c>
      <c r="B6" s="17">
        <v>24138.200000000004</v>
      </c>
      <c r="C6" s="17">
        <v>21259.100000000002</v>
      </c>
      <c r="D6" s="17">
        <v>23585.399999999994</v>
      </c>
      <c r="E6" s="17">
        <v>23900.700000000008</v>
      </c>
      <c r="F6" s="17">
        <v>26133.1</v>
      </c>
      <c r="G6" s="18">
        <v>26060.7</v>
      </c>
      <c r="H6" s="15">
        <v>26718.1</v>
      </c>
    </row>
    <row r="7" spans="1:8" ht="13.9" customHeight="1">
      <c r="A7" s="117" t="s">
        <v>237</v>
      </c>
      <c r="B7" s="17">
        <v>61732.900000000009</v>
      </c>
      <c r="C7" s="17">
        <v>57917.799999999996</v>
      </c>
      <c r="D7" s="17">
        <v>59243.30000000001</v>
      </c>
      <c r="E7" s="17">
        <v>60116.5</v>
      </c>
      <c r="F7" s="17">
        <v>64930.000000000007</v>
      </c>
      <c r="G7" s="18">
        <v>64084.600000000006</v>
      </c>
      <c r="H7" s="15">
        <v>64670.3</v>
      </c>
    </row>
    <row r="8" spans="1:8" ht="12.75">
      <c r="A8" s="117" t="s">
        <v>238</v>
      </c>
      <c r="B8" s="17">
        <v>26551.300000000003</v>
      </c>
      <c r="C8" s="17">
        <v>24934.400000000001</v>
      </c>
      <c r="D8" s="17">
        <v>26613.299999999996</v>
      </c>
      <c r="E8" s="17">
        <v>28140.400000000001</v>
      </c>
      <c r="F8" s="17">
        <v>30506.5</v>
      </c>
      <c r="G8" s="18">
        <v>29312.499999999996</v>
      </c>
      <c r="H8" s="15">
        <v>29460.399999999998</v>
      </c>
    </row>
    <row r="9" spans="1:8" ht="12.75">
      <c r="A9" s="117" t="s">
        <v>239</v>
      </c>
      <c r="B9" s="17">
        <v>37096.900000000009</v>
      </c>
      <c r="C9" s="17">
        <v>31033.200000000001</v>
      </c>
      <c r="D9" s="17">
        <v>33905.700000000004</v>
      </c>
      <c r="E9" s="17">
        <v>34643</v>
      </c>
      <c r="F9" s="17">
        <v>36888</v>
      </c>
      <c r="G9" s="18">
        <v>36762.900000000009</v>
      </c>
      <c r="H9" s="15">
        <v>37661.299999999996</v>
      </c>
    </row>
    <row r="10" spans="1:8" ht="13.9" customHeight="1">
      <c r="A10" s="117" t="s">
        <v>240</v>
      </c>
      <c r="B10" s="17">
        <v>10238.599999999999</v>
      </c>
      <c r="C10" s="17">
        <v>10140.100000000002</v>
      </c>
      <c r="D10" s="17">
        <v>9484.1999999999989</v>
      </c>
      <c r="E10" s="17">
        <v>9638.4</v>
      </c>
      <c r="F10" s="17">
        <v>9920.6999999999971</v>
      </c>
      <c r="G10" s="18">
        <v>9790.9999999999982</v>
      </c>
      <c r="H10" s="15">
        <v>9807.9000000000015</v>
      </c>
    </row>
    <row r="11" spans="1:8" ht="13.9" customHeight="1">
      <c r="A11" s="117" t="s">
        <v>241</v>
      </c>
      <c r="B11" s="17">
        <v>58312.400000000009</v>
      </c>
      <c r="C11" s="17">
        <v>53324.399999999994</v>
      </c>
      <c r="D11" s="17">
        <v>53633.9</v>
      </c>
      <c r="E11" s="17">
        <v>57125.399999999994</v>
      </c>
      <c r="F11" s="17">
        <v>62751.399999999994</v>
      </c>
      <c r="G11" s="18">
        <v>59044.7</v>
      </c>
      <c r="H11" s="15">
        <v>61075.199999999997</v>
      </c>
    </row>
    <row r="12" spans="1:8" ht="12.75">
      <c r="A12" s="117" t="s">
        <v>242</v>
      </c>
      <c r="B12" s="17">
        <v>37389.1</v>
      </c>
      <c r="C12" s="17">
        <v>34516.199999999997</v>
      </c>
      <c r="D12" s="17">
        <v>35817.699999999997</v>
      </c>
      <c r="E12" s="17">
        <v>36653.4</v>
      </c>
      <c r="F12" s="17">
        <v>39276.600000000006</v>
      </c>
      <c r="G12" s="18">
        <v>39001</v>
      </c>
      <c r="H12" s="15">
        <v>39627.599999999999</v>
      </c>
    </row>
    <row r="13" spans="1:8" ht="12.75">
      <c r="A13" s="117" t="s">
        <v>243</v>
      </c>
      <c r="B13" s="17">
        <v>15701.7</v>
      </c>
      <c r="C13" s="17">
        <v>15481.100000000002</v>
      </c>
      <c r="D13" s="17">
        <v>14029.2</v>
      </c>
      <c r="E13" s="17">
        <v>13890.7</v>
      </c>
      <c r="F13" s="17">
        <v>15332.400000000001</v>
      </c>
      <c r="G13" s="18">
        <v>14163.399999999998</v>
      </c>
      <c r="H13" s="15">
        <v>15168.499999999998</v>
      </c>
    </row>
    <row r="14" spans="1:8" ht="12.75">
      <c r="A14" s="117" t="s">
        <v>244</v>
      </c>
      <c r="B14" s="17">
        <v>26400.7</v>
      </c>
      <c r="C14" s="17">
        <v>26471.299999999996</v>
      </c>
      <c r="D14" s="17">
        <v>29269.5</v>
      </c>
      <c r="E14" s="17">
        <v>29750.2</v>
      </c>
      <c r="F14" s="17">
        <v>31502.699999999997</v>
      </c>
      <c r="G14" s="18">
        <v>28695.199999999997</v>
      </c>
      <c r="H14" s="15">
        <v>29785.5</v>
      </c>
    </row>
    <row r="15" spans="1:8" ht="12.75">
      <c r="A15" s="117" t="s">
        <v>245</v>
      </c>
      <c r="B15" s="17">
        <v>53453.099999999991</v>
      </c>
      <c r="C15" s="17">
        <v>50257.8</v>
      </c>
      <c r="D15" s="17">
        <v>52079.7</v>
      </c>
      <c r="E15" s="17">
        <v>53578.100000000006</v>
      </c>
      <c r="F15" s="17">
        <v>57882.899999999994</v>
      </c>
      <c r="G15" s="18">
        <v>55526.6</v>
      </c>
      <c r="H15" s="15">
        <v>55337.5</v>
      </c>
    </row>
    <row r="16" spans="1:8" ht="13.9" customHeight="1">
      <c r="A16" s="117" t="s">
        <v>246</v>
      </c>
      <c r="B16" s="17">
        <v>51925.299999999988</v>
      </c>
      <c r="C16" s="17">
        <v>47030.9</v>
      </c>
      <c r="D16" s="17">
        <v>46999.100000000006</v>
      </c>
      <c r="E16" s="17">
        <v>48931.3</v>
      </c>
      <c r="F16" s="17">
        <v>57853</v>
      </c>
      <c r="G16" s="18">
        <v>55621.9</v>
      </c>
      <c r="H16" s="15">
        <v>57179.600000000006</v>
      </c>
    </row>
    <row r="17" spans="1:10" ht="13.9" customHeight="1">
      <c r="A17" s="117" t="s">
        <v>247</v>
      </c>
      <c r="B17" s="17">
        <v>57911.399999999994</v>
      </c>
      <c r="C17" s="17">
        <v>53432.400000000009</v>
      </c>
      <c r="D17" s="17">
        <v>52018.000000000007</v>
      </c>
      <c r="E17" s="17">
        <v>55164.9</v>
      </c>
      <c r="F17" s="17">
        <v>59802.399999999994</v>
      </c>
      <c r="G17" s="18">
        <v>55119.8</v>
      </c>
      <c r="H17" s="15">
        <v>58770.7</v>
      </c>
    </row>
    <row r="18" spans="1:10" ht="12.75">
      <c r="A18" s="117" t="s">
        <v>248</v>
      </c>
      <c r="B18" s="17">
        <v>64089.200000000004</v>
      </c>
      <c r="C18" s="17">
        <v>60717.299999999996</v>
      </c>
      <c r="D18" s="17">
        <v>61702.8</v>
      </c>
      <c r="E18" s="17">
        <v>61638.400000000009</v>
      </c>
      <c r="F18" s="17">
        <v>77307.899999999994</v>
      </c>
      <c r="G18" s="18">
        <v>67095.399999999994</v>
      </c>
      <c r="H18" s="15">
        <v>70320.799999999988</v>
      </c>
    </row>
    <row r="19" spans="1:10" ht="12.75">
      <c r="A19" s="117" t="s">
        <v>249</v>
      </c>
      <c r="B19" s="17">
        <v>36245.199999999983</v>
      </c>
      <c r="C19" s="17">
        <v>30162.599999999995</v>
      </c>
      <c r="D19" s="17">
        <v>32462.300000000003</v>
      </c>
      <c r="E19" s="17">
        <v>31499</v>
      </c>
      <c r="F19" s="17">
        <v>34315.100000000006</v>
      </c>
      <c r="G19" s="18">
        <v>34606</v>
      </c>
      <c r="H19" s="15">
        <v>34847.5</v>
      </c>
    </row>
    <row r="20" spans="1:10" ht="12.75">
      <c r="A20" s="117" t="s">
        <v>250</v>
      </c>
      <c r="B20" s="17">
        <v>51023.1</v>
      </c>
      <c r="C20" s="17">
        <v>47810.1</v>
      </c>
      <c r="D20" s="17">
        <v>48791</v>
      </c>
      <c r="E20" s="17">
        <v>53086.9</v>
      </c>
      <c r="F20" s="17">
        <v>55555.799999999996</v>
      </c>
      <c r="G20" s="18">
        <v>52623.700000000004</v>
      </c>
      <c r="H20" s="15">
        <v>53525.80000000001</v>
      </c>
    </row>
    <row r="21" spans="1:10" ht="12.75">
      <c r="A21" s="117" t="s">
        <v>251</v>
      </c>
      <c r="B21" s="17">
        <v>32824.9</v>
      </c>
      <c r="C21" s="17">
        <v>32875.500000000007</v>
      </c>
      <c r="D21" s="17">
        <v>33968.199999999997</v>
      </c>
      <c r="E21" s="17">
        <v>36695.300000000003</v>
      </c>
      <c r="F21" s="17">
        <v>34962.700000000004</v>
      </c>
      <c r="G21" s="18">
        <v>33862.6</v>
      </c>
      <c r="H21" s="15">
        <v>35474.300000000003</v>
      </c>
      <c r="J21" s="134"/>
    </row>
    <row r="22" spans="1:10" ht="12.75">
      <c r="A22" s="117" t="s">
        <v>252</v>
      </c>
      <c r="B22" s="17">
        <v>86443.6</v>
      </c>
      <c r="C22" s="17">
        <v>81988.600000000006</v>
      </c>
      <c r="D22" s="17">
        <v>83626.000000000015</v>
      </c>
      <c r="E22" s="17">
        <v>83764.099999999977</v>
      </c>
      <c r="F22" s="17">
        <v>93682.9</v>
      </c>
      <c r="G22" s="18">
        <v>84377.5</v>
      </c>
      <c r="H22" s="15">
        <v>88256.900000000009</v>
      </c>
    </row>
    <row r="23" spans="1:10" ht="13.9" customHeight="1">
      <c r="A23" s="117" t="s">
        <v>253</v>
      </c>
      <c r="B23" s="17">
        <v>58846.100000000006</v>
      </c>
      <c r="C23" s="17">
        <v>54109</v>
      </c>
      <c r="D23" s="17">
        <v>54010.19999999999</v>
      </c>
      <c r="E23" s="17">
        <v>55802.200000000004</v>
      </c>
      <c r="F23" s="17">
        <v>58972.3</v>
      </c>
      <c r="G23" s="18">
        <v>56552.2</v>
      </c>
      <c r="H23" s="15">
        <v>57908.7</v>
      </c>
    </row>
    <row r="24" spans="1:10" ht="13.5" thickBot="1">
      <c r="A24" s="75" t="s">
        <v>254</v>
      </c>
      <c r="B24" s="36">
        <f t="array" ref="B24">SUM(ROUND(B5:B23,1))</f>
        <v>844573.19999999984</v>
      </c>
      <c r="C24" s="36">
        <f t="array" ref="C24">SUM(ROUND(C5:C23,1))</f>
        <v>784247.89999999991</v>
      </c>
      <c r="D24" s="36">
        <f t="array" ref="D24">SUM(ROUND(D5:D23,1))</f>
        <v>802272.89999999991</v>
      </c>
      <c r="E24" s="36">
        <f t="array" ref="E24">SUM(ROUND(E5:E23,1))</f>
        <v>825365.9</v>
      </c>
      <c r="F24" s="36">
        <f t="array" ref="F24">SUM(ROUND(F5:F23,1))</f>
        <v>903106.40000000014</v>
      </c>
      <c r="G24" s="37">
        <f t="array" ref="G24">SUM(ROUND(G5:G23,1))</f>
        <v>856229.2</v>
      </c>
      <c r="H24" s="79">
        <f t="array" ref="H24">SUM(ROUND(H5:H23,1))</f>
        <v>880924</v>
      </c>
    </row>
    <row r="25" spans="1:10" ht="7.15" customHeight="1" thickTop="1">
      <c r="A25" s="5"/>
      <c r="B25" s="118"/>
      <c r="C25" s="118"/>
      <c r="D25" s="63"/>
      <c r="E25" s="63"/>
      <c r="F25" s="63"/>
      <c r="G25" s="135"/>
      <c r="H25" s="135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9"/>
  <sheetViews>
    <sheetView showGridLines="0" showZeros="0" view="pageBreakPreview" zoomScaleNormal="100" zoomScaleSheetLayoutView="100" workbookViewId="0"/>
  </sheetViews>
  <sheetFormatPr baseColWidth="10" defaultRowHeight="15" customHeight="1"/>
  <cols>
    <col min="1" max="1" width="33.5703125" style="136" customWidth="1"/>
    <col min="2" max="3" width="10" style="139" bestFit="1" customWidth="1"/>
    <col min="4" max="4" width="8.28515625" style="139" bestFit="1" customWidth="1"/>
    <col min="5" max="5" width="10.42578125" style="139" bestFit="1" customWidth="1"/>
    <col min="6" max="7" width="10" style="139" bestFit="1" customWidth="1"/>
    <col min="8" max="8" width="11.42578125" style="139"/>
    <col min="9" max="16384" width="11.42578125" style="136"/>
  </cols>
  <sheetData>
    <row r="1" spans="1:8" ht="15" customHeight="1">
      <c r="A1" s="2" t="s">
        <v>255</v>
      </c>
      <c r="B1" s="137"/>
      <c r="C1" s="137"/>
      <c r="D1" s="137"/>
      <c r="E1" s="138"/>
      <c r="F1" s="137"/>
      <c r="G1" s="137"/>
    </row>
    <row r="2" spans="1:8" ht="15" customHeight="1">
      <c r="A2" s="141"/>
      <c r="B2" s="142"/>
      <c r="C2" s="378" t="s">
        <v>256</v>
      </c>
      <c r="D2" s="379"/>
      <c r="E2" s="379"/>
      <c r="F2" s="379"/>
      <c r="G2" s="143"/>
      <c r="H2" s="144"/>
    </row>
    <row r="3" spans="1:8" s="151" customFormat="1" ht="30.6" customHeight="1" thickBot="1">
      <c r="A3" s="145"/>
      <c r="B3" s="131" t="s">
        <v>257</v>
      </c>
      <c r="C3" s="146" t="s">
        <v>6</v>
      </c>
      <c r="D3" s="147" t="s">
        <v>258</v>
      </c>
      <c r="E3" s="147" t="s">
        <v>259</v>
      </c>
      <c r="F3" s="148" t="s">
        <v>12</v>
      </c>
      <c r="G3" s="149" t="s">
        <v>260</v>
      </c>
      <c r="H3" s="150"/>
    </row>
    <row r="4" spans="1:8" ht="15" customHeight="1">
      <c r="A4" s="141" t="s">
        <v>32</v>
      </c>
      <c r="B4" s="152"/>
      <c r="C4" s="153"/>
      <c r="D4" s="153"/>
      <c r="E4" s="153"/>
      <c r="F4" s="153"/>
      <c r="G4" s="154"/>
    </row>
    <row r="5" spans="1:8" ht="15" customHeight="1">
      <c r="A5" s="156" t="s">
        <v>235</v>
      </c>
      <c r="B5" s="152">
        <v>53927.5</v>
      </c>
      <c r="C5" s="153">
        <v>7108.2</v>
      </c>
      <c r="D5" s="153">
        <v>1946.3</v>
      </c>
      <c r="E5" s="153">
        <v>0</v>
      </c>
      <c r="F5" s="153">
        <v>46272.9</v>
      </c>
      <c r="G5" s="154">
        <f>SUM(C5:F5)</f>
        <v>55327.4</v>
      </c>
    </row>
    <row r="6" spans="1:8" ht="15" customHeight="1">
      <c r="A6" s="156" t="s">
        <v>236</v>
      </c>
      <c r="B6" s="152">
        <v>26060.7</v>
      </c>
      <c r="C6" s="153">
        <v>5937.4</v>
      </c>
      <c r="D6" s="153">
        <v>1382.6</v>
      </c>
      <c r="E6" s="153">
        <v>1490</v>
      </c>
      <c r="F6" s="153">
        <v>17908.099999999999</v>
      </c>
      <c r="G6" s="154">
        <f t="shared" ref="G6:G23" si="0">SUM(C6:F6)</f>
        <v>26718.1</v>
      </c>
    </row>
    <row r="7" spans="1:8" ht="15" customHeight="1">
      <c r="A7" s="156" t="s">
        <v>237</v>
      </c>
      <c r="B7" s="152">
        <v>64084.6</v>
      </c>
      <c r="C7" s="153">
        <v>9056.7000000000007</v>
      </c>
      <c r="D7" s="153">
        <v>3036.9</v>
      </c>
      <c r="E7" s="153">
        <v>400</v>
      </c>
      <c r="F7" s="153">
        <v>52176.7</v>
      </c>
      <c r="G7" s="154">
        <f t="shared" si="0"/>
        <v>64670.299999999996</v>
      </c>
    </row>
    <row r="8" spans="1:8" ht="15" customHeight="1">
      <c r="A8" s="156" t="s">
        <v>238</v>
      </c>
      <c r="B8" s="152">
        <v>29312.5</v>
      </c>
      <c r="C8" s="153">
        <v>4313.2</v>
      </c>
      <c r="D8" s="153">
        <v>3658.7999999999997</v>
      </c>
      <c r="E8" s="153">
        <v>383.7</v>
      </c>
      <c r="F8" s="153">
        <v>21104.7</v>
      </c>
      <c r="G8" s="154">
        <f t="shared" si="0"/>
        <v>29460.400000000001</v>
      </c>
    </row>
    <row r="9" spans="1:8" ht="15" customHeight="1">
      <c r="A9" s="156" t="s">
        <v>239</v>
      </c>
      <c r="B9" s="152">
        <v>36762.9</v>
      </c>
      <c r="C9" s="153">
        <v>4344.8</v>
      </c>
      <c r="D9" s="153">
        <v>1343.6</v>
      </c>
      <c r="E9" s="153">
        <v>1000</v>
      </c>
      <c r="F9" s="153">
        <v>30972.9</v>
      </c>
      <c r="G9" s="154">
        <f t="shared" si="0"/>
        <v>37661.300000000003</v>
      </c>
    </row>
    <row r="10" spans="1:8" ht="15" customHeight="1">
      <c r="A10" s="156" t="s">
        <v>240</v>
      </c>
      <c r="B10" s="152">
        <v>9791</v>
      </c>
      <c r="C10" s="153">
        <v>1361.7</v>
      </c>
      <c r="D10" s="153">
        <v>378.8</v>
      </c>
      <c r="E10" s="153">
        <v>0</v>
      </c>
      <c r="F10" s="153">
        <v>8067.4</v>
      </c>
      <c r="G10" s="154">
        <f t="shared" si="0"/>
        <v>9807.9</v>
      </c>
    </row>
    <row r="11" spans="1:8" ht="15" customHeight="1">
      <c r="A11" s="156" t="s">
        <v>241</v>
      </c>
      <c r="B11" s="152">
        <v>59044.7</v>
      </c>
      <c r="C11" s="153">
        <v>9308.7000000000007</v>
      </c>
      <c r="D11" s="153">
        <v>2265.7000000000003</v>
      </c>
      <c r="E11" s="153">
        <v>0</v>
      </c>
      <c r="F11" s="153">
        <v>49500.800000000003</v>
      </c>
      <c r="G11" s="154">
        <f t="shared" si="0"/>
        <v>61075.200000000004</v>
      </c>
    </row>
    <row r="12" spans="1:8" ht="15" customHeight="1">
      <c r="A12" s="156" t="s">
        <v>242</v>
      </c>
      <c r="B12" s="152">
        <v>39001</v>
      </c>
      <c r="C12" s="153">
        <v>8367.8000000000011</v>
      </c>
      <c r="D12" s="153">
        <v>819.4</v>
      </c>
      <c r="E12" s="153">
        <v>-55.1</v>
      </c>
      <c r="F12" s="153">
        <v>30495.5</v>
      </c>
      <c r="G12" s="154">
        <f t="shared" si="0"/>
        <v>39627.599999999999</v>
      </c>
    </row>
    <row r="13" spans="1:8" ht="15" customHeight="1">
      <c r="A13" s="156" t="s">
        <v>243</v>
      </c>
      <c r="B13" s="152">
        <v>14163.4</v>
      </c>
      <c r="C13" s="153">
        <v>2602.2000000000003</v>
      </c>
      <c r="D13" s="153">
        <v>1749.6000000000001</v>
      </c>
      <c r="E13" s="153">
        <v>1630.8</v>
      </c>
      <c r="F13" s="153">
        <v>9185.9</v>
      </c>
      <c r="G13" s="154">
        <f t="shared" si="0"/>
        <v>15168.5</v>
      </c>
    </row>
    <row r="14" spans="1:8" ht="15" customHeight="1">
      <c r="A14" s="156" t="s">
        <v>244</v>
      </c>
      <c r="B14" s="152">
        <v>28695.200000000001</v>
      </c>
      <c r="C14" s="153">
        <v>5264.8</v>
      </c>
      <c r="D14" s="153">
        <v>1290.3000000000002</v>
      </c>
      <c r="E14" s="153">
        <v>350</v>
      </c>
      <c r="F14" s="153">
        <v>22880.400000000001</v>
      </c>
      <c r="G14" s="154">
        <f t="shared" si="0"/>
        <v>29785.5</v>
      </c>
    </row>
    <row r="15" spans="1:8" ht="15" customHeight="1">
      <c r="A15" s="156" t="s">
        <v>245</v>
      </c>
      <c r="B15" s="152">
        <v>55526.6</v>
      </c>
      <c r="C15" s="153">
        <v>9948.5999999999985</v>
      </c>
      <c r="D15" s="153">
        <v>8040.3</v>
      </c>
      <c r="E15" s="153">
        <v>798</v>
      </c>
      <c r="F15" s="153">
        <v>36550.6</v>
      </c>
      <c r="G15" s="154">
        <f t="shared" si="0"/>
        <v>55337.5</v>
      </c>
    </row>
    <row r="16" spans="1:8" ht="15" customHeight="1">
      <c r="A16" s="156" t="s">
        <v>246</v>
      </c>
      <c r="B16" s="152">
        <v>55621.9</v>
      </c>
      <c r="C16" s="153">
        <v>9929.4</v>
      </c>
      <c r="D16" s="153">
        <v>1579.7</v>
      </c>
      <c r="E16" s="153">
        <v>0</v>
      </c>
      <c r="F16" s="153">
        <v>45670.5</v>
      </c>
      <c r="G16" s="154">
        <f t="shared" si="0"/>
        <v>57179.6</v>
      </c>
    </row>
    <row r="17" spans="1:8" ht="15" customHeight="1">
      <c r="A17" s="156" t="s">
        <v>247</v>
      </c>
      <c r="B17" s="152">
        <v>55119.8</v>
      </c>
      <c r="C17" s="153">
        <v>8749.5</v>
      </c>
      <c r="D17" s="153">
        <v>3427.5</v>
      </c>
      <c r="E17" s="153">
        <v>270.8</v>
      </c>
      <c r="F17" s="153">
        <v>46322.9</v>
      </c>
      <c r="G17" s="154">
        <f t="shared" si="0"/>
        <v>58770.7</v>
      </c>
    </row>
    <row r="18" spans="1:8" ht="15" customHeight="1">
      <c r="A18" s="156" t="s">
        <v>248</v>
      </c>
      <c r="B18" s="152">
        <v>67095.399999999994</v>
      </c>
      <c r="C18" s="153">
        <v>12816.2</v>
      </c>
      <c r="D18" s="153">
        <v>5245.5</v>
      </c>
      <c r="E18" s="153">
        <v>0</v>
      </c>
      <c r="F18" s="153">
        <v>52259.1</v>
      </c>
      <c r="G18" s="154">
        <f t="shared" si="0"/>
        <v>70320.800000000003</v>
      </c>
    </row>
    <row r="19" spans="1:8" ht="15" customHeight="1">
      <c r="A19" s="156" t="s">
        <v>249</v>
      </c>
      <c r="B19" s="152">
        <v>34606</v>
      </c>
      <c r="C19" s="153">
        <v>7081.6</v>
      </c>
      <c r="D19" s="153">
        <v>1676.8000000000002</v>
      </c>
      <c r="E19" s="153">
        <v>500</v>
      </c>
      <c r="F19" s="153">
        <v>25589.1</v>
      </c>
      <c r="G19" s="154">
        <f t="shared" si="0"/>
        <v>34847.5</v>
      </c>
    </row>
    <row r="20" spans="1:8" ht="15" customHeight="1">
      <c r="A20" s="156" t="s">
        <v>250</v>
      </c>
      <c r="B20" s="152">
        <v>52623.7</v>
      </c>
      <c r="C20" s="153">
        <v>7291.2</v>
      </c>
      <c r="D20" s="153">
        <v>4119.8</v>
      </c>
      <c r="E20" s="153">
        <v>2006.6</v>
      </c>
      <c r="F20" s="153">
        <v>40108.199999999997</v>
      </c>
      <c r="G20" s="154">
        <f t="shared" si="0"/>
        <v>53525.799999999996</v>
      </c>
    </row>
    <row r="21" spans="1:8" ht="15" customHeight="1">
      <c r="A21" s="156" t="s">
        <v>251</v>
      </c>
      <c r="B21" s="152">
        <v>33862.6</v>
      </c>
      <c r="C21" s="153">
        <v>6829.2</v>
      </c>
      <c r="D21" s="153">
        <v>1878.3</v>
      </c>
      <c r="E21" s="153">
        <v>1373.6</v>
      </c>
      <c r="F21" s="153">
        <v>25393.200000000001</v>
      </c>
      <c r="G21" s="154">
        <f t="shared" si="0"/>
        <v>35474.300000000003</v>
      </c>
    </row>
    <row r="22" spans="1:8" ht="15" customHeight="1">
      <c r="A22" s="156" t="s">
        <v>252</v>
      </c>
      <c r="B22" s="152">
        <v>84377.5</v>
      </c>
      <c r="C22" s="153">
        <v>16495.399999999998</v>
      </c>
      <c r="D22" s="153">
        <v>19302.100000000002</v>
      </c>
      <c r="E22" s="153">
        <v>3281.2</v>
      </c>
      <c r="F22" s="153">
        <v>49178.2</v>
      </c>
      <c r="G22" s="154">
        <f t="shared" si="0"/>
        <v>88256.9</v>
      </c>
    </row>
    <row r="23" spans="1:8" ht="15" customHeight="1">
      <c r="A23" s="156" t="s">
        <v>253</v>
      </c>
      <c r="B23" s="152">
        <v>56552.2</v>
      </c>
      <c r="C23" s="153">
        <v>7534.9</v>
      </c>
      <c r="D23" s="153">
        <v>3155</v>
      </c>
      <c r="E23" s="153">
        <v>302.5</v>
      </c>
      <c r="F23" s="153">
        <v>46916.3</v>
      </c>
      <c r="G23" s="154">
        <f t="shared" si="0"/>
        <v>57908.700000000004</v>
      </c>
    </row>
    <row r="24" spans="1:8" ht="15" customHeight="1">
      <c r="A24" s="141" t="s">
        <v>254</v>
      </c>
      <c r="B24" s="157">
        <f t="array" ref="B24">SUM(B5:B23)</f>
        <v>856229.2</v>
      </c>
      <c r="C24" s="158">
        <f t="array" ref="C24">SUM(C5:C23)</f>
        <v>144341.5</v>
      </c>
      <c r="D24" s="158">
        <f t="array" ref="D24">SUM(D5:D23)</f>
        <v>66297.000000000015</v>
      </c>
      <c r="E24" s="158">
        <f t="array" ref="E24">SUM(E5:E23)</f>
        <v>13732.099999999999</v>
      </c>
      <c r="F24" s="158">
        <f t="array" ref="F24">SUM(F5:F23)</f>
        <v>656553.39999999991</v>
      </c>
      <c r="G24" s="159">
        <f t="array" ref="G24">SUM(G5:G23)</f>
        <v>880924</v>
      </c>
    </row>
    <row r="25" spans="1:8" ht="41.45" customHeight="1">
      <c r="A25" s="156" t="s">
        <v>261</v>
      </c>
      <c r="B25" s="160">
        <f>+B26-B24</f>
        <v>-782368.89999999991</v>
      </c>
      <c r="C25" s="153">
        <v>-143655.09999999998</v>
      </c>
      <c r="D25" s="153">
        <v>0</v>
      </c>
      <c r="E25" s="153">
        <v>0</v>
      </c>
      <c r="F25" s="153">
        <v>-656553.39999999991</v>
      </c>
      <c r="G25" s="154">
        <f>SUM(C25:F25)</f>
        <v>-800208.49999999988</v>
      </c>
    </row>
    <row r="26" spans="1:8" ht="15" customHeight="1" thickBot="1">
      <c r="A26" s="141" t="s">
        <v>254</v>
      </c>
      <c r="B26" s="161">
        <v>73860.3</v>
      </c>
      <c r="C26" s="162">
        <f t="array" ref="C26">SUM(C24:C25)</f>
        <v>686.40000000002328</v>
      </c>
      <c r="D26" s="162">
        <f t="array" ref="D26">SUM(D24:D25)</f>
        <v>66297.000000000015</v>
      </c>
      <c r="E26" s="162">
        <f t="array" ref="E26">SUM(E24:E25)</f>
        <v>13732.099999999999</v>
      </c>
      <c r="F26" s="162">
        <f>SUM(F24:F25)</f>
        <v>0</v>
      </c>
      <c r="G26" s="163">
        <f t="array" ref="G26">SUM(G24:G25)</f>
        <v>80715.500000000116</v>
      </c>
    </row>
    <row r="27" spans="1:8" ht="7.15" customHeight="1" thickTop="1">
      <c r="A27" s="164"/>
      <c r="B27" s="165"/>
      <c r="C27" s="166"/>
      <c r="D27" s="167"/>
      <c r="E27" s="168"/>
      <c r="F27" s="165"/>
      <c r="G27" s="165"/>
    </row>
    <row r="28" spans="1:8" ht="15" customHeight="1">
      <c r="A28" s="140"/>
      <c r="B28" s="167"/>
      <c r="C28" s="167"/>
      <c r="D28" s="167"/>
      <c r="E28" s="167"/>
      <c r="F28" s="167"/>
      <c r="G28" s="167"/>
    </row>
    <row r="29" spans="1:8" ht="15" customHeight="1">
      <c r="A29" s="140"/>
      <c r="B29" s="167"/>
      <c r="C29" s="167"/>
      <c r="D29" s="167"/>
      <c r="E29" s="167"/>
      <c r="F29" s="167"/>
      <c r="G29" s="167"/>
    </row>
    <row r="30" spans="1:8" ht="15" customHeight="1">
      <c r="A30" s="140"/>
      <c r="B30" s="167"/>
      <c r="C30" s="167"/>
      <c r="D30" s="167"/>
      <c r="E30" s="167"/>
      <c r="F30" s="169"/>
      <c r="G30" s="169"/>
      <c r="H30" s="136"/>
    </row>
    <row r="31" spans="1:8" ht="15" customHeight="1">
      <c r="A31" s="140"/>
      <c r="B31" s="167"/>
      <c r="C31" s="167"/>
      <c r="D31" s="167"/>
      <c r="E31" s="167"/>
      <c r="F31" s="167"/>
      <c r="G31" s="167"/>
    </row>
    <row r="32" spans="1:8" ht="15" customHeight="1">
      <c r="A32" s="140"/>
      <c r="B32" s="167"/>
      <c r="C32" s="167"/>
      <c r="D32" s="167"/>
      <c r="E32" s="167"/>
      <c r="F32" s="167"/>
      <c r="G32" s="167"/>
    </row>
    <row r="33" spans="1:9" ht="15" customHeight="1">
      <c r="A33" s="140"/>
      <c r="B33" s="167"/>
      <c r="C33" s="167"/>
      <c r="D33" s="167"/>
      <c r="E33" s="167"/>
      <c r="F33" s="167"/>
      <c r="G33" s="167"/>
    </row>
    <row r="34" spans="1:9" ht="15" customHeight="1">
      <c r="A34" s="140"/>
      <c r="B34" s="167"/>
      <c r="C34" s="167"/>
      <c r="D34" s="167"/>
      <c r="E34" s="167"/>
      <c r="F34" s="167"/>
      <c r="G34" s="167"/>
    </row>
    <row r="35" spans="1:9" ht="15" customHeight="1">
      <c r="A35" s="140"/>
      <c r="B35" s="167"/>
      <c r="C35" s="167"/>
      <c r="D35" s="167"/>
      <c r="E35" s="167"/>
      <c r="F35" s="167"/>
      <c r="G35" s="167"/>
    </row>
    <row r="36" spans="1:9" ht="15" customHeight="1">
      <c r="A36" s="140"/>
      <c r="B36" s="167"/>
      <c r="C36" s="167"/>
      <c r="D36" s="167"/>
      <c r="E36" s="167"/>
      <c r="F36" s="167"/>
      <c r="G36" s="167"/>
    </row>
    <row r="37" spans="1:9" ht="15" customHeight="1">
      <c r="A37" s="140"/>
      <c r="B37" s="167"/>
      <c r="C37" s="167"/>
      <c r="D37" s="167"/>
      <c r="E37" s="167"/>
      <c r="F37" s="167"/>
      <c r="G37" s="167"/>
    </row>
    <row r="38" spans="1:9" ht="15" customHeight="1">
      <c r="A38" s="140"/>
      <c r="B38" s="167"/>
      <c r="C38" s="167"/>
      <c r="D38" s="167"/>
      <c r="E38" s="167"/>
      <c r="F38" s="167"/>
      <c r="G38" s="167"/>
    </row>
    <row r="39" spans="1:9" ht="15" customHeight="1">
      <c r="A39" s="140"/>
      <c r="B39" s="167"/>
      <c r="C39" s="167"/>
      <c r="D39" s="167"/>
      <c r="E39" s="167"/>
      <c r="F39" s="167"/>
      <c r="G39" s="167"/>
    </row>
    <row r="40" spans="1:9" ht="15" customHeight="1">
      <c r="A40" s="140"/>
      <c r="B40" s="167"/>
      <c r="C40" s="167"/>
      <c r="D40" s="167"/>
      <c r="E40" s="167"/>
      <c r="F40" s="167"/>
      <c r="G40" s="167"/>
    </row>
    <row r="41" spans="1:9" ht="15" customHeight="1">
      <c r="A41" s="140"/>
      <c r="B41" s="167"/>
      <c r="C41" s="167"/>
      <c r="D41" s="167"/>
      <c r="E41" s="167"/>
      <c r="F41" s="167"/>
      <c r="G41" s="167"/>
    </row>
    <row r="42" spans="1:9" s="139" customFormat="1" ht="15" customHeight="1">
      <c r="A42" s="140"/>
      <c r="B42" s="167"/>
      <c r="C42" s="167"/>
      <c r="D42" s="167"/>
      <c r="E42" s="167"/>
      <c r="F42" s="167"/>
      <c r="G42" s="167"/>
      <c r="I42" s="136"/>
    </row>
    <row r="43" spans="1:9" s="139" customFormat="1" ht="15" customHeight="1">
      <c r="A43" s="140"/>
      <c r="B43" s="167"/>
      <c r="C43" s="167"/>
      <c r="D43" s="167"/>
      <c r="E43" s="167"/>
      <c r="F43" s="167"/>
      <c r="G43" s="167"/>
      <c r="I43" s="136"/>
    </row>
    <row r="44" spans="1:9" s="139" customFormat="1" ht="15" customHeight="1">
      <c r="A44" s="140"/>
      <c r="B44" s="167"/>
      <c r="C44" s="167"/>
      <c r="D44" s="167"/>
      <c r="E44" s="167"/>
      <c r="F44" s="167"/>
      <c r="G44" s="167"/>
      <c r="I44" s="136"/>
    </row>
    <row r="45" spans="1:9" s="139" customFormat="1" ht="15" customHeight="1">
      <c r="A45" s="140"/>
      <c r="B45" s="167"/>
      <c r="C45" s="167"/>
      <c r="D45" s="167"/>
      <c r="E45" s="167"/>
      <c r="F45" s="167"/>
      <c r="G45" s="167"/>
      <c r="I45" s="136"/>
    </row>
    <row r="46" spans="1:9" s="139" customFormat="1" ht="15" customHeight="1">
      <c r="A46" s="140"/>
      <c r="B46" s="167"/>
      <c r="C46" s="167"/>
      <c r="D46" s="167"/>
      <c r="E46" s="167"/>
      <c r="F46" s="167"/>
      <c r="G46" s="167"/>
      <c r="I46" s="136"/>
    </row>
    <row r="47" spans="1:9" s="139" customFormat="1" ht="15" customHeight="1">
      <c r="A47" s="140"/>
      <c r="B47" s="167"/>
      <c r="C47" s="167"/>
      <c r="D47" s="167"/>
      <c r="E47" s="167"/>
      <c r="F47" s="167"/>
      <c r="G47" s="167"/>
      <c r="I47" s="136"/>
    </row>
    <row r="48" spans="1:9" s="139" customFormat="1" ht="15" customHeight="1">
      <c r="A48" s="140"/>
      <c r="B48" s="167"/>
      <c r="C48" s="167"/>
      <c r="D48" s="167"/>
      <c r="E48" s="167"/>
      <c r="F48" s="167"/>
      <c r="G48" s="167"/>
      <c r="I48" s="136"/>
    </row>
    <row r="49" spans="1:9" s="139" customFormat="1" ht="15" customHeight="1">
      <c r="A49" s="140"/>
      <c r="B49" s="167"/>
      <c r="C49" s="167"/>
      <c r="D49" s="167"/>
      <c r="E49" s="167"/>
      <c r="F49" s="167"/>
      <c r="G49" s="167"/>
      <c r="I49" s="136"/>
    </row>
    <row r="50" spans="1:9" s="139" customFormat="1" ht="15" customHeight="1">
      <c r="A50" s="140"/>
      <c r="B50" s="167"/>
      <c r="C50" s="167"/>
      <c r="D50" s="167"/>
      <c r="E50" s="167"/>
      <c r="F50" s="167"/>
      <c r="G50" s="167"/>
      <c r="I50" s="136"/>
    </row>
    <row r="51" spans="1:9" s="139" customFormat="1" ht="15" customHeight="1">
      <c r="A51" s="140"/>
      <c r="B51" s="167"/>
      <c r="C51" s="167"/>
      <c r="D51" s="167"/>
      <c r="E51" s="167"/>
      <c r="F51" s="167"/>
      <c r="G51" s="167"/>
      <c r="I51" s="136"/>
    </row>
    <row r="52" spans="1:9" s="139" customFormat="1" ht="15" customHeight="1">
      <c r="A52" s="140"/>
      <c r="B52" s="167"/>
      <c r="C52" s="167"/>
      <c r="D52" s="167"/>
      <c r="E52" s="167"/>
      <c r="F52" s="167"/>
      <c r="G52" s="167"/>
      <c r="I52" s="136"/>
    </row>
    <row r="53" spans="1:9" s="139" customFormat="1" ht="15" customHeight="1">
      <c r="A53" s="140"/>
      <c r="B53" s="167"/>
      <c r="C53" s="167"/>
      <c r="D53" s="167"/>
      <c r="E53" s="167"/>
      <c r="F53" s="167"/>
      <c r="G53" s="167"/>
      <c r="I53" s="136"/>
    </row>
    <row r="54" spans="1:9" s="139" customFormat="1" ht="15" customHeight="1">
      <c r="A54" s="140"/>
      <c r="B54" s="167"/>
      <c r="C54" s="167"/>
      <c r="D54" s="167"/>
      <c r="E54" s="167"/>
      <c r="F54" s="167"/>
      <c r="G54" s="167"/>
      <c r="I54" s="136"/>
    </row>
    <row r="55" spans="1:9" s="139" customFormat="1" ht="15" customHeight="1">
      <c r="A55" s="140"/>
      <c r="B55" s="167"/>
      <c r="C55" s="167"/>
      <c r="D55" s="167"/>
      <c r="E55" s="167"/>
      <c r="F55" s="167"/>
      <c r="G55" s="167"/>
      <c r="I55" s="136"/>
    </row>
    <row r="56" spans="1:9" s="139" customFormat="1" ht="15" customHeight="1">
      <c r="A56" s="140"/>
      <c r="B56" s="167"/>
      <c r="C56" s="167"/>
      <c r="D56" s="167"/>
      <c r="E56" s="167"/>
      <c r="F56" s="167"/>
      <c r="G56" s="167"/>
      <c r="I56" s="136"/>
    </row>
    <row r="57" spans="1:9" s="139" customFormat="1" ht="15" customHeight="1">
      <c r="A57" s="140"/>
      <c r="B57" s="167"/>
      <c r="C57" s="167"/>
      <c r="D57" s="167"/>
      <c r="E57" s="167"/>
      <c r="F57" s="167"/>
      <c r="G57" s="167"/>
      <c r="I57" s="136"/>
    </row>
    <row r="58" spans="1:9" s="139" customFormat="1" ht="15" customHeight="1">
      <c r="A58" s="140"/>
      <c r="B58" s="167"/>
      <c r="C58" s="167"/>
      <c r="D58" s="167"/>
      <c r="E58" s="167"/>
      <c r="F58" s="167"/>
      <c r="G58" s="167"/>
      <c r="I58" s="136"/>
    </row>
    <row r="59" spans="1:9" s="139" customFormat="1" ht="15" customHeight="1">
      <c r="A59" s="140"/>
      <c r="B59" s="167"/>
      <c r="C59" s="167"/>
      <c r="D59" s="167"/>
      <c r="E59" s="167"/>
      <c r="F59" s="167"/>
      <c r="G59" s="167"/>
      <c r="I59" s="136"/>
    </row>
    <row r="60" spans="1:9" s="139" customFormat="1" ht="15" customHeight="1">
      <c r="A60" s="140"/>
      <c r="B60" s="167"/>
      <c r="C60" s="167"/>
      <c r="D60" s="167"/>
      <c r="E60" s="167"/>
      <c r="F60" s="167"/>
      <c r="G60" s="167"/>
      <c r="I60" s="136"/>
    </row>
    <row r="61" spans="1:9" s="139" customFormat="1" ht="15" customHeight="1">
      <c r="A61" s="140"/>
      <c r="B61" s="167"/>
      <c r="C61" s="167"/>
      <c r="D61" s="167"/>
      <c r="E61" s="167"/>
      <c r="F61" s="167"/>
      <c r="G61" s="167"/>
      <c r="I61" s="136"/>
    </row>
    <row r="62" spans="1:9" s="139" customFormat="1" ht="15" customHeight="1">
      <c r="A62" s="140"/>
      <c r="B62" s="167"/>
      <c r="C62" s="167"/>
      <c r="D62" s="167"/>
      <c r="E62" s="167"/>
      <c r="F62" s="167"/>
      <c r="G62" s="167"/>
      <c r="I62" s="136"/>
    </row>
    <row r="63" spans="1:9" s="139" customFormat="1" ht="15" customHeight="1">
      <c r="A63" s="140"/>
      <c r="B63" s="167"/>
      <c r="C63" s="167"/>
      <c r="D63" s="167"/>
      <c r="E63" s="167"/>
      <c r="F63" s="167"/>
      <c r="G63" s="167"/>
      <c r="I63" s="136"/>
    </row>
    <row r="64" spans="1:9" s="139" customFormat="1" ht="15" customHeight="1">
      <c r="A64" s="140"/>
      <c r="B64" s="167"/>
      <c r="C64" s="167"/>
      <c r="D64" s="167"/>
      <c r="E64" s="167"/>
      <c r="F64" s="167"/>
      <c r="G64" s="167"/>
      <c r="I64" s="136"/>
    </row>
    <row r="65" spans="1:9" s="139" customFormat="1" ht="15" customHeight="1">
      <c r="A65" s="140"/>
      <c r="B65" s="167"/>
      <c r="C65" s="167"/>
      <c r="D65" s="167"/>
      <c r="E65" s="167"/>
      <c r="F65" s="167"/>
      <c r="G65" s="167"/>
      <c r="I65" s="136"/>
    </row>
    <row r="66" spans="1:9" s="139" customFormat="1" ht="15" customHeight="1">
      <c r="A66" s="140"/>
      <c r="B66" s="167"/>
      <c r="C66" s="167"/>
      <c r="D66" s="167"/>
      <c r="E66" s="167"/>
      <c r="F66" s="167"/>
      <c r="G66" s="167"/>
      <c r="I66" s="136"/>
    </row>
    <row r="67" spans="1:9" s="139" customFormat="1" ht="15" customHeight="1">
      <c r="A67" s="140"/>
      <c r="B67" s="167"/>
      <c r="C67" s="167"/>
      <c r="D67" s="167"/>
      <c r="E67" s="167"/>
      <c r="F67" s="167"/>
      <c r="G67" s="167"/>
      <c r="I67" s="136"/>
    </row>
    <row r="68" spans="1:9" s="139" customFormat="1" ht="15" customHeight="1">
      <c r="A68" s="140"/>
      <c r="B68" s="167"/>
      <c r="C68" s="167"/>
      <c r="D68" s="167"/>
      <c r="E68" s="167"/>
      <c r="F68" s="167"/>
      <c r="G68" s="167"/>
      <c r="I68" s="136"/>
    </row>
    <row r="69" spans="1:9" s="139" customFormat="1" ht="15" customHeight="1">
      <c r="A69" s="140"/>
      <c r="B69" s="167"/>
      <c r="C69" s="167"/>
      <c r="D69" s="167"/>
      <c r="E69" s="167"/>
      <c r="F69" s="167"/>
      <c r="G69" s="167"/>
      <c r="I69" s="136"/>
    </row>
    <row r="70" spans="1:9" s="139" customFormat="1" ht="15" customHeight="1">
      <c r="A70" s="140"/>
      <c r="B70" s="167"/>
      <c r="C70" s="167"/>
      <c r="D70" s="167"/>
      <c r="E70" s="167"/>
      <c r="F70" s="167"/>
      <c r="G70" s="167"/>
      <c r="I70" s="136"/>
    </row>
    <row r="71" spans="1:9" s="139" customFormat="1" ht="15" customHeight="1">
      <c r="A71" s="140"/>
      <c r="B71" s="167"/>
      <c r="C71" s="167"/>
      <c r="D71" s="167"/>
      <c r="E71" s="167"/>
      <c r="F71" s="167"/>
      <c r="G71" s="167"/>
      <c r="I71" s="136"/>
    </row>
    <row r="72" spans="1:9" s="139" customFormat="1" ht="15" customHeight="1">
      <c r="A72" s="140"/>
      <c r="B72" s="167"/>
      <c r="C72" s="167"/>
      <c r="D72" s="167"/>
      <c r="E72" s="167"/>
      <c r="F72" s="167"/>
      <c r="G72" s="167"/>
      <c r="I72" s="136"/>
    </row>
    <row r="73" spans="1:9" s="139" customFormat="1" ht="15" customHeight="1">
      <c r="A73" s="140"/>
      <c r="B73" s="167"/>
      <c r="C73" s="167"/>
      <c r="D73" s="167"/>
      <c r="E73" s="167"/>
      <c r="F73" s="167"/>
      <c r="G73" s="167"/>
      <c r="I73" s="136"/>
    </row>
    <row r="74" spans="1:9" s="139" customFormat="1" ht="15" customHeight="1">
      <c r="A74" s="140"/>
      <c r="B74" s="167"/>
      <c r="C74" s="167"/>
      <c r="D74" s="167"/>
      <c r="E74" s="167"/>
      <c r="F74" s="167"/>
      <c r="G74" s="167"/>
      <c r="I74" s="136"/>
    </row>
    <row r="75" spans="1:9" s="139" customFormat="1" ht="15" customHeight="1">
      <c r="A75" s="140"/>
      <c r="B75" s="167"/>
      <c r="C75" s="167"/>
      <c r="D75" s="167"/>
      <c r="E75" s="167"/>
      <c r="F75" s="167"/>
      <c r="G75" s="167"/>
      <c r="I75" s="136"/>
    </row>
    <row r="76" spans="1:9" s="139" customFormat="1" ht="15" customHeight="1">
      <c r="A76" s="140"/>
      <c r="B76" s="167"/>
      <c r="C76" s="167"/>
      <c r="D76" s="167"/>
      <c r="E76" s="167"/>
      <c r="F76" s="167"/>
      <c r="G76" s="167"/>
      <c r="I76" s="136"/>
    </row>
    <row r="77" spans="1:9" s="139" customFormat="1" ht="15" customHeight="1">
      <c r="A77" s="140"/>
      <c r="B77" s="167"/>
      <c r="C77" s="167"/>
      <c r="D77" s="167"/>
      <c r="E77" s="167"/>
      <c r="F77" s="167"/>
      <c r="G77" s="167"/>
      <c r="I77" s="136"/>
    </row>
    <row r="78" spans="1:9" s="139" customFormat="1" ht="15" customHeight="1">
      <c r="A78" s="140"/>
      <c r="B78" s="167"/>
      <c r="C78" s="167"/>
      <c r="D78" s="167"/>
      <c r="E78" s="167"/>
      <c r="F78" s="167"/>
      <c r="G78" s="167"/>
      <c r="I78" s="136"/>
    </row>
    <row r="79" spans="1:9" s="139" customFormat="1" ht="15" customHeight="1">
      <c r="A79" s="140"/>
      <c r="B79" s="167"/>
      <c r="C79" s="167"/>
      <c r="D79" s="167"/>
      <c r="E79" s="167"/>
      <c r="F79" s="167"/>
      <c r="G79" s="167"/>
      <c r="I79" s="136"/>
    </row>
    <row r="80" spans="1:9" s="139" customFormat="1" ht="15" customHeight="1">
      <c r="A80" s="140"/>
      <c r="B80" s="167"/>
      <c r="C80" s="167"/>
      <c r="D80" s="167"/>
      <c r="E80" s="167"/>
      <c r="F80" s="167"/>
      <c r="G80" s="167"/>
      <c r="I80" s="136"/>
    </row>
    <row r="81" spans="1:9" s="139" customFormat="1" ht="15" customHeight="1">
      <c r="A81" s="140"/>
      <c r="B81" s="167"/>
      <c r="C81" s="167"/>
      <c r="D81" s="167"/>
      <c r="E81" s="167"/>
      <c r="F81" s="167"/>
      <c r="G81" s="167"/>
      <c r="I81" s="136"/>
    </row>
    <row r="82" spans="1:9" s="139" customFormat="1" ht="15" customHeight="1">
      <c r="A82" s="140"/>
      <c r="B82" s="167"/>
      <c r="C82" s="167"/>
      <c r="D82" s="167"/>
      <c r="E82" s="167"/>
      <c r="F82" s="167"/>
      <c r="G82" s="167"/>
      <c r="I82" s="136"/>
    </row>
    <row r="83" spans="1:9" s="139" customFormat="1" ht="15" customHeight="1">
      <c r="A83" s="140"/>
      <c r="B83" s="167"/>
      <c r="C83" s="167"/>
      <c r="D83" s="167"/>
      <c r="E83" s="167"/>
      <c r="F83" s="167"/>
      <c r="G83" s="167"/>
      <c r="I83" s="136"/>
    </row>
    <row r="84" spans="1:9" s="139" customFormat="1" ht="15" customHeight="1">
      <c r="A84" s="140"/>
      <c r="B84" s="167"/>
      <c r="C84" s="167"/>
      <c r="D84" s="167"/>
      <c r="E84" s="167"/>
      <c r="F84" s="167"/>
      <c r="G84" s="167"/>
      <c r="I84" s="136"/>
    </row>
    <row r="85" spans="1:9" s="139" customFormat="1" ht="15" customHeight="1">
      <c r="A85" s="140"/>
      <c r="B85" s="167"/>
      <c r="C85" s="167"/>
      <c r="D85" s="167"/>
      <c r="E85" s="167"/>
      <c r="F85" s="167"/>
      <c r="G85" s="167"/>
      <c r="I85" s="136"/>
    </row>
    <row r="86" spans="1:9" s="139" customFormat="1" ht="15" customHeight="1">
      <c r="A86" s="140"/>
      <c r="B86" s="167"/>
      <c r="C86" s="167"/>
      <c r="D86" s="167"/>
      <c r="E86" s="167"/>
      <c r="F86" s="167"/>
      <c r="G86" s="167"/>
      <c r="I86" s="136"/>
    </row>
    <row r="87" spans="1:9" s="139" customFormat="1" ht="15" customHeight="1">
      <c r="A87" s="140"/>
      <c r="B87" s="167"/>
      <c r="C87" s="167"/>
      <c r="D87" s="167"/>
      <c r="E87" s="167"/>
      <c r="F87" s="167"/>
      <c r="G87" s="167"/>
      <c r="I87" s="136"/>
    </row>
    <row r="88" spans="1:9" s="139" customFormat="1" ht="15" customHeight="1">
      <c r="A88" s="140"/>
      <c r="B88" s="167"/>
      <c r="C88" s="167"/>
      <c r="D88" s="167"/>
      <c r="E88" s="167"/>
      <c r="F88" s="167"/>
      <c r="G88" s="167"/>
      <c r="I88" s="136"/>
    </row>
    <row r="89" spans="1:9" s="139" customFormat="1" ht="15" customHeight="1">
      <c r="A89" s="140"/>
      <c r="B89" s="167"/>
      <c r="C89" s="167"/>
      <c r="D89" s="167"/>
      <c r="E89" s="167"/>
      <c r="F89" s="167"/>
      <c r="G89" s="167"/>
      <c r="I89" s="136"/>
    </row>
    <row r="90" spans="1:9" s="139" customFormat="1" ht="15" customHeight="1">
      <c r="A90" s="140"/>
      <c r="B90" s="167"/>
      <c r="C90" s="167"/>
      <c r="D90" s="167"/>
      <c r="E90" s="167"/>
      <c r="F90" s="167"/>
      <c r="G90" s="167"/>
      <c r="I90" s="136"/>
    </row>
    <row r="91" spans="1:9" s="139" customFormat="1" ht="15" customHeight="1">
      <c r="A91" s="140"/>
      <c r="B91" s="167"/>
      <c r="C91" s="167"/>
      <c r="D91" s="167"/>
      <c r="E91" s="167"/>
      <c r="F91" s="167"/>
      <c r="G91" s="167"/>
      <c r="I91" s="136"/>
    </row>
    <row r="92" spans="1:9" s="139" customFormat="1" ht="15" customHeight="1">
      <c r="A92" s="140"/>
      <c r="B92" s="167"/>
      <c r="C92" s="167"/>
      <c r="D92" s="167"/>
      <c r="E92" s="167"/>
      <c r="F92" s="167"/>
      <c r="G92" s="167"/>
      <c r="I92" s="136"/>
    </row>
    <row r="93" spans="1:9" s="139" customFormat="1" ht="15" customHeight="1">
      <c r="A93" s="140"/>
      <c r="B93" s="167"/>
      <c r="C93" s="167"/>
      <c r="D93" s="167"/>
      <c r="E93" s="167"/>
      <c r="F93" s="167"/>
      <c r="G93" s="167"/>
      <c r="I93" s="136"/>
    </row>
    <row r="94" spans="1:9" s="139" customFormat="1" ht="15" customHeight="1">
      <c r="A94" s="140"/>
      <c r="B94" s="167"/>
      <c r="C94" s="167"/>
      <c r="D94" s="167"/>
      <c r="E94" s="167"/>
      <c r="F94" s="167"/>
      <c r="G94" s="167"/>
      <c r="I94" s="136"/>
    </row>
    <row r="95" spans="1:9" s="139" customFormat="1" ht="15" customHeight="1">
      <c r="A95" s="140"/>
      <c r="B95" s="167"/>
      <c r="C95" s="167"/>
      <c r="D95" s="167"/>
      <c r="E95" s="167"/>
      <c r="F95" s="167"/>
      <c r="G95" s="167"/>
      <c r="I95" s="136"/>
    </row>
    <row r="96" spans="1:9" s="139" customFormat="1" ht="15" customHeight="1">
      <c r="A96" s="140"/>
      <c r="B96" s="167"/>
      <c r="C96" s="167"/>
      <c r="D96" s="167"/>
      <c r="E96" s="167"/>
      <c r="F96" s="167"/>
      <c r="G96" s="167"/>
      <c r="I96" s="136"/>
    </row>
    <row r="97" spans="1:9" s="139" customFormat="1" ht="15" customHeight="1">
      <c r="A97" s="140"/>
      <c r="B97" s="167"/>
      <c r="C97" s="167"/>
      <c r="D97" s="167"/>
      <c r="E97" s="167"/>
      <c r="F97" s="167"/>
      <c r="G97" s="167"/>
      <c r="I97" s="136"/>
    </row>
    <row r="98" spans="1:9" s="139" customFormat="1" ht="15" customHeight="1">
      <c r="A98" s="140"/>
      <c r="B98" s="167"/>
      <c r="C98" s="167"/>
      <c r="D98" s="167"/>
      <c r="E98" s="167"/>
      <c r="F98" s="167"/>
      <c r="G98" s="167"/>
      <c r="I98" s="136"/>
    </row>
    <row r="99" spans="1:9" s="139" customFormat="1" ht="15" customHeight="1">
      <c r="A99" s="140"/>
      <c r="B99" s="167"/>
      <c r="C99" s="167"/>
      <c r="D99" s="167"/>
      <c r="E99" s="167"/>
      <c r="F99" s="167"/>
      <c r="G99" s="167"/>
      <c r="I99" s="136"/>
    </row>
    <row r="100" spans="1:9" s="139" customFormat="1" ht="15" customHeight="1">
      <c r="A100" s="140"/>
      <c r="B100" s="167"/>
      <c r="C100" s="167"/>
      <c r="D100" s="167"/>
      <c r="E100" s="167"/>
      <c r="F100" s="167"/>
      <c r="G100" s="167"/>
      <c r="I100" s="136"/>
    </row>
    <row r="101" spans="1:9" s="139" customFormat="1" ht="15" customHeight="1">
      <c r="A101" s="140"/>
      <c r="B101" s="167"/>
      <c r="C101" s="167"/>
      <c r="D101" s="167"/>
      <c r="E101" s="167"/>
      <c r="F101" s="167"/>
      <c r="G101" s="167"/>
      <c r="I101" s="136"/>
    </row>
    <row r="102" spans="1:9" s="139" customFormat="1" ht="15" customHeight="1">
      <c r="A102" s="140"/>
      <c r="B102" s="167"/>
      <c r="C102" s="167"/>
      <c r="D102" s="167"/>
      <c r="E102" s="167"/>
      <c r="F102" s="167"/>
      <c r="G102" s="167"/>
      <c r="I102" s="136"/>
    </row>
    <row r="103" spans="1:9" s="139" customFormat="1" ht="15" customHeight="1">
      <c r="A103" s="140"/>
      <c r="B103" s="167"/>
      <c r="C103" s="167"/>
      <c r="D103" s="167"/>
      <c r="E103" s="167"/>
      <c r="F103" s="167"/>
      <c r="G103" s="167"/>
      <c r="I103" s="136"/>
    </row>
    <row r="104" spans="1:9" s="139" customFormat="1" ht="15" customHeight="1">
      <c r="A104" s="140"/>
      <c r="B104" s="167"/>
      <c r="C104" s="167"/>
      <c r="D104" s="167"/>
      <c r="E104" s="167"/>
      <c r="F104" s="167"/>
      <c r="G104" s="167"/>
      <c r="I104" s="136"/>
    </row>
    <row r="105" spans="1:9" s="139" customFormat="1" ht="15" customHeight="1">
      <c r="A105" s="140"/>
      <c r="B105" s="167"/>
      <c r="C105" s="167"/>
      <c r="D105" s="167"/>
      <c r="E105" s="167"/>
      <c r="F105" s="167"/>
      <c r="G105" s="167"/>
      <c r="I105" s="136"/>
    </row>
    <row r="106" spans="1:9" s="139" customFormat="1" ht="15" customHeight="1">
      <c r="A106" s="140"/>
      <c r="B106" s="167"/>
      <c r="C106" s="167"/>
      <c r="D106" s="167"/>
      <c r="E106" s="167"/>
      <c r="F106" s="167"/>
      <c r="G106" s="167"/>
      <c r="I106" s="136"/>
    </row>
    <row r="107" spans="1:9" s="139" customFormat="1" ht="15" customHeight="1">
      <c r="A107" s="140"/>
      <c r="B107" s="167"/>
      <c r="C107" s="167"/>
      <c r="D107" s="167"/>
      <c r="E107" s="167"/>
      <c r="F107" s="167"/>
      <c r="G107" s="167"/>
      <c r="I107" s="136"/>
    </row>
    <row r="108" spans="1:9" s="139" customFormat="1" ht="15" customHeight="1">
      <c r="A108" s="140"/>
      <c r="B108" s="167"/>
      <c r="C108" s="167"/>
      <c r="D108" s="167"/>
      <c r="E108" s="167"/>
      <c r="F108" s="167"/>
      <c r="G108" s="167"/>
      <c r="I108" s="136"/>
    </row>
    <row r="109" spans="1:9" s="139" customFormat="1" ht="15" customHeight="1">
      <c r="A109" s="140"/>
      <c r="B109" s="167"/>
      <c r="C109" s="167"/>
      <c r="D109" s="167"/>
      <c r="E109" s="167"/>
      <c r="F109" s="167"/>
      <c r="G109" s="167"/>
      <c r="I109" s="136"/>
    </row>
    <row r="110" spans="1:9" s="139" customFormat="1" ht="15" customHeight="1">
      <c r="A110" s="140"/>
      <c r="B110" s="167"/>
      <c r="C110" s="167"/>
      <c r="D110" s="167"/>
      <c r="E110" s="167"/>
      <c r="F110" s="167"/>
      <c r="G110" s="167"/>
      <c r="I110" s="136"/>
    </row>
    <row r="111" spans="1:9" s="139" customFormat="1" ht="15" customHeight="1">
      <c r="A111" s="140"/>
      <c r="B111" s="167"/>
      <c r="C111" s="167"/>
      <c r="D111" s="167"/>
      <c r="E111" s="167"/>
      <c r="F111" s="167"/>
      <c r="G111" s="167"/>
      <c r="I111" s="136"/>
    </row>
    <row r="112" spans="1:9" s="139" customFormat="1" ht="15" customHeight="1">
      <c r="A112" s="140"/>
      <c r="B112" s="167"/>
      <c r="C112" s="167"/>
      <c r="D112" s="167"/>
      <c r="E112" s="167"/>
      <c r="F112" s="167"/>
      <c r="G112" s="167"/>
      <c r="I112" s="136"/>
    </row>
    <row r="113" spans="1:9" s="139" customFormat="1" ht="15" customHeight="1">
      <c r="A113" s="140"/>
      <c r="B113" s="167"/>
      <c r="C113" s="167"/>
      <c r="D113" s="167"/>
      <c r="E113" s="167"/>
      <c r="F113" s="167"/>
      <c r="G113" s="167"/>
      <c r="I113" s="136"/>
    </row>
    <row r="114" spans="1:9" s="139" customFormat="1" ht="15" customHeight="1">
      <c r="A114" s="140"/>
      <c r="B114" s="167"/>
      <c r="C114" s="167"/>
      <c r="D114" s="167"/>
      <c r="E114" s="167"/>
      <c r="F114" s="167"/>
      <c r="G114" s="167"/>
      <c r="I114" s="136"/>
    </row>
    <row r="115" spans="1:9" s="139" customFormat="1" ht="15" customHeight="1">
      <c r="A115" s="140"/>
      <c r="B115" s="167"/>
      <c r="C115" s="167"/>
      <c r="D115" s="167"/>
      <c r="E115" s="167"/>
      <c r="F115" s="167"/>
      <c r="G115" s="167"/>
      <c r="I115" s="136"/>
    </row>
    <row r="116" spans="1:9" s="139" customFormat="1" ht="15" customHeight="1">
      <c r="A116" s="140"/>
      <c r="B116" s="167"/>
      <c r="C116" s="167"/>
      <c r="D116" s="167"/>
      <c r="E116" s="167"/>
      <c r="F116" s="167"/>
      <c r="G116" s="167"/>
      <c r="I116" s="136"/>
    </row>
    <row r="117" spans="1:9" s="139" customFormat="1" ht="15" customHeight="1">
      <c r="A117" s="140"/>
      <c r="B117" s="167"/>
      <c r="C117" s="167"/>
      <c r="D117" s="167"/>
      <c r="E117" s="167"/>
      <c r="F117" s="167"/>
      <c r="G117" s="167"/>
      <c r="I117" s="136"/>
    </row>
    <row r="118" spans="1:9" s="139" customFormat="1" ht="15" customHeight="1">
      <c r="A118" s="140"/>
      <c r="B118" s="167"/>
      <c r="C118" s="167"/>
      <c r="D118" s="167"/>
      <c r="E118" s="167"/>
      <c r="F118" s="167"/>
      <c r="G118" s="167"/>
      <c r="I118" s="136"/>
    </row>
    <row r="119" spans="1:9" s="139" customFormat="1" ht="15" customHeight="1">
      <c r="A119" s="140"/>
      <c r="B119" s="167"/>
      <c r="C119" s="167"/>
      <c r="D119" s="167"/>
      <c r="E119" s="167"/>
      <c r="F119" s="167"/>
      <c r="G119" s="167"/>
      <c r="I119" s="136"/>
    </row>
    <row r="120" spans="1:9" s="139" customFormat="1" ht="15" customHeight="1">
      <c r="A120" s="140"/>
      <c r="B120" s="167"/>
      <c r="C120" s="167"/>
      <c r="D120" s="167"/>
      <c r="E120" s="167"/>
      <c r="F120" s="167"/>
      <c r="G120" s="167"/>
      <c r="I120" s="136"/>
    </row>
    <row r="121" spans="1:9" s="139" customFormat="1" ht="15" customHeight="1">
      <c r="A121" s="140"/>
      <c r="B121" s="167"/>
      <c r="C121" s="167"/>
      <c r="D121" s="167"/>
      <c r="E121" s="167"/>
      <c r="F121" s="167"/>
      <c r="G121" s="167"/>
      <c r="I121" s="136"/>
    </row>
    <row r="122" spans="1:9" s="139" customFormat="1" ht="15" customHeight="1">
      <c r="A122" s="140"/>
      <c r="B122" s="167"/>
      <c r="C122" s="167"/>
      <c r="D122" s="167"/>
      <c r="E122" s="167"/>
      <c r="F122" s="167"/>
      <c r="G122" s="167"/>
      <c r="I122" s="136"/>
    </row>
    <row r="123" spans="1:9" s="139" customFormat="1" ht="15" customHeight="1">
      <c r="A123" s="140"/>
      <c r="B123" s="167"/>
      <c r="C123" s="167"/>
      <c r="D123" s="167"/>
      <c r="E123" s="167"/>
      <c r="F123" s="167"/>
      <c r="G123" s="167"/>
      <c r="I123" s="136"/>
    </row>
    <row r="124" spans="1:9" s="139" customFormat="1" ht="15" customHeight="1">
      <c r="A124" s="140"/>
      <c r="B124" s="167"/>
      <c r="C124" s="167"/>
      <c r="D124" s="167"/>
      <c r="E124" s="167"/>
      <c r="F124" s="167"/>
      <c r="G124" s="167"/>
      <c r="I124" s="136"/>
    </row>
    <row r="125" spans="1:9" s="139" customFormat="1" ht="15" customHeight="1">
      <c r="A125" s="140"/>
      <c r="B125" s="167"/>
      <c r="C125" s="167"/>
      <c r="D125" s="167"/>
      <c r="E125" s="167"/>
      <c r="F125" s="167"/>
      <c r="G125" s="167"/>
      <c r="I125" s="136"/>
    </row>
    <row r="126" spans="1:9" s="139" customFormat="1" ht="15" customHeight="1">
      <c r="A126" s="140"/>
      <c r="B126" s="167"/>
      <c r="C126" s="167"/>
      <c r="D126" s="167"/>
      <c r="E126" s="167"/>
      <c r="F126" s="167"/>
      <c r="G126" s="167"/>
      <c r="I126" s="136"/>
    </row>
    <row r="127" spans="1:9" s="139" customFormat="1" ht="15" customHeight="1">
      <c r="A127" s="140"/>
      <c r="B127" s="167"/>
      <c r="C127" s="167"/>
      <c r="D127" s="167"/>
      <c r="E127" s="167"/>
      <c r="F127" s="167"/>
      <c r="G127" s="167"/>
      <c r="I127" s="136"/>
    </row>
    <row r="128" spans="1:9" s="139" customFormat="1" ht="15" customHeight="1">
      <c r="A128" s="140"/>
      <c r="B128" s="167"/>
      <c r="C128" s="167"/>
      <c r="D128" s="167"/>
      <c r="E128" s="167"/>
      <c r="F128" s="167"/>
      <c r="G128" s="167"/>
      <c r="I128" s="136"/>
    </row>
    <row r="129" spans="1:9" s="139" customFormat="1" ht="15" customHeight="1">
      <c r="A129" s="140"/>
      <c r="B129" s="167"/>
      <c r="C129" s="167"/>
      <c r="D129" s="167"/>
      <c r="E129" s="167"/>
      <c r="F129" s="167"/>
      <c r="G129" s="167"/>
      <c r="I129" s="136"/>
    </row>
    <row r="130" spans="1:9" s="139" customFormat="1" ht="15" customHeight="1">
      <c r="A130" s="140"/>
      <c r="B130" s="167"/>
      <c r="C130" s="167"/>
      <c r="D130" s="167"/>
      <c r="E130" s="167"/>
      <c r="F130" s="167"/>
      <c r="G130" s="167"/>
      <c r="I130" s="136"/>
    </row>
    <row r="131" spans="1:9" s="139" customFormat="1" ht="15" customHeight="1">
      <c r="A131" s="140"/>
      <c r="B131" s="167"/>
      <c r="C131" s="167"/>
      <c r="D131" s="167"/>
      <c r="E131" s="167"/>
      <c r="F131" s="167"/>
      <c r="G131" s="167"/>
      <c r="I131" s="136"/>
    </row>
    <row r="132" spans="1:9" s="139" customFormat="1" ht="15" customHeight="1">
      <c r="A132" s="140"/>
      <c r="B132" s="167"/>
      <c r="C132" s="167"/>
      <c r="D132" s="167"/>
      <c r="E132" s="167"/>
      <c r="F132" s="167"/>
      <c r="G132" s="167"/>
      <c r="I132" s="136"/>
    </row>
    <row r="133" spans="1:9" s="139" customFormat="1" ht="15" customHeight="1">
      <c r="A133" s="140"/>
      <c r="B133" s="167"/>
      <c r="C133" s="167"/>
      <c r="D133" s="167"/>
      <c r="E133" s="167"/>
      <c r="F133" s="167"/>
      <c r="G133" s="167"/>
      <c r="I133" s="136"/>
    </row>
    <row r="134" spans="1:9" s="139" customFormat="1" ht="15" customHeight="1">
      <c r="A134" s="140"/>
      <c r="B134" s="167"/>
      <c r="C134" s="167"/>
      <c r="D134" s="167"/>
      <c r="E134" s="167"/>
      <c r="F134" s="167"/>
      <c r="G134" s="167"/>
      <c r="I134" s="136"/>
    </row>
    <row r="135" spans="1:9" s="139" customFormat="1" ht="15" customHeight="1">
      <c r="A135" s="140"/>
      <c r="B135" s="167"/>
      <c r="C135" s="167"/>
      <c r="D135" s="167"/>
      <c r="E135" s="167"/>
      <c r="F135" s="167"/>
      <c r="G135" s="167"/>
      <c r="I135" s="136"/>
    </row>
    <row r="136" spans="1:9" s="139" customFormat="1" ht="15" customHeight="1">
      <c r="A136" s="140"/>
      <c r="B136" s="167"/>
      <c r="C136" s="167"/>
      <c r="D136" s="167"/>
      <c r="E136" s="167"/>
      <c r="F136" s="167"/>
      <c r="G136" s="167"/>
      <c r="I136" s="136"/>
    </row>
    <row r="137" spans="1:9" s="139" customFormat="1" ht="15" customHeight="1">
      <c r="A137" s="140"/>
      <c r="B137" s="167"/>
      <c r="C137" s="167"/>
      <c r="D137" s="167"/>
      <c r="E137" s="167"/>
      <c r="F137" s="167"/>
      <c r="G137" s="167"/>
      <c r="I137" s="136"/>
    </row>
    <row r="138" spans="1:9" s="139" customFormat="1" ht="15" customHeight="1">
      <c r="A138" s="140"/>
      <c r="B138" s="167"/>
      <c r="C138" s="167"/>
      <c r="D138" s="167"/>
      <c r="E138" s="167"/>
      <c r="F138" s="167"/>
      <c r="G138" s="167"/>
      <c r="I138" s="136"/>
    </row>
    <row r="139" spans="1:9" s="139" customFormat="1" ht="15" customHeight="1">
      <c r="A139" s="140"/>
      <c r="B139" s="167"/>
      <c r="C139" s="167"/>
      <c r="D139" s="167"/>
      <c r="E139" s="167"/>
      <c r="F139" s="167"/>
      <c r="G139" s="167"/>
      <c r="I139" s="136"/>
    </row>
    <row r="140" spans="1:9" s="139" customFormat="1" ht="15" customHeight="1">
      <c r="A140" s="140"/>
      <c r="B140" s="167"/>
      <c r="C140" s="167"/>
      <c r="D140" s="167"/>
      <c r="E140" s="167"/>
      <c r="F140" s="167"/>
      <c r="G140" s="167"/>
      <c r="I140" s="136"/>
    </row>
    <row r="141" spans="1:9" s="139" customFormat="1" ht="15" customHeight="1">
      <c r="A141" s="140"/>
      <c r="B141" s="167"/>
      <c r="C141" s="167"/>
      <c r="D141" s="167"/>
      <c r="E141" s="167"/>
      <c r="F141" s="167"/>
      <c r="G141" s="167"/>
      <c r="I141" s="136"/>
    </row>
    <row r="142" spans="1:9" s="139" customFormat="1" ht="15" customHeight="1">
      <c r="A142" s="140"/>
      <c r="B142" s="167"/>
      <c r="C142" s="167"/>
      <c r="D142" s="167"/>
      <c r="E142" s="167"/>
      <c r="F142" s="167"/>
      <c r="G142" s="167"/>
      <c r="I142" s="136"/>
    </row>
    <row r="143" spans="1:9" s="139" customFormat="1" ht="15" customHeight="1">
      <c r="A143" s="140"/>
      <c r="B143" s="167"/>
      <c r="C143" s="167"/>
      <c r="D143" s="167"/>
      <c r="E143" s="167"/>
      <c r="F143" s="167"/>
      <c r="G143" s="167"/>
      <c r="I143" s="136"/>
    </row>
    <row r="144" spans="1:9" s="139" customFormat="1" ht="15" customHeight="1">
      <c r="A144" s="140"/>
      <c r="B144" s="167"/>
      <c r="C144" s="167"/>
      <c r="D144" s="167"/>
      <c r="E144" s="167"/>
      <c r="F144" s="167"/>
      <c r="G144" s="167"/>
      <c r="I144" s="136"/>
    </row>
    <row r="145" spans="1:9" s="139" customFormat="1" ht="15" customHeight="1">
      <c r="A145" s="140"/>
      <c r="B145" s="167"/>
      <c r="C145" s="167"/>
      <c r="D145" s="167"/>
      <c r="E145" s="167"/>
      <c r="F145" s="167"/>
      <c r="G145" s="167"/>
      <c r="I145" s="136"/>
    </row>
    <row r="146" spans="1:9" s="139" customFormat="1" ht="15" customHeight="1">
      <c r="A146" s="140"/>
      <c r="B146" s="167"/>
      <c r="C146" s="167"/>
      <c r="D146" s="167"/>
      <c r="E146" s="167"/>
      <c r="F146" s="167"/>
      <c r="G146" s="167"/>
      <c r="I146" s="136"/>
    </row>
    <row r="147" spans="1:9" s="139" customFormat="1" ht="15" customHeight="1">
      <c r="A147" s="140"/>
      <c r="B147" s="167"/>
      <c r="C147" s="167"/>
      <c r="D147" s="167"/>
      <c r="E147" s="167"/>
      <c r="F147" s="167"/>
      <c r="G147" s="167"/>
      <c r="I147" s="136"/>
    </row>
    <row r="148" spans="1:9" s="139" customFormat="1" ht="15" customHeight="1">
      <c r="A148" s="140"/>
      <c r="B148" s="167"/>
      <c r="C148" s="167"/>
      <c r="D148" s="167"/>
      <c r="E148" s="167"/>
      <c r="F148" s="167"/>
      <c r="G148" s="167"/>
      <c r="I148" s="136"/>
    </row>
    <row r="149" spans="1:9" s="139" customFormat="1" ht="15" customHeight="1">
      <c r="A149" s="140"/>
      <c r="B149" s="167"/>
      <c r="C149" s="167"/>
      <c r="D149" s="167"/>
      <c r="E149" s="167"/>
      <c r="F149" s="167"/>
      <c r="G149" s="167"/>
      <c r="I149" s="136"/>
    </row>
    <row r="150" spans="1:9" s="139" customFormat="1" ht="15" customHeight="1">
      <c r="A150" s="140"/>
      <c r="B150" s="167"/>
      <c r="C150" s="167"/>
      <c r="D150" s="167"/>
      <c r="E150" s="167"/>
      <c r="F150" s="167"/>
      <c r="G150" s="167"/>
      <c r="I150" s="136"/>
    </row>
    <row r="151" spans="1:9" s="139" customFormat="1" ht="15" customHeight="1">
      <c r="A151" s="140"/>
      <c r="B151" s="167"/>
      <c r="C151" s="167"/>
      <c r="D151" s="167"/>
      <c r="E151" s="167"/>
      <c r="F151" s="167"/>
      <c r="G151" s="167"/>
      <c r="I151" s="136"/>
    </row>
    <row r="152" spans="1:9" s="139" customFormat="1" ht="15" customHeight="1">
      <c r="A152" s="140"/>
      <c r="B152" s="167"/>
      <c r="C152" s="167"/>
      <c r="D152" s="167"/>
      <c r="E152" s="167"/>
      <c r="F152" s="167"/>
      <c r="G152" s="167"/>
      <c r="I152" s="136"/>
    </row>
    <row r="153" spans="1:9" s="139" customFormat="1" ht="15" customHeight="1">
      <c r="A153" s="140"/>
      <c r="B153" s="167"/>
      <c r="C153" s="167"/>
      <c r="D153" s="167"/>
      <c r="E153" s="167"/>
      <c r="F153" s="167"/>
      <c r="G153" s="167"/>
      <c r="I153" s="136"/>
    </row>
    <row r="154" spans="1:9" s="139" customFormat="1" ht="15" customHeight="1">
      <c r="A154" s="140"/>
      <c r="B154" s="167"/>
      <c r="C154" s="167"/>
      <c r="D154" s="167"/>
      <c r="E154" s="167"/>
      <c r="F154" s="167"/>
      <c r="G154" s="167"/>
      <c r="I154" s="136"/>
    </row>
    <row r="155" spans="1:9" s="139" customFormat="1" ht="15" customHeight="1">
      <c r="A155" s="140"/>
      <c r="B155" s="167"/>
      <c r="C155" s="167"/>
      <c r="D155" s="167"/>
      <c r="E155" s="167"/>
      <c r="F155" s="167"/>
      <c r="G155" s="167"/>
      <c r="I155" s="136"/>
    </row>
    <row r="156" spans="1:9" s="139" customFormat="1" ht="15" customHeight="1">
      <c r="A156" s="140"/>
      <c r="B156" s="167"/>
      <c r="C156" s="167"/>
      <c r="D156" s="167"/>
      <c r="E156" s="167"/>
      <c r="F156" s="167"/>
      <c r="G156" s="167"/>
      <c r="I156" s="136"/>
    </row>
    <row r="157" spans="1:9" s="139" customFormat="1" ht="15" customHeight="1">
      <c r="A157" s="140"/>
      <c r="B157" s="167"/>
      <c r="C157" s="167"/>
      <c r="D157" s="167"/>
      <c r="E157" s="167"/>
      <c r="F157" s="167"/>
      <c r="G157" s="167"/>
      <c r="I157" s="136"/>
    </row>
    <row r="158" spans="1:9" s="139" customFormat="1" ht="15" customHeight="1">
      <c r="A158" s="140"/>
      <c r="B158" s="167"/>
      <c r="C158" s="167"/>
      <c r="D158" s="167"/>
      <c r="E158" s="167"/>
      <c r="F158" s="167"/>
      <c r="G158" s="167"/>
      <c r="I158" s="136"/>
    </row>
    <row r="159" spans="1:9" s="139" customFormat="1" ht="15" customHeight="1">
      <c r="A159" s="140"/>
      <c r="B159" s="167"/>
      <c r="C159" s="167"/>
      <c r="D159" s="167"/>
      <c r="E159" s="167"/>
      <c r="F159" s="167"/>
      <c r="G159" s="167"/>
      <c r="I159" s="136"/>
    </row>
    <row r="160" spans="1:9" s="139" customFormat="1" ht="15" customHeight="1">
      <c r="A160" s="140"/>
      <c r="B160" s="167"/>
      <c r="C160" s="167"/>
      <c r="D160" s="167"/>
      <c r="E160" s="167"/>
      <c r="F160" s="167"/>
      <c r="G160" s="167"/>
      <c r="I160" s="136"/>
    </row>
    <row r="161" spans="1:9" s="139" customFormat="1" ht="15" customHeight="1">
      <c r="A161" s="140"/>
      <c r="B161" s="167"/>
      <c r="C161" s="167"/>
      <c r="D161" s="167"/>
      <c r="E161" s="167"/>
      <c r="F161" s="167"/>
      <c r="G161" s="167"/>
      <c r="I161" s="136"/>
    </row>
    <row r="162" spans="1:9" s="139" customFormat="1" ht="15" customHeight="1">
      <c r="A162" s="140"/>
      <c r="B162" s="167"/>
      <c r="C162" s="167"/>
      <c r="D162" s="167"/>
      <c r="E162" s="167"/>
      <c r="F162" s="167"/>
      <c r="G162" s="167"/>
      <c r="I162" s="136"/>
    </row>
    <row r="163" spans="1:9" s="139" customFormat="1" ht="15" customHeight="1">
      <c r="A163" s="140"/>
      <c r="B163" s="167"/>
      <c r="C163" s="167"/>
      <c r="D163" s="167"/>
      <c r="E163" s="167"/>
      <c r="F163" s="167"/>
      <c r="G163" s="167"/>
      <c r="I163" s="136"/>
    </row>
    <row r="164" spans="1:9" s="139" customFormat="1" ht="15" customHeight="1">
      <c r="A164" s="140"/>
      <c r="B164" s="167"/>
      <c r="C164" s="167"/>
      <c r="D164" s="167"/>
      <c r="E164" s="167"/>
      <c r="F164" s="167"/>
      <c r="G164" s="167"/>
      <c r="I164" s="136"/>
    </row>
    <row r="165" spans="1:9" s="139" customFormat="1" ht="15" customHeight="1">
      <c r="A165" s="140"/>
      <c r="B165" s="167"/>
      <c r="C165" s="167"/>
      <c r="D165" s="167"/>
      <c r="E165" s="167"/>
      <c r="F165" s="167"/>
      <c r="G165" s="167"/>
      <c r="I165" s="136"/>
    </row>
    <row r="166" spans="1:9" s="139" customFormat="1" ht="15" customHeight="1">
      <c r="A166" s="140"/>
      <c r="B166" s="167"/>
      <c r="C166" s="167"/>
      <c r="D166" s="167"/>
      <c r="E166" s="167"/>
      <c r="F166" s="167"/>
      <c r="G166" s="167"/>
      <c r="I166" s="136"/>
    </row>
    <row r="167" spans="1:9" s="139" customFormat="1" ht="15" customHeight="1">
      <c r="A167" s="140"/>
      <c r="B167" s="167"/>
      <c r="C167" s="167"/>
      <c r="D167" s="167"/>
      <c r="E167" s="167"/>
      <c r="F167" s="167"/>
      <c r="G167" s="167"/>
      <c r="I167" s="136"/>
    </row>
    <row r="168" spans="1:9" s="139" customFormat="1" ht="15" customHeight="1">
      <c r="A168" s="140"/>
      <c r="B168" s="167"/>
      <c r="C168" s="167"/>
      <c r="D168" s="167"/>
      <c r="E168" s="167"/>
      <c r="F168" s="167"/>
      <c r="G168" s="167"/>
      <c r="I168" s="136"/>
    </row>
    <row r="169" spans="1:9" s="139" customFormat="1" ht="15" customHeight="1">
      <c r="A169" s="140"/>
      <c r="B169" s="167"/>
      <c r="C169" s="167"/>
      <c r="D169" s="167"/>
      <c r="E169" s="167"/>
      <c r="F169" s="167"/>
      <c r="G169" s="167"/>
      <c r="I169" s="136"/>
    </row>
    <row r="170" spans="1:9" s="139" customFormat="1" ht="15" customHeight="1">
      <c r="A170" s="140"/>
      <c r="B170" s="167"/>
      <c r="C170" s="167"/>
      <c r="D170" s="167"/>
      <c r="E170" s="167"/>
      <c r="F170" s="167"/>
      <c r="G170" s="167"/>
      <c r="I170" s="136"/>
    </row>
    <row r="171" spans="1:9" s="139" customFormat="1" ht="15" customHeight="1">
      <c r="A171" s="140"/>
      <c r="B171" s="167"/>
      <c r="C171" s="167"/>
      <c r="D171" s="167"/>
      <c r="E171" s="167"/>
      <c r="F171" s="167"/>
      <c r="G171" s="167"/>
      <c r="I171" s="136"/>
    </row>
    <row r="172" spans="1:9" s="139" customFormat="1" ht="15" customHeight="1">
      <c r="A172" s="140"/>
      <c r="B172" s="167"/>
      <c r="C172" s="167"/>
      <c r="D172" s="167"/>
      <c r="E172" s="167"/>
      <c r="F172" s="167"/>
      <c r="G172" s="167"/>
      <c r="I172" s="136"/>
    </row>
    <row r="173" spans="1:9" s="139" customFormat="1" ht="15" customHeight="1">
      <c r="A173" s="140"/>
      <c r="B173" s="167"/>
      <c r="C173" s="167"/>
      <c r="D173" s="167"/>
      <c r="E173" s="167"/>
      <c r="F173" s="167"/>
      <c r="G173" s="167"/>
      <c r="I173" s="136"/>
    </row>
    <row r="174" spans="1:9" s="139" customFormat="1" ht="15" customHeight="1">
      <c r="A174" s="140"/>
      <c r="B174" s="167"/>
      <c r="C174" s="167"/>
      <c r="D174" s="167"/>
      <c r="E174" s="167"/>
      <c r="F174" s="167"/>
      <c r="G174" s="167"/>
      <c r="I174" s="136"/>
    </row>
    <row r="175" spans="1:9" s="139" customFormat="1" ht="15" customHeight="1">
      <c r="A175" s="140"/>
      <c r="B175" s="167"/>
      <c r="C175" s="167"/>
      <c r="D175" s="167"/>
      <c r="E175" s="167"/>
      <c r="F175" s="167"/>
      <c r="G175" s="167"/>
      <c r="I175" s="136"/>
    </row>
    <row r="176" spans="1:9" s="139" customFormat="1" ht="15" customHeight="1">
      <c r="A176" s="140"/>
      <c r="B176" s="167"/>
      <c r="C176" s="167"/>
      <c r="D176" s="167"/>
      <c r="E176" s="167"/>
      <c r="F176" s="167"/>
      <c r="G176" s="167"/>
      <c r="I176" s="136"/>
    </row>
    <row r="177" spans="1:9" s="139" customFormat="1" ht="15" customHeight="1">
      <c r="A177" s="140"/>
      <c r="B177" s="167"/>
      <c r="C177" s="167"/>
      <c r="D177" s="167"/>
      <c r="E177" s="167"/>
      <c r="F177" s="167"/>
      <c r="G177" s="167"/>
      <c r="I177" s="136"/>
    </row>
    <row r="178" spans="1:9" s="139" customFormat="1" ht="15" customHeight="1">
      <c r="A178" s="140"/>
      <c r="B178" s="167"/>
      <c r="C178" s="167"/>
      <c r="D178" s="167"/>
      <c r="E178" s="167"/>
      <c r="F178" s="167"/>
      <c r="G178" s="167"/>
      <c r="I178" s="136"/>
    </row>
    <row r="179" spans="1:9" s="139" customFormat="1" ht="15" customHeight="1">
      <c r="A179" s="140"/>
      <c r="B179" s="167"/>
      <c r="C179" s="167"/>
      <c r="D179" s="167"/>
      <c r="E179" s="167"/>
      <c r="F179" s="167"/>
      <c r="G179" s="167"/>
      <c r="I179" s="136"/>
    </row>
    <row r="180" spans="1:9" s="139" customFormat="1" ht="15" customHeight="1">
      <c r="A180" s="140"/>
      <c r="B180" s="167"/>
      <c r="C180" s="167"/>
      <c r="D180" s="167"/>
      <c r="E180" s="167"/>
      <c r="F180" s="167"/>
      <c r="G180" s="167"/>
      <c r="I180" s="136"/>
    </row>
    <row r="181" spans="1:9" s="139" customFormat="1" ht="15" customHeight="1">
      <c r="A181" s="140"/>
      <c r="B181" s="167"/>
      <c r="C181" s="167"/>
      <c r="D181" s="167"/>
      <c r="E181" s="167"/>
      <c r="F181" s="167"/>
      <c r="G181" s="167"/>
      <c r="I181" s="136"/>
    </row>
    <row r="182" spans="1:9" s="139" customFormat="1" ht="15" customHeight="1">
      <c r="A182" s="140"/>
      <c r="B182" s="167"/>
      <c r="C182" s="167"/>
      <c r="D182" s="167"/>
      <c r="E182" s="167"/>
      <c r="F182" s="167"/>
      <c r="G182" s="167"/>
      <c r="I182" s="136"/>
    </row>
    <row r="183" spans="1:9" s="139" customFormat="1" ht="15" customHeight="1">
      <c r="A183" s="140"/>
      <c r="B183" s="167"/>
      <c r="C183" s="167"/>
      <c r="D183" s="167"/>
      <c r="E183" s="167"/>
      <c r="F183" s="167"/>
      <c r="G183" s="167"/>
      <c r="I183" s="136"/>
    </row>
    <row r="184" spans="1:9" s="139" customFormat="1" ht="15" customHeight="1">
      <c r="A184" s="140"/>
      <c r="B184" s="167"/>
      <c r="C184" s="167"/>
      <c r="D184" s="167"/>
      <c r="E184" s="167"/>
      <c r="F184" s="167"/>
      <c r="G184" s="167"/>
      <c r="I184" s="136"/>
    </row>
    <row r="185" spans="1:9" s="139" customFormat="1" ht="15" customHeight="1">
      <c r="A185" s="140"/>
      <c r="B185" s="167"/>
      <c r="C185" s="167"/>
      <c r="D185" s="167"/>
      <c r="E185" s="167"/>
      <c r="F185" s="167"/>
      <c r="G185" s="167"/>
      <c r="I185" s="136"/>
    </row>
    <row r="186" spans="1:9" s="139" customFormat="1" ht="15" customHeight="1">
      <c r="A186" s="140"/>
      <c r="B186" s="167"/>
      <c r="C186" s="167"/>
      <c r="D186" s="167"/>
      <c r="E186" s="167"/>
      <c r="F186" s="167"/>
      <c r="G186" s="167"/>
      <c r="I186" s="136"/>
    </row>
    <row r="187" spans="1:9" s="139" customFormat="1" ht="15" customHeight="1">
      <c r="A187" s="140"/>
      <c r="B187" s="167"/>
      <c r="C187" s="167"/>
      <c r="D187" s="167"/>
      <c r="E187" s="167"/>
      <c r="F187" s="167"/>
      <c r="G187" s="167"/>
      <c r="I187" s="136"/>
    </row>
    <row r="188" spans="1:9" s="139" customFormat="1" ht="15" customHeight="1">
      <c r="A188" s="140"/>
      <c r="B188" s="167"/>
      <c r="C188" s="167"/>
      <c r="D188" s="167"/>
      <c r="E188" s="167"/>
      <c r="F188" s="167"/>
      <c r="G188" s="167"/>
      <c r="I188" s="136"/>
    </row>
    <row r="189" spans="1:9" s="139" customFormat="1" ht="15" customHeight="1">
      <c r="A189" s="140"/>
      <c r="B189" s="167"/>
      <c r="C189" s="167"/>
      <c r="D189" s="167"/>
      <c r="E189" s="167"/>
      <c r="F189" s="167"/>
      <c r="G189" s="167"/>
      <c r="I189" s="136"/>
    </row>
    <row r="190" spans="1:9" s="139" customFormat="1" ht="15" customHeight="1">
      <c r="A190" s="140"/>
      <c r="B190" s="167"/>
      <c r="C190" s="167"/>
      <c r="D190" s="167"/>
      <c r="E190" s="167"/>
      <c r="F190" s="167"/>
      <c r="G190" s="167"/>
      <c r="I190" s="136"/>
    </row>
    <row r="191" spans="1:9" s="139" customFormat="1" ht="15" customHeight="1">
      <c r="A191" s="140"/>
      <c r="B191" s="167"/>
      <c r="C191" s="167"/>
      <c r="D191" s="167"/>
      <c r="E191" s="167"/>
      <c r="F191" s="167"/>
      <c r="G191" s="167"/>
      <c r="I191" s="136"/>
    </row>
    <row r="192" spans="1:9" s="139" customFormat="1" ht="15" customHeight="1">
      <c r="A192" s="140"/>
      <c r="B192" s="167"/>
      <c r="C192" s="167"/>
      <c r="D192" s="167"/>
      <c r="E192" s="167"/>
      <c r="F192" s="167"/>
      <c r="G192" s="167"/>
      <c r="I192" s="136"/>
    </row>
    <row r="193" spans="1:9" s="139" customFormat="1" ht="15" customHeight="1">
      <c r="A193" s="140"/>
      <c r="B193" s="167"/>
      <c r="C193" s="167"/>
      <c r="D193" s="167"/>
      <c r="E193" s="167"/>
      <c r="F193" s="167"/>
      <c r="G193" s="167"/>
      <c r="I193" s="136"/>
    </row>
    <row r="194" spans="1:9" s="139" customFormat="1" ht="15" customHeight="1">
      <c r="A194" s="140"/>
      <c r="B194" s="167"/>
      <c r="C194" s="167"/>
      <c r="D194" s="167"/>
      <c r="E194" s="167"/>
      <c r="F194" s="167"/>
      <c r="G194" s="167"/>
      <c r="I194" s="136"/>
    </row>
    <row r="195" spans="1:9" s="139" customFormat="1" ht="15" customHeight="1">
      <c r="A195" s="140"/>
      <c r="B195" s="167"/>
      <c r="C195" s="167"/>
      <c r="D195" s="167"/>
      <c r="E195" s="167"/>
      <c r="F195" s="167"/>
      <c r="G195" s="167"/>
      <c r="I195" s="136"/>
    </row>
    <row r="196" spans="1:9" s="139" customFormat="1" ht="15" customHeight="1">
      <c r="A196" s="140"/>
      <c r="B196" s="167"/>
      <c r="C196" s="167"/>
      <c r="D196" s="167"/>
      <c r="E196" s="167"/>
      <c r="F196" s="167"/>
      <c r="G196" s="167"/>
      <c r="I196" s="136"/>
    </row>
    <row r="197" spans="1:9" s="139" customFormat="1" ht="15" customHeight="1">
      <c r="A197" s="140"/>
      <c r="B197" s="167"/>
      <c r="C197" s="167"/>
      <c r="D197" s="167"/>
      <c r="E197" s="167"/>
      <c r="F197" s="167"/>
      <c r="G197" s="167"/>
      <c r="I197" s="136"/>
    </row>
    <row r="198" spans="1:9" s="139" customFormat="1" ht="15" customHeight="1">
      <c r="A198" s="140"/>
      <c r="B198" s="167"/>
      <c r="C198" s="167"/>
      <c r="D198" s="167"/>
      <c r="E198" s="167"/>
      <c r="F198" s="167"/>
      <c r="G198" s="167"/>
      <c r="I198" s="136"/>
    </row>
    <row r="199" spans="1:9" s="139" customFormat="1" ht="15" customHeight="1">
      <c r="A199" s="140"/>
      <c r="B199" s="167"/>
      <c r="C199" s="167"/>
      <c r="D199" s="167"/>
      <c r="E199" s="167"/>
      <c r="F199" s="167"/>
      <c r="G199" s="167"/>
      <c r="I199" s="136"/>
    </row>
    <row r="200" spans="1:9" s="139" customFormat="1" ht="15" customHeight="1">
      <c r="A200" s="140"/>
      <c r="B200" s="167"/>
      <c r="C200" s="167"/>
      <c r="D200" s="167"/>
      <c r="E200" s="167"/>
      <c r="F200" s="167"/>
      <c r="G200" s="167"/>
      <c r="I200" s="136"/>
    </row>
    <row r="201" spans="1:9" s="139" customFormat="1" ht="15" customHeight="1">
      <c r="A201" s="140"/>
      <c r="B201" s="167"/>
      <c r="C201" s="167"/>
      <c r="D201" s="167"/>
      <c r="E201" s="167"/>
      <c r="F201" s="167"/>
      <c r="G201" s="167"/>
      <c r="I201" s="136"/>
    </row>
    <row r="202" spans="1:9" s="139" customFormat="1" ht="15" customHeight="1">
      <c r="A202" s="140"/>
      <c r="B202" s="167"/>
      <c r="C202" s="167"/>
      <c r="D202" s="167"/>
      <c r="E202" s="167"/>
      <c r="F202" s="167"/>
      <c r="G202" s="167"/>
      <c r="I202" s="136"/>
    </row>
    <row r="203" spans="1:9" s="139" customFormat="1" ht="15" customHeight="1">
      <c r="A203" s="140"/>
      <c r="B203" s="167"/>
      <c r="C203" s="167"/>
      <c r="D203" s="167"/>
      <c r="E203" s="167"/>
      <c r="F203" s="167"/>
      <c r="G203" s="167"/>
      <c r="I203" s="136"/>
    </row>
    <row r="204" spans="1:9" s="139" customFormat="1" ht="15" customHeight="1">
      <c r="A204" s="140"/>
      <c r="B204" s="167"/>
      <c r="C204" s="167"/>
      <c r="D204" s="167"/>
      <c r="E204" s="167"/>
      <c r="F204" s="167"/>
      <c r="G204" s="167"/>
      <c r="I204" s="136"/>
    </row>
    <row r="205" spans="1:9" s="139" customFormat="1" ht="15" customHeight="1">
      <c r="A205" s="140"/>
      <c r="B205" s="167"/>
      <c r="C205" s="167"/>
      <c r="D205" s="167"/>
      <c r="E205" s="167"/>
      <c r="F205" s="167"/>
      <c r="G205" s="167"/>
      <c r="I205" s="136"/>
    </row>
    <row r="206" spans="1:9" s="139" customFormat="1" ht="15" customHeight="1">
      <c r="A206" s="140"/>
      <c r="B206" s="167"/>
      <c r="C206" s="167"/>
      <c r="D206" s="167"/>
      <c r="E206" s="167"/>
      <c r="F206" s="167"/>
      <c r="G206" s="167"/>
      <c r="I206" s="136"/>
    </row>
    <row r="207" spans="1:9" s="139" customFormat="1" ht="15" customHeight="1">
      <c r="A207" s="140"/>
      <c r="B207" s="167"/>
      <c r="C207" s="167"/>
      <c r="D207" s="167"/>
      <c r="E207" s="167"/>
      <c r="F207" s="167"/>
      <c r="G207" s="167"/>
      <c r="I207" s="136"/>
    </row>
    <row r="208" spans="1:9" s="139" customFormat="1" ht="15" customHeight="1">
      <c r="A208" s="140"/>
      <c r="B208" s="167"/>
      <c r="C208" s="167"/>
      <c r="D208" s="167"/>
      <c r="E208" s="167"/>
      <c r="F208" s="167"/>
      <c r="G208" s="167"/>
      <c r="I208" s="136"/>
    </row>
    <row r="209" spans="1:9" s="139" customFormat="1" ht="15" customHeight="1">
      <c r="A209" s="140"/>
      <c r="B209" s="167"/>
      <c r="C209" s="167"/>
      <c r="D209" s="167"/>
      <c r="E209" s="167"/>
      <c r="F209" s="167"/>
      <c r="G209" s="167"/>
      <c r="I209" s="136"/>
    </row>
    <row r="210" spans="1:9" s="139" customFormat="1" ht="15" customHeight="1">
      <c r="A210" s="140"/>
      <c r="B210" s="167"/>
      <c r="C210" s="167"/>
      <c r="D210" s="167"/>
      <c r="E210" s="167"/>
      <c r="F210" s="167"/>
      <c r="G210" s="167"/>
      <c r="I210" s="136"/>
    </row>
    <row r="211" spans="1:9" s="139" customFormat="1" ht="15" customHeight="1">
      <c r="A211" s="140"/>
      <c r="B211" s="167"/>
      <c r="C211" s="167"/>
      <c r="D211" s="167"/>
      <c r="E211" s="167"/>
      <c r="F211" s="167"/>
      <c r="G211" s="167"/>
      <c r="I211" s="136"/>
    </row>
    <row r="212" spans="1:9" s="139" customFormat="1" ht="15" customHeight="1">
      <c r="A212" s="140"/>
      <c r="B212" s="167"/>
      <c r="C212" s="167"/>
      <c r="D212" s="167"/>
      <c r="E212" s="167"/>
      <c r="F212" s="167"/>
      <c r="G212" s="167"/>
      <c r="I212" s="136"/>
    </row>
    <row r="213" spans="1:9" s="139" customFormat="1" ht="15" customHeight="1">
      <c r="A213" s="140"/>
      <c r="B213" s="167"/>
      <c r="C213" s="167"/>
      <c r="D213" s="167"/>
      <c r="E213" s="167"/>
      <c r="F213" s="167"/>
      <c r="G213" s="167"/>
      <c r="I213" s="136"/>
    </row>
    <row r="214" spans="1:9" s="139" customFormat="1" ht="15" customHeight="1">
      <c r="A214" s="140"/>
      <c r="B214" s="167"/>
      <c r="C214" s="167"/>
      <c r="D214" s="167"/>
      <c r="E214" s="167"/>
      <c r="F214" s="167"/>
      <c r="G214" s="167"/>
      <c r="I214" s="136"/>
    </row>
    <row r="215" spans="1:9" s="139" customFormat="1" ht="15" customHeight="1">
      <c r="A215" s="140"/>
      <c r="B215" s="167"/>
      <c r="C215" s="167"/>
      <c r="D215" s="167"/>
      <c r="E215" s="167"/>
      <c r="F215" s="167"/>
      <c r="G215" s="167"/>
      <c r="I215" s="136"/>
    </row>
    <row r="216" spans="1:9" s="139" customFormat="1" ht="15" customHeight="1">
      <c r="A216" s="140"/>
      <c r="B216" s="167"/>
      <c r="C216" s="167"/>
      <c r="D216" s="167"/>
      <c r="E216" s="167"/>
      <c r="F216" s="167"/>
      <c r="G216" s="167"/>
      <c r="I216" s="136"/>
    </row>
    <row r="217" spans="1:9" s="139" customFormat="1" ht="15" customHeight="1">
      <c r="A217" s="140"/>
      <c r="B217" s="167"/>
      <c r="C217" s="167"/>
      <c r="D217" s="167"/>
      <c r="E217" s="167"/>
      <c r="F217" s="167"/>
      <c r="G217" s="167"/>
      <c r="I217" s="136"/>
    </row>
    <row r="218" spans="1:9" s="139" customFormat="1" ht="15" customHeight="1">
      <c r="A218" s="140"/>
      <c r="B218" s="167"/>
      <c r="C218" s="167"/>
      <c r="D218" s="167"/>
      <c r="E218" s="167"/>
      <c r="F218" s="167"/>
      <c r="G218" s="167"/>
      <c r="I218" s="136"/>
    </row>
    <row r="219" spans="1:9" s="139" customFormat="1" ht="15" customHeight="1">
      <c r="A219" s="140"/>
      <c r="B219" s="167"/>
      <c r="C219" s="167"/>
      <c r="D219" s="167"/>
      <c r="E219" s="167"/>
      <c r="F219" s="167"/>
      <c r="G219" s="167"/>
      <c r="I219" s="136"/>
    </row>
    <row r="220" spans="1:9" s="139" customFormat="1" ht="15" customHeight="1">
      <c r="A220" s="140"/>
      <c r="B220" s="167"/>
      <c r="C220" s="167"/>
      <c r="D220" s="167"/>
      <c r="E220" s="167"/>
      <c r="F220" s="167"/>
      <c r="G220" s="167"/>
      <c r="I220" s="136"/>
    </row>
    <row r="221" spans="1:9" s="139" customFormat="1" ht="15" customHeight="1">
      <c r="A221" s="140"/>
      <c r="B221" s="167"/>
      <c r="C221" s="167"/>
      <c r="D221" s="167"/>
      <c r="E221" s="167"/>
      <c r="F221" s="167"/>
      <c r="G221" s="167"/>
      <c r="I221" s="136"/>
    </row>
    <row r="222" spans="1:9" s="139" customFormat="1" ht="15" customHeight="1">
      <c r="A222" s="140"/>
      <c r="B222" s="167"/>
      <c r="C222" s="167"/>
      <c r="D222" s="167"/>
      <c r="E222" s="167"/>
      <c r="F222" s="167"/>
      <c r="G222" s="167"/>
      <c r="I222" s="136"/>
    </row>
    <row r="223" spans="1:9" s="139" customFormat="1" ht="15" customHeight="1">
      <c r="A223" s="140"/>
      <c r="B223" s="167"/>
      <c r="C223" s="167"/>
      <c r="D223" s="167"/>
      <c r="E223" s="167"/>
      <c r="F223" s="167"/>
      <c r="G223" s="167"/>
      <c r="I223" s="136"/>
    </row>
    <row r="224" spans="1:9" s="139" customFormat="1" ht="15" customHeight="1">
      <c r="A224" s="140"/>
      <c r="B224" s="167"/>
      <c r="C224" s="167"/>
      <c r="D224" s="167"/>
      <c r="E224" s="167"/>
      <c r="F224" s="167"/>
      <c r="G224" s="167"/>
      <c r="I224" s="136"/>
    </row>
    <row r="225" spans="1:9" s="139" customFormat="1" ht="15" customHeight="1">
      <c r="A225" s="140"/>
      <c r="B225" s="167"/>
      <c r="C225" s="167"/>
      <c r="D225" s="167"/>
      <c r="E225" s="167"/>
      <c r="F225" s="167"/>
      <c r="G225" s="167"/>
      <c r="I225" s="136"/>
    </row>
    <row r="226" spans="1:9" s="139" customFormat="1" ht="15" customHeight="1">
      <c r="A226" s="140"/>
      <c r="B226" s="167"/>
      <c r="C226" s="167"/>
      <c r="D226" s="167"/>
      <c r="E226" s="167"/>
      <c r="F226" s="167"/>
      <c r="G226" s="167"/>
      <c r="I226" s="136"/>
    </row>
    <row r="227" spans="1:9" s="139" customFormat="1" ht="15" customHeight="1">
      <c r="A227" s="140"/>
      <c r="B227" s="167"/>
      <c r="C227" s="167"/>
      <c r="D227" s="167"/>
      <c r="E227" s="167"/>
      <c r="F227" s="167"/>
      <c r="G227" s="167"/>
      <c r="I227" s="136"/>
    </row>
    <row r="228" spans="1:9" s="139" customFormat="1" ht="15" customHeight="1">
      <c r="A228" s="140"/>
      <c r="B228" s="167"/>
      <c r="C228" s="167"/>
      <c r="D228" s="167"/>
      <c r="E228" s="167"/>
      <c r="F228" s="167"/>
      <c r="G228" s="167"/>
      <c r="I228" s="136"/>
    </row>
    <row r="229" spans="1:9" s="139" customFormat="1" ht="15" customHeight="1">
      <c r="A229" s="140"/>
      <c r="B229" s="167"/>
      <c r="C229" s="167"/>
      <c r="D229" s="167"/>
      <c r="E229" s="167"/>
      <c r="F229" s="167"/>
      <c r="G229" s="167"/>
      <c r="I229" s="136"/>
    </row>
    <row r="230" spans="1:9" s="139" customFormat="1" ht="15" customHeight="1">
      <c r="A230" s="140"/>
      <c r="B230" s="167"/>
      <c r="C230" s="167"/>
      <c r="D230" s="167"/>
      <c r="E230" s="167"/>
      <c r="F230" s="167"/>
      <c r="G230" s="167"/>
      <c r="I230" s="136"/>
    </row>
    <row r="231" spans="1:9" s="139" customFormat="1" ht="15" customHeight="1">
      <c r="A231" s="140"/>
      <c r="B231" s="167"/>
      <c r="C231" s="167"/>
      <c r="D231" s="167"/>
      <c r="E231" s="167"/>
      <c r="F231" s="167"/>
      <c r="G231" s="167"/>
      <c r="I231" s="136"/>
    </row>
    <row r="232" spans="1:9" s="139" customFormat="1" ht="15" customHeight="1">
      <c r="A232" s="140"/>
      <c r="B232" s="167"/>
      <c r="C232" s="167"/>
      <c r="D232" s="167"/>
      <c r="E232" s="167"/>
      <c r="F232" s="167"/>
      <c r="G232" s="167"/>
      <c r="I232" s="136"/>
    </row>
    <row r="233" spans="1:9" s="139" customFormat="1" ht="15" customHeight="1">
      <c r="A233" s="140"/>
      <c r="B233" s="167"/>
      <c r="C233" s="167"/>
      <c r="D233" s="167"/>
      <c r="E233" s="167"/>
      <c r="F233" s="167"/>
      <c r="G233" s="167"/>
      <c r="I233" s="136"/>
    </row>
    <row r="234" spans="1:9" s="139" customFormat="1" ht="15" customHeight="1">
      <c r="A234" s="140"/>
      <c r="B234" s="167"/>
      <c r="C234" s="167"/>
      <c r="D234" s="167"/>
      <c r="E234" s="167"/>
      <c r="F234" s="167"/>
      <c r="G234" s="167"/>
      <c r="I234" s="136"/>
    </row>
    <row r="235" spans="1:9" s="139" customFormat="1" ht="15" customHeight="1">
      <c r="A235" s="140"/>
      <c r="B235" s="167"/>
      <c r="C235" s="167"/>
      <c r="D235" s="167"/>
      <c r="E235" s="167"/>
      <c r="F235" s="167"/>
      <c r="G235" s="167"/>
      <c r="I235" s="136"/>
    </row>
    <row r="236" spans="1:9" s="139" customFormat="1" ht="15" customHeight="1">
      <c r="A236" s="140"/>
      <c r="B236" s="167"/>
      <c r="C236" s="167"/>
      <c r="D236" s="167"/>
      <c r="E236" s="167"/>
      <c r="F236" s="167"/>
      <c r="G236" s="167"/>
      <c r="I236" s="136"/>
    </row>
    <row r="237" spans="1:9" s="139" customFormat="1" ht="15" customHeight="1">
      <c r="A237" s="140"/>
      <c r="B237" s="167"/>
      <c r="C237" s="167"/>
      <c r="D237" s="167"/>
      <c r="E237" s="167"/>
      <c r="F237" s="167"/>
      <c r="G237" s="167"/>
      <c r="I237" s="136"/>
    </row>
    <row r="238" spans="1:9" s="139" customFormat="1" ht="15" customHeight="1">
      <c r="A238" s="140"/>
      <c r="B238" s="167"/>
      <c r="C238" s="167"/>
      <c r="D238" s="167"/>
      <c r="E238" s="167"/>
      <c r="F238" s="167"/>
      <c r="G238" s="167"/>
      <c r="I238" s="136"/>
    </row>
    <row r="239" spans="1:9" s="139" customFormat="1" ht="15" customHeight="1">
      <c r="A239" s="140"/>
      <c r="B239" s="167"/>
      <c r="C239" s="167"/>
      <c r="D239" s="167"/>
      <c r="E239" s="167"/>
      <c r="F239" s="167"/>
      <c r="G239" s="167"/>
      <c r="I239" s="136"/>
    </row>
    <row r="240" spans="1:9" s="139" customFormat="1" ht="15" customHeight="1">
      <c r="A240" s="140"/>
      <c r="B240" s="167"/>
      <c r="C240" s="167"/>
      <c r="D240" s="167"/>
      <c r="E240" s="167"/>
      <c r="F240" s="167"/>
      <c r="G240" s="167"/>
      <c r="I240" s="136"/>
    </row>
    <row r="241" spans="1:9" s="139" customFormat="1" ht="15" customHeight="1">
      <c r="A241" s="140"/>
      <c r="B241" s="167"/>
      <c r="C241" s="167"/>
      <c r="D241" s="167"/>
      <c r="E241" s="167"/>
      <c r="F241" s="167"/>
      <c r="G241" s="167"/>
      <c r="I241" s="136"/>
    </row>
    <row r="242" spans="1:9" s="139" customFormat="1" ht="15" customHeight="1">
      <c r="A242" s="140"/>
      <c r="B242" s="167"/>
      <c r="C242" s="167"/>
      <c r="D242" s="167"/>
      <c r="E242" s="167"/>
      <c r="F242" s="167"/>
      <c r="G242" s="167"/>
      <c r="I242" s="136"/>
    </row>
    <row r="243" spans="1:9" s="139" customFormat="1" ht="15" customHeight="1">
      <c r="A243" s="140"/>
      <c r="B243" s="167"/>
      <c r="C243" s="167"/>
      <c r="D243" s="167"/>
      <c r="E243" s="167"/>
      <c r="F243" s="167"/>
      <c r="G243" s="167"/>
      <c r="I243" s="136"/>
    </row>
    <row r="244" spans="1:9" s="139" customFormat="1" ht="15" customHeight="1">
      <c r="A244" s="140"/>
      <c r="B244" s="167"/>
      <c r="C244" s="167"/>
      <c r="D244" s="167"/>
      <c r="E244" s="167"/>
      <c r="F244" s="167"/>
      <c r="G244" s="167"/>
      <c r="I244" s="136"/>
    </row>
    <row r="245" spans="1:9" s="139" customFormat="1" ht="15" customHeight="1">
      <c r="A245" s="140"/>
      <c r="B245" s="167"/>
      <c r="C245" s="167"/>
      <c r="D245" s="167"/>
      <c r="E245" s="167"/>
      <c r="F245" s="167"/>
      <c r="G245" s="167"/>
      <c r="I245" s="136"/>
    </row>
    <row r="246" spans="1:9" s="139" customFormat="1" ht="15" customHeight="1">
      <c r="A246" s="140"/>
      <c r="B246" s="167"/>
      <c r="C246" s="167"/>
      <c r="D246" s="167"/>
      <c r="E246" s="167"/>
      <c r="F246" s="167"/>
      <c r="G246" s="167"/>
      <c r="I246" s="136"/>
    </row>
    <row r="247" spans="1:9" s="139" customFormat="1" ht="15" customHeight="1">
      <c r="A247" s="140"/>
      <c r="B247" s="167"/>
      <c r="C247" s="167"/>
      <c r="D247" s="167"/>
      <c r="E247" s="167"/>
      <c r="F247" s="167"/>
      <c r="G247" s="167"/>
      <c r="I247" s="136"/>
    </row>
    <row r="248" spans="1:9" s="139" customFormat="1" ht="15" customHeight="1">
      <c r="A248" s="140"/>
      <c r="B248" s="167"/>
      <c r="C248" s="167"/>
      <c r="D248" s="167"/>
      <c r="E248" s="167"/>
      <c r="F248" s="167"/>
      <c r="G248" s="167"/>
      <c r="I248" s="136"/>
    </row>
    <row r="249" spans="1:9" s="139" customFormat="1" ht="15" customHeight="1">
      <c r="A249" s="140"/>
      <c r="B249" s="167"/>
      <c r="C249" s="167"/>
      <c r="D249" s="167"/>
      <c r="E249" s="167"/>
      <c r="F249" s="167"/>
      <c r="G249" s="167"/>
      <c r="I249" s="136"/>
    </row>
    <row r="250" spans="1:9" s="139" customFormat="1" ht="15" customHeight="1">
      <c r="A250" s="140"/>
      <c r="B250" s="167"/>
      <c r="C250" s="167"/>
      <c r="D250" s="167"/>
      <c r="E250" s="167"/>
      <c r="F250" s="167"/>
      <c r="G250" s="167"/>
      <c r="I250" s="136"/>
    </row>
    <row r="251" spans="1:9" s="139" customFormat="1" ht="15" customHeight="1">
      <c r="A251" s="140"/>
      <c r="B251" s="167"/>
      <c r="C251" s="167"/>
      <c r="D251" s="167"/>
      <c r="E251" s="167"/>
      <c r="F251" s="167"/>
      <c r="G251" s="167"/>
      <c r="I251" s="136"/>
    </row>
    <row r="252" spans="1:9" s="139" customFormat="1" ht="15" customHeight="1">
      <c r="A252" s="140"/>
      <c r="B252" s="167"/>
      <c r="C252" s="167"/>
      <c r="D252" s="167"/>
      <c r="E252" s="167"/>
      <c r="F252" s="167"/>
      <c r="G252" s="167"/>
      <c r="I252" s="136"/>
    </row>
    <row r="253" spans="1:9" s="139" customFormat="1" ht="15" customHeight="1">
      <c r="A253" s="140"/>
      <c r="B253" s="167"/>
      <c r="C253" s="167"/>
      <c r="D253" s="167"/>
      <c r="E253" s="167"/>
      <c r="F253" s="167"/>
      <c r="G253" s="167"/>
      <c r="I253" s="136"/>
    </row>
    <row r="254" spans="1:9" s="139" customFormat="1" ht="15" customHeight="1">
      <c r="A254" s="140"/>
      <c r="B254" s="167"/>
      <c r="C254" s="167"/>
      <c r="D254" s="167"/>
      <c r="E254" s="167"/>
      <c r="F254" s="167"/>
      <c r="G254" s="167"/>
      <c r="I254" s="136"/>
    </row>
    <row r="255" spans="1:9" s="139" customFormat="1" ht="15" customHeight="1">
      <c r="A255" s="140"/>
      <c r="B255" s="167"/>
      <c r="C255" s="167"/>
      <c r="D255" s="167"/>
      <c r="E255" s="167"/>
      <c r="F255" s="167"/>
      <c r="G255" s="167"/>
      <c r="I255" s="136"/>
    </row>
    <row r="256" spans="1:9" s="139" customFormat="1" ht="15" customHeight="1">
      <c r="A256" s="140"/>
      <c r="B256" s="167"/>
      <c r="C256" s="167"/>
      <c r="D256" s="167"/>
      <c r="E256" s="167"/>
      <c r="F256" s="167"/>
      <c r="G256" s="167"/>
      <c r="I256" s="136"/>
    </row>
    <row r="257" spans="1:9" s="139" customFormat="1" ht="15" customHeight="1">
      <c r="A257" s="140"/>
      <c r="B257" s="167"/>
      <c r="C257" s="167"/>
      <c r="D257" s="167"/>
      <c r="E257" s="167"/>
      <c r="F257" s="167"/>
      <c r="G257" s="167"/>
      <c r="I257" s="136"/>
    </row>
    <row r="258" spans="1:9" s="139" customFormat="1" ht="15" customHeight="1">
      <c r="A258" s="140"/>
      <c r="B258" s="167"/>
      <c r="C258" s="167"/>
      <c r="D258" s="167"/>
      <c r="E258" s="167"/>
      <c r="F258" s="167"/>
      <c r="G258" s="167"/>
      <c r="I258" s="136"/>
    </row>
    <row r="259" spans="1:9" s="139" customFormat="1" ht="15" customHeight="1">
      <c r="A259" s="140"/>
      <c r="B259" s="167"/>
      <c r="C259" s="167"/>
      <c r="D259" s="167"/>
      <c r="E259" s="167"/>
      <c r="F259" s="167"/>
      <c r="G259" s="167"/>
      <c r="I259" s="136"/>
    </row>
    <row r="260" spans="1:9" s="139" customFormat="1" ht="15" customHeight="1">
      <c r="A260" s="140"/>
      <c r="B260" s="167"/>
      <c r="C260" s="167"/>
      <c r="D260" s="167"/>
      <c r="E260" s="167"/>
      <c r="F260" s="167"/>
      <c r="G260" s="167"/>
      <c r="I260" s="136"/>
    </row>
    <row r="261" spans="1:9" s="139" customFormat="1" ht="15" customHeight="1">
      <c r="A261" s="140"/>
      <c r="B261" s="167"/>
      <c r="C261" s="167"/>
      <c r="D261" s="167"/>
      <c r="E261" s="167"/>
      <c r="F261" s="167"/>
      <c r="G261" s="167"/>
      <c r="I261" s="136"/>
    </row>
    <row r="262" spans="1:9" s="139" customFormat="1" ht="15" customHeight="1">
      <c r="A262" s="140"/>
      <c r="B262" s="167"/>
      <c r="C262" s="167"/>
      <c r="D262" s="167"/>
      <c r="E262" s="167"/>
      <c r="F262" s="167"/>
      <c r="G262" s="167"/>
      <c r="I262" s="136"/>
    </row>
    <row r="263" spans="1:9" s="139" customFormat="1" ht="15" customHeight="1">
      <c r="A263" s="140"/>
      <c r="B263" s="167"/>
      <c r="C263" s="167"/>
      <c r="D263" s="167"/>
      <c r="E263" s="167"/>
      <c r="F263" s="167"/>
      <c r="G263" s="167"/>
      <c r="I263" s="136"/>
    </row>
    <row r="264" spans="1:9" s="139" customFormat="1" ht="15" customHeight="1">
      <c r="A264" s="140"/>
      <c r="B264" s="167"/>
      <c r="C264" s="167"/>
      <c r="D264" s="167"/>
      <c r="E264" s="167"/>
      <c r="F264" s="167"/>
      <c r="G264" s="167"/>
      <c r="I264" s="136"/>
    </row>
    <row r="265" spans="1:9" s="139" customFormat="1" ht="15" customHeight="1">
      <c r="A265" s="140"/>
      <c r="B265" s="167"/>
      <c r="C265" s="167"/>
      <c r="D265" s="167"/>
      <c r="E265" s="167"/>
      <c r="F265" s="167"/>
      <c r="G265" s="167"/>
      <c r="I265" s="136"/>
    </row>
    <row r="266" spans="1:9" s="139" customFormat="1" ht="15" customHeight="1">
      <c r="A266" s="140"/>
      <c r="B266" s="167"/>
      <c r="C266" s="167"/>
      <c r="D266" s="167"/>
      <c r="E266" s="167"/>
      <c r="F266" s="167"/>
      <c r="G266" s="167"/>
      <c r="I266" s="136"/>
    </row>
    <row r="267" spans="1:9" s="139" customFormat="1" ht="15" customHeight="1">
      <c r="A267" s="140"/>
      <c r="B267" s="167"/>
      <c r="C267" s="167"/>
      <c r="D267" s="167"/>
      <c r="E267" s="167"/>
      <c r="F267" s="167"/>
      <c r="G267" s="167"/>
      <c r="I267" s="136"/>
    </row>
    <row r="268" spans="1:9" s="139" customFormat="1" ht="15" customHeight="1">
      <c r="A268" s="140"/>
      <c r="B268" s="167"/>
      <c r="C268" s="167"/>
      <c r="D268" s="167"/>
      <c r="E268" s="167"/>
      <c r="F268" s="167"/>
      <c r="G268" s="167"/>
      <c r="I268" s="136"/>
    </row>
    <row r="269" spans="1:9" s="139" customFormat="1" ht="15" customHeight="1">
      <c r="A269" s="140"/>
      <c r="B269" s="167"/>
      <c r="C269" s="167"/>
      <c r="D269" s="167"/>
      <c r="E269" s="167"/>
      <c r="F269" s="167"/>
      <c r="G269" s="167"/>
      <c r="I269" s="136"/>
    </row>
    <row r="270" spans="1:9" s="139" customFormat="1" ht="15" customHeight="1">
      <c r="A270" s="140"/>
      <c r="B270" s="167"/>
      <c r="C270" s="167"/>
      <c r="D270" s="167"/>
      <c r="E270" s="167"/>
      <c r="F270" s="167"/>
      <c r="G270" s="167"/>
      <c r="I270" s="136"/>
    </row>
    <row r="271" spans="1:9" s="139" customFormat="1" ht="15" customHeight="1">
      <c r="A271" s="140"/>
      <c r="B271" s="167"/>
      <c r="C271" s="167"/>
      <c r="D271" s="167"/>
      <c r="E271" s="167"/>
      <c r="F271" s="167"/>
      <c r="G271" s="167"/>
      <c r="I271" s="136"/>
    </row>
    <row r="272" spans="1:9" s="139" customFormat="1" ht="15" customHeight="1">
      <c r="A272" s="140"/>
      <c r="B272" s="167"/>
      <c r="C272" s="167"/>
      <c r="D272" s="167"/>
      <c r="E272" s="167"/>
      <c r="F272" s="167"/>
      <c r="G272" s="167"/>
      <c r="I272" s="136"/>
    </row>
    <row r="273" spans="1:9" s="139" customFormat="1" ht="15" customHeight="1">
      <c r="A273" s="140"/>
      <c r="B273" s="167"/>
      <c r="C273" s="167"/>
      <c r="D273" s="167"/>
      <c r="E273" s="167"/>
      <c r="F273" s="167"/>
      <c r="G273" s="167"/>
      <c r="I273" s="136"/>
    </row>
    <row r="274" spans="1:9" s="139" customFormat="1" ht="15" customHeight="1">
      <c r="A274" s="140"/>
      <c r="B274" s="167"/>
      <c r="C274" s="167"/>
      <c r="D274" s="167"/>
      <c r="E274" s="167"/>
      <c r="F274" s="167"/>
      <c r="G274" s="167"/>
      <c r="I274" s="136"/>
    </row>
    <row r="275" spans="1:9" s="139" customFormat="1" ht="15" customHeight="1">
      <c r="A275" s="140"/>
      <c r="B275" s="167"/>
      <c r="C275" s="167"/>
      <c r="D275" s="167"/>
      <c r="E275" s="167"/>
      <c r="F275" s="167"/>
      <c r="G275" s="167"/>
      <c r="I275" s="136"/>
    </row>
    <row r="276" spans="1:9" s="139" customFormat="1" ht="15" customHeight="1">
      <c r="A276" s="140"/>
      <c r="B276" s="167"/>
      <c r="C276" s="167"/>
      <c r="D276" s="167"/>
      <c r="E276" s="167"/>
      <c r="F276" s="167"/>
      <c r="G276" s="167"/>
      <c r="I276" s="136"/>
    </row>
    <row r="277" spans="1:9" s="139" customFormat="1" ht="15" customHeight="1">
      <c r="A277" s="140"/>
      <c r="B277" s="167"/>
      <c r="C277" s="167"/>
      <c r="D277" s="167"/>
      <c r="E277" s="167"/>
      <c r="F277" s="167"/>
      <c r="G277" s="167"/>
      <c r="I277" s="136"/>
    </row>
    <row r="278" spans="1:9" s="139" customFormat="1" ht="15" customHeight="1">
      <c r="A278" s="140"/>
      <c r="B278" s="167"/>
      <c r="C278" s="167"/>
      <c r="D278" s="167"/>
      <c r="E278" s="167"/>
      <c r="F278" s="167"/>
      <c r="G278" s="167"/>
      <c r="I278" s="136"/>
    </row>
    <row r="279" spans="1:9" s="139" customFormat="1" ht="15" customHeight="1">
      <c r="A279" s="140"/>
      <c r="B279" s="167"/>
      <c r="C279" s="167"/>
      <c r="D279" s="167"/>
      <c r="E279" s="167"/>
      <c r="F279" s="167"/>
      <c r="G279" s="167"/>
      <c r="I279" s="136"/>
    </row>
    <row r="280" spans="1:9" s="139" customFormat="1" ht="15" customHeight="1">
      <c r="A280" s="140"/>
      <c r="B280" s="167"/>
      <c r="C280" s="167"/>
      <c r="D280" s="167"/>
      <c r="E280" s="167"/>
      <c r="F280" s="167"/>
      <c r="G280" s="167"/>
      <c r="I280" s="136"/>
    </row>
    <row r="281" spans="1:9" s="139" customFormat="1" ht="15" customHeight="1">
      <c r="A281" s="140"/>
      <c r="B281" s="167"/>
      <c r="C281" s="167"/>
      <c r="D281" s="167"/>
      <c r="E281" s="167"/>
      <c r="F281" s="167"/>
      <c r="G281" s="167"/>
      <c r="I281" s="136"/>
    </row>
    <row r="282" spans="1:9" s="139" customFormat="1" ht="15" customHeight="1">
      <c r="A282" s="140"/>
      <c r="B282" s="167"/>
      <c r="C282" s="167"/>
      <c r="D282" s="167"/>
      <c r="E282" s="167"/>
      <c r="F282" s="167"/>
      <c r="G282" s="167"/>
      <c r="I282" s="136"/>
    </row>
    <row r="283" spans="1:9" s="139" customFormat="1" ht="15" customHeight="1">
      <c r="A283" s="140"/>
      <c r="B283" s="167"/>
      <c r="C283" s="167"/>
      <c r="D283" s="167"/>
      <c r="E283" s="167"/>
      <c r="F283" s="167"/>
      <c r="G283" s="167"/>
      <c r="I283" s="136"/>
    </row>
    <row r="284" spans="1:9" s="139" customFormat="1" ht="15" customHeight="1">
      <c r="A284" s="140"/>
      <c r="B284" s="167"/>
      <c r="C284" s="167"/>
      <c r="D284" s="167"/>
      <c r="E284" s="167"/>
      <c r="F284" s="167"/>
      <c r="G284" s="167"/>
      <c r="I284" s="136"/>
    </row>
    <row r="285" spans="1:9" s="139" customFormat="1" ht="15" customHeight="1">
      <c r="A285" s="140"/>
      <c r="B285" s="167"/>
      <c r="C285" s="167"/>
      <c r="D285" s="167"/>
      <c r="E285" s="167"/>
      <c r="F285" s="167"/>
      <c r="G285" s="167"/>
      <c r="I285" s="136"/>
    </row>
    <row r="286" spans="1:9" s="139" customFormat="1" ht="15" customHeight="1">
      <c r="A286" s="140"/>
      <c r="B286" s="167"/>
      <c r="C286" s="167"/>
      <c r="D286" s="167"/>
      <c r="E286" s="167"/>
      <c r="F286" s="167"/>
      <c r="G286" s="167"/>
      <c r="I286" s="136"/>
    </row>
    <row r="287" spans="1:9" s="139" customFormat="1" ht="15" customHeight="1">
      <c r="A287" s="140"/>
      <c r="B287" s="167"/>
      <c r="C287" s="167"/>
      <c r="D287" s="167"/>
      <c r="E287" s="167"/>
      <c r="F287" s="167"/>
      <c r="G287" s="167"/>
      <c r="I287" s="136"/>
    </row>
    <row r="288" spans="1:9" s="139" customFormat="1" ht="15" customHeight="1">
      <c r="A288" s="140"/>
      <c r="B288" s="167"/>
      <c r="C288" s="167"/>
      <c r="D288" s="167"/>
      <c r="E288" s="167"/>
      <c r="F288" s="167"/>
      <c r="G288" s="167"/>
      <c r="I288" s="136"/>
    </row>
    <row r="289" spans="1:9" s="139" customFormat="1" ht="15" customHeight="1">
      <c r="A289" s="140"/>
      <c r="B289" s="167"/>
      <c r="C289" s="167"/>
      <c r="D289" s="167"/>
      <c r="E289" s="167"/>
      <c r="F289" s="167"/>
      <c r="G289" s="167"/>
      <c r="I289" s="136"/>
    </row>
    <row r="290" spans="1:9" s="139" customFormat="1" ht="15" customHeight="1">
      <c r="A290" s="140"/>
      <c r="B290" s="167"/>
      <c r="C290" s="167"/>
      <c r="D290" s="167"/>
      <c r="E290" s="167"/>
      <c r="F290" s="167"/>
      <c r="G290" s="167"/>
      <c r="I290" s="136"/>
    </row>
    <row r="291" spans="1:9" s="139" customFormat="1" ht="15" customHeight="1">
      <c r="A291" s="140"/>
      <c r="B291" s="167"/>
      <c r="C291" s="167"/>
      <c r="D291" s="167"/>
      <c r="E291" s="167"/>
      <c r="F291" s="167"/>
      <c r="G291" s="167"/>
      <c r="I291" s="136"/>
    </row>
    <row r="292" spans="1:9" s="139" customFormat="1" ht="15" customHeight="1">
      <c r="A292" s="140"/>
      <c r="B292" s="167"/>
      <c r="C292" s="167"/>
      <c r="D292" s="167"/>
      <c r="E292" s="167"/>
      <c r="F292" s="167"/>
      <c r="G292" s="167"/>
      <c r="I292" s="136"/>
    </row>
    <row r="293" spans="1:9" s="139" customFormat="1" ht="15" customHeight="1">
      <c r="A293" s="140"/>
      <c r="B293" s="167"/>
      <c r="C293" s="167"/>
      <c r="D293" s="167"/>
      <c r="E293" s="167"/>
      <c r="F293" s="167"/>
      <c r="G293" s="167"/>
      <c r="I293" s="136"/>
    </row>
    <row r="294" spans="1:9" s="139" customFormat="1" ht="15" customHeight="1">
      <c r="A294" s="140"/>
      <c r="B294" s="167"/>
      <c r="C294" s="167"/>
      <c r="D294" s="167"/>
      <c r="E294" s="167"/>
      <c r="F294" s="167"/>
      <c r="G294" s="167"/>
      <c r="I294" s="136"/>
    </row>
    <row r="295" spans="1:9" s="139" customFormat="1" ht="15" customHeight="1">
      <c r="A295" s="140"/>
      <c r="B295" s="167"/>
      <c r="C295" s="167"/>
      <c r="D295" s="167"/>
      <c r="E295" s="167"/>
      <c r="F295" s="167"/>
      <c r="G295" s="167"/>
      <c r="I295" s="136"/>
    </row>
    <row r="296" spans="1:9" s="139" customFormat="1" ht="15" customHeight="1">
      <c r="A296" s="140"/>
      <c r="B296" s="167"/>
      <c r="C296" s="167"/>
      <c r="D296" s="167"/>
      <c r="E296" s="167"/>
      <c r="F296" s="167"/>
      <c r="G296" s="167"/>
      <c r="I296" s="136"/>
    </row>
    <row r="297" spans="1:9" s="139" customFormat="1" ht="15" customHeight="1">
      <c r="A297" s="140"/>
      <c r="B297" s="167"/>
      <c r="C297" s="167"/>
      <c r="D297" s="167"/>
      <c r="E297" s="167"/>
      <c r="F297" s="167"/>
      <c r="G297" s="167"/>
      <c r="I297" s="136"/>
    </row>
    <row r="298" spans="1:9" s="139" customFormat="1" ht="15" customHeight="1">
      <c r="A298" s="140"/>
      <c r="B298" s="167"/>
      <c r="C298" s="167"/>
      <c r="D298" s="167"/>
      <c r="E298" s="167"/>
      <c r="F298" s="167"/>
      <c r="G298" s="167"/>
      <c r="I298" s="136"/>
    </row>
    <row r="299" spans="1:9" s="139" customFormat="1" ht="15" customHeight="1">
      <c r="A299" s="140"/>
      <c r="B299" s="167"/>
      <c r="C299" s="167"/>
      <c r="D299" s="167"/>
      <c r="E299" s="167"/>
      <c r="F299" s="167"/>
      <c r="G299" s="167"/>
      <c r="I299" s="136"/>
    </row>
    <row r="300" spans="1:9" s="139" customFormat="1" ht="15" customHeight="1">
      <c r="A300" s="140"/>
      <c r="B300" s="167"/>
      <c r="C300" s="167"/>
      <c r="D300" s="167"/>
      <c r="E300" s="167"/>
      <c r="F300" s="167"/>
      <c r="G300" s="167"/>
      <c r="I300" s="136"/>
    </row>
    <row r="301" spans="1:9" s="139" customFormat="1" ht="15" customHeight="1">
      <c r="A301" s="140"/>
      <c r="B301" s="167"/>
      <c r="C301" s="167"/>
      <c r="D301" s="167"/>
      <c r="E301" s="167"/>
      <c r="F301" s="167"/>
      <c r="G301" s="167"/>
      <c r="I301" s="136"/>
    </row>
    <row r="302" spans="1:9" s="139" customFormat="1" ht="15" customHeight="1">
      <c r="A302" s="140"/>
      <c r="B302" s="167"/>
      <c r="C302" s="167"/>
      <c r="D302" s="167"/>
      <c r="E302" s="167"/>
      <c r="F302" s="167"/>
      <c r="G302" s="167"/>
      <c r="I302" s="136"/>
    </row>
    <row r="303" spans="1:9" s="139" customFormat="1" ht="15" customHeight="1">
      <c r="A303" s="140"/>
      <c r="B303" s="167"/>
      <c r="C303" s="167"/>
      <c r="D303" s="167"/>
      <c r="E303" s="167"/>
      <c r="F303" s="167"/>
      <c r="G303" s="167"/>
      <c r="I303" s="136"/>
    </row>
    <row r="304" spans="1:9" s="139" customFormat="1" ht="15" customHeight="1">
      <c r="A304" s="140"/>
      <c r="B304" s="167"/>
      <c r="C304" s="167"/>
      <c r="D304" s="167"/>
      <c r="E304" s="167"/>
      <c r="F304" s="167"/>
      <c r="G304" s="167"/>
      <c r="I304" s="136"/>
    </row>
    <row r="305" spans="1:9" s="139" customFormat="1" ht="15" customHeight="1">
      <c r="A305" s="140"/>
      <c r="B305" s="167"/>
      <c r="C305" s="167"/>
      <c r="D305" s="167"/>
      <c r="E305" s="167"/>
      <c r="F305" s="167"/>
      <c r="G305" s="167"/>
      <c r="I305" s="136"/>
    </row>
    <row r="306" spans="1:9" s="139" customFormat="1" ht="15" customHeight="1">
      <c r="A306" s="140"/>
      <c r="B306" s="167"/>
      <c r="C306" s="167"/>
      <c r="D306" s="167"/>
      <c r="E306" s="167"/>
      <c r="F306" s="167"/>
      <c r="G306" s="167"/>
      <c r="I306" s="136"/>
    </row>
    <row r="307" spans="1:9" s="139" customFormat="1" ht="15" customHeight="1">
      <c r="A307" s="140"/>
      <c r="B307" s="167"/>
      <c r="C307" s="167"/>
      <c r="D307" s="167"/>
      <c r="E307" s="167"/>
      <c r="F307" s="167"/>
      <c r="G307" s="167"/>
      <c r="I307" s="136"/>
    </row>
    <row r="308" spans="1:9" s="139" customFormat="1" ht="15" customHeight="1">
      <c r="A308" s="140"/>
      <c r="B308" s="167"/>
      <c r="C308" s="167"/>
      <c r="D308" s="167"/>
      <c r="E308" s="167"/>
      <c r="F308" s="167"/>
      <c r="G308" s="167"/>
      <c r="I308" s="136"/>
    </row>
    <row r="309" spans="1:9" s="139" customFormat="1" ht="15" customHeight="1">
      <c r="A309" s="140"/>
      <c r="B309" s="167"/>
      <c r="C309" s="167"/>
      <c r="D309" s="167"/>
      <c r="E309" s="167"/>
      <c r="F309" s="167"/>
      <c r="G309" s="167"/>
      <c r="I309" s="136"/>
    </row>
    <row r="310" spans="1:9" s="139" customFormat="1" ht="15" customHeight="1">
      <c r="A310" s="140"/>
      <c r="B310" s="167"/>
      <c r="C310" s="167"/>
      <c r="D310" s="167"/>
      <c r="E310" s="167"/>
      <c r="F310" s="167"/>
      <c r="G310" s="167"/>
      <c r="I310" s="136"/>
    </row>
    <row r="311" spans="1:9" s="139" customFormat="1" ht="15" customHeight="1">
      <c r="A311" s="140"/>
      <c r="B311" s="167"/>
      <c r="C311" s="167"/>
      <c r="D311" s="167"/>
      <c r="E311" s="167"/>
      <c r="F311" s="167"/>
      <c r="G311" s="167"/>
      <c r="I311" s="136"/>
    </row>
    <row r="312" spans="1:9" s="139" customFormat="1" ht="15" customHeight="1">
      <c r="A312" s="140"/>
      <c r="B312" s="167"/>
      <c r="C312" s="167"/>
      <c r="D312" s="167"/>
      <c r="E312" s="167"/>
      <c r="F312" s="167"/>
      <c r="G312" s="167"/>
      <c r="I312" s="136"/>
    </row>
    <row r="313" spans="1:9" s="139" customFormat="1" ht="15" customHeight="1">
      <c r="A313" s="140"/>
      <c r="B313" s="167"/>
      <c r="C313" s="167"/>
      <c r="D313" s="167"/>
      <c r="E313" s="167"/>
      <c r="F313" s="167"/>
      <c r="G313" s="167"/>
      <c r="I313" s="136"/>
    </row>
    <row r="314" spans="1:9" s="139" customFormat="1" ht="15" customHeight="1">
      <c r="A314" s="140"/>
      <c r="B314" s="167"/>
      <c r="C314" s="167"/>
      <c r="D314" s="167"/>
      <c r="E314" s="167"/>
      <c r="F314" s="167"/>
      <c r="G314" s="167"/>
      <c r="I314" s="136"/>
    </row>
    <row r="315" spans="1:9" s="139" customFormat="1" ht="15" customHeight="1">
      <c r="A315" s="140"/>
      <c r="B315" s="167"/>
      <c r="C315" s="167"/>
      <c r="D315" s="167"/>
      <c r="E315" s="167"/>
      <c r="F315" s="167"/>
      <c r="G315" s="167"/>
      <c r="I315" s="136"/>
    </row>
    <row r="316" spans="1:9" s="139" customFormat="1" ht="15" customHeight="1">
      <c r="A316" s="140"/>
      <c r="B316" s="167"/>
      <c r="C316" s="167"/>
      <c r="D316" s="167"/>
      <c r="E316" s="167"/>
      <c r="F316" s="167"/>
      <c r="G316" s="167"/>
      <c r="I316" s="136"/>
    </row>
    <row r="317" spans="1:9" s="139" customFormat="1" ht="15" customHeight="1">
      <c r="A317" s="140"/>
      <c r="B317" s="167"/>
      <c r="C317" s="167"/>
      <c r="D317" s="167"/>
      <c r="E317" s="167"/>
      <c r="F317" s="167"/>
      <c r="G317" s="167"/>
      <c r="I317" s="136"/>
    </row>
    <row r="318" spans="1:9" s="139" customFormat="1" ht="15" customHeight="1">
      <c r="A318" s="140"/>
      <c r="B318" s="167"/>
      <c r="C318" s="167"/>
      <c r="D318" s="167"/>
      <c r="E318" s="167"/>
      <c r="F318" s="167"/>
      <c r="G318" s="167"/>
      <c r="I318" s="136"/>
    </row>
    <row r="319" spans="1:9" s="139" customFormat="1" ht="15" customHeight="1">
      <c r="A319" s="140"/>
      <c r="B319" s="167"/>
      <c r="C319" s="167"/>
      <c r="D319" s="167"/>
      <c r="E319" s="167"/>
      <c r="F319" s="167"/>
      <c r="G319" s="167"/>
      <c r="I319" s="136"/>
    </row>
    <row r="320" spans="1:9" s="139" customFormat="1" ht="15" customHeight="1">
      <c r="A320" s="140"/>
      <c r="B320" s="167"/>
      <c r="C320" s="167"/>
      <c r="D320" s="167"/>
      <c r="E320" s="167"/>
      <c r="F320" s="167"/>
      <c r="G320" s="167"/>
      <c r="I320" s="136"/>
    </row>
    <row r="321" spans="1:9" s="139" customFormat="1" ht="15" customHeight="1">
      <c r="A321" s="140"/>
      <c r="B321" s="167"/>
      <c r="C321" s="167"/>
      <c r="D321" s="167"/>
      <c r="E321" s="167"/>
      <c r="F321" s="167"/>
      <c r="G321" s="167"/>
      <c r="I321" s="136"/>
    </row>
    <row r="322" spans="1:9" s="139" customFormat="1" ht="15" customHeight="1">
      <c r="A322" s="140"/>
      <c r="B322" s="167"/>
      <c r="C322" s="167"/>
      <c r="D322" s="167"/>
      <c r="E322" s="167"/>
      <c r="F322" s="167"/>
      <c r="G322" s="167"/>
      <c r="I322" s="136"/>
    </row>
    <row r="323" spans="1:9" s="139" customFormat="1" ht="15" customHeight="1">
      <c r="A323" s="140"/>
      <c r="B323" s="167"/>
      <c r="C323" s="167"/>
      <c r="D323" s="167"/>
      <c r="E323" s="167"/>
      <c r="F323" s="167"/>
      <c r="G323" s="167"/>
      <c r="I323" s="136"/>
    </row>
    <row r="324" spans="1:9" s="139" customFormat="1" ht="15" customHeight="1">
      <c r="A324" s="140"/>
      <c r="B324" s="167"/>
      <c r="C324" s="167"/>
      <c r="D324" s="167"/>
      <c r="E324" s="167"/>
      <c r="F324" s="167"/>
      <c r="G324" s="167"/>
      <c r="I324" s="136"/>
    </row>
    <row r="325" spans="1:9" s="139" customFormat="1" ht="15" customHeight="1">
      <c r="A325" s="140"/>
      <c r="B325" s="167"/>
      <c r="C325" s="167"/>
      <c r="D325" s="167"/>
      <c r="E325" s="167"/>
      <c r="F325" s="167"/>
      <c r="G325" s="167"/>
      <c r="I325" s="136"/>
    </row>
    <row r="326" spans="1:9" s="139" customFormat="1" ht="15" customHeight="1">
      <c r="A326" s="140"/>
      <c r="B326" s="167"/>
      <c r="C326" s="167"/>
      <c r="D326" s="167"/>
      <c r="E326" s="167"/>
      <c r="F326" s="167"/>
      <c r="G326" s="167"/>
      <c r="I326" s="136"/>
    </row>
    <row r="327" spans="1:9" s="139" customFormat="1" ht="15" customHeight="1">
      <c r="A327" s="140"/>
      <c r="B327" s="167"/>
      <c r="C327" s="167"/>
      <c r="D327" s="167"/>
      <c r="E327" s="167"/>
      <c r="F327" s="167"/>
      <c r="G327" s="167"/>
      <c r="I327" s="136"/>
    </row>
    <row r="328" spans="1:9" s="139" customFormat="1" ht="15" customHeight="1">
      <c r="A328" s="140"/>
      <c r="B328" s="167"/>
      <c r="C328" s="167"/>
      <c r="D328" s="167"/>
      <c r="E328" s="167"/>
      <c r="F328" s="167"/>
      <c r="G328" s="167"/>
      <c r="I328" s="136"/>
    </row>
    <row r="329" spans="1:9" s="139" customFormat="1" ht="15" customHeight="1">
      <c r="A329" s="140"/>
      <c r="B329" s="167"/>
      <c r="C329" s="167"/>
      <c r="D329" s="167"/>
      <c r="E329" s="167"/>
      <c r="F329" s="167"/>
      <c r="G329" s="167"/>
      <c r="I329" s="136"/>
    </row>
    <row r="330" spans="1:9" s="139" customFormat="1" ht="15" customHeight="1">
      <c r="A330" s="140"/>
      <c r="B330" s="167"/>
      <c r="C330" s="167"/>
      <c r="D330" s="167"/>
      <c r="E330" s="167"/>
      <c r="F330" s="167"/>
      <c r="G330" s="167"/>
      <c r="I330" s="136"/>
    </row>
    <row r="331" spans="1:9" s="139" customFormat="1" ht="15" customHeight="1">
      <c r="A331" s="140"/>
      <c r="B331" s="167"/>
      <c r="C331" s="167"/>
      <c r="D331" s="167"/>
      <c r="E331" s="167"/>
      <c r="F331" s="167"/>
      <c r="G331" s="167"/>
      <c r="I331" s="136"/>
    </row>
    <row r="332" spans="1:9" s="139" customFormat="1" ht="15" customHeight="1">
      <c r="A332" s="140"/>
      <c r="B332" s="167"/>
      <c r="C332" s="167"/>
      <c r="D332" s="167"/>
      <c r="E332" s="167"/>
      <c r="F332" s="167"/>
      <c r="G332" s="167"/>
      <c r="I332" s="136"/>
    </row>
    <row r="333" spans="1:9" s="139" customFormat="1" ht="15" customHeight="1">
      <c r="A333" s="140"/>
      <c r="B333" s="167"/>
      <c r="C333" s="167"/>
      <c r="D333" s="167"/>
      <c r="E333" s="167"/>
      <c r="F333" s="167"/>
      <c r="G333" s="167"/>
      <c r="I333" s="136"/>
    </row>
    <row r="334" spans="1:9" s="139" customFormat="1" ht="15" customHeight="1">
      <c r="A334" s="140"/>
      <c r="B334" s="167"/>
      <c r="C334" s="167"/>
      <c r="D334" s="167"/>
      <c r="E334" s="167"/>
      <c r="F334" s="167"/>
      <c r="G334" s="167"/>
      <c r="I334" s="136"/>
    </row>
    <row r="335" spans="1:9" s="139" customFormat="1" ht="15" customHeight="1">
      <c r="A335" s="140"/>
      <c r="B335" s="167"/>
      <c r="C335" s="167"/>
      <c r="D335" s="167"/>
      <c r="E335" s="167"/>
      <c r="F335" s="167"/>
      <c r="G335" s="167"/>
      <c r="I335" s="136"/>
    </row>
    <row r="336" spans="1:9" s="139" customFormat="1" ht="15" customHeight="1">
      <c r="A336" s="140"/>
      <c r="B336" s="167"/>
      <c r="C336" s="167"/>
      <c r="D336" s="167"/>
      <c r="E336" s="167"/>
      <c r="F336" s="167"/>
      <c r="G336" s="167"/>
      <c r="I336" s="136"/>
    </row>
    <row r="337" spans="1:9" s="139" customFormat="1" ht="15" customHeight="1">
      <c r="A337" s="140"/>
      <c r="B337" s="167"/>
      <c r="C337" s="167"/>
      <c r="D337" s="167"/>
      <c r="E337" s="167"/>
      <c r="F337" s="167"/>
      <c r="G337" s="167"/>
      <c r="I337" s="136"/>
    </row>
    <row r="338" spans="1:9" s="139" customFormat="1" ht="15" customHeight="1">
      <c r="A338" s="140"/>
      <c r="B338" s="167"/>
      <c r="C338" s="167"/>
      <c r="D338" s="167"/>
      <c r="E338" s="167"/>
      <c r="F338" s="167"/>
      <c r="G338" s="167"/>
      <c r="I338" s="136"/>
    </row>
    <row r="339" spans="1:9" s="139" customFormat="1" ht="15" customHeight="1">
      <c r="A339" s="140"/>
      <c r="B339" s="167"/>
      <c r="C339" s="167"/>
      <c r="D339" s="167"/>
      <c r="E339" s="167"/>
      <c r="F339" s="167"/>
      <c r="G339" s="167"/>
      <c r="I339" s="136"/>
    </row>
    <row r="340" spans="1:9" s="139" customFormat="1" ht="15" customHeight="1">
      <c r="A340" s="140"/>
      <c r="B340" s="167"/>
      <c r="C340" s="167"/>
      <c r="D340" s="167"/>
      <c r="E340" s="167"/>
      <c r="F340" s="167"/>
      <c r="G340" s="167"/>
      <c r="I340" s="136"/>
    </row>
    <row r="341" spans="1:9" s="139" customFormat="1" ht="15" customHeight="1">
      <c r="A341" s="140"/>
      <c r="B341" s="167"/>
      <c r="C341" s="167"/>
      <c r="D341" s="167"/>
      <c r="E341" s="167"/>
      <c r="F341" s="167"/>
      <c r="G341" s="167"/>
      <c r="I341" s="136"/>
    </row>
    <row r="342" spans="1:9" s="139" customFormat="1" ht="15" customHeight="1">
      <c r="A342" s="140"/>
      <c r="B342" s="167"/>
      <c r="C342" s="167"/>
      <c r="D342" s="167"/>
      <c r="E342" s="167"/>
      <c r="F342" s="167"/>
      <c r="G342" s="167"/>
      <c r="I342" s="136"/>
    </row>
    <row r="343" spans="1:9" s="139" customFormat="1" ht="15" customHeight="1">
      <c r="A343" s="140"/>
      <c r="B343" s="167"/>
      <c r="C343" s="167"/>
      <c r="D343" s="167"/>
      <c r="E343" s="167"/>
      <c r="F343" s="167"/>
      <c r="G343" s="167"/>
      <c r="I343" s="136"/>
    </row>
    <row r="344" spans="1:9" s="139" customFormat="1" ht="15" customHeight="1">
      <c r="A344" s="140"/>
      <c r="B344" s="167"/>
      <c r="C344" s="167"/>
      <c r="D344" s="167"/>
      <c r="E344" s="167"/>
      <c r="F344" s="167"/>
      <c r="G344" s="167"/>
      <c r="I344" s="136"/>
    </row>
    <row r="345" spans="1:9" s="139" customFormat="1" ht="15" customHeight="1">
      <c r="A345" s="140"/>
      <c r="B345" s="167"/>
      <c r="C345" s="167"/>
      <c r="D345" s="167"/>
      <c r="E345" s="167"/>
      <c r="F345" s="167"/>
      <c r="G345" s="167"/>
      <c r="I345" s="136"/>
    </row>
    <row r="346" spans="1:9" s="139" customFormat="1" ht="15" customHeight="1">
      <c r="A346" s="140"/>
      <c r="B346" s="167"/>
      <c r="C346" s="167"/>
      <c r="D346" s="167"/>
      <c r="E346" s="167"/>
      <c r="F346" s="167"/>
      <c r="G346" s="167"/>
      <c r="I346" s="136"/>
    </row>
    <row r="347" spans="1:9" s="139" customFormat="1" ht="15" customHeight="1">
      <c r="A347" s="140"/>
      <c r="B347" s="167"/>
      <c r="C347" s="167"/>
      <c r="D347" s="167"/>
      <c r="E347" s="167"/>
      <c r="F347" s="167"/>
      <c r="G347" s="167"/>
      <c r="I347" s="136"/>
    </row>
    <row r="348" spans="1:9" s="139" customFormat="1" ht="15" customHeight="1">
      <c r="A348" s="140"/>
      <c r="B348" s="167"/>
      <c r="C348" s="167"/>
      <c r="D348" s="167"/>
      <c r="E348" s="167"/>
      <c r="F348" s="167"/>
      <c r="G348" s="167"/>
      <c r="I348" s="136"/>
    </row>
    <row r="349" spans="1:9" s="139" customFormat="1" ht="15" customHeight="1">
      <c r="A349" s="140"/>
      <c r="B349" s="167"/>
      <c r="C349" s="167"/>
      <c r="D349" s="167"/>
      <c r="E349" s="167"/>
      <c r="F349" s="167"/>
      <c r="G349" s="167"/>
      <c r="I349" s="136"/>
    </row>
    <row r="350" spans="1:9" s="139" customFormat="1" ht="15" customHeight="1">
      <c r="A350" s="140"/>
      <c r="B350" s="167"/>
      <c r="C350" s="167"/>
      <c r="D350" s="167"/>
      <c r="E350" s="167"/>
      <c r="F350" s="167"/>
      <c r="G350" s="167"/>
      <c r="I350" s="136"/>
    </row>
    <row r="351" spans="1:9" s="139" customFormat="1" ht="15" customHeight="1">
      <c r="A351" s="140"/>
      <c r="B351" s="167"/>
      <c r="C351" s="167"/>
      <c r="D351" s="167"/>
      <c r="E351" s="167"/>
      <c r="F351" s="167"/>
      <c r="G351" s="167"/>
      <c r="I351" s="136"/>
    </row>
    <row r="352" spans="1:9" s="139" customFormat="1" ht="15" customHeight="1">
      <c r="A352" s="140"/>
      <c r="B352" s="167"/>
      <c r="C352" s="167"/>
      <c r="D352" s="167"/>
      <c r="E352" s="167"/>
      <c r="F352" s="167"/>
      <c r="G352" s="167"/>
      <c r="I352" s="136"/>
    </row>
    <row r="353" spans="1:9" s="139" customFormat="1" ht="15" customHeight="1">
      <c r="A353" s="140"/>
      <c r="B353" s="167"/>
      <c r="C353" s="167"/>
      <c r="D353" s="167"/>
      <c r="E353" s="167"/>
      <c r="F353" s="167"/>
      <c r="G353" s="167"/>
      <c r="I353" s="136"/>
    </row>
    <row r="354" spans="1:9" s="139" customFormat="1" ht="15" customHeight="1">
      <c r="A354" s="140"/>
      <c r="B354" s="167"/>
      <c r="C354" s="167"/>
      <c r="D354" s="167"/>
      <c r="E354" s="167"/>
      <c r="F354" s="167"/>
      <c r="G354" s="167"/>
      <c r="I354" s="136"/>
    </row>
    <row r="355" spans="1:9" s="139" customFormat="1" ht="15" customHeight="1">
      <c r="A355" s="140"/>
      <c r="B355" s="167"/>
      <c r="C355" s="167"/>
      <c r="D355" s="167"/>
      <c r="E355" s="167"/>
      <c r="F355" s="167"/>
      <c r="G355" s="167"/>
      <c r="I355" s="136"/>
    </row>
    <row r="356" spans="1:9" s="139" customFormat="1" ht="15" customHeight="1">
      <c r="A356" s="140"/>
      <c r="B356" s="167"/>
      <c r="C356" s="167"/>
      <c r="D356" s="167"/>
      <c r="E356" s="167"/>
      <c r="F356" s="167"/>
      <c r="G356" s="167"/>
      <c r="I356" s="136"/>
    </row>
    <row r="357" spans="1:9" s="139" customFormat="1" ht="15" customHeight="1">
      <c r="A357" s="140"/>
      <c r="B357" s="167"/>
      <c r="C357" s="167"/>
      <c r="D357" s="167"/>
      <c r="E357" s="167"/>
      <c r="F357" s="167"/>
      <c r="G357" s="167"/>
      <c r="I357" s="136"/>
    </row>
    <row r="358" spans="1:9" s="139" customFormat="1" ht="15" customHeight="1">
      <c r="A358" s="140"/>
      <c r="B358" s="167"/>
      <c r="C358" s="167"/>
      <c r="D358" s="167"/>
      <c r="E358" s="167"/>
      <c r="F358" s="167"/>
      <c r="G358" s="167"/>
      <c r="I358" s="136"/>
    </row>
    <row r="359" spans="1:9" s="139" customFormat="1" ht="15" customHeight="1">
      <c r="A359" s="140"/>
      <c r="B359" s="167"/>
      <c r="C359" s="167"/>
      <c r="D359" s="167"/>
      <c r="E359" s="167"/>
      <c r="F359" s="167"/>
      <c r="G359" s="167"/>
      <c r="I359" s="136"/>
    </row>
    <row r="360" spans="1:9" s="139" customFormat="1" ht="15" customHeight="1">
      <c r="A360" s="140"/>
      <c r="B360" s="167"/>
      <c r="C360" s="167"/>
      <c r="D360" s="167"/>
      <c r="E360" s="167"/>
      <c r="F360" s="167"/>
      <c r="G360" s="167"/>
      <c r="I360" s="136"/>
    </row>
    <row r="361" spans="1:9" s="139" customFormat="1" ht="15" customHeight="1">
      <c r="A361" s="140"/>
      <c r="B361" s="167"/>
      <c r="C361" s="167"/>
      <c r="D361" s="167"/>
      <c r="E361" s="167"/>
      <c r="F361" s="167"/>
      <c r="G361" s="167"/>
      <c r="I361" s="136"/>
    </row>
    <row r="362" spans="1:9" s="139" customFormat="1" ht="15" customHeight="1">
      <c r="A362" s="140"/>
      <c r="B362" s="167"/>
      <c r="C362" s="167"/>
      <c r="D362" s="167"/>
      <c r="E362" s="167"/>
      <c r="F362" s="167"/>
      <c r="G362" s="167"/>
      <c r="I362" s="136"/>
    </row>
    <row r="363" spans="1:9" s="139" customFormat="1" ht="15" customHeight="1">
      <c r="A363" s="140"/>
      <c r="B363" s="167"/>
      <c r="C363" s="167"/>
      <c r="D363" s="167"/>
      <c r="E363" s="167"/>
      <c r="F363" s="167"/>
      <c r="G363" s="167"/>
      <c r="I363" s="136"/>
    </row>
    <row r="364" spans="1:9" s="139" customFormat="1" ht="15" customHeight="1">
      <c r="A364" s="140"/>
      <c r="B364" s="167"/>
      <c r="C364" s="167"/>
      <c r="D364" s="167"/>
      <c r="E364" s="167"/>
      <c r="F364" s="167"/>
      <c r="G364" s="167"/>
      <c r="I364" s="136"/>
    </row>
    <row r="365" spans="1:9" s="139" customFormat="1" ht="15" customHeight="1">
      <c r="A365" s="140"/>
      <c r="B365" s="167"/>
      <c r="C365" s="167"/>
      <c r="D365" s="167"/>
      <c r="E365" s="167"/>
      <c r="F365" s="167"/>
      <c r="G365" s="167"/>
      <c r="I365" s="136"/>
    </row>
    <row r="366" spans="1:9" s="139" customFormat="1" ht="15" customHeight="1">
      <c r="A366" s="140"/>
      <c r="B366" s="167"/>
      <c r="C366" s="167"/>
      <c r="D366" s="167"/>
      <c r="E366" s="167"/>
      <c r="F366" s="167"/>
      <c r="G366" s="167"/>
      <c r="I366" s="136"/>
    </row>
    <row r="367" spans="1:9" s="139" customFormat="1" ht="15" customHeight="1">
      <c r="A367" s="140"/>
      <c r="B367" s="167"/>
      <c r="C367" s="167"/>
      <c r="D367" s="167"/>
      <c r="E367" s="167"/>
      <c r="F367" s="167"/>
      <c r="G367" s="167"/>
      <c r="I367" s="136"/>
    </row>
    <row r="368" spans="1:9" s="139" customFormat="1" ht="15" customHeight="1">
      <c r="A368" s="140"/>
      <c r="B368" s="167"/>
      <c r="C368" s="167"/>
      <c r="D368" s="167"/>
      <c r="E368" s="167"/>
      <c r="F368" s="167"/>
      <c r="G368" s="167"/>
      <c r="I368" s="136"/>
    </row>
    <row r="369" spans="1:9" s="139" customFormat="1" ht="15" customHeight="1">
      <c r="A369" s="140"/>
      <c r="B369" s="167"/>
      <c r="C369" s="167"/>
      <c r="D369" s="167"/>
      <c r="E369" s="167"/>
      <c r="F369" s="167"/>
      <c r="G369" s="167"/>
      <c r="I369" s="136"/>
    </row>
    <row r="370" spans="1:9" s="139" customFormat="1" ht="15" customHeight="1">
      <c r="A370" s="140"/>
      <c r="B370" s="167"/>
      <c r="C370" s="167"/>
      <c r="D370" s="167"/>
      <c r="E370" s="167"/>
      <c r="F370" s="167"/>
      <c r="G370" s="167"/>
      <c r="I370" s="136"/>
    </row>
    <row r="371" spans="1:9" s="139" customFormat="1" ht="15" customHeight="1">
      <c r="A371" s="140"/>
      <c r="B371" s="167"/>
      <c r="C371" s="167"/>
      <c r="D371" s="167"/>
      <c r="E371" s="167"/>
      <c r="F371" s="167"/>
      <c r="G371" s="167"/>
      <c r="I371" s="136"/>
    </row>
    <row r="372" spans="1:9" s="139" customFormat="1" ht="15" customHeight="1">
      <c r="A372" s="140"/>
      <c r="B372" s="167"/>
      <c r="C372" s="167"/>
      <c r="D372" s="167"/>
      <c r="E372" s="167"/>
      <c r="F372" s="167"/>
      <c r="G372" s="167"/>
      <c r="I372" s="136"/>
    </row>
    <row r="373" spans="1:9" s="139" customFormat="1" ht="15" customHeight="1">
      <c r="A373" s="140"/>
      <c r="B373" s="167"/>
      <c r="C373" s="167"/>
      <c r="D373" s="167"/>
      <c r="E373" s="167"/>
      <c r="F373" s="167"/>
      <c r="G373" s="167"/>
      <c r="I373" s="136"/>
    </row>
    <row r="374" spans="1:9" s="139" customFormat="1" ht="15" customHeight="1">
      <c r="A374" s="140"/>
      <c r="B374" s="167"/>
      <c r="C374" s="167"/>
      <c r="D374" s="167"/>
      <c r="E374" s="167"/>
      <c r="F374" s="167"/>
      <c r="G374" s="167"/>
      <c r="I374" s="136"/>
    </row>
    <row r="375" spans="1:9" s="139" customFormat="1" ht="15" customHeight="1">
      <c r="A375" s="140"/>
      <c r="B375" s="167"/>
      <c r="C375" s="167"/>
      <c r="D375" s="167"/>
      <c r="E375" s="167"/>
      <c r="F375" s="167"/>
      <c r="G375" s="167"/>
      <c r="I375" s="136"/>
    </row>
    <row r="376" spans="1:9" s="139" customFormat="1" ht="15" customHeight="1">
      <c r="A376" s="140"/>
      <c r="B376" s="167"/>
      <c r="C376" s="167"/>
      <c r="D376" s="167"/>
      <c r="E376" s="167"/>
      <c r="F376" s="167"/>
      <c r="G376" s="167"/>
      <c r="I376" s="136"/>
    </row>
    <row r="377" spans="1:9" s="139" customFormat="1" ht="15" customHeight="1">
      <c r="A377" s="140"/>
      <c r="B377" s="167"/>
      <c r="C377" s="167"/>
      <c r="D377" s="167"/>
      <c r="E377" s="167"/>
      <c r="F377" s="167"/>
      <c r="G377" s="167"/>
      <c r="I377" s="136"/>
    </row>
    <row r="378" spans="1:9" s="139" customFormat="1" ht="15" customHeight="1">
      <c r="A378" s="140"/>
      <c r="B378" s="167"/>
      <c r="C378" s="167"/>
      <c r="D378" s="167"/>
      <c r="E378" s="167"/>
      <c r="F378" s="167"/>
      <c r="G378" s="167"/>
      <c r="I378" s="136"/>
    </row>
    <row r="379" spans="1:9" s="139" customFormat="1" ht="15" customHeight="1">
      <c r="A379" s="140"/>
      <c r="B379" s="167"/>
      <c r="C379" s="167"/>
      <c r="D379" s="167"/>
      <c r="E379" s="167"/>
      <c r="F379" s="167"/>
      <c r="G379" s="167"/>
      <c r="I379" s="136"/>
    </row>
    <row r="380" spans="1:9" s="139" customFormat="1" ht="15" customHeight="1">
      <c r="A380" s="140"/>
      <c r="B380" s="167"/>
      <c r="C380" s="167"/>
      <c r="D380" s="167"/>
      <c r="E380" s="167"/>
      <c r="F380" s="167"/>
      <c r="G380" s="167"/>
      <c r="I380" s="136"/>
    </row>
    <row r="381" spans="1:9" s="139" customFormat="1" ht="15" customHeight="1">
      <c r="A381" s="140"/>
      <c r="B381" s="167"/>
      <c r="C381" s="167"/>
      <c r="D381" s="167"/>
      <c r="E381" s="167"/>
      <c r="F381" s="167"/>
      <c r="G381" s="167"/>
      <c r="I381" s="136"/>
    </row>
    <row r="382" spans="1:9" s="139" customFormat="1" ht="15" customHeight="1">
      <c r="A382" s="140"/>
      <c r="B382" s="167"/>
      <c r="C382" s="167"/>
      <c r="D382" s="167"/>
      <c r="E382" s="167"/>
      <c r="F382" s="167"/>
      <c r="G382" s="167"/>
      <c r="I382" s="136"/>
    </row>
    <row r="383" spans="1:9" s="139" customFormat="1" ht="15" customHeight="1">
      <c r="A383" s="140"/>
      <c r="B383" s="167"/>
      <c r="C383" s="167"/>
      <c r="D383" s="167"/>
      <c r="E383" s="167"/>
      <c r="F383" s="167"/>
      <c r="G383" s="167"/>
      <c r="I383" s="136"/>
    </row>
    <row r="384" spans="1:9" s="139" customFormat="1" ht="15" customHeight="1">
      <c r="A384" s="140"/>
      <c r="B384" s="167"/>
      <c r="C384" s="167"/>
      <c r="D384" s="167"/>
      <c r="E384" s="167"/>
      <c r="F384" s="167"/>
      <c r="G384" s="167"/>
      <c r="I384" s="136"/>
    </row>
    <row r="385" spans="1:9" s="139" customFormat="1" ht="15" customHeight="1">
      <c r="A385" s="140"/>
      <c r="B385" s="167"/>
      <c r="C385" s="167"/>
      <c r="D385" s="167"/>
      <c r="E385" s="167"/>
      <c r="F385" s="167"/>
      <c r="G385" s="167"/>
      <c r="I385" s="136"/>
    </row>
    <row r="386" spans="1:9" s="139" customFormat="1" ht="15" customHeight="1">
      <c r="A386" s="140"/>
      <c r="B386" s="167"/>
      <c r="C386" s="167"/>
      <c r="D386" s="167"/>
      <c r="E386" s="167"/>
      <c r="F386" s="167"/>
      <c r="G386" s="167"/>
      <c r="I386" s="136"/>
    </row>
    <row r="387" spans="1:9" s="139" customFormat="1" ht="15" customHeight="1">
      <c r="A387" s="140"/>
      <c r="B387" s="167"/>
      <c r="C387" s="167"/>
      <c r="D387" s="167"/>
      <c r="E387" s="167"/>
      <c r="F387" s="167"/>
      <c r="G387" s="167"/>
      <c r="I387" s="136"/>
    </row>
    <row r="388" spans="1:9" s="139" customFormat="1" ht="15" customHeight="1">
      <c r="A388" s="140"/>
      <c r="B388" s="167"/>
      <c r="C388" s="167"/>
      <c r="D388" s="167"/>
      <c r="E388" s="167"/>
      <c r="F388" s="167"/>
      <c r="G388" s="167"/>
      <c r="I388" s="136"/>
    </row>
    <row r="389" spans="1:9" s="139" customFormat="1" ht="15" customHeight="1">
      <c r="A389" s="140"/>
      <c r="B389" s="167"/>
      <c r="C389" s="167"/>
      <c r="D389" s="167"/>
      <c r="E389" s="167"/>
      <c r="F389" s="167"/>
      <c r="G389" s="167"/>
      <c r="I389" s="136"/>
    </row>
    <row r="390" spans="1:9" s="139" customFormat="1" ht="15" customHeight="1">
      <c r="A390" s="140"/>
      <c r="B390" s="167"/>
      <c r="C390" s="167"/>
      <c r="D390" s="167"/>
      <c r="E390" s="167"/>
      <c r="F390" s="167"/>
      <c r="G390" s="167"/>
      <c r="I390" s="136"/>
    </row>
    <row r="391" spans="1:9" s="139" customFormat="1" ht="15" customHeight="1">
      <c r="A391" s="140"/>
      <c r="B391" s="167"/>
      <c r="C391" s="167"/>
      <c r="D391" s="167"/>
      <c r="E391" s="167"/>
      <c r="F391" s="167"/>
      <c r="G391" s="167"/>
      <c r="I391" s="136"/>
    </row>
    <row r="392" spans="1:9" s="139" customFormat="1" ht="15" customHeight="1">
      <c r="A392" s="140"/>
      <c r="B392" s="167"/>
      <c r="C392" s="167"/>
      <c r="D392" s="167"/>
      <c r="E392" s="167"/>
      <c r="F392" s="167"/>
      <c r="G392" s="167"/>
      <c r="I392" s="136"/>
    </row>
    <row r="393" spans="1:9" s="139" customFormat="1" ht="15" customHeight="1">
      <c r="A393" s="140"/>
      <c r="B393" s="167"/>
      <c r="C393" s="167"/>
      <c r="D393" s="167"/>
      <c r="E393" s="167"/>
      <c r="F393" s="167"/>
      <c r="G393" s="167"/>
      <c r="I393" s="136"/>
    </row>
    <row r="394" spans="1:9" s="139" customFormat="1" ht="15" customHeight="1">
      <c r="A394" s="140"/>
      <c r="B394" s="167"/>
      <c r="C394" s="167"/>
      <c r="D394" s="167"/>
      <c r="E394" s="167"/>
      <c r="F394" s="167"/>
      <c r="G394" s="167"/>
      <c r="I394" s="136"/>
    </row>
    <row r="395" spans="1:9" s="139" customFormat="1" ht="15" customHeight="1">
      <c r="A395" s="140"/>
      <c r="B395" s="167"/>
      <c r="C395" s="167"/>
      <c r="D395" s="167"/>
      <c r="E395" s="167"/>
      <c r="F395" s="167"/>
      <c r="G395" s="167"/>
      <c r="I395" s="136"/>
    </row>
    <row r="396" spans="1:9" s="139" customFormat="1" ht="15" customHeight="1">
      <c r="A396" s="140"/>
      <c r="B396" s="167"/>
      <c r="C396" s="167"/>
      <c r="D396" s="167"/>
      <c r="E396" s="167"/>
      <c r="F396" s="167"/>
      <c r="G396" s="167"/>
      <c r="I396" s="136"/>
    </row>
    <row r="397" spans="1:9" s="139" customFormat="1" ht="15" customHeight="1">
      <c r="A397" s="140"/>
      <c r="B397" s="167"/>
      <c r="C397" s="167"/>
      <c r="D397" s="167"/>
      <c r="E397" s="167"/>
      <c r="F397" s="167"/>
      <c r="G397" s="167"/>
      <c r="I397" s="136"/>
    </row>
    <row r="398" spans="1:9" s="139" customFormat="1" ht="15" customHeight="1">
      <c r="A398" s="140"/>
      <c r="B398" s="167"/>
      <c r="C398" s="167"/>
      <c r="D398" s="167"/>
      <c r="E398" s="167"/>
      <c r="F398" s="167"/>
      <c r="G398" s="167"/>
      <c r="I398" s="136"/>
    </row>
    <row r="399" spans="1:9" s="139" customFormat="1" ht="15" customHeight="1">
      <c r="A399" s="140"/>
      <c r="B399" s="167"/>
      <c r="C399" s="167"/>
      <c r="D399" s="167"/>
      <c r="E399" s="167"/>
      <c r="F399" s="167"/>
      <c r="G399" s="167"/>
      <c r="I399" s="136"/>
    </row>
    <row r="400" spans="1:9" s="139" customFormat="1" ht="15" customHeight="1">
      <c r="A400" s="140"/>
      <c r="B400" s="167"/>
      <c r="C400" s="167"/>
      <c r="D400" s="167"/>
      <c r="E400" s="167"/>
      <c r="F400" s="167"/>
      <c r="G400" s="167"/>
      <c r="I400" s="136"/>
    </row>
    <row r="401" spans="1:9" s="139" customFormat="1" ht="15" customHeight="1">
      <c r="A401" s="140"/>
      <c r="B401" s="167"/>
      <c r="C401" s="167"/>
      <c r="D401" s="167"/>
      <c r="E401" s="167"/>
      <c r="F401" s="167"/>
      <c r="G401" s="167"/>
      <c r="I401" s="136"/>
    </row>
    <row r="402" spans="1:9" s="139" customFormat="1" ht="15" customHeight="1">
      <c r="A402" s="140"/>
      <c r="B402" s="167"/>
      <c r="C402" s="167"/>
      <c r="D402" s="167"/>
      <c r="E402" s="167"/>
      <c r="F402" s="167"/>
      <c r="G402" s="167"/>
      <c r="I402" s="136"/>
    </row>
    <row r="403" spans="1:9" s="139" customFormat="1" ht="15" customHeight="1">
      <c r="A403" s="140"/>
      <c r="B403" s="167"/>
      <c r="C403" s="167"/>
      <c r="D403" s="167"/>
      <c r="E403" s="167"/>
      <c r="F403" s="167"/>
      <c r="G403" s="167"/>
      <c r="I403" s="136"/>
    </row>
    <row r="404" spans="1:9" s="139" customFormat="1" ht="15" customHeight="1">
      <c r="A404" s="140"/>
      <c r="B404" s="167"/>
      <c r="C404" s="167"/>
      <c r="D404" s="167"/>
      <c r="E404" s="167"/>
      <c r="F404" s="167"/>
      <c r="G404" s="167"/>
      <c r="I404" s="136"/>
    </row>
    <row r="405" spans="1:9" s="139" customFormat="1" ht="15" customHeight="1">
      <c r="A405" s="140"/>
      <c r="B405" s="167"/>
      <c r="C405" s="167"/>
      <c r="D405" s="167"/>
      <c r="E405" s="167"/>
      <c r="F405" s="167"/>
      <c r="G405" s="167"/>
      <c r="I405" s="136"/>
    </row>
    <row r="406" spans="1:9" s="139" customFormat="1" ht="15" customHeight="1">
      <c r="A406" s="140"/>
      <c r="B406" s="167"/>
      <c r="C406" s="167"/>
      <c r="D406" s="167"/>
      <c r="E406" s="167"/>
      <c r="F406" s="167"/>
      <c r="G406" s="167"/>
      <c r="I406" s="136"/>
    </row>
    <row r="407" spans="1:9" s="139" customFormat="1" ht="15" customHeight="1">
      <c r="A407" s="140"/>
      <c r="B407" s="167"/>
      <c r="C407" s="167"/>
      <c r="D407" s="167"/>
      <c r="E407" s="167"/>
      <c r="F407" s="167"/>
      <c r="G407" s="167"/>
      <c r="I407" s="136"/>
    </row>
    <row r="408" spans="1:9" s="139" customFormat="1" ht="15" customHeight="1">
      <c r="A408" s="140"/>
      <c r="B408" s="167"/>
      <c r="C408" s="167"/>
      <c r="D408" s="167"/>
      <c r="E408" s="167"/>
      <c r="F408" s="167"/>
      <c r="G408" s="167"/>
      <c r="I408" s="136"/>
    </row>
    <row r="409" spans="1:9" s="139" customFormat="1" ht="15" customHeight="1">
      <c r="A409" s="140"/>
      <c r="B409" s="167"/>
      <c r="C409" s="167"/>
      <c r="D409" s="167"/>
      <c r="E409" s="167"/>
      <c r="F409" s="167"/>
      <c r="G409" s="167"/>
      <c r="I409" s="136"/>
    </row>
    <row r="410" spans="1:9" s="139" customFormat="1" ht="15" customHeight="1">
      <c r="A410" s="140"/>
      <c r="B410" s="167"/>
      <c r="C410" s="167"/>
      <c r="D410" s="167"/>
      <c r="E410" s="167"/>
      <c r="F410" s="167"/>
      <c r="G410" s="167"/>
      <c r="I410" s="136"/>
    </row>
    <row r="411" spans="1:9" s="139" customFormat="1" ht="15" customHeight="1">
      <c r="A411" s="140"/>
      <c r="B411" s="167"/>
      <c r="C411" s="167"/>
      <c r="D411" s="167"/>
      <c r="E411" s="167"/>
      <c r="F411" s="167"/>
      <c r="G411" s="167"/>
      <c r="I411" s="136"/>
    </row>
    <row r="412" spans="1:9" s="139" customFormat="1" ht="15" customHeight="1">
      <c r="A412" s="140"/>
      <c r="B412" s="167"/>
      <c r="C412" s="167"/>
      <c r="D412" s="167"/>
      <c r="E412" s="167"/>
      <c r="F412" s="167"/>
      <c r="G412" s="167"/>
      <c r="I412" s="136"/>
    </row>
    <row r="413" spans="1:9" s="139" customFormat="1" ht="15" customHeight="1">
      <c r="A413" s="140"/>
      <c r="B413" s="167"/>
      <c r="C413" s="167"/>
      <c r="D413" s="167"/>
      <c r="E413" s="167"/>
      <c r="F413" s="167"/>
      <c r="G413" s="167"/>
      <c r="I413" s="136"/>
    </row>
    <row r="414" spans="1:9" s="139" customFormat="1" ht="15" customHeight="1">
      <c r="A414" s="140"/>
      <c r="B414" s="167"/>
      <c r="C414" s="167"/>
      <c r="D414" s="167"/>
      <c r="E414" s="167"/>
      <c r="F414" s="167"/>
      <c r="G414" s="167"/>
      <c r="I414" s="136"/>
    </row>
    <row r="415" spans="1:9" s="139" customFormat="1" ht="15" customHeight="1">
      <c r="A415" s="140"/>
      <c r="B415" s="167"/>
      <c r="C415" s="167"/>
      <c r="D415" s="167"/>
      <c r="E415" s="167"/>
      <c r="F415" s="167"/>
      <c r="G415" s="167"/>
      <c r="I415" s="136"/>
    </row>
    <row r="416" spans="1:9" s="139" customFormat="1" ht="15" customHeight="1">
      <c r="A416" s="140"/>
      <c r="B416" s="167"/>
      <c r="C416" s="167"/>
      <c r="D416" s="167"/>
      <c r="E416" s="167"/>
      <c r="F416" s="167"/>
      <c r="G416" s="167"/>
      <c r="I416" s="136"/>
    </row>
    <row r="417" spans="1:9" s="139" customFormat="1" ht="15" customHeight="1">
      <c r="A417" s="140"/>
      <c r="B417" s="167"/>
      <c r="C417" s="167"/>
      <c r="D417" s="167"/>
      <c r="E417" s="167"/>
      <c r="F417" s="167"/>
      <c r="G417" s="167"/>
      <c r="I417" s="136"/>
    </row>
    <row r="418" spans="1:9" s="139" customFormat="1" ht="15" customHeight="1">
      <c r="A418" s="140"/>
      <c r="B418" s="167"/>
      <c r="C418" s="167"/>
      <c r="D418" s="167"/>
      <c r="E418" s="167"/>
      <c r="F418" s="167"/>
      <c r="G418" s="167"/>
      <c r="I418" s="136"/>
    </row>
    <row r="419" spans="1:9" s="139" customFormat="1" ht="15" customHeight="1">
      <c r="A419" s="140"/>
      <c r="B419" s="167"/>
      <c r="C419" s="167"/>
      <c r="D419" s="167"/>
      <c r="E419" s="167"/>
      <c r="F419" s="167"/>
      <c r="G419" s="167"/>
      <c r="I419" s="136"/>
    </row>
    <row r="420" spans="1:9" s="139" customFormat="1" ht="15" customHeight="1">
      <c r="A420" s="140"/>
      <c r="B420" s="167"/>
      <c r="C420" s="167"/>
      <c r="D420" s="167"/>
      <c r="E420" s="167"/>
      <c r="F420" s="167"/>
      <c r="G420" s="167"/>
      <c r="I420" s="136"/>
    </row>
    <row r="421" spans="1:9" s="139" customFormat="1" ht="15" customHeight="1">
      <c r="A421" s="140"/>
      <c r="B421" s="167"/>
      <c r="C421" s="167"/>
      <c r="D421" s="167"/>
      <c r="E421" s="167"/>
      <c r="F421" s="167"/>
      <c r="G421" s="167"/>
      <c r="I421" s="136"/>
    </row>
    <row r="422" spans="1:9" s="139" customFormat="1" ht="15" customHeight="1">
      <c r="A422" s="140"/>
      <c r="B422" s="167"/>
      <c r="C422" s="167"/>
      <c r="D422" s="167"/>
      <c r="E422" s="167"/>
      <c r="F422" s="167"/>
      <c r="G422" s="167"/>
      <c r="I422" s="136"/>
    </row>
    <row r="423" spans="1:9" s="139" customFormat="1" ht="15" customHeight="1">
      <c r="A423" s="140"/>
      <c r="B423" s="167"/>
      <c r="C423" s="167"/>
      <c r="D423" s="167"/>
      <c r="E423" s="167"/>
      <c r="F423" s="167"/>
      <c r="G423" s="167"/>
      <c r="I423" s="136"/>
    </row>
    <row r="424" spans="1:9" s="139" customFormat="1" ht="15" customHeight="1">
      <c r="A424" s="140"/>
      <c r="B424" s="167"/>
      <c r="C424" s="167"/>
      <c r="D424" s="167"/>
      <c r="E424" s="167"/>
      <c r="F424" s="167"/>
      <c r="G424" s="167"/>
      <c r="I424" s="136"/>
    </row>
    <row r="425" spans="1:9" s="139" customFormat="1" ht="15" customHeight="1">
      <c r="A425" s="140"/>
      <c r="B425" s="167"/>
      <c r="C425" s="167"/>
      <c r="D425" s="167"/>
      <c r="E425" s="167"/>
      <c r="F425" s="167"/>
      <c r="G425" s="167"/>
      <c r="I425" s="136"/>
    </row>
    <row r="426" spans="1:9" s="139" customFormat="1" ht="15" customHeight="1">
      <c r="A426" s="140"/>
      <c r="B426" s="167"/>
      <c r="C426" s="167"/>
      <c r="D426" s="167"/>
      <c r="E426" s="167"/>
      <c r="F426" s="167"/>
      <c r="G426" s="167"/>
      <c r="I426" s="136"/>
    </row>
    <row r="427" spans="1:9" s="139" customFormat="1" ht="15" customHeight="1">
      <c r="A427" s="140"/>
      <c r="B427" s="167"/>
      <c r="C427" s="167"/>
      <c r="D427" s="167"/>
      <c r="E427" s="167"/>
      <c r="F427" s="167"/>
      <c r="G427" s="167"/>
      <c r="I427" s="136"/>
    </row>
    <row r="428" spans="1:9" s="139" customFormat="1" ht="15" customHeight="1">
      <c r="A428" s="140"/>
      <c r="B428" s="167"/>
      <c r="C428" s="167"/>
      <c r="D428" s="167"/>
      <c r="E428" s="167"/>
      <c r="F428" s="167"/>
      <c r="G428" s="167"/>
      <c r="I428" s="136"/>
    </row>
    <row r="429" spans="1:9" s="139" customFormat="1" ht="15" customHeight="1">
      <c r="A429" s="140"/>
      <c r="B429" s="167"/>
      <c r="C429" s="167"/>
      <c r="D429" s="167"/>
      <c r="E429" s="167"/>
      <c r="F429" s="167"/>
      <c r="G429" s="167"/>
      <c r="I429" s="136"/>
    </row>
    <row r="430" spans="1:9" s="139" customFormat="1" ht="15" customHeight="1">
      <c r="A430" s="140"/>
      <c r="B430" s="167"/>
      <c r="C430" s="167"/>
      <c r="D430" s="167"/>
      <c r="E430" s="167"/>
      <c r="F430" s="167"/>
      <c r="G430" s="167"/>
      <c r="I430" s="136"/>
    </row>
    <row r="431" spans="1:9" s="139" customFormat="1" ht="15" customHeight="1">
      <c r="A431" s="140"/>
      <c r="B431" s="167"/>
      <c r="C431" s="167"/>
      <c r="D431" s="167"/>
      <c r="E431" s="167"/>
      <c r="F431" s="167"/>
      <c r="G431" s="167"/>
      <c r="I431" s="136"/>
    </row>
    <row r="432" spans="1:9" s="139" customFormat="1" ht="15" customHeight="1">
      <c r="A432" s="140"/>
      <c r="B432" s="167"/>
      <c r="C432" s="167"/>
      <c r="D432" s="167"/>
      <c r="E432" s="167"/>
      <c r="F432" s="167"/>
      <c r="G432" s="167"/>
      <c r="I432" s="136"/>
    </row>
    <row r="433" spans="1:9" s="139" customFormat="1" ht="15" customHeight="1">
      <c r="A433" s="140"/>
      <c r="B433" s="167"/>
      <c r="C433" s="167"/>
      <c r="D433" s="167"/>
      <c r="E433" s="167"/>
      <c r="F433" s="167"/>
      <c r="G433" s="167"/>
      <c r="I433" s="136"/>
    </row>
    <row r="434" spans="1:9" s="139" customFormat="1" ht="15" customHeight="1">
      <c r="A434" s="140"/>
      <c r="B434" s="167"/>
      <c r="C434" s="167"/>
      <c r="D434" s="167"/>
      <c r="E434" s="167"/>
      <c r="F434" s="167"/>
      <c r="G434" s="167"/>
      <c r="I434" s="136"/>
    </row>
    <row r="435" spans="1:9" s="139" customFormat="1" ht="15" customHeight="1">
      <c r="A435" s="140"/>
      <c r="B435" s="167"/>
      <c r="C435" s="167"/>
      <c r="D435" s="167"/>
      <c r="E435" s="167"/>
      <c r="F435" s="167"/>
      <c r="G435" s="167"/>
      <c r="I435" s="136"/>
    </row>
    <row r="436" spans="1:9" s="139" customFormat="1" ht="15" customHeight="1">
      <c r="A436" s="140"/>
      <c r="B436" s="167"/>
      <c r="C436" s="167"/>
      <c r="D436" s="167"/>
      <c r="E436" s="167"/>
      <c r="F436" s="167"/>
      <c r="G436" s="167"/>
      <c r="I436" s="136"/>
    </row>
    <row r="437" spans="1:9" s="139" customFormat="1" ht="15" customHeight="1">
      <c r="A437" s="140"/>
      <c r="B437" s="167"/>
      <c r="C437" s="167"/>
      <c r="D437" s="167"/>
      <c r="E437" s="167"/>
      <c r="F437" s="167"/>
      <c r="G437" s="167"/>
      <c r="I437" s="136"/>
    </row>
    <row r="438" spans="1:9" s="139" customFormat="1" ht="15" customHeight="1">
      <c r="A438" s="140"/>
      <c r="B438" s="167"/>
      <c r="C438" s="167"/>
      <c r="D438" s="167"/>
      <c r="E438" s="167"/>
      <c r="F438" s="167"/>
      <c r="G438" s="167"/>
      <c r="I438" s="136"/>
    </row>
    <row r="439" spans="1:9" s="139" customFormat="1" ht="15" customHeight="1">
      <c r="A439" s="140"/>
      <c r="B439" s="167"/>
      <c r="C439" s="167"/>
      <c r="D439" s="167"/>
      <c r="E439" s="167"/>
      <c r="F439" s="167"/>
      <c r="G439" s="167"/>
      <c r="I439" s="136"/>
    </row>
    <row r="440" spans="1:9" s="139" customFormat="1" ht="15" customHeight="1">
      <c r="A440" s="140"/>
      <c r="B440" s="167"/>
      <c r="C440" s="167"/>
      <c r="D440" s="167"/>
      <c r="E440" s="167"/>
      <c r="F440" s="167"/>
      <c r="G440" s="167"/>
      <c r="I440" s="136"/>
    </row>
    <row r="441" spans="1:9" s="139" customFormat="1" ht="15" customHeight="1">
      <c r="A441" s="140"/>
      <c r="B441" s="167"/>
      <c r="C441" s="167"/>
      <c r="D441" s="167"/>
      <c r="E441" s="167"/>
      <c r="F441" s="167"/>
      <c r="G441" s="167"/>
      <c r="I441" s="136"/>
    </row>
    <row r="442" spans="1:9" s="139" customFormat="1" ht="15" customHeight="1">
      <c r="A442" s="140"/>
      <c r="B442" s="167"/>
      <c r="C442" s="167"/>
      <c r="D442" s="167"/>
      <c r="E442" s="167"/>
      <c r="F442" s="167"/>
      <c r="G442" s="167"/>
      <c r="I442" s="136"/>
    </row>
    <row r="443" spans="1:9" s="139" customFormat="1" ht="15" customHeight="1">
      <c r="A443" s="140"/>
      <c r="B443" s="167"/>
      <c r="C443" s="167"/>
      <c r="D443" s="167"/>
      <c r="E443" s="167"/>
      <c r="F443" s="167"/>
      <c r="G443" s="167"/>
      <c r="I443" s="136"/>
    </row>
    <row r="444" spans="1:9" s="139" customFormat="1" ht="15" customHeight="1">
      <c r="A444" s="140"/>
      <c r="B444" s="167"/>
      <c r="C444" s="167"/>
      <c r="D444" s="167"/>
      <c r="E444" s="167"/>
      <c r="F444" s="167"/>
      <c r="G444" s="167"/>
      <c r="I444" s="136"/>
    </row>
    <row r="445" spans="1:9" s="139" customFormat="1" ht="15" customHeight="1">
      <c r="A445" s="140"/>
      <c r="B445" s="167"/>
      <c r="C445" s="167"/>
      <c r="D445" s="167"/>
      <c r="E445" s="167"/>
      <c r="F445" s="167"/>
      <c r="G445" s="167"/>
      <c r="I445" s="136"/>
    </row>
    <row r="446" spans="1:9" s="139" customFormat="1" ht="15" customHeight="1">
      <c r="A446" s="140"/>
      <c r="B446" s="167"/>
      <c r="C446" s="167"/>
      <c r="D446" s="167"/>
      <c r="E446" s="167"/>
      <c r="F446" s="167"/>
      <c r="G446" s="167"/>
      <c r="I446" s="136"/>
    </row>
    <row r="447" spans="1:9" s="139" customFormat="1" ht="15" customHeight="1">
      <c r="A447" s="140"/>
      <c r="B447" s="167"/>
      <c r="C447" s="167"/>
      <c r="D447" s="167"/>
      <c r="E447" s="167"/>
      <c r="F447" s="167"/>
      <c r="G447" s="167"/>
      <c r="I447" s="136"/>
    </row>
    <row r="448" spans="1:9" s="139" customFormat="1" ht="15" customHeight="1">
      <c r="A448" s="140"/>
      <c r="B448" s="167"/>
      <c r="C448" s="167"/>
      <c r="D448" s="167"/>
      <c r="E448" s="167"/>
      <c r="F448" s="167"/>
      <c r="G448" s="167"/>
      <c r="I448" s="136"/>
    </row>
    <row r="449" spans="1:9" s="139" customFormat="1" ht="15" customHeight="1">
      <c r="A449" s="140"/>
      <c r="B449" s="167"/>
      <c r="C449" s="167"/>
      <c r="D449" s="167"/>
      <c r="E449" s="167"/>
      <c r="F449" s="167"/>
      <c r="G449" s="167"/>
      <c r="I449" s="136"/>
    </row>
    <row r="450" spans="1:9" s="139" customFormat="1" ht="15" customHeight="1">
      <c r="A450" s="140"/>
      <c r="B450" s="167"/>
      <c r="C450" s="167"/>
      <c r="D450" s="167"/>
      <c r="E450" s="167"/>
      <c r="F450" s="167"/>
      <c r="G450" s="167"/>
      <c r="I450" s="136"/>
    </row>
    <row r="451" spans="1:9" s="139" customFormat="1" ht="15" customHeight="1">
      <c r="A451" s="140"/>
      <c r="B451" s="167"/>
      <c r="C451" s="167"/>
      <c r="D451" s="167"/>
      <c r="E451" s="167"/>
      <c r="F451" s="167"/>
      <c r="G451" s="167"/>
      <c r="I451" s="136"/>
    </row>
    <row r="452" spans="1:9" s="139" customFormat="1" ht="15" customHeight="1">
      <c r="A452" s="140"/>
      <c r="B452" s="167"/>
      <c r="C452" s="167"/>
      <c r="D452" s="167"/>
      <c r="E452" s="167"/>
      <c r="F452" s="167"/>
      <c r="G452" s="167"/>
      <c r="I452" s="136"/>
    </row>
    <row r="453" spans="1:9" s="139" customFormat="1" ht="15" customHeight="1">
      <c r="A453" s="140"/>
      <c r="B453" s="167"/>
      <c r="C453" s="167"/>
      <c r="D453" s="167"/>
      <c r="E453" s="167"/>
      <c r="F453" s="167"/>
      <c r="G453" s="167"/>
      <c r="I453" s="136"/>
    </row>
    <row r="454" spans="1:9" s="139" customFormat="1" ht="15" customHeight="1">
      <c r="A454" s="140"/>
      <c r="B454" s="167"/>
      <c r="C454" s="167"/>
      <c r="D454" s="167"/>
      <c r="E454" s="167"/>
      <c r="F454" s="167"/>
      <c r="G454" s="167"/>
      <c r="I454" s="136"/>
    </row>
    <row r="455" spans="1:9" s="139" customFormat="1" ht="15" customHeight="1">
      <c r="A455" s="140"/>
      <c r="B455" s="167"/>
      <c r="C455" s="167"/>
      <c r="D455" s="167"/>
      <c r="E455" s="167"/>
      <c r="F455" s="167"/>
      <c r="G455" s="167"/>
      <c r="I455" s="136"/>
    </row>
    <row r="456" spans="1:9" s="139" customFormat="1" ht="15" customHeight="1">
      <c r="A456" s="140"/>
      <c r="B456" s="167"/>
      <c r="C456" s="167"/>
      <c r="D456" s="167"/>
      <c r="E456" s="167"/>
      <c r="F456" s="167"/>
      <c r="G456" s="167"/>
      <c r="I456" s="136"/>
    </row>
    <row r="457" spans="1:9" s="139" customFormat="1" ht="15" customHeight="1">
      <c r="A457" s="140"/>
      <c r="B457" s="167"/>
      <c r="C457" s="167"/>
      <c r="D457" s="167"/>
      <c r="E457" s="167"/>
      <c r="F457" s="167"/>
      <c r="G457" s="167"/>
      <c r="I457" s="136"/>
    </row>
    <row r="458" spans="1:9" s="139" customFormat="1" ht="15" customHeight="1">
      <c r="A458" s="140"/>
      <c r="B458" s="167"/>
      <c r="C458" s="167"/>
      <c r="D458" s="167"/>
      <c r="E458" s="167"/>
      <c r="F458" s="167"/>
      <c r="G458" s="167"/>
      <c r="I458" s="136"/>
    </row>
    <row r="459" spans="1:9" s="139" customFormat="1" ht="15" customHeight="1">
      <c r="A459" s="140"/>
      <c r="B459" s="167"/>
      <c r="C459" s="167"/>
      <c r="D459" s="167"/>
      <c r="E459" s="167"/>
      <c r="F459" s="167"/>
      <c r="G459" s="167"/>
      <c r="I459" s="136"/>
    </row>
    <row r="460" spans="1:9" s="139" customFormat="1" ht="15" customHeight="1">
      <c r="A460" s="140"/>
      <c r="B460" s="167"/>
      <c r="C460" s="167"/>
      <c r="D460" s="167"/>
      <c r="E460" s="167"/>
      <c r="F460" s="167"/>
      <c r="G460" s="167"/>
      <c r="I460" s="136"/>
    </row>
    <row r="461" spans="1:9" s="139" customFormat="1" ht="15" customHeight="1">
      <c r="A461" s="140"/>
      <c r="B461" s="167"/>
      <c r="C461" s="167"/>
      <c r="D461" s="167"/>
      <c r="E461" s="167"/>
      <c r="F461" s="167"/>
      <c r="G461" s="167"/>
      <c r="I461" s="136"/>
    </row>
    <row r="462" spans="1:9" s="139" customFormat="1" ht="15" customHeight="1">
      <c r="A462" s="140"/>
      <c r="B462" s="167"/>
      <c r="C462" s="167"/>
      <c r="D462" s="167"/>
      <c r="E462" s="167"/>
      <c r="F462" s="167"/>
      <c r="G462" s="167"/>
      <c r="I462" s="136"/>
    </row>
    <row r="463" spans="1:9" s="139" customFormat="1" ht="15" customHeight="1">
      <c r="A463" s="140"/>
      <c r="B463" s="167"/>
      <c r="C463" s="167"/>
      <c r="D463" s="167"/>
      <c r="E463" s="167"/>
      <c r="F463" s="167"/>
      <c r="G463" s="167"/>
      <c r="I463" s="136"/>
    </row>
    <row r="464" spans="1:9" s="139" customFormat="1" ht="15" customHeight="1">
      <c r="A464" s="140"/>
      <c r="B464" s="167"/>
      <c r="C464" s="167"/>
      <c r="D464" s="167"/>
      <c r="E464" s="167"/>
      <c r="F464" s="167"/>
      <c r="G464" s="167"/>
      <c r="I464" s="136"/>
    </row>
    <row r="465" spans="1:9" s="139" customFormat="1" ht="15" customHeight="1">
      <c r="A465" s="140"/>
      <c r="B465" s="167"/>
      <c r="C465" s="167"/>
      <c r="D465" s="167"/>
      <c r="E465" s="167"/>
      <c r="F465" s="167"/>
      <c r="G465" s="167"/>
      <c r="I465" s="136"/>
    </row>
    <row r="466" spans="1:9" s="139" customFormat="1" ht="15" customHeight="1">
      <c r="A466" s="140"/>
      <c r="B466" s="167"/>
      <c r="C466" s="167"/>
      <c r="D466" s="167"/>
      <c r="E466" s="167"/>
      <c r="F466" s="167"/>
      <c r="G466" s="167"/>
      <c r="I466" s="136"/>
    </row>
    <row r="467" spans="1:9" s="139" customFormat="1" ht="15" customHeight="1">
      <c r="A467" s="140"/>
      <c r="B467" s="167"/>
      <c r="C467" s="167"/>
      <c r="D467" s="167"/>
      <c r="E467" s="167"/>
      <c r="F467" s="167"/>
      <c r="G467" s="167"/>
      <c r="I467" s="136"/>
    </row>
    <row r="468" spans="1:9" s="139" customFormat="1" ht="15" customHeight="1">
      <c r="A468" s="140"/>
      <c r="B468" s="167"/>
      <c r="C468" s="167"/>
      <c r="D468" s="167"/>
      <c r="E468" s="167"/>
      <c r="F468" s="167"/>
      <c r="G468" s="167"/>
      <c r="I468" s="136"/>
    </row>
    <row r="469" spans="1:9" s="139" customFormat="1" ht="15" customHeight="1">
      <c r="A469" s="140"/>
      <c r="B469" s="167"/>
      <c r="C469" s="167"/>
      <c r="D469" s="167"/>
      <c r="E469" s="167"/>
      <c r="F469" s="167"/>
      <c r="G469" s="167"/>
      <c r="I469" s="136"/>
    </row>
    <row r="470" spans="1:9" s="139" customFormat="1" ht="15" customHeight="1">
      <c r="A470" s="140"/>
      <c r="B470" s="167"/>
      <c r="C470" s="167"/>
      <c r="D470" s="167"/>
      <c r="E470" s="167"/>
      <c r="F470" s="167"/>
      <c r="G470" s="167"/>
      <c r="I470" s="136"/>
    </row>
    <row r="471" spans="1:9" s="139" customFormat="1" ht="15" customHeight="1">
      <c r="A471" s="140"/>
      <c r="B471" s="167"/>
      <c r="C471" s="167"/>
      <c r="D471" s="167"/>
      <c r="E471" s="167"/>
      <c r="F471" s="167"/>
      <c r="G471" s="167"/>
      <c r="I471" s="136"/>
    </row>
    <row r="472" spans="1:9" s="139" customFormat="1" ht="15" customHeight="1">
      <c r="A472" s="140"/>
      <c r="B472" s="167"/>
      <c r="C472" s="167"/>
      <c r="D472" s="167"/>
      <c r="E472" s="167"/>
      <c r="F472" s="167"/>
      <c r="G472" s="167"/>
      <c r="I472" s="136"/>
    </row>
    <row r="473" spans="1:9" s="139" customFormat="1" ht="15" customHeight="1">
      <c r="A473" s="140"/>
      <c r="B473" s="167"/>
      <c r="C473" s="167"/>
      <c r="D473" s="167"/>
      <c r="E473" s="167"/>
      <c r="F473" s="167"/>
      <c r="G473" s="167"/>
      <c r="I473" s="136"/>
    </row>
    <row r="474" spans="1:9" s="139" customFormat="1" ht="15" customHeight="1">
      <c r="A474" s="140"/>
      <c r="B474" s="167"/>
      <c r="C474" s="167"/>
      <c r="D474" s="167"/>
      <c r="E474" s="167"/>
      <c r="F474" s="167"/>
      <c r="G474" s="167"/>
      <c r="I474" s="136"/>
    </row>
    <row r="475" spans="1:9" s="139" customFormat="1" ht="15" customHeight="1">
      <c r="A475" s="140"/>
      <c r="B475" s="167"/>
      <c r="C475" s="167"/>
      <c r="D475" s="167"/>
      <c r="E475" s="167"/>
      <c r="F475" s="167"/>
      <c r="G475" s="167"/>
      <c r="I475" s="136"/>
    </row>
    <row r="476" spans="1:9" s="139" customFormat="1" ht="15" customHeight="1">
      <c r="A476" s="140"/>
      <c r="B476" s="167"/>
      <c r="C476" s="167"/>
      <c r="D476" s="167"/>
      <c r="E476" s="167"/>
      <c r="F476" s="167"/>
      <c r="G476" s="167"/>
      <c r="I476" s="136"/>
    </row>
    <row r="477" spans="1:9" s="139" customFormat="1" ht="15" customHeight="1">
      <c r="A477" s="140"/>
      <c r="B477" s="167"/>
      <c r="C477" s="167"/>
      <c r="D477" s="167"/>
      <c r="E477" s="167"/>
      <c r="F477" s="167"/>
      <c r="G477" s="167"/>
      <c r="I477" s="136"/>
    </row>
    <row r="478" spans="1:9" s="139" customFormat="1" ht="15" customHeight="1">
      <c r="A478" s="140"/>
      <c r="B478" s="167"/>
      <c r="C478" s="167"/>
      <c r="D478" s="167"/>
      <c r="E478" s="167"/>
      <c r="F478" s="167"/>
      <c r="G478" s="167"/>
      <c r="I478" s="136"/>
    </row>
    <row r="479" spans="1:9" s="139" customFormat="1" ht="15" customHeight="1">
      <c r="A479" s="140"/>
      <c r="B479" s="167"/>
      <c r="C479" s="167"/>
      <c r="D479" s="167"/>
      <c r="E479" s="167"/>
      <c r="F479" s="167"/>
      <c r="G479" s="167"/>
      <c r="I479" s="136"/>
    </row>
    <row r="480" spans="1:9" s="139" customFormat="1" ht="15" customHeight="1">
      <c r="A480" s="140"/>
      <c r="B480" s="167"/>
      <c r="C480" s="167"/>
      <c r="D480" s="167"/>
      <c r="E480" s="167"/>
      <c r="F480" s="167"/>
      <c r="G480" s="167"/>
      <c r="I480" s="136"/>
    </row>
    <row r="481" spans="1:9" s="139" customFormat="1" ht="15" customHeight="1">
      <c r="A481" s="140"/>
      <c r="B481" s="167"/>
      <c r="C481" s="167"/>
      <c r="D481" s="167"/>
      <c r="E481" s="167"/>
      <c r="F481" s="167"/>
      <c r="G481" s="167"/>
      <c r="I481" s="136"/>
    </row>
    <row r="482" spans="1:9" s="139" customFormat="1" ht="15" customHeight="1">
      <c r="A482" s="140"/>
      <c r="B482" s="167"/>
      <c r="C482" s="167"/>
      <c r="D482" s="167"/>
      <c r="E482" s="167"/>
      <c r="F482" s="167"/>
      <c r="G482" s="167"/>
      <c r="I482" s="136"/>
    </row>
    <row r="483" spans="1:9" s="139" customFormat="1" ht="15" customHeight="1">
      <c r="A483" s="140"/>
      <c r="B483" s="167"/>
      <c r="C483" s="167"/>
      <c r="D483" s="167"/>
      <c r="E483" s="167"/>
      <c r="F483" s="167"/>
      <c r="G483" s="167"/>
      <c r="I483" s="136"/>
    </row>
    <row r="484" spans="1:9" s="139" customFormat="1" ht="15" customHeight="1">
      <c r="A484" s="140"/>
      <c r="B484" s="167"/>
      <c r="C484" s="167"/>
      <c r="D484" s="167"/>
      <c r="E484" s="167"/>
      <c r="F484" s="167"/>
      <c r="G484" s="167"/>
      <c r="I484" s="136"/>
    </row>
    <row r="485" spans="1:9" s="139" customFormat="1" ht="15" customHeight="1">
      <c r="A485" s="140"/>
      <c r="B485" s="167"/>
      <c r="C485" s="167"/>
      <c r="D485" s="167"/>
      <c r="E485" s="167"/>
      <c r="F485" s="167"/>
      <c r="G485" s="167"/>
      <c r="I485" s="136"/>
    </row>
    <row r="486" spans="1:9" s="139" customFormat="1" ht="15" customHeight="1">
      <c r="A486" s="140"/>
      <c r="B486" s="167"/>
      <c r="C486" s="167"/>
      <c r="D486" s="167"/>
      <c r="E486" s="167"/>
      <c r="F486" s="167"/>
      <c r="G486" s="167"/>
      <c r="I486" s="136"/>
    </row>
    <row r="487" spans="1:9" s="139" customFormat="1" ht="15" customHeight="1">
      <c r="A487" s="140"/>
      <c r="B487" s="167"/>
      <c r="C487" s="167"/>
      <c r="D487" s="167"/>
      <c r="E487" s="167"/>
      <c r="F487" s="167"/>
      <c r="G487" s="167"/>
      <c r="I487" s="136"/>
    </row>
    <row r="488" spans="1:9" s="139" customFormat="1" ht="15" customHeight="1">
      <c r="A488" s="140"/>
      <c r="B488" s="167"/>
      <c r="C488" s="167"/>
      <c r="D488" s="167"/>
      <c r="E488" s="167"/>
      <c r="F488" s="167"/>
      <c r="G488" s="167"/>
      <c r="I488" s="136"/>
    </row>
    <row r="489" spans="1:9" s="139" customFormat="1" ht="15" customHeight="1">
      <c r="A489" s="140"/>
      <c r="B489" s="167"/>
      <c r="C489" s="167"/>
      <c r="D489" s="167"/>
      <c r="E489" s="167"/>
      <c r="F489" s="167"/>
      <c r="G489" s="167"/>
      <c r="I489" s="136"/>
    </row>
    <row r="490" spans="1:9" s="139" customFormat="1" ht="15" customHeight="1">
      <c r="A490" s="140"/>
      <c r="B490" s="167"/>
      <c r="C490" s="167"/>
      <c r="D490" s="167"/>
      <c r="E490" s="167"/>
      <c r="F490" s="167"/>
      <c r="G490" s="167"/>
      <c r="I490" s="136"/>
    </row>
    <row r="491" spans="1:9" s="139" customFormat="1" ht="15" customHeight="1">
      <c r="A491" s="140"/>
      <c r="B491" s="167"/>
      <c r="C491" s="167"/>
      <c r="D491" s="167"/>
      <c r="E491" s="167"/>
      <c r="F491" s="167"/>
      <c r="G491" s="167"/>
      <c r="I491" s="136"/>
    </row>
    <row r="492" spans="1:9" s="139" customFormat="1" ht="15" customHeight="1">
      <c r="A492" s="140"/>
      <c r="B492" s="167"/>
      <c r="C492" s="167"/>
      <c r="D492" s="167"/>
      <c r="E492" s="167"/>
      <c r="F492" s="167"/>
      <c r="G492" s="167"/>
      <c r="I492" s="136"/>
    </row>
    <row r="493" spans="1:9" s="139" customFormat="1" ht="15" customHeight="1">
      <c r="A493" s="140"/>
      <c r="B493" s="167"/>
      <c r="C493" s="167"/>
      <c r="D493" s="167"/>
      <c r="E493" s="167"/>
      <c r="F493" s="167"/>
      <c r="G493" s="167"/>
      <c r="I493" s="136"/>
    </row>
    <row r="494" spans="1:9" s="139" customFormat="1" ht="15" customHeight="1">
      <c r="A494" s="140"/>
      <c r="B494" s="167"/>
      <c r="C494" s="167"/>
      <c r="D494" s="167"/>
      <c r="E494" s="167"/>
      <c r="F494" s="167"/>
      <c r="G494" s="167"/>
      <c r="I494" s="136"/>
    </row>
    <row r="495" spans="1:9" s="139" customFormat="1" ht="15" customHeight="1">
      <c r="A495" s="140"/>
      <c r="B495" s="167"/>
      <c r="C495" s="167"/>
      <c r="D495" s="167"/>
      <c r="E495" s="167"/>
      <c r="F495" s="167"/>
      <c r="G495" s="167"/>
      <c r="I495" s="136"/>
    </row>
    <row r="496" spans="1:9" s="139" customFormat="1" ht="15" customHeight="1">
      <c r="A496" s="140"/>
      <c r="B496" s="167"/>
      <c r="C496" s="167"/>
      <c r="D496" s="167"/>
      <c r="E496" s="167"/>
      <c r="F496" s="167"/>
      <c r="G496" s="167"/>
      <c r="I496" s="136"/>
    </row>
    <row r="497" spans="1:9" s="139" customFormat="1" ht="15" customHeight="1">
      <c r="A497" s="140"/>
      <c r="B497" s="167"/>
      <c r="C497" s="167"/>
      <c r="D497" s="167"/>
      <c r="E497" s="167"/>
      <c r="F497" s="167"/>
      <c r="G497" s="167"/>
      <c r="I497" s="136"/>
    </row>
    <row r="498" spans="1:9" s="139" customFormat="1" ht="15" customHeight="1">
      <c r="A498" s="140"/>
      <c r="B498" s="167"/>
      <c r="C498" s="167"/>
      <c r="D498" s="167"/>
      <c r="E498" s="167"/>
      <c r="F498" s="167"/>
      <c r="G498" s="167"/>
      <c r="I498" s="136"/>
    </row>
    <row r="499" spans="1:9" s="139" customFormat="1" ht="15" customHeight="1">
      <c r="A499" s="140"/>
      <c r="B499" s="167"/>
      <c r="C499" s="167"/>
      <c r="D499" s="167"/>
      <c r="E499" s="167"/>
      <c r="F499" s="167"/>
      <c r="G499" s="167"/>
      <c r="I499" s="136"/>
    </row>
    <row r="500" spans="1:9" s="139" customFormat="1" ht="15" customHeight="1">
      <c r="A500" s="140"/>
      <c r="B500" s="167"/>
      <c r="C500" s="167"/>
      <c r="D500" s="167"/>
      <c r="E500" s="167"/>
      <c r="F500" s="167"/>
      <c r="G500" s="167"/>
      <c r="I500" s="136"/>
    </row>
    <row r="501" spans="1:9" s="139" customFormat="1" ht="15" customHeight="1">
      <c r="A501" s="140"/>
      <c r="B501" s="167"/>
      <c r="C501" s="167"/>
      <c r="D501" s="167"/>
      <c r="E501" s="167"/>
      <c r="F501" s="167"/>
      <c r="G501" s="167"/>
      <c r="I501" s="136"/>
    </row>
    <row r="502" spans="1:9" s="139" customFormat="1" ht="15" customHeight="1">
      <c r="A502" s="140"/>
      <c r="B502" s="167"/>
      <c r="C502" s="167"/>
      <c r="D502" s="167"/>
      <c r="E502" s="167"/>
      <c r="F502" s="167"/>
      <c r="G502" s="167"/>
      <c r="I502" s="136"/>
    </row>
    <row r="503" spans="1:9" s="139" customFormat="1" ht="15" customHeight="1">
      <c r="A503" s="140"/>
      <c r="B503" s="167"/>
      <c r="C503" s="167"/>
      <c r="D503" s="167"/>
      <c r="E503" s="167"/>
      <c r="F503" s="167"/>
      <c r="G503" s="167"/>
      <c r="I503" s="136"/>
    </row>
    <row r="504" spans="1:9" s="139" customFormat="1" ht="15" customHeight="1">
      <c r="A504" s="140"/>
      <c r="B504" s="167"/>
      <c r="C504" s="167"/>
      <c r="D504" s="167"/>
      <c r="E504" s="167"/>
      <c r="F504" s="167"/>
      <c r="G504" s="167"/>
      <c r="I504" s="136"/>
    </row>
    <row r="505" spans="1:9" s="139" customFormat="1" ht="15" customHeight="1">
      <c r="A505" s="140"/>
      <c r="B505" s="167"/>
      <c r="C505" s="167"/>
      <c r="D505" s="167"/>
      <c r="E505" s="167"/>
      <c r="F505" s="167"/>
      <c r="G505" s="167"/>
      <c r="I505" s="136"/>
    </row>
    <row r="506" spans="1:9" s="139" customFormat="1" ht="15" customHeight="1">
      <c r="A506" s="140"/>
      <c r="B506" s="167"/>
      <c r="C506" s="167"/>
      <c r="D506" s="167"/>
      <c r="E506" s="167"/>
      <c r="F506" s="167"/>
      <c r="G506" s="167"/>
      <c r="I506" s="136"/>
    </row>
    <row r="507" spans="1:9" s="139" customFormat="1" ht="15" customHeight="1">
      <c r="A507" s="140"/>
      <c r="B507" s="167"/>
      <c r="C507" s="167"/>
      <c r="D507" s="167"/>
      <c r="E507" s="167"/>
      <c r="F507" s="167"/>
      <c r="G507" s="167"/>
      <c r="I507" s="136"/>
    </row>
    <row r="508" spans="1:9" s="139" customFormat="1" ht="15" customHeight="1">
      <c r="A508" s="140"/>
      <c r="B508" s="167"/>
      <c r="C508" s="167"/>
      <c r="D508" s="167"/>
      <c r="E508" s="167"/>
      <c r="F508" s="167"/>
      <c r="G508" s="167"/>
      <c r="I508" s="136"/>
    </row>
    <row r="509" spans="1:9" s="139" customFormat="1" ht="15" customHeight="1">
      <c r="A509" s="140"/>
      <c r="B509" s="167"/>
      <c r="C509" s="167"/>
      <c r="D509" s="167"/>
      <c r="E509" s="167"/>
      <c r="F509" s="167"/>
      <c r="G509" s="167"/>
      <c r="I509" s="136"/>
    </row>
    <row r="510" spans="1:9" s="139" customFormat="1" ht="15" customHeight="1">
      <c r="A510" s="140"/>
      <c r="B510" s="167"/>
      <c r="C510" s="167"/>
      <c r="D510" s="167"/>
      <c r="E510" s="167"/>
      <c r="F510" s="167"/>
      <c r="G510" s="167"/>
      <c r="I510" s="136"/>
    </row>
    <row r="511" spans="1:9" s="139" customFormat="1" ht="15" customHeight="1">
      <c r="A511" s="140"/>
      <c r="B511" s="167"/>
      <c r="C511" s="167"/>
      <c r="D511" s="167"/>
      <c r="E511" s="167"/>
      <c r="F511" s="167"/>
      <c r="G511" s="167"/>
      <c r="I511" s="136"/>
    </row>
    <row r="512" spans="1:9" s="139" customFormat="1" ht="15" customHeight="1">
      <c r="A512" s="140"/>
      <c r="B512" s="167"/>
      <c r="C512" s="167"/>
      <c r="D512" s="167"/>
      <c r="E512" s="167"/>
      <c r="F512" s="167"/>
      <c r="G512" s="167"/>
      <c r="I512" s="136"/>
    </row>
    <row r="513" spans="1:9" s="139" customFormat="1" ht="15" customHeight="1">
      <c r="A513" s="140"/>
      <c r="B513" s="167"/>
      <c r="C513" s="167"/>
      <c r="D513" s="167"/>
      <c r="E513" s="167"/>
      <c r="F513" s="167"/>
      <c r="G513" s="167"/>
      <c r="I513" s="136"/>
    </row>
    <row r="514" spans="1:9" s="139" customFormat="1" ht="15" customHeight="1">
      <c r="A514" s="140"/>
      <c r="B514" s="167"/>
      <c r="C514" s="167"/>
      <c r="D514" s="167"/>
      <c r="E514" s="167"/>
      <c r="F514" s="167"/>
      <c r="G514" s="167"/>
      <c r="I514" s="136"/>
    </row>
    <row r="515" spans="1:9" s="139" customFormat="1" ht="15" customHeight="1">
      <c r="A515" s="140"/>
      <c r="B515" s="167"/>
      <c r="C515" s="167"/>
      <c r="D515" s="167"/>
      <c r="E515" s="167"/>
      <c r="F515" s="167"/>
      <c r="G515" s="167"/>
      <c r="I515" s="136"/>
    </row>
    <row r="516" spans="1:9" s="139" customFormat="1" ht="15" customHeight="1">
      <c r="A516" s="140"/>
      <c r="B516" s="167"/>
      <c r="C516" s="167"/>
      <c r="D516" s="167"/>
      <c r="E516" s="167"/>
      <c r="F516" s="167"/>
      <c r="G516" s="167"/>
      <c r="I516" s="136"/>
    </row>
    <row r="517" spans="1:9" s="139" customFormat="1" ht="15" customHeight="1">
      <c r="A517" s="140"/>
      <c r="B517" s="167"/>
      <c r="C517" s="167"/>
      <c r="D517" s="167"/>
      <c r="E517" s="167"/>
      <c r="F517" s="167"/>
      <c r="G517" s="167"/>
      <c r="I517" s="136"/>
    </row>
    <row r="518" spans="1:9" s="139" customFormat="1" ht="15" customHeight="1">
      <c r="A518" s="140"/>
      <c r="B518" s="167"/>
      <c r="C518" s="167"/>
      <c r="D518" s="167"/>
      <c r="E518" s="167"/>
      <c r="F518" s="167"/>
      <c r="G518" s="167"/>
      <c r="I518" s="136"/>
    </row>
    <row r="519" spans="1:9" s="139" customFormat="1" ht="15" customHeight="1">
      <c r="A519" s="140"/>
      <c r="B519" s="167"/>
      <c r="C519" s="167"/>
      <c r="D519" s="167"/>
      <c r="E519" s="167"/>
      <c r="F519" s="167"/>
      <c r="G519" s="167"/>
      <c r="I519" s="136"/>
    </row>
    <row r="520" spans="1:9" s="139" customFormat="1" ht="15" customHeight="1">
      <c r="A520" s="140"/>
      <c r="B520" s="167"/>
      <c r="C520" s="167"/>
      <c r="D520" s="167"/>
      <c r="E520" s="167"/>
      <c r="F520" s="167"/>
      <c r="G520" s="167"/>
      <c r="I520" s="136"/>
    </row>
    <row r="521" spans="1:9" s="139" customFormat="1" ht="15" customHeight="1">
      <c r="A521" s="140"/>
      <c r="B521" s="167"/>
      <c r="C521" s="167"/>
      <c r="D521" s="167"/>
      <c r="E521" s="167"/>
      <c r="F521" s="167"/>
      <c r="G521" s="167"/>
      <c r="I521" s="136"/>
    </row>
    <row r="522" spans="1:9" s="139" customFormat="1" ht="15" customHeight="1">
      <c r="A522" s="140"/>
      <c r="B522" s="167"/>
      <c r="C522" s="167"/>
      <c r="D522" s="167"/>
      <c r="E522" s="167"/>
      <c r="F522" s="167"/>
      <c r="G522" s="167"/>
      <c r="I522" s="136"/>
    </row>
    <row r="523" spans="1:9" s="139" customFormat="1" ht="15" customHeight="1">
      <c r="A523" s="140"/>
      <c r="B523" s="167"/>
      <c r="C523" s="167"/>
      <c r="D523" s="167"/>
      <c r="E523" s="167"/>
      <c r="F523" s="167"/>
      <c r="G523" s="167"/>
      <c r="I523" s="136"/>
    </row>
    <row r="524" spans="1:9" s="139" customFormat="1" ht="15" customHeight="1">
      <c r="A524" s="140"/>
      <c r="B524" s="167"/>
      <c r="C524" s="167"/>
      <c r="D524" s="167"/>
      <c r="E524" s="167"/>
      <c r="F524" s="167"/>
      <c r="G524" s="167"/>
      <c r="I524" s="136"/>
    </row>
    <row r="525" spans="1:9" s="139" customFormat="1" ht="15" customHeight="1">
      <c r="A525" s="140"/>
      <c r="B525" s="167"/>
      <c r="C525" s="167"/>
      <c r="D525" s="167"/>
      <c r="E525" s="167"/>
      <c r="F525" s="167"/>
      <c r="G525" s="167"/>
      <c r="I525" s="136"/>
    </row>
    <row r="526" spans="1:9" s="139" customFormat="1" ht="15" customHeight="1">
      <c r="A526" s="140"/>
      <c r="B526" s="167"/>
      <c r="C526" s="167"/>
      <c r="D526" s="167"/>
      <c r="E526" s="167"/>
      <c r="F526" s="167"/>
      <c r="G526" s="167"/>
      <c r="I526" s="136"/>
    </row>
    <row r="527" spans="1:9" s="139" customFormat="1" ht="15" customHeight="1">
      <c r="A527" s="140"/>
      <c r="B527" s="167"/>
      <c r="C527" s="167"/>
      <c r="D527" s="167"/>
      <c r="E527" s="167"/>
      <c r="F527" s="167"/>
      <c r="G527" s="167"/>
      <c r="I527" s="136"/>
    </row>
    <row r="528" spans="1:9" s="139" customFormat="1" ht="15" customHeight="1">
      <c r="A528" s="140"/>
      <c r="B528" s="167"/>
      <c r="C528" s="167"/>
      <c r="D528" s="167"/>
      <c r="E528" s="167"/>
      <c r="F528" s="167"/>
      <c r="G528" s="167"/>
      <c r="I528" s="136"/>
    </row>
    <row r="529" spans="1:9" s="139" customFormat="1" ht="15" customHeight="1">
      <c r="A529" s="140"/>
      <c r="B529" s="167"/>
      <c r="C529" s="167"/>
      <c r="D529" s="167"/>
      <c r="E529" s="167"/>
      <c r="F529" s="167"/>
      <c r="G529" s="167"/>
      <c r="I529" s="136"/>
    </row>
    <row r="530" spans="1:9" s="139" customFormat="1" ht="15" customHeight="1">
      <c r="A530" s="140"/>
      <c r="B530" s="167"/>
      <c r="C530" s="167"/>
      <c r="D530" s="167"/>
      <c r="E530" s="167"/>
      <c r="F530" s="167"/>
      <c r="G530" s="167"/>
      <c r="I530" s="136"/>
    </row>
    <row r="531" spans="1:9" s="139" customFormat="1" ht="15" customHeight="1">
      <c r="A531" s="140"/>
      <c r="B531" s="167"/>
      <c r="C531" s="167"/>
      <c r="D531" s="167"/>
      <c r="E531" s="167"/>
      <c r="F531" s="167"/>
      <c r="G531" s="167"/>
      <c r="I531" s="136"/>
    </row>
    <row r="532" spans="1:9" s="139" customFormat="1" ht="15" customHeight="1">
      <c r="A532" s="140"/>
      <c r="B532" s="167"/>
      <c r="C532" s="167"/>
      <c r="D532" s="167"/>
      <c r="E532" s="167"/>
      <c r="F532" s="167"/>
      <c r="G532" s="167"/>
      <c r="I532" s="136"/>
    </row>
    <row r="533" spans="1:9" s="139" customFormat="1" ht="15" customHeight="1">
      <c r="A533" s="140"/>
      <c r="B533" s="167"/>
      <c r="C533" s="167"/>
      <c r="D533" s="167"/>
      <c r="E533" s="167"/>
      <c r="F533" s="167"/>
      <c r="G533" s="167"/>
      <c r="I533" s="136"/>
    </row>
    <row r="534" spans="1:9" s="139" customFormat="1" ht="15" customHeight="1">
      <c r="A534" s="140"/>
      <c r="B534" s="167"/>
      <c r="C534" s="167"/>
      <c r="D534" s="167"/>
      <c r="E534" s="167"/>
      <c r="F534" s="167"/>
      <c r="G534" s="167"/>
      <c r="I534" s="136"/>
    </row>
    <row r="535" spans="1:9" s="139" customFormat="1" ht="15" customHeight="1">
      <c r="A535" s="140"/>
      <c r="B535" s="167"/>
      <c r="C535" s="167"/>
      <c r="D535" s="167"/>
      <c r="E535" s="167"/>
      <c r="F535" s="167"/>
      <c r="G535" s="167"/>
      <c r="I535" s="136"/>
    </row>
    <row r="536" spans="1:9" s="139" customFormat="1" ht="15" customHeight="1">
      <c r="A536" s="140"/>
      <c r="B536" s="167"/>
      <c r="C536" s="167"/>
      <c r="D536" s="167"/>
      <c r="E536" s="167"/>
      <c r="F536" s="167"/>
      <c r="G536" s="167"/>
      <c r="I536" s="136"/>
    </row>
    <row r="537" spans="1:9" s="139" customFormat="1" ht="15" customHeight="1">
      <c r="A537" s="140"/>
      <c r="B537" s="167"/>
      <c r="C537" s="167"/>
      <c r="D537" s="167"/>
      <c r="E537" s="167"/>
      <c r="F537" s="167"/>
      <c r="G537" s="167"/>
      <c r="I537" s="136"/>
    </row>
    <row r="538" spans="1:9" s="139" customFormat="1" ht="15" customHeight="1">
      <c r="A538" s="140"/>
      <c r="B538" s="167"/>
      <c r="C538" s="167"/>
      <c r="D538" s="167"/>
      <c r="E538" s="167"/>
      <c r="F538" s="167"/>
      <c r="G538" s="167"/>
      <c r="I538" s="136"/>
    </row>
    <row r="539" spans="1:9" s="139" customFormat="1" ht="15" customHeight="1">
      <c r="A539" s="140"/>
      <c r="B539" s="167"/>
      <c r="C539" s="167"/>
      <c r="D539" s="167"/>
      <c r="E539" s="167"/>
      <c r="F539" s="167"/>
      <c r="G539" s="167"/>
      <c r="I539" s="136"/>
    </row>
    <row r="540" spans="1:9" s="139" customFormat="1" ht="15" customHeight="1">
      <c r="A540" s="140"/>
      <c r="B540" s="167"/>
      <c r="C540" s="167"/>
      <c r="D540" s="167"/>
      <c r="E540" s="167"/>
      <c r="F540" s="167"/>
      <c r="G540" s="167"/>
      <c r="I540" s="136"/>
    </row>
    <row r="541" spans="1:9" s="139" customFormat="1" ht="15" customHeight="1">
      <c r="A541" s="140"/>
      <c r="B541" s="167"/>
      <c r="C541" s="167"/>
      <c r="D541" s="167"/>
      <c r="E541" s="167"/>
      <c r="F541" s="167"/>
      <c r="G541" s="167"/>
      <c r="I541" s="136"/>
    </row>
    <row r="542" spans="1:9" s="139" customFormat="1" ht="15" customHeight="1">
      <c r="A542" s="140"/>
      <c r="B542" s="167"/>
      <c r="C542" s="167"/>
      <c r="D542" s="167"/>
      <c r="E542" s="167"/>
      <c r="F542" s="167"/>
      <c r="G542" s="167"/>
      <c r="I542" s="136"/>
    </row>
    <row r="543" spans="1:9" s="139" customFormat="1" ht="15" customHeight="1">
      <c r="A543" s="140"/>
      <c r="B543" s="167"/>
      <c r="C543" s="167"/>
      <c r="D543" s="167"/>
      <c r="E543" s="167"/>
      <c r="F543" s="167"/>
      <c r="G543" s="167"/>
      <c r="I543" s="136"/>
    </row>
    <row r="544" spans="1:9" s="139" customFormat="1" ht="15" customHeight="1">
      <c r="A544" s="140"/>
      <c r="B544" s="167"/>
      <c r="C544" s="167"/>
      <c r="D544" s="167"/>
      <c r="E544" s="167"/>
      <c r="F544" s="167"/>
      <c r="G544" s="167"/>
      <c r="I544" s="136"/>
    </row>
    <row r="545" spans="1:9" s="139" customFormat="1" ht="15" customHeight="1">
      <c r="A545" s="140"/>
      <c r="B545" s="167"/>
      <c r="C545" s="167"/>
      <c r="D545" s="167"/>
      <c r="E545" s="167"/>
      <c r="F545" s="167"/>
      <c r="G545" s="167"/>
      <c r="I545" s="136"/>
    </row>
    <row r="546" spans="1:9" s="139" customFormat="1" ht="15" customHeight="1">
      <c r="A546" s="140"/>
      <c r="B546" s="167"/>
      <c r="C546" s="167"/>
      <c r="D546" s="167"/>
      <c r="E546" s="167"/>
      <c r="F546" s="167"/>
      <c r="G546" s="167"/>
      <c r="I546" s="136"/>
    </row>
    <row r="547" spans="1:9" s="139" customFormat="1" ht="15" customHeight="1">
      <c r="A547" s="140"/>
      <c r="B547" s="167"/>
      <c r="C547" s="167"/>
      <c r="D547" s="167"/>
      <c r="E547" s="167"/>
      <c r="F547" s="167"/>
      <c r="G547" s="167"/>
      <c r="I547" s="136"/>
    </row>
    <row r="548" spans="1:9" s="139" customFormat="1" ht="15" customHeight="1">
      <c r="A548" s="140"/>
      <c r="B548" s="167"/>
      <c r="C548" s="167"/>
      <c r="D548" s="167"/>
      <c r="E548" s="167"/>
      <c r="F548" s="167"/>
      <c r="G548" s="167"/>
      <c r="I548" s="136"/>
    </row>
    <row r="549" spans="1:9" s="139" customFormat="1" ht="15" customHeight="1">
      <c r="A549" s="140"/>
      <c r="B549" s="167"/>
      <c r="C549" s="167"/>
      <c r="D549" s="167"/>
      <c r="E549" s="167"/>
      <c r="F549" s="167"/>
      <c r="G549" s="167"/>
      <c r="I549" s="136"/>
    </row>
    <row r="550" spans="1:9" s="139" customFormat="1" ht="15" customHeight="1">
      <c r="A550" s="140"/>
      <c r="B550" s="167"/>
      <c r="C550" s="167"/>
      <c r="D550" s="167"/>
      <c r="E550" s="167"/>
      <c r="F550" s="167"/>
      <c r="G550" s="167"/>
      <c r="I550" s="136"/>
    </row>
    <row r="551" spans="1:9" s="139" customFormat="1" ht="15" customHeight="1">
      <c r="A551" s="140"/>
      <c r="B551" s="167"/>
      <c r="C551" s="167"/>
      <c r="D551" s="167"/>
      <c r="E551" s="167"/>
      <c r="F551" s="167"/>
      <c r="G551" s="167"/>
      <c r="I551" s="136"/>
    </row>
    <row r="552" spans="1:9" s="139" customFormat="1" ht="15" customHeight="1">
      <c r="A552" s="140"/>
      <c r="B552" s="167"/>
      <c r="C552" s="167"/>
      <c r="D552" s="167"/>
      <c r="E552" s="167"/>
      <c r="F552" s="167"/>
      <c r="G552" s="167"/>
      <c r="I552" s="136"/>
    </row>
    <row r="553" spans="1:9" s="139" customFormat="1" ht="15" customHeight="1">
      <c r="A553" s="140"/>
      <c r="B553" s="167"/>
      <c r="C553" s="167"/>
      <c r="D553" s="167"/>
      <c r="E553" s="167"/>
      <c r="F553" s="167"/>
      <c r="G553" s="167"/>
      <c r="I553" s="136"/>
    </row>
    <row r="554" spans="1:9" s="139" customFormat="1" ht="15" customHeight="1">
      <c r="A554" s="140"/>
      <c r="B554" s="167"/>
      <c r="C554" s="167"/>
      <c r="D554" s="167"/>
      <c r="E554" s="167"/>
      <c r="F554" s="167"/>
      <c r="G554" s="167"/>
      <c r="I554" s="136"/>
    </row>
    <row r="555" spans="1:9" s="139" customFormat="1" ht="15" customHeight="1">
      <c r="A555" s="140"/>
      <c r="B555" s="167"/>
      <c r="C555" s="167"/>
      <c r="D555" s="167"/>
      <c r="E555" s="167"/>
      <c r="F555" s="167"/>
      <c r="G555" s="167"/>
      <c r="I555" s="136"/>
    </row>
    <row r="556" spans="1:9" s="139" customFormat="1" ht="15" customHeight="1">
      <c r="A556" s="140"/>
      <c r="B556" s="167"/>
      <c r="C556" s="167"/>
      <c r="D556" s="167"/>
      <c r="E556" s="167"/>
      <c r="F556" s="167"/>
      <c r="G556" s="167"/>
      <c r="I556" s="136"/>
    </row>
    <row r="557" spans="1:9" s="139" customFormat="1" ht="15" customHeight="1">
      <c r="A557" s="140"/>
      <c r="B557" s="167"/>
      <c r="C557" s="167"/>
      <c r="D557" s="167"/>
      <c r="E557" s="167"/>
      <c r="F557" s="167"/>
      <c r="G557" s="167"/>
      <c r="I557" s="136"/>
    </row>
    <row r="558" spans="1:9" s="139" customFormat="1" ht="15" customHeight="1">
      <c r="A558" s="140"/>
      <c r="B558" s="167"/>
      <c r="C558" s="167"/>
      <c r="D558" s="167"/>
      <c r="E558" s="167"/>
      <c r="F558" s="167"/>
      <c r="G558" s="167"/>
      <c r="I558" s="136"/>
    </row>
    <row r="559" spans="1:9" s="139" customFormat="1" ht="15" customHeight="1">
      <c r="A559" s="140"/>
      <c r="B559" s="167"/>
      <c r="C559" s="167"/>
      <c r="D559" s="167"/>
      <c r="E559" s="167"/>
      <c r="F559" s="167"/>
      <c r="G559" s="167"/>
      <c r="I559" s="136"/>
    </row>
    <row r="560" spans="1:9" s="139" customFormat="1" ht="15" customHeight="1">
      <c r="A560" s="140"/>
      <c r="B560" s="167"/>
      <c r="C560" s="167"/>
      <c r="D560" s="167"/>
      <c r="E560" s="167"/>
      <c r="F560" s="167"/>
      <c r="G560" s="167"/>
      <c r="I560" s="136"/>
    </row>
    <row r="561" spans="1:9" s="139" customFormat="1" ht="15" customHeight="1">
      <c r="A561" s="140"/>
      <c r="B561" s="167"/>
      <c r="C561" s="167"/>
      <c r="D561" s="167"/>
      <c r="E561" s="167"/>
      <c r="F561" s="167"/>
      <c r="G561" s="167"/>
      <c r="I561" s="136"/>
    </row>
    <row r="562" spans="1:9" s="139" customFormat="1" ht="15" customHeight="1">
      <c r="A562" s="140"/>
      <c r="B562" s="167"/>
      <c r="C562" s="167"/>
      <c r="D562" s="167"/>
      <c r="E562" s="167"/>
      <c r="F562" s="167"/>
      <c r="G562" s="167"/>
      <c r="I562" s="136"/>
    </row>
    <row r="563" spans="1:9" s="139" customFormat="1" ht="15" customHeight="1">
      <c r="A563" s="140"/>
      <c r="B563" s="167"/>
      <c r="C563" s="167"/>
      <c r="D563" s="167"/>
      <c r="E563" s="167"/>
      <c r="F563" s="167"/>
      <c r="G563" s="167"/>
      <c r="I563" s="136"/>
    </row>
    <row r="564" spans="1:9" s="139" customFormat="1" ht="15" customHeight="1">
      <c r="A564" s="140"/>
      <c r="B564" s="167"/>
      <c r="C564" s="167"/>
      <c r="D564" s="167"/>
      <c r="E564" s="167"/>
      <c r="F564" s="167"/>
      <c r="G564" s="167"/>
      <c r="I564" s="136"/>
    </row>
    <row r="565" spans="1:9" s="139" customFormat="1" ht="15" customHeight="1">
      <c r="A565" s="140"/>
      <c r="B565" s="167"/>
      <c r="C565" s="167"/>
      <c r="D565" s="167"/>
      <c r="E565" s="167"/>
      <c r="F565" s="167"/>
      <c r="G565" s="167"/>
      <c r="I565" s="136"/>
    </row>
    <row r="566" spans="1:9" s="139" customFormat="1" ht="15" customHeight="1">
      <c r="A566" s="140"/>
      <c r="B566" s="167"/>
      <c r="C566" s="167"/>
      <c r="D566" s="167"/>
      <c r="E566" s="167"/>
      <c r="F566" s="167"/>
      <c r="G566" s="167"/>
      <c r="I566" s="136"/>
    </row>
    <row r="567" spans="1:9" s="139" customFormat="1" ht="15" customHeight="1">
      <c r="A567" s="140"/>
      <c r="B567" s="167"/>
      <c r="C567" s="167"/>
      <c r="D567" s="167"/>
      <c r="E567" s="167"/>
      <c r="F567" s="167"/>
      <c r="G567" s="167"/>
      <c r="I567" s="136"/>
    </row>
    <row r="568" spans="1:9" s="139" customFormat="1" ht="15" customHeight="1">
      <c r="A568" s="140"/>
      <c r="B568" s="167"/>
      <c r="C568" s="167"/>
      <c r="D568" s="167"/>
      <c r="E568" s="167"/>
      <c r="F568" s="167"/>
      <c r="G568" s="167"/>
      <c r="I568" s="136"/>
    </row>
    <row r="569" spans="1:9" s="139" customFormat="1" ht="15" customHeight="1">
      <c r="A569" s="140"/>
      <c r="B569" s="167"/>
      <c r="C569" s="167"/>
      <c r="D569" s="167"/>
      <c r="E569" s="167"/>
      <c r="F569" s="167"/>
      <c r="G569" s="167"/>
      <c r="I569" s="136"/>
    </row>
    <row r="570" spans="1:9" s="139" customFormat="1" ht="15" customHeight="1">
      <c r="A570" s="140"/>
      <c r="B570" s="167"/>
      <c r="C570" s="167"/>
      <c r="D570" s="167"/>
      <c r="E570" s="167"/>
      <c r="F570" s="167"/>
      <c r="G570" s="167"/>
      <c r="I570" s="136"/>
    </row>
    <row r="571" spans="1:9" s="139" customFormat="1" ht="15" customHeight="1">
      <c r="A571" s="140"/>
      <c r="B571" s="167"/>
      <c r="C571" s="167"/>
      <c r="D571" s="167"/>
      <c r="E571" s="167"/>
      <c r="F571" s="167"/>
      <c r="G571" s="167"/>
      <c r="I571" s="136"/>
    </row>
    <row r="572" spans="1:9" s="139" customFormat="1" ht="15" customHeight="1">
      <c r="A572" s="140"/>
      <c r="B572" s="167"/>
      <c r="C572" s="167"/>
      <c r="D572" s="167"/>
      <c r="E572" s="167"/>
      <c r="F572" s="167"/>
      <c r="G572" s="167"/>
      <c r="I572" s="136"/>
    </row>
    <row r="573" spans="1:9" s="139" customFormat="1" ht="15" customHeight="1">
      <c r="A573" s="140"/>
      <c r="B573" s="167"/>
      <c r="C573" s="167"/>
      <c r="D573" s="167"/>
      <c r="E573" s="167"/>
      <c r="F573" s="167"/>
      <c r="G573" s="167"/>
      <c r="I573" s="136"/>
    </row>
    <row r="574" spans="1:9" s="139" customFormat="1" ht="15" customHeight="1">
      <c r="A574" s="140"/>
      <c r="B574" s="167"/>
      <c r="C574" s="167"/>
      <c r="D574" s="167"/>
      <c r="E574" s="167"/>
      <c r="F574" s="167"/>
      <c r="G574" s="167"/>
      <c r="I574" s="136"/>
    </row>
    <row r="575" spans="1:9" s="139" customFormat="1" ht="15" customHeight="1">
      <c r="A575" s="140"/>
      <c r="B575" s="167"/>
      <c r="C575" s="167"/>
      <c r="D575" s="167"/>
      <c r="E575" s="167"/>
      <c r="F575" s="167"/>
      <c r="G575" s="167"/>
      <c r="I575" s="136"/>
    </row>
    <row r="576" spans="1:9" s="139" customFormat="1" ht="15" customHeight="1">
      <c r="A576" s="140"/>
      <c r="B576" s="167"/>
      <c r="C576" s="167"/>
      <c r="D576" s="167"/>
      <c r="E576" s="167"/>
      <c r="F576" s="167"/>
      <c r="G576" s="167"/>
      <c r="I576" s="136"/>
    </row>
    <row r="577" spans="1:9" s="139" customFormat="1" ht="15" customHeight="1">
      <c r="A577" s="140"/>
      <c r="B577" s="167"/>
      <c r="C577" s="167"/>
      <c r="D577" s="167"/>
      <c r="E577" s="167"/>
      <c r="F577" s="167"/>
      <c r="G577" s="167"/>
      <c r="I577" s="136"/>
    </row>
    <row r="578" spans="1:9" s="139" customFormat="1" ht="15" customHeight="1">
      <c r="A578" s="140"/>
      <c r="B578" s="167"/>
      <c r="C578" s="167"/>
      <c r="D578" s="167"/>
      <c r="E578" s="167"/>
      <c r="F578" s="167"/>
      <c r="G578" s="167"/>
      <c r="I578" s="136"/>
    </row>
    <row r="579" spans="1:9" s="139" customFormat="1" ht="15" customHeight="1">
      <c r="A579" s="140"/>
      <c r="B579" s="167"/>
      <c r="C579" s="167"/>
      <c r="D579" s="167"/>
      <c r="E579" s="167"/>
      <c r="F579" s="167"/>
      <c r="G579" s="167"/>
      <c r="I579" s="136"/>
    </row>
    <row r="580" spans="1:9" s="139" customFormat="1" ht="15" customHeight="1">
      <c r="A580" s="140"/>
      <c r="B580" s="167"/>
      <c r="C580" s="167"/>
      <c r="D580" s="167"/>
      <c r="E580" s="167"/>
      <c r="F580" s="167"/>
      <c r="G580" s="167"/>
      <c r="I580" s="136"/>
    </row>
    <row r="581" spans="1:9" s="139" customFormat="1" ht="15" customHeight="1">
      <c r="A581" s="140"/>
      <c r="B581" s="167"/>
      <c r="C581" s="167"/>
      <c r="D581" s="167"/>
      <c r="E581" s="167"/>
      <c r="F581" s="167"/>
      <c r="G581" s="167"/>
      <c r="I581" s="136"/>
    </row>
    <row r="582" spans="1:9" s="139" customFormat="1" ht="15" customHeight="1">
      <c r="A582" s="140"/>
      <c r="B582" s="167"/>
      <c r="C582" s="167"/>
      <c r="D582" s="167"/>
      <c r="E582" s="167"/>
      <c r="F582" s="167"/>
      <c r="G582" s="167"/>
      <c r="I582" s="136"/>
    </row>
    <row r="583" spans="1:9" s="139" customFormat="1" ht="15" customHeight="1">
      <c r="A583" s="140"/>
      <c r="B583" s="167"/>
      <c r="C583" s="167"/>
      <c r="D583" s="167"/>
      <c r="E583" s="167"/>
      <c r="F583" s="167"/>
      <c r="G583" s="167"/>
      <c r="I583" s="136"/>
    </row>
    <row r="584" spans="1:9" s="139" customFormat="1" ht="15" customHeight="1">
      <c r="A584" s="140"/>
      <c r="B584" s="167"/>
      <c r="C584" s="167"/>
      <c r="D584" s="167"/>
      <c r="E584" s="167"/>
      <c r="F584" s="167"/>
      <c r="G584" s="167"/>
      <c r="I584" s="136"/>
    </row>
    <row r="585" spans="1:9" s="139" customFormat="1" ht="15" customHeight="1">
      <c r="A585" s="140"/>
      <c r="B585" s="167"/>
      <c r="C585" s="167"/>
      <c r="D585" s="167"/>
      <c r="E585" s="167"/>
      <c r="F585" s="167"/>
      <c r="G585" s="167"/>
      <c r="I585" s="136"/>
    </row>
    <row r="586" spans="1:9" s="139" customFormat="1" ht="15" customHeight="1">
      <c r="A586" s="140"/>
      <c r="B586" s="167"/>
      <c r="C586" s="167"/>
      <c r="D586" s="167"/>
      <c r="E586" s="167"/>
      <c r="F586" s="167"/>
      <c r="G586" s="167"/>
      <c r="I586" s="136"/>
    </row>
    <row r="587" spans="1:9" s="139" customFormat="1" ht="15" customHeight="1">
      <c r="A587" s="140"/>
      <c r="B587" s="167"/>
      <c r="C587" s="167"/>
      <c r="D587" s="167"/>
      <c r="E587" s="167"/>
      <c r="F587" s="167"/>
      <c r="G587" s="167"/>
      <c r="I587" s="136"/>
    </row>
    <row r="588" spans="1:9" s="139" customFormat="1" ht="15" customHeight="1">
      <c r="A588" s="140"/>
      <c r="B588" s="167"/>
      <c r="C588" s="167"/>
      <c r="D588" s="167"/>
      <c r="E588" s="167"/>
      <c r="F588" s="167"/>
      <c r="G588" s="167"/>
      <c r="I588" s="136"/>
    </row>
    <row r="589" spans="1:9" s="139" customFormat="1" ht="15" customHeight="1">
      <c r="A589" s="140"/>
      <c r="B589" s="167"/>
      <c r="C589" s="167"/>
      <c r="D589" s="167"/>
      <c r="E589" s="167"/>
      <c r="F589" s="167"/>
      <c r="G589" s="167"/>
      <c r="I589" s="136"/>
    </row>
    <row r="590" spans="1:9" s="139" customFormat="1" ht="15" customHeight="1">
      <c r="A590" s="140"/>
      <c r="B590" s="167"/>
      <c r="C590" s="167"/>
      <c r="D590" s="167"/>
      <c r="E590" s="167"/>
      <c r="F590" s="167"/>
      <c r="G590" s="167"/>
      <c r="I590" s="136"/>
    </row>
    <row r="591" spans="1:9" s="139" customFormat="1" ht="15" customHeight="1">
      <c r="A591" s="140"/>
      <c r="B591" s="167"/>
      <c r="C591" s="167"/>
      <c r="D591" s="167"/>
      <c r="E591" s="167"/>
      <c r="F591" s="167"/>
      <c r="G591" s="167"/>
      <c r="I591" s="136"/>
    </row>
    <row r="592" spans="1:9" s="139" customFormat="1" ht="15" customHeight="1">
      <c r="A592" s="140"/>
      <c r="B592" s="167"/>
      <c r="C592" s="167"/>
      <c r="D592" s="167"/>
      <c r="E592" s="167"/>
      <c r="F592" s="167"/>
      <c r="G592" s="167"/>
      <c r="I592" s="136"/>
    </row>
    <row r="593" spans="1:9" s="139" customFormat="1" ht="15" customHeight="1">
      <c r="A593" s="140"/>
      <c r="B593" s="167"/>
      <c r="C593" s="167"/>
      <c r="D593" s="167"/>
      <c r="E593" s="167"/>
      <c r="F593" s="167"/>
      <c r="G593" s="167"/>
      <c r="I593" s="136"/>
    </row>
    <row r="594" spans="1:9" s="139" customFormat="1" ht="15" customHeight="1">
      <c r="A594" s="140"/>
      <c r="B594" s="167"/>
      <c r="C594" s="167"/>
      <c r="D594" s="167"/>
      <c r="E594" s="167"/>
      <c r="F594" s="167"/>
      <c r="G594" s="167"/>
      <c r="I594" s="136"/>
    </row>
    <row r="595" spans="1:9" s="139" customFormat="1" ht="15" customHeight="1">
      <c r="A595" s="140"/>
      <c r="B595" s="167"/>
      <c r="C595" s="167"/>
      <c r="D595" s="167"/>
      <c r="E595" s="167"/>
      <c r="F595" s="167"/>
      <c r="G595" s="167"/>
      <c r="I595" s="136"/>
    </row>
    <row r="596" spans="1:9" s="139" customFormat="1" ht="15" customHeight="1">
      <c r="A596" s="140"/>
      <c r="B596" s="167"/>
      <c r="C596" s="167"/>
      <c r="D596" s="167"/>
      <c r="E596" s="167"/>
      <c r="F596" s="167"/>
      <c r="G596" s="167"/>
      <c r="I596" s="136"/>
    </row>
    <row r="597" spans="1:9" s="139" customFormat="1" ht="15" customHeight="1">
      <c r="A597" s="140"/>
      <c r="B597" s="167"/>
      <c r="C597" s="167"/>
      <c r="D597" s="167"/>
      <c r="E597" s="167"/>
      <c r="F597" s="167"/>
      <c r="G597" s="167"/>
      <c r="I597" s="136"/>
    </row>
    <row r="598" spans="1:9" s="139" customFormat="1" ht="15" customHeight="1">
      <c r="A598" s="140"/>
      <c r="B598" s="167"/>
      <c r="C598" s="167"/>
      <c r="D598" s="167"/>
      <c r="E598" s="167"/>
      <c r="F598" s="167"/>
      <c r="G598" s="167"/>
      <c r="I598" s="136"/>
    </row>
    <row r="599" spans="1:9" s="139" customFormat="1" ht="15" customHeight="1">
      <c r="A599" s="140"/>
      <c r="B599" s="167"/>
      <c r="C599" s="167"/>
      <c r="D599" s="167"/>
      <c r="E599" s="167"/>
      <c r="F599" s="167"/>
      <c r="G599" s="167"/>
      <c r="I599" s="136"/>
    </row>
    <row r="600" spans="1:9" s="139" customFormat="1" ht="15" customHeight="1">
      <c r="A600" s="140"/>
      <c r="B600" s="167"/>
      <c r="C600" s="167"/>
      <c r="D600" s="167"/>
      <c r="E600" s="167"/>
      <c r="F600" s="167"/>
      <c r="G600" s="167"/>
      <c r="I600" s="136"/>
    </row>
    <row r="601" spans="1:9" s="139" customFormat="1" ht="15" customHeight="1">
      <c r="A601" s="140"/>
      <c r="B601" s="167"/>
      <c r="C601" s="167"/>
      <c r="D601" s="167"/>
      <c r="E601" s="167"/>
      <c r="F601" s="167"/>
      <c r="G601" s="167"/>
      <c r="I601" s="136"/>
    </row>
    <row r="602" spans="1:9" s="139" customFormat="1" ht="15" customHeight="1">
      <c r="A602" s="140"/>
      <c r="B602" s="167"/>
      <c r="C602" s="167"/>
      <c r="D602" s="167"/>
      <c r="E602" s="167"/>
      <c r="F602" s="167"/>
      <c r="G602" s="167"/>
      <c r="I602" s="136"/>
    </row>
    <row r="603" spans="1:9" s="139" customFormat="1" ht="15" customHeight="1">
      <c r="A603" s="140"/>
      <c r="B603" s="167"/>
      <c r="C603" s="167"/>
      <c r="D603" s="167"/>
      <c r="E603" s="167"/>
      <c r="F603" s="167"/>
      <c r="G603" s="167"/>
      <c r="I603" s="136"/>
    </row>
    <row r="604" spans="1:9" s="139" customFormat="1" ht="15" customHeight="1">
      <c r="A604" s="140"/>
      <c r="B604" s="167"/>
      <c r="C604" s="167"/>
      <c r="D604" s="167"/>
      <c r="E604" s="167"/>
      <c r="F604" s="167"/>
      <c r="G604" s="167"/>
      <c r="I604" s="136"/>
    </row>
    <row r="605" spans="1:9" s="139" customFormat="1" ht="15" customHeight="1">
      <c r="A605" s="140"/>
      <c r="B605" s="167"/>
      <c r="C605" s="167"/>
      <c r="D605" s="167"/>
      <c r="E605" s="167"/>
      <c r="F605" s="167"/>
      <c r="G605" s="167"/>
      <c r="I605" s="136"/>
    </row>
    <row r="606" spans="1:9" s="139" customFormat="1" ht="15" customHeight="1">
      <c r="A606" s="140"/>
      <c r="B606" s="167"/>
      <c r="C606" s="167"/>
      <c r="D606" s="167"/>
      <c r="E606" s="167"/>
      <c r="F606" s="167"/>
      <c r="G606" s="167"/>
      <c r="I606" s="136"/>
    </row>
    <row r="607" spans="1:9" s="139" customFormat="1" ht="15" customHeight="1">
      <c r="A607" s="140"/>
      <c r="B607" s="167"/>
      <c r="C607" s="167"/>
      <c r="D607" s="167"/>
      <c r="E607" s="167"/>
      <c r="F607" s="167"/>
      <c r="G607" s="167"/>
      <c r="I607" s="136"/>
    </row>
    <row r="608" spans="1:9" s="139" customFormat="1" ht="15" customHeight="1">
      <c r="A608" s="140"/>
      <c r="B608" s="167"/>
      <c r="C608" s="167"/>
      <c r="D608" s="167"/>
      <c r="E608" s="167"/>
      <c r="F608" s="167"/>
      <c r="G608" s="167"/>
      <c r="I608" s="136"/>
    </row>
    <row r="609" spans="1:9" s="139" customFormat="1" ht="15" customHeight="1">
      <c r="A609" s="140"/>
      <c r="B609" s="167"/>
      <c r="C609" s="167"/>
      <c r="D609" s="167"/>
      <c r="E609" s="167"/>
      <c r="F609" s="167"/>
      <c r="G609" s="167"/>
      <c r="I609" s="136"/>
    </row>
    <row r="610" spans="1:9" s="139" customFormat="1" ht="15" customHeight="1">
      <c r="A610" s="140"/>
      <c r="B610" s="167"/>
      <c r="C610" s="167"/>
      <c r="D610" s="167"/>
      <c r="E610" s="167"/>
      <c r="F610" s="167"/>
      <c r="G610" s="167"/>
      <c r="I610" s="136"/>
    </row>
    <row r="611" spans="1:9" s="139" customFormat="1" ht="15" customHeight="1">
      <c r="A611" s="140"/>
      <c r="B611" s="167"/>
      <c r="C611" s="167"/>
      <c r="D611" s="167"/>
      <c r="E611" s="167"/>
      <c r="F611" s="167"/>
      <c r="G611" s="167"/>
      <c r="I611" s="136"/>
    </row>
    <row r="612" spans="1:9" s="139" customFormat="1" ht="15" customHeight="1">
      <c r="A612" s="140"/>
      <c r="B612" s="167"/>
      <c r="C612" s="167"/>
      <c r="D612" s="167"/>
      <c r="E612" s="167"/>
      <c r="F612" s="167"/>
      <c r="G612" s="167"/>
      <c r="I612" s="136"/>
    </row>
    <row r="613" spans="1:9" s="139" customFormat="1" ht="15" customHeight="1">
      <c r="A613" s="140"/>
      <c r="B613" s="167"/>
      <c r="C613" s="167"/>
      <c r="D613" s="167"/>
      <c r="E613" s="167"/>
      <c r="F613" s="167"/>
      <c r="G613" s="167"/>
      <c r="I613" s="136"/>
    </row>
    <row r="614" spans="1:9" s="139" customFormat="1" ht="15" customHeight="1">
      <c r="A614" s="140"/>
      <c r="B614" s="167"/>
      <c r="C614" s="167"/>
      <c r="D614" s="167"/>
      <c r="E614" s="167"/>
      <c r="F614" s="167"/>
      <c r="G614" s="167"/>
      <c r="I614" s="136"/>
    </row>
    <row r="615" spans="1:9" s="139" customFormat="1" ht="15" customHeight="1">
      <c r="A615" s="140"/>
      <c r="B615" s="167"/>
      <c r="C615" s="167"/>
      <c r="D615" s="167"/>
      <c r="E615" s="167"/>
      <c r="F615" s="167"/>
      <c r="G615" s="167"/>
      <c r="I615" s="136"/>
    </row>
    <row r="616" spans="1:9" s="139" customFormat="1" ht="15" customHeight="1">
      <c r="A616" s="140"/>
      <c r="B616" s="167"/>
      <c r="C616" s="167"/>
      <c r="D616" s="167"/>
      <c r="E616" s="167"/>
      <c r="F616" s="167"/>
      <c r="G616" s="167"/>
      <c r="I616" s="136"/>
    </row>
    <row r="617" spans="1:9" s="139" customFormat="1" ht="15" customHeight="1">
      <c r="A617" s="140"/>
      <c r="B617" s="167"/>
      <c r="C617" s="167"/>
      <c r="D617" s="167"/>
      <c r="E617" s="167"/>
      <c r="F617" s="167"/>
      <c r="G617" s="167"/>
      <c r="I617" s="136"/>
    </row>
    <row r="618" spans="1:9" s="139" customFormat="1" ht="15" customHeight="1">
      <c r="A618" s="140"/>
      <c r="B618" s="167"/>
      <c r="C618" s="167"/>
      <c r="D618" s="167"/>
      <c r="E618" s="167"/>
      <c r="F618" s="167"/>
      <c r="G618" s="167"/>
      <c r="I618" s="136"/>
    </row>
    <row r="619" spans="1:9" s="139" customFormat="1" ht="15" customHeight="1">
      <c r="A619" s="140"/>
      <c r="B619" s="167"/>
      <c r="C619" s="167"/>
      <c r="D619" s="167"/>
      <c r="E619" s="167"/>
      <c r="F619" s="167"/>
      <c r="G619" s="167"/>
      <c r="I619" s="136"/>
    </row>
    <row r="620" spans="1:9" s="139" customFormat="1" ht="15" customHeight="1">
      <c r="A620" s="140"/>
      <c r="B620" s="167"/>
      <c r="C620" s="167"/>
      <c r="D620" s="167"/>
      <c r="E620" s="167"/>
      <c r="F620" s="167"/>
      <c r="G620" s="167"/>
      <c r="I620" s="136"/>
    </row>
    <row r="621" spans="1:9" s="139" customFormat="1" ht="15" customHeight="1">
      <c r="A621" s="140"/>
      <c r="B621" s="167"/>
      <c r="C621" s="167"/>
      <c r="D621" s="167"/>
      <c r="E621" s="167"/>
      <c r="F621" s="167"/>
      <c r="G621" s="167"/>
      <c r="I621" s="136"/>
    </row>
    <row r="622" spans="1:9" s="139" customFormat="1" ht="15" customHeight="1">
      <c r="A622" s="140"/>
      <c r="B622" s="167"/>
      <c r="C622" s="167"/>
      <c r="D622" s="167"/>
      <c r="E622" s="167"/>
      <c r="F622" s="167"/>
      <c r="G622" s="167"/>
      <c r="I622" s="136"/>
    </row>
    <row r="623" spans="1:9" s="139" customFormat="1" ht="15" customHeight="1">
      <c r="A623" s="140"/>
      <c r="B623" s="167"/>
      <c r="C623" s="167"/>
      <c r="D623" s="167"/>
      <c r="E623" s="167"/>
      <c r="F623" s="167"/>
      <c r="G623" s="167"/>
      <c r="I623" s="136"/>
    </row>
    <row r="624" spans="1:9" s="139" customFormat="1" ht="15" customHeight="1">
      <c r="A624" s="140"/>
      <c r="B624" s="167"/>
      <c r="C624" s="167"/>
      <c r="D624" s="167"/>
      <c r="E624" s="167"/>
      <c r="F624" s="167"/>
      <c r="G624" s="167"/>
      <c r="I624" s="136"/>
    </row>
    <row r="625" spans="1:9" s="139" customFormat="1" ht="15" customHeight="1">
      <c r="A625" s="140"/>
      <c r="B625" s="167"/>
      <c r="C625" s="167"/>
      <c r="D625" s="167"/>
      <c r="E625" s="167"/>
      <c r="F625" s="167"/>
      <c r="G625" s="167"/>
      <c r="I625" s="136"/>
    </row>
    <row r="626" spans="1:9" s="139" customFormat="1" ht="15" customHeight="1">
      <c r="A626" s="140"/>
      <c r="B626" s="167"/>
      <c r="C626" s="167"/>
      <c r="D626" s="167"/>
      <c r="E626" s="167"/>
      <c r="F626" s="167"/>
      <c r="G626" s="167"/>
      <c r="I626" s="136"/>
    </row>
    <row r="627" spans="1:9" s="139" customFormat="1" ht="15" customHeight="1">
      <c r="A627" s="140"/>
      <c r="B627" s="167"/>
      <c r="C627" s="167"/>
      <c r="D627" s="167"/>
      <c r="E627" s="167"/>
      <c r="F627" s="167"/>
      <c r="G627" s="167"/>
      <c r="I627" s="136"/>
    </row>
    <row r="628" spans="1:9" s="139" customFormat="1" ht="15" customHeight="1">
      <c r="A628" s="140"/>
      <c r="B628" s="167"/>
      <c r="C628" s="167"/>
      <c r="D628" s="167"/>
      <c r="E628" s="167"/>
      <c r="F628" s="167"/>
      <c r="G628" s="167"/>
      <c r="I628" s="136"/>
    </row>
    <row r="629" spans="1:9" s="139" customFormat="1" ht="15" customHeight="1">
      <c r="A629" s="140"/>
      <c r="B629" s="167"/>
      <c r="C629" s="167"/>
      <c r="D629" s="167"/>
      <c r="E629" s="167"/>
      <c r="F629" s="167"/>
      <c r="G629" s="167"/>
      <c r="I629" s="136"/>
    </row>
    <row r="630" spans="1:9" s="139" customFormat="1" ht="15" customHeight="1">
      <c r="A630" s="140"/>
      <c r="B630" s="167"/>
      <c r="C630" s="167"/>
      <c r="D630" s="167"/>
      <c r="E630" s="167"/>
      <c r="F630" s="167"/>
      <c r="G630" s="167"/>
      <c r="I630" s="136"/>
    </row>
    <row r="631" spans="1:9" s="139" customFormat="1" ht="15" customHeight="1">
      <c r="A631" s="140"/>
      <c r="B631" s="167"/>
      <c r="C631" s="167"/>
      <c r="D631" s="167"/>
      <c r="E631" s="167"/>
      <c r="F631" s="167"/>
      <c r="G631" s="167"/>
      <c r="I631" s="136"/>
    </row>
    <row r="632" spans="1:9" s="139" customFormat="1" ht="15" customHeight="1">
      <c r="A632" s="140"/>
      <c r="B632" s="167"/>
      <c r="C632" s="167"/>
      <c r="D632" s="167"/>
      <c r="E632" s="167"/>
      <c r="F632" s="167"/>
      <c r="G632" s="167"/>
      <c r="I632" s="136"/>
    </row>
    <row r="633" spans="1:9" s="139" customFormat="1" ht="15" customHeight="1">
      <c r="A633" s="140"/>
      <c r="B633" s="167"/>
      <c r="C633" s="167"/>
      <c r="D633" s="167"/>
      <c r="E633" s="167"/>
      <c r="F633" s="167"/>
      <c r="G633" s="167"/>
      <c r="I633" s="136"/>
    </row>
    <row r="634" spans="1:9" s="139" customFormat="1" ht="15" customHeight="1">
      <c r="A634" s="140"/>
      <c r="B634" s="167"/>
      <c r="C634" s="167"/>
      <c r="D634" s="167"/>
      <c r="E634" s="167"/>
      <c r="F634" s="167"/>
      <c r="G634" s="167"/>
      <c r="I634" s="136"/>
    </row>
    <row r="635" spans="1:9" s="139" customFormat="1" ht="15" customHeight="1">
      <c r="A635" s="140"/>
      <c r="B635" s="167"/>
      <c r="C635" s="167"/>
      <c r="D635" s="167"/>
      <c r="E635" s="167"/>
      <c r="F635" s="167"/>
      <c r="G635" s="167"/>
      <c r="I635" s="136"/>
    </row>
    <row r="636" spans="1:9" s="139" customFormat="1" ht="15" customHeight="1">
      <c r="A636" s="140"/>
      <c r="B636" s="167"/>
      <c r="C636" s="167"/>
      <c r="D636" s="167"/>
      <c r="E636" s="167"/>
      <c r="F636" s="167"/>
      <c r="G636" s="167"/>
      <c r="I636" s="136"/>
    </row>
    <row r="637" spans="1:9" s="139" customFormat="1" ht="15" customHeight="1">
      <c r="A637" s="140"/>
      <c r="B637" s="167"/>
      <c r="C637" s="167"/>
      <c r="D637" s="167"/>
      <c r="E637" s="167"/>
      <c r="F637" s="167"/>
      <c r="G637" s="167"/>
      <c r="I637" s="136"/>
    </row>
    <row r="638" spans="1:9" s="139" customFormat="1" ht="15" customHeight="1">
      <c r="A638" s="140"/>
      <c r="B638" s="167"/>
      <c r="C638" s="167"/>
      <c r="D638" s="167"/>
      <c r="E638" s="167"/>
      <c r="F638" s="167"/>
      <c r="G638" s="167"/>
      <c r="I638" s="136"/>
    </row>
    <row r="639" spans="1:9" s="139" customFormat="1" ht="15" customHeight="1">
      <c r="A639" s="140"/>
      <c r="B639" s="167"/>
      <c r="C639" s="167"/>
      <c r="D639" s="167"/>
      <c r="E639" s="167"/>
      <c r="F639" s="167"/>
      <c r="G639" s="167"/>
      <c r="I639" s="136"/>
    </row>
    <row r="640" spans="1:9" s="139" customFormat="1" ht="15" customHeight="1">
      <c r="A640" s="140"/>
      <c r="B640" s="167"/>
      <c r="C640" s="167"/>
      <c r="D640" s="167"/>
      <c r="E640" s="167"/>
      <c r="F640" s="167"/>
      <c r="G640" s="167"/>
      <c r="I640" s="136"/>
    </row>
    <row r="641" spans="1:9" s="139" customFormat="1" ht="15" customHeight="1">
      <c r="A641" s="140"/>
      <c r="B641" s="167"/>
      <c r="C641" s="167"/>
      <c r="D641" s="167"/>
      <c r="E641" s="167"/>
      <c r="F641" s="167"/>
      <c r="G641" s="167"/>
      <c r="I641" s="136"/>
    </row>
    <row r="642" spans="1:9" s="139" customFormat="1" ht="15" customHeight="1">
      <c r="A642" s="140"/>
      <c r="B642" s="167"/>
      <c r="C642" s="167"/>
      <c r="D642" s="167"/>
      <c r="E642" s="167"/>
      <c r="F642" s="167"/>
      <c r="G642" s="167"/>
      <c r="I642" s="136"/>
    </row>
    <row r="643" spans="1:9" s="139" customFormat="1" ht="15" customHeight="1">
      <c r="A643" s="140"/>
      <c r="B643" s="167"/>
      <c r="C643" s="167"/>
      <c r="D643" s="167"/>
      <c r="E643" s="167"/>
      <c r="F643" s="167"/>
      <c r="G643" s="167"/>
      <c r="I643" s="136"/>
    </row>
    <row r="644" spans="1:9" s="139" customFormat="1" ht="15" customHeight="1">
      <c r="A644" s="140"/>
      <c r="B644" s="167"/>
      <c r="C644" s="167"/>
      <c r="D644" s="167"/>
      <c r="E644" s="167"/>
      <c r="F644" s="167"/>
      <c r="G644" s="167"/>
      <c r="I644" s="136"/>
    </row>
    <row r="645" spans="1:9" s="139" customFormat="1" ht="15" customHeight="1">
      <c r="A645" s="140"/>
      <c r="B645" s="167"/>
      <c r="C645" s="167"/>
      <c r="D645" s="167"/>
      <c r="E645" s="167"/>
      <c r="F645" s="167"/>
      <c r="G645" s="167"/>
      <c r="I645" s="136"/>
    </row>
    <row r="646" spans="1:9" s="139" customFormat="1" ht="15" customHeight="1">
      <c r="A646" s="140"/>
      <c r="B646" s="167"/>
      <c r="C646" s="167"/>
      <c r="D646" s="167"/>
      <c r="E646" s="167"/>
      <c r="F646" s="167"/>
      <c r="G646" s="167"/>
      <c r="I646" s="136"/>
    </row>
    <row r="647" spans="1:9" s="139" customFormat="1" ht="15" customHeight="1">
      <c r="A647" s="140"/>
      <c r="B647" s="167"/>
      <c r="C647" s="167"/>
      <c r="D647" s="167"/>
      <c r="E647" s="167"/>
      <c r="F647" s="167"/>
      <c r="G647" s="167"/>
      <c r="I647" s="136"/>
    </row>
    <row r="648" spans="1:9" s="139" customFormat="1" ht="15" customHeight="1">
      <c r="A648" s="140"/>
      <c r="B648" s="167"/>
      <c r="C648" s="167"/>
      <c r="D648" s="167"/>
      <c r="E648" s="167"/>
      <c r="F648" s="167"/>
      <c r="G648" s="167"/>
      <c r="I648" s="136"/>
    </row>
    <row r="649" spans="1:9" s="139" customFormat="1" ht="15" customHeight="1">
      <c r="A649" s="140"/>
      <c r="B649" s="167"/>
      <c r="C649" s="167"/>
      <c r="D649" s="167"/>
      <c r="E649" s="167"/>
      <c r="F649" s="167"/>
      <c r="G649" s="167"/>
      <c r="I649" s="136"/>
    </row>
    <row r="650" spans="1:9" s="139" customFormat="1" ht="15" customHeight="1">
      <c r="A650" s="140"/>
      <c r="B650" s="167"/>
      <c r="C650" s="167"/>
      <c r="D650" s="167"/>
      <c r="E650" s="167"/>
      <c r="F650" s="167"/>
      <c r="G650" s="167"/>
      <c r="I650" s="136"/>
    </row>
    <row r="651" spans="1:9" s="139" customFormat="1" ht="15" customHeight="1">
      <c r="A651" s="140"/>
      <c r="B651" s="167"/>
      <c r="C651" s="167"/>
      <c r="D651" s="167"/>
      <c r="E651" s="167"/>
      <c r="F651" s="167"/>
      <c r="G651" s="167"/>
      <c r="I651" s="136"/>
    </row>
    <row r="652" spans="1:9" s="139" customFormat="1" ht="15" customHeight="1">
      <c r="A652" s="140"/>
      <c r="B652" s="167"/>
      <c r="C652" s="167"/>
      <c r="D652" s="167"/>
      <c r="E652" s="167"/>
      <c r="F652" s="167"/>
      <c r="G652" s="167"/>
      <c r="I652" s="136"/>
    </row>
    <row r="653" spans="1:9" s="139" customFormat="1" ht="15" customHeight="1">
      <c r="A653" s="140"/>
      <c r="B653" s="167"/>
      <c r="C653" s="167"/>
      <c r="D653" s="167"/>
      <c r="E653" s="167"/>
      <c r="F653" s="167"/>
      <c r="G653" s="167"/>
      <c r="I653" s="136"/>
    </row>
    <row r="654" spans="1:9" s="139" customFormat="1" ht="15" customHeight="1">
      <c r="A654" s="140"/>
      <c r="B654" s="167"/>
      <c r="C654" s="167"/>
      <c r="D654" s="167"/>
      <c r="E654" s="167"/>
      <c r="F654" s="167"/>
      <c r="G654" s="167"/>
      <c r="I654" s="136"/>
    </row>
    <row r="655" spans="1:9" s="139" customFormat="1" ht="15" customHeight="1">
      <c r="A655" s="140"/>
      <c r="B655" s="167"/>
      <c r="C655" s="167"/>
      <c r="D655" s="167"/>
      <c r="E655" s="167"/>
      <c r="F655" s="167"/>
      <c r="G655" s="167"/>
      <c r="I655" s="136"/>
    </row>
    <row r="656" spans="1:9" s="139" customFormat="1" ht="15" customHeight="1">
      <c r="A656" s="140"/>
      <c r="B656" s="167"/>
      <c r="C656" s="167"/>
      <c r="D656" s="167"/>
      <c r="E656" s="167"/>
      <c r="F656" s="167"/>
      <c r="G656" s="167"/>
      <c r="I656" s="136"/>
    </row>
    <row r="657" spans="1:9" s="139" customFormat="1" ht="15" customHeight="1">
      <c r="A657" s="140"/>
      <c r="B657" s="167"/>
      <c r="C657" s="167"/>
      <c r="D657" s="167"/>
      <c r="E657" s="167"/>
      <c r="F657" s="167"/>
      <c r="G657" s="167"/>
      <c r="I657" s="136"/>
    </row>
    <row r="658" spans="1:9" s="139" customFormat="1" ht="15" customHeight="1">
      <c r="A658" s="140"/>
      <c r="B658" s="167"/>
      <c r="C658" s="167"/>
      <c r="D658" s="167"/>
      <c r="E658" s="167"/>
      <c r="F658" s="167"/>
      <c r="G658" s="167"/>
      <c r="I658" s="136"/>
    </row>
    <row r="659" spans="1:9" s="139" customFormat="1" ht="15" customHeight="1">
      <c r="A659" s="140"/>
      <c r="B659" s="167"/>
      <c r="C659" s="167"/>
      <c r="D659" s="167"/>
      <c r="E659" s="167"/>
      <c r="F659" s="167"/>
      <c r="G659" s="167"/>
      <c r="I659" s="136"/>
    </row>
    <row r="660" spans="1:9" s="139" customFormat="1" ht="15" customHeight="1">
      <c r="A660" s="140"/>
      <c r="B660" s="167"/>
      <c r="C660" s="167"/>
      <c r="D660" s="167"/>
      <c r="E660" s="167"/>
      <c r="F660" s="167"/>
      <c r="G660" s="167"/>
      <c r="I660" s="136"/>
    </row>
    <row r="661" spans="1:9" s="139" customFormat="1" ht="15" customHeight="1">
      <c r="A661" s="140"/>
      <c r="B661" s="167"/>
      <c r="C661" s="167"/>
      <c r="D661" s="167"/>
      <c r="E661" s="167"/>
      <c r="F661" s="167"/>
      <c r="G661" s="167"/>
      <c r="I661" s="136"/>
    </row>
    <row r="662" spans="1:9" s="139" customFormat="1" ht="15" customHeight="1">
      <c r="A662" s="140"/>
      <c r="B662" s="167"/>
      <c r="C662" s="167"/>
      <c r="D662" s="167"/>
      <c r="E662" s="167"/>
      <c r="F662" s="167"/>
      <c r="G662" s="167"/>
      <c r="I662" s="136"/>
    </row>
    <row r="663" spans="1:9" s="139" customFormat="1" ht="15" customHeight="1">
      <c r="A663" s="140"/>
      <c r="B663" s="167"/>
      <c r="C663" s="167"/>
      <c r="D663" s="167"/>
      <c r="E663" s="167"/>
      <c r="F663" s="167"/>
      <c r="G663" s="167"/>
      <c r="I663" s="136"/>
    </row>
    <row r="664" spans="1:9" s="139" customFormat="1" ht="15" customHeight="1">
      <c r="A664" s="140"/>
      <c r="B664" s="167"/>
      <c r="C664" s="167"/>
      <c r="D664" s="167"/>
      <c r="E664" s="167"/>
      <c r="F664" s="167"/>
      <c r="G664" s="167"/>
      <c r="I664" s="136"/>
    </row>
    <row r="665" spans="1:9" s="139" customFormat="1" ht="15" customHeight="1">
      <c r="A665" s="140"/>
      <c r="B665" s="167"/>
      <c r="C665" s="167"/>
      <c r="D665" s="167"/>
      <c r="E665" s="167"/>
      <c r="F665" s="167"/>
      <c r="G665" s="167"/>
      <c r="I665" s="136"/>
    </row>
    <row r="666" spans="1:9" s="139" customFormat="1" ht="15" customHeight="1">
      <c r="A666" s="140"/>
      <c r="B666" s="167"/>
      <c r="C666" s="167"/>
      <c r="D666" s="167"/>
      <c r="E666" s="167"/>
      <c r="F666" s="167"/>
      <c r="G666" s="167"/>
      <c r="I666" s="136"/>
    </row>
    <row r="667" spans="1:9" s="139" customFormat="1" ht="15" customHeight="1">
      <c r="A667" s="140"/>
      <c r="B667" s="167"/>
      <c r="C667" s="167"/>
      <c r="D667" s="167"/>
      <c r="E667" s="167"/>
      <c r="F667" s="167"/>
      <c r="G667" s="167"/>
      <c r="I667" s="136"/>
    </row>
    <row r="668" spans="1:9" s="139" customFormat="1" ht="15" customHeight="1">
      <c r="A668" s="140"/>
      <c r="B668" s="167"/>
      <c r="C668" s="167"/>
      <c r="D668" s="167"/>
      <c r="E668" s="167"/>
      <c r="F668" s="167"/>
      <c r="G668" s="167"/>
      <c r="I668" s="136"/>
    </row>
    <row r="669" spans="1:9" s="139" customFormat="1" ht="15" customHeight="1">
      <c r="A669" s="140"/>
      <c r="B669" s="167"/>
      <c r="C669" s="167"/>
      <c r="D669" s="167"/>
      <c r="E669" s="167"/>
      <c r="F669" s="167"/>
      <c r="G669" s="167"/>
      <c r="I669" s="136"/>
    </row>
    <row r="670" spans="1:9" s="139" customFormat="1" ht="15" customHeight="1">
      <c r="A670" s="140"/>
      <c r="B670" s="167"/>
      <c r="C670" s="167"/>
      <c r="D670" s="167"/>
      <c r="E670" s="167"/>
      <c r="F670" s="167"/>
      <c r="G670" s="167"/>
      <c r="I670" s="136"/>
    </row>
    <row r="671" spans="1:9" s="139" customFormat="1" ht="15" customHeight="1">
      <c r="A671" s="140"/>
      <c r="B671" s="167"/>
      <c r="C671" s="167"/>
      <c r="D671" s="167"/>
      <c r="E671" s="167"/>
      <c r="F671" s="167"/>
      <c r="G671" s="167"/>
      <c r="I671" s="136"/>
    </row>
    <row r="672" spans="1:9" s="139" customFormat="1" ht="15" customHeight="1">
      <c r="A672" s="140"/>
      <c r="B672" s="167"/>
      <c r="C672" s="167"/>
      <c r="D672" s="167"/>
      <c r="E672" s="167"/>
      <c r="F672" s="167"/>
      <c r="G672" s="167"/>
      <c r="I672" s="136"/>
    </row>
    <row r="673" spans="1:9" s="139" customFormat="1" ht="15" customHeight="1">
      <c r="A673" s="140"/>
      <c r="B673" s="167"/>
      <c r="C673" s="167"/>
      <c r="D673" s="167"/>
      <c r="E673" s="167"/>
      <c r="F673" s="167"/>
      <c r="G673" s="167"/>
      <c r="I673" s="136"/>
    </row>
    <row r="674" spans="1:9" s="139" customFormat="1" ht="15" customHeight="1">
      <c r="A674" s="140"/>
      <c r="B674" s="167"/>
      <c r="C674" s="167"/>
      <c r="D674" s="167"/>
      <c r="E674" s="167"/>
      <c r="F674" s="167"/>
      <c r="G674" s="167"/>
      <c r="I674" s="136"/>
    </row>
    <row r="675" spans="1:9" s="139" customFormat="1" ht="15" customHeight="1">
      <c r="A675" s="140"/>
      <c r="B675" s="167"/>
      <c r="C675" s="167"/>
      <c r="D675" s="167"/>
      <c r="E675" s="167"/>
      <c r="F675" s="167"/>
      <c r="G675" s="167"/>
      <c r="I675" s="136"/>
    </row>
    <row r="676" spans="1:9" s="139" customFormat="1" ht="15" customHeight="1">
      <c r="A676" s="140"/>
      <c r="B676" s="167"/>
      <c r="C676" s="167"/>
      <c r="D676" s="167"/>
      <c r="E676" s="167"/>
      <c r="F676" s="167"/>
      <c r="G676" s="167"/>
      <c r="I676" s="136"/>
    </row>
    <row r="677" spans="1:9" s="139" customFormat="1" ht="15" customHeight="1">
      <c r="A677" s="140"/>
      <c r="B677" s="167"/>
      <c r="C677" s="167"/>
      <c r="D677" s="167"/>
      <c r="E677" s="167"/>
      <c r="F677" s="167"/>
      <c r="G677" s="167"/>
      <c r="I677" s="136"/>
    </row>
    <row r="678" spans="1:9" s="139" customFormat="1" ht="15" customHeight="1">
      <c r="A678" s="140"/>
      <c r="B678" s="167"/>
      <c r="C678" s="167"/>
      <c r="D678" s="167"/>
      <c r="E678" s="167"/>
      <c r="F678" s="167"/>
      <c r="G678" s="167"/>
      <c r="I678" s="136"/>
    </row>
    <row r="679" spans="1:9" s="139" customFormat="1" ht="15" customHeight="1">
      <c r="A679" s="140"/>
      <c r="B679" s="167"/>
      <c r="C679" s="167"/>
      <c r="D679" s="167"/>
      <c r="E679" s="167"/>
      <c r="F679" s="167"/>
      <c r="G679" s="167"/>
      <c r="I679" s="136"/>
    </row>
    <row r="680" spans="1:9" s="139" customFormat="1" ht="15" customHeight="1">
      <c r="A680" s="140"/>
      <c r="B680" s="167"/>
      <c r="C680" s="167"/>
      <c r="D680" s="167"/>
      <c r="E680" s="167"/>
      <c r="F680" s="167"/>
      <c r="G680" s="167"/>
      <c r="I680" s="136"/>
    </row>
    <row r="681" spans="1:9" s="139" customFormat="1" ht="15" customHeight="1">
      <c r="A681" s="140"/>
      <c r="B681" s="167"/>
      <c r="C681" s="167"/>
      <c r="D681" s="167"/>
      <c r="E681" s="167"/>
      <c r="F681" s="167"/>
      <c r="G681" s="167"/>
      <c r="I681" s="136"/>
    </row>
    <row r="682" spans="1:9" s="139" customFormat="1" ht="15" customHeight="1">
      <c r="A682" s="140"/>
      <c r="B682" s="167"/>
      <c r="C682" s="167"/>
      <c r="D682" s="167"/>
      <c r="E682" s="167"/>
      <c r="F682" s="167"/>
      <c r="G682" s="167"/>
      <c r="I682" s="136"/>
    </row>
    <row r="683" spans="1:9" s="139" customFormat="1" ht="15" customHeight="1">
      <c r="A683" s="140"/>
      <c r="B683" s="167"/>
      <c r="C683" s="167"/>
      <c r="D683" s="167"/>
      <c r="E683" s="167"/>
      <c r="F683" s="167"/>
      <c r="G683" s="167"/>
      <c r="I683" s="136"/>
    </row>
    <row r="684" spans="1:9" s="139" customFormat="1" ht="15" customHeight="1">
      <c r="A684" s="140"/>
      <c r="B684" s="167"/>
      <c r="C684" s="167"/>
      <c r="D684" s="167"/>
      <c r="E684" s="167"/>
      <c r="F684" s="167"/>
      <c r="G684" s="167"/>
      <c r="I684" s="136"/>
    </row>
    <row r="685" spans="1:9" s="139" customFormat="1" ht="15" customHeight="1">
      <c r="A685" s="140"/>
      <c r="B685" s="167"/>
      <c r="C685" s="167"/>
      <c r="D685" s="167"/>
      <c r="E685" s="167"/>
      <c r="F685" s="167"/>
      <c r="G685" s="167"/>
      <c r="I685" s="136"/>
    </row>
    <row r="686" spans="1:9" s="139" customFormat="1" ht="15" customHeight="1">
      <c r="A686" s="140"/>
      <c r="B686" s="167"/>
      <c r="C686" s="167"/>
      <c r="D686" s="167"/>
      <c r="E686" s="167"/>
      <c r="F686" s="167"/>
      <c r="G686" s="167"/>
      <c r="I686" s="136"/>
    </row>
    <row r="687" spans="1:9" s="139" customFormat="1" ht="15" customHeight="1">
      <c r="A687" s="140"/>
      <c r="B687" s="167"/>
      <c r="C687" s="167"/>
      <c r="D687" s="167"/>
      <c r="E687" s="167"/>
      <c r="F687" s="167"/>
      <c r="G687" s="167"/>
      <c r="I687" s="136"/>
    </row>
    <row r="688" spans="1:9" s="139" customFormat="1" ht="15" customHeight="1">
      <c r="A688" s="140"/>
      <c r="B688" s="167"/>
      <c r="C688" s="167"/>
      <c r="D688" s="167"/>
      <c r="E688" s="167"/>
      <c r="F688" s="167"/>
      <c r="G688" s="167"/>
      <c r="I688" s="136"/>
    </row>
    <row r="689" spans="1:9" s="139" customFormat="1" ht="15" customHeight="1">
      <c r="A689" s="140"/>
      <c r="B689" s="167"/>
      <c r="C689" s="167"/>
      <c r="D689" s="167"/>
      <c r="E689" s="167"/>
      <c r="F689" s="167"/>
      <c r="G689" s="167"/>
      <c r="I689" s="136"/>
    </row>
    <row r="690" spans="1:9" s="139" customFormat="1" ht="15" customHeight="1">
      <c r="A690" s="140"/>
      <c r="B690" s="167"/>
      <c r="C690" s="167"/>
      <c r="D690" s="167"/>
      <c r="E690" s="167"/>
      <c r="F690" s="167"/>
      <c r="G690" s="167"/>
      <c r="I690" s="136"/>
    </row>
    <row r="691" spans="1:9" s="139" customFormat="1" ht="15" customHeight="1">
      <c r="A691" s="140"/>
      <c r="B691" s="167"/>
      <c r="C691" s="167"/>
      <c r="D691" s="167"/>
      <c r="E691" s="167"/>
      <c r="F691" s="167"/>
      <c r="G691" s="167"/>
      <c r="I691" s="136"/>
    </row>
    <row r="692" spans="1:9" s="139" customFormat="1" ht="15" customHeight="1">
      <c r="A692" s="140"/>
      <c r="B692" s="167"/>
      <c r="C692" s="167"/>
      <c r="D692" s="167"/>
      <c r="E692" s="167"/>
      <c r="F692" s="167"/>
      <c r="G692" s="167"/>
      <c r="I692" s="136"/>
    </row>
    <row r="693" spans="1:9" s="139" customFormat="1" ht="15" customHeight="1">
      <c r="A693" s="140"/>
      <c r="B693" s="167"/>
      <c r="C693" s="167"/>
      <c r="D693" s="167"/>
      <c r="E693" s="167"/>
      <c r="F693" s="167"/>
      <c r="G693" s="167"/>
      <c r="I693" s="136"/>
    </row>
    <row r="694" spans="1:9" s="139" customFormat="1" ht="15" customHeight="1">
      <c r="A694" s="140"/>
      <c r="B694" s="167"/>
      <c r="C694" s="167"/>
      <c r="D694" s="167"/>
      <c r="E694" s="167"/>
      <c r="F694" s="167"/>
      <c r="G694" s="167"/>
      <c r="I694" s="136"/>
    </row>
    <row r="695" spans="1:9" s="139" customFormat="1" ht="15" customHeight="1">
      <c r="A695" s="140"/>
      <c r="B695" s="167"/>
      <c r="C695" s="167"/>
      <c r="D695" s="167"/>
      <c r="E695" s="167"/>
      <c r="F695" s="167"/>
      <c r="G695" s="167"/>
      <c r="I695" s="136"/>
    </row>
    <row r="696" spans="1:9" s="139" customFormat="1" ht="15" customHeight="1">
      <c r="A696" s="140"/>
      <c r="B696" s="167"/>
      <c r="C696" s="167"/>
      <c r="D696" s="167"/>
      <c r="E696" s="167"/>
      <c r="F696" s="167"/>
      <c r="G696" s="167"/>
      <c r="I696" s="136"/>
    </row>
    <row r="697" spans="1:9" s="139" customFormat="1" ht="15" customHeight="1">
      <c r="A697" s="140"/>
      <c r="B697" s="167"/>
      <c r="C697" s="167"/>
      <c r="D697" s="167"/>
      <c r="E697" s="167"/>
      <c r="F697" s="167"/>
      <c r="G697" s="167"/>
      <c r="I697" s="136"/>
    </row>
    <row r="698" spans="1:9" s="139" customFormat="1" ht="15" customHeight="1">
      <c r="A698" s="140"/>
      <c r="B698" s="167"/>
      <c r="C698" s="167"/>
      <c r="D698" s="167"/>
      <c r="E698" s="167"/>
      <c r="F698" s="167"/>
      <c r="G698" s="167"/>
      <c r="I698" s="136"/>
    </row>
    <row r="699" spans="1:9" s="139" customFormat="1" ht="15" customHeight="1">
      <c r="A699" s="140"/>
      <c r="B699" s="167"/>
      <c r="C699" s="167"/>
      <c r="D699" s="167"/>
      <c r="E699" s="167"/>
      <c r="F699" s="167"/>
      <c r="G699" s="167"/>
      <c r="I699" s="136"/>
    </row>
    <row r="700" spans="1:9" s="139" customFormat="1" ht="15" customHeight="1">
      <c r="A700" s="140"/>
      <c r="B700" s="167"/>
      <c r="C700" s="167"/>
      <c r="D700" s="167"/>
      <c r="E700" s="167"/>
      <c r="F700" s="167"/>
      <c r="G700" s="167"/>
      <c r="I700" s="136"/>
    </row>
    <row r="701" spans="1:9" s="139" customFormat="1" ht="15" customHeight="1">
      <c r="A701" s="140"/>
      <c r="B701" s="167"/>
      <c r="C701" s="167"/>
      <c r="D701" s="167"/>
      <c r="E701" s="167"/>
      <c r="F701" s="167"/>
      <c r="G701" s="167"/>
      <c r="I701" s="136"/>
    </row>
    <row r="702" spans="1:9" s="139" customFormat="1" ht="15" customHeight="1">
      <c r="A702" s="140"/>
      <c r="B702" s="167"/>
      <c r="C702" s="167"/>
      <c r="D702" s="167"/>
      <c r="E702" s="167"/>
      <c r="F702" s="167"/>
      <c r="G702" s="167"/>
      <c r="I702" s="136"/>
    </row>
    <row r="703" spans="1:9" s="139" customFormat="1" ht="15" customHeight="1">
      <c r="A703" s="140"/>
      <c r="B703" s="167"/>
      <c r="C703" s="167"/>
      <c r="D703" s="167"/>
      <c r="E703" s="167"/>
      <c r="F703" s="167"/>
      <c r="G703" s="167"/>
      <c r="I703" s="136"/>
    </row>
    <row r="704" spans="1:9" s="139" customFormat="1" ht="15" customHeight="1">
      <c r="A704" s="140"/>
      <c r="B704" s="167"/>
      <c r="C704" s="167"/>
      <c r="D704" s="167"/>
      <c r="E704" s="167"/>
      <c r="F704" s="167"/>
      <c r="G704" s="167"/>
      <c r="I704" s="136"/>
    </row>
    <row r="705" spans="1:9" s="139" customFormat="1" ht="15" customHeight="1">
      <c r="A705" s="140"/>
      <c r="B705" s="167"/>
      <c r="C705" s="167"/>
      <c r="D705" s="167"/>
      <c r="E705" s="167"/>
      <c r="F705" s="167"/>
      <c r="G705" s="167"/>
      <c r="I705" s="136"/>
    </row>
    <row r="706" spans="1:9" s="139" customFormat="1" ht="15" customHeight="1">
      <c r="A706" s="140"/>
      <c r="B706" s="167"/>
      <c r="C706" s="167"/>
      <c r="D706" s="167"/>
      <c r="E706" s="167"/>
      <c r="F706" s="167"/>
      <c r="G706" s="167"/>
      <c r="I706" s="136"/>
    </row>
    <row r="707" spans="1:9" s="139" customFormat="1" ht="15" customHeight="1">
      <c r="A707" s="140"/>
      <c r="B707" s="167"/>
      <c r="C707" s="167"/>
      <c r="D707" s="167"/>
      <c r="E707" s="167"/>
      <c r="F707" s="167"/>
      <c r="G707" s="167"/>
      <c r="I707" s="136"/>
    </row>
    <row r="708" spans="1:9" s="139" customFormat="1" ht="15" customHeight="1">
      <c r="A708" s="140"/>
      <c r="B708" s="167"/>
      <c r="C708" s="167"/>
      <c r="D708" s="167"/>
      <c r="E708" s="167"/>
      <c r="F708" s="167"/>
      <c r="G708" s="167"/>
      <c r="I708" s="136"/>
    </row>
    <row r="709" spans="1:9" s="139" customFormat="1" ht="15" customHeight="1">
      <c r="A709" s="140"/>
      <c r="B709" s="167"/>
      <c r="C709" s="167"/>
      <c r="D709" s="167"/>
      <c r="E709" s="167"/>
      <c r="F709" s="167"/>
      <c r="G709" s="167"/>
      <c r="I709" s="136"/>
    </row>
    <row r="710" spans="1:9" s="139" customFormat="1" ht="15" customHeight="1">
      <c r="A710" s="140"/>
      <c r="B710" s="167"/>
      <c r="C710" s="167"/>
      <c r="D710" s="167"/>
      <c r="E710" s="167"/>
      <c r="F710" s="167"/>
      <c r="G710" s="167"/>
      <c r="I710" s="136"/>
    </row>
    <row r="711" spans="1:9" s="139" customFormat="1" ht="15" customHeight="1">
      <c r="A711" s="140"/>
      <c r="B711" s="167"/>
      <c r="C711" s="167"/>
      <c r="D711" s="167"/>
      <c r="E711" s="167"/>
      <c r="F711" s="167"/>
      <c r="G711" s="167"/>
      <c r="I711" s="136"/>
    </row>
    <row r="712" spans="1:9" s="139" customFormat="1" ht="15" customHeight="1">
      <c r="A712" s="140"/>
      <c r="B712" s="167"/>
      <c r="C712" s="167"/>
      <c r="D712" s="167"/>
      <c r="E712" s="167"/>
      <c r="F712" s="167"/>
      <c r="G712" s="167"/>
      <c r="I712" s="136"/>
    </row>
    <row r="713" spans="1:9" s="139" customFormat="1" ht="15" customHeight="1">
      <c r="A713" s="140"/>
      <c r="B713" s="167"/>
      <c r="C713" s="167"/>
      <c r="D713" s="167"/>
      <c r="E713" s="167"/>
      <c r="F713" s="167"/>
      <c r="G713" s="167"/>
      <c r="I713" s="136"/>
    </row>
    <row r="714" spans="1:9" s="139" customFormat="1" ht="15" customHeight="1">
      <c r="A714" s="140"/>
      <c r="B714" s="167"/>
      <c r="C714" s="167"/>
      <c r="D714" s="167"/>
      <c r="E714" s="167"/>
      <c r="F714" s="167"/>
      <c r="G714" s="167"/>
      <c r="I714" s="136"/>
    </row>
    <row r="715" spans="1:9" s="139" customFormat="1" ht="15" customHeight="1">
      <c r="A715" s="140"/>
      <c r="B715" s="167"/>
      <c r="C715" s="167"/>
      <c r="D715" s="167"/>
      <c r="E715" s="167"/>
      <c r="F715" s="167"/>
      <c r="G715" s="167"/>
      <c r="I715" s="136"/>
    </row>
    <row r="716" spans="1:9" s="139" customFormat="1" ht="15" customHeight="1">
      <c r="A716" s="140"/>
      <c r="B716" s="167"/>
      <c r="C716" s="167"/>
      <c r="D716" s="167"/>
      <c r="E716" s="167"/>
      <c r="F716" s="167"/>
      <c r="G716" s="167"/>
      <c r="I716" s="136"/>
    </row>
    <row r="717" spans="1:9" s="139" customFormat="1" ht="15" customHeight="1">
      <c r="A717" s="140"/>
      <c r="B717" s="167"/>
      <c r="C717" s="167"/>
      <c r="D717" s="167"/>
      <c r="E717" s="167"/>
      <c r="F717" s="167"/>
      <c r="G717" s="167"/>
      <c r="I717" s="136"/>
    </row>
    <row r="718" spans="1:9" s="139" customFormat="1" ht="15" customHeight="1">
      <c r="A718" s="140"/>
      <c r="B718" s="167"/>
      <c r="C718" s="167"/>
      <c r="D718" s="167"/>
      <c r="E718" s="167"/>
      <c r="F718" s="167"/>
      <c r="G718" s="167"/>
      <c r="I718" s="136"/>
    </row>
    <row r="719" spans="1:9" s="139" customFormat="1" ht="15" customHeight="1">
      <c r="A719" s="140"/>
      <c r="B719" s="167"/>
      <c r="C719" s="167"/>
      <c r="D719" s="167"/>
      <c r="E719" s="167"/>
      <c r="F719" s="167"/>
      <c r="G719" s="167"/>
      <c r="I719" s="136"/>
    </row>
    <row r="720" spans="1:9" s="139" customFormat="1" ht="15" customHeight="1">
      <c r="A720" s="140"/>
      <c r="B720" s="167"/>
      <c r="C720" s="167"/>
      <c r="D720" s="167"/>
      <c r="E720" s="167"/>
      <c r="F720" s="167"/>
      <c r="G720" s="167"/>
      <c r="I720" s="136"/>
    </row>
    <row r="721" spans="1:9" s="139" customFormat="1" ht="15" customHeight="1">
      <c r="A721" s="140"/>
      <c r="B721" s="167"/>
      <c r="C721" s="167"/>
      <c r="D721" s="167"/>
      <c r="E721" s="167"/>
      <c r="F721" s="167"/>
      <c r="G721" s="167"/>
      <c r="I721" s="136"/>
    </row>
    <row r="722" spans="1:9" s="139" customFormat="1" ht="15" customHeight="1">
      <c r="A722" s="140"/>
      <c r="B722" s="167"/>
      <c r="C722" s="167"/>
      <c r="D722" s="167"/>
      <c r="E722" s="167"/>
      <c r="F722" s="167"/>
      <c r="G722" s="167"/>
      <c r="I722" s="136"/>
    </row>
    <row r="723" spans="1:9" s="139" customFormat="1" ht="15" customHeight="1">
      <c r="A723" s="140"/>
      <c r="B723" s="167"/>
      <c r="C723" s="167"/>
      <c r="D723" s="167"/>
      <c r="E723" s="167"/>
      <c r="F723" s="167"/>
      <c r="G723" s="167"/>
      <c r="I723" s="136"/>
    </row>
    <row r="724" spans="1:9" s="139" customFormat="1" ht="15" customHeight="1">
      <c r="A724" s="140"/>
      <c r="B724" s="167"/>
      <c r="C724" s="167"/>
      <c r="D724" s="167"/>
      <c r="E724" s="167"/>
      <c r="F724" s="167"/>
      <c r="G724" s="167"/>
      <c r="I724" s="136"/>
    </row>
    <row r="725" spans="1:9" s="139" customFormat="1" ht="15" customHeight="1">
      <c r="A725" s="140"/>
      <c r="B725" s="167"/>
      <c r="C725" s="167"/>
      <c r="D725" s="167"/>
      <c r="E725" s="167"/>
      <c r="F725" s="167"/>
      <c r="G725" s="167"/>
      <c r="I725" s="136"/>
    </row>
    <row r="726" spans="1:9" s="139" customFormat="1" ht="15" customHeight="1">
      <c r="A726" s="140"/>
      <c r="B726" s="167"/>
      <c r="C726" s="167"/>
      <c r="D726" s="167"/>
      <c r="E726" s="167"/>
      <c r="F726" s="167"/>
      <c r="G726" s="167"/>
      <c r="I726" s="136"/>
    </row>
    <row r="727" spans="1:9" s="139" customFormat="1" ht="15" customHeight="1">
      <c r="A727" s="140"/>
      <c r="B727" s="167"/>
      <c r="C727" s="167"/>
      <c r="D727" s="167"/>
      <c r="E727" s="167"/>
      <c r="F727" s="167"/>
      <c r="G727" s="167"/>
      <c r="I727" s="136"/>
    </row>
    <row r="728" spans="1:9" s="139" customFormat="1" ht="15" customHeight="1">
      <c r="A728" s="140"/>
      <c r="B728" s="167"/>
      <c r="C728" s="167"/>
      <c r="D728" s="167"/>
      <c r="E728" s="167"/>
      <c r="F728" s="167"/>
      <c r="G728" s="167"/>
      <c r="I728" s="136"/>
    </row>
    <row r="729" spans="1:9" s="139" customFormat="1" ht="15" customHeight="1">
      <c r="A729" s="140"/>
      <c r="B729" s="167"/>
      <c r="C729" s="167"/>
      <c r="D729" s="167"/>
      <c r="E729" s="167"/>
      <c r="F729" s="167"/>
      <c r="G729" s="167"/>
      <c r="I729" s="136"/>
    </row>
    <row r="730" spans="1:9" s="139" customFormat="1" ht="15" customHeight="1">
      <c r="A730" s="140"/>
      <c r="B730" s="167"/>
      <c r="C730" s="167"/>
      <c r="D730" s="167"/>
      <c r="E730" s="167"/>
      <c r="F730" s="167"/>
      <c r="G730" s="167"/>
      <c r="I730" s="136"/>
    </row>
    <row r="731" spans="1:9" s="139" customFormat="1" ht="15" customHeight="1">
      <c r="A731" s="140"/>
      <c r="B731" s="167"/>
      <c r="C731" s="167"/>
      <c r="D731" s="167"/>
      <c r="E731" s="167"/>
      <c r="F731" s="167"/>
      <c r="G731" s="167"/>
      <c r="I731" s="136"/>
    </row>
    <row r="732" spans="1:9" s="139" customFormat="1" ht="15" customHeight="1">
      <c r="A732" s="140"/>
      <c r="B732" s="167"/>
      <c r="C732" s="167"/>
      <c r="D732" s="167"/>
      <c r="E732" s="167"/>
      <c r="F732" s="167"/>
      <c r="G732" s="167"/>
      <c r="I732" s="136"/>
    </row>
    <row r="733" spans="1:9" s="139" customFormat="1" ht="15" customHeight="1">
      <c r="A733" s="140"/>
      <c r="B733" s="167"/>
      <c r="C733" s="167"/>
      <c r="D733" s="167"/>
      <c r="E733" s="167"/>
      <c r="F733" s="167"/>
      <c r="G733" s="167"/>
      <c r="I733" s="136"/>
    </row>
    <row r="734" spans="1:9" s="139" customFormat="1" ht="15" customHeight="1">
      <c r="A734" s="140"/>
      <c r="B734" s="167"/>
      <c r="C734" s="167"/>
      <c r="D734" s="167"/>
      <c r="E734" s="167"/>
      <c r="F734" s="167"/>
      <c r="G734" s="167"/>
      <c r="I734" s="136"/>
    </row>
    <row r="735" spans="1:9" s="139" customFormat="1" ht="15" customHeight="1">
      <c r="A735" s="140"/>
      <c r="B735" s="167"/>
      <c r="C735" s="167"/>
      <c r="D735" s="167"/>
      <c r="E735" s="167"/>
      <c r="F735" s="167"/>
      <c r="G735" s="167"/>
      <c r="I735" s="136"/>
    </row>
    <row r="736" spans="1:9" s="139" customFormat="1" ht="15" customHeight="1">
      <c r="A736" s="140"/>
      <c r="B736" s="167"/>
      <c r="C736" s="167"/>
      <c r="D736" s="167"/>
      <c r="E736" s="167"/>
      <c r="F736" s="167"/>
      <c r="G736" s="167"/>
      <c r="I736" s="136"/>
    </row>
    <row r="737" spans="1:9" s="139" customFormat="1" ht="15" customHeight="1">
      <c r="A737" s="140"/>
      <c r="B737" s="167"/>
      <c r="C737" s="167"/>
      <c r="D737" s="167"/>
      <c r="E737" s="167"/>
      <c r="F737" s="167"/>
      <c r="G737" s="167"/>
      <c r="I737" s="136"/>
    </row>
    <row r="738" spans="1:9" s="139" customFormat="1" ht="15" customHeight="1">
      <c r="A738" s="140"/>
      <c r="B738" s="167"/>
      <c r="C738" s="167"/>
      <c r="D738" s="167"/>
      <c r="E738" s="167"/>
      <c r="F738" s="167"/>
      <c r="G738" s="167"/>
      <c r="I738" s="136"/>
    </row>
    <row r="739" spans="1:9" s="139" customFormat="1" ht="15" customHeight="1">
      <c r="A739" s="140"/>
      <c r="B739" s="167"/>
      <c r="C739" s="167"/>
      <c r="D739" s="167"/>
      <c r="E739" s="167"/>
      <c r="F739" s="167"/>
      <c r="G739" s="167"/>
      <c r="I739" s="136"/>
    </row>
    <row r="740" spans="1:9" s="139" customFormat="1" ht="15" customHeight="1">
      <c r="A740" s="140"/>
      <c r="B740" s="167"/>
      <c r="C740" s="167"/>
      <c r="D740" s="167"/>
      <c r="E740" s="167"/>
      <c r="F740" s="167"/>
      <c r="G740" s="167"/>
      <c r="I740" s="136"/>
    </row>
    <row r="741" spans="1:9" s="139" customFormat="1" ht="15" customHeight="1">
      <c r="A741" s="140"/>
      <c r="B741" s="167"/>
      <c r="C741" s="167"/>
      <c r="D741" s="167"/>
      <c r="E741" s="167"/>
      <c r="F741" s="167"/>
      <c r="G741" s="167"/>
      <c r="I741" s="136"/>
    </row>
    <row r="742" spans="1:9" s="139" customFormat="1" ht="15" customHeight="1">
      <c r="A742" s="140"/>
      <c r="B742" s="167"/>
      <c r="C742" s="167"/>
      <c r="D742" s="167"/>
      <c r="E742" s="167"/>
      <c r="F742" s="167"/>
      <c r="G742" s="167"/>
      <c r="I742" s="136"/>
    </row>
    <row r="743" spans="1:9" s="139" customFormat="1" ht="15" customHeight="1">
      <c r="A743" s="140"/>
      <c r="B743" s="167"/>
      <c r="C743" s="167"/>
      <c r="D743" s="167"/>
      <c r="E743" s="167"/>
      <c r="F743" s="167"/>
      <c r="G743" s="167"/>
      <c r="I743" s="136"/>
    </row>
    <row r="744" spans="1:9" s="139" customFormat="1" ht="15" customHeight="1">
      <c r="A744" s="140"/>
      <c r="B744" s="167"/>
      <c r="C744" s="167"/>
      <c r="D744" s="167"/>
      <c r="E744" s="167"/>
      <c r="F744" s="167"/>
      <c r="G744" s="167"/>
      <c r="I744" s="136"/>
    </row>
    <row r="745" spans="1:9" s="139" customFormat="1" ht="15" customHeight="1">
      <c r="A745" s="140"/>
      <c r="B745" s="167"/>
      <c r="C745" s="167"/>
      <c r="D745" s="167"/>
      <c r="E745" s="167"/>
      <c r="F745" s="167"/>
      <c r="G745" s="167"/>
      <c r="I745" s="136"/>
    </row>
    <row r="746" spans="1:9" s="139" customFormat="1" ht="15" customHeight="1">
      <c r="A746" s="140"/>
      <c r="B746" s="167"/>
      <c r="C746" s="167"/>
      <c r="D746" s="167"/>
      <c r="E746" s="167"/>
      <c r="F746" s="167"/>
      <c r="G746" s="167"/>
      <c r="I746" s="136"/>
    </row>
    <row r="747" spans="1:9" s="139" customFormat="1" ht="15" customHeight="1">
      <c r="A747" s="140"/>
      <c r="B747" s="167"/>
      <c r="C747" s="167"/>
      <c r="D747" s="167"/>
      <c r="E747" s="167"/>
      <c r="F747" s="167"/>
      <c r="G747" s="167"/>
      <c r="I747" s="136"/>
    </row>
    <row r="748" spans="1:9" s="139" customFormat="1" ht="15" customHeight="1">
      <c r="A748" s="140"/>
      <c r="B748" s="167"/>
      <c r="C748" s="167"/>
      <c r="D748" s="167"/>
      <c r="E748" s="167"/>
      <c r="F748" s="167"/>
      <c r="G748" s="167"/>
      <c r="I748" s="136"/>
    </row>
    <row r="749" spans="1:9" s="139" customFormat="1" ht="15" customHeight="1">
      <c r="A749" s="140"/>
      <c r="B749" s="167"/>
      <c r="C749" s="167"/>
      <c r="D749" s="167"/>
      <c r="E749" s="167"/>
      <c r="F749" s="167"/>
      <c r="G749" s="167"/>
      <c r="I749" s="136"/>
    </row>
    <row r="750" spans="1:9" s="139" customFormat="1" ht="15" customHeight="1">
      <c r="A750" s="140"/>
      <c r="B750" s="167"/>
      <c r="C750" s="167"/>
      <c r="D750" s="167"/>
      <c r="E750" s="167"/>
      <c r="F750" s="167"/>
      <c r="G750" s="167"/>
      <c r="I750" s="136"/>
    </row>
    <row r="751" spans="1:9" s="139" customFormat="1" ht="15" customHeight="1">
      <c r="A751" s="140"/>
      <c r="B751" s="167"/>
      <c r="C751" s="167"/>
      <c r="D751" s="167"/>
      <c r="E751" s="167"/>
      <c r="F751" s="167"/>
      <c r="G751" s="167"/>
      <c r="I751" s="136"/>
    </row>
    <row r="752" spans="1:9" s="139" customFormat="1" ht="15" customHeight="1">
      <c r="A752" s="140"/>
      <c r="B752" s="167"/>
      <c r="C752" s="167"/>
      <c r="D752" s="167"/>
      <c r="E752" s="167"/>
      <c r="F752" s="167"/>
      <c r="G752" s="167"/>
      <c r="I752" s="136"/>
    </row>
    <row r="753" spans="1:9" s="139" customFormat="1" ht="15" customHeight="1">
      <c r="A753" s="140"/>
      <c r="B753" s="167"/>
      <c r="C753" s="167"/>
      <c r="D753" s="167"/>
      <c r="E753" s="167"/>
      <c r="F753" s="167"/>
      <c r="G753" s="167"/>
      <c r="I753" s="136"/>
    </row>
    <row r="754" spans="1:9" s="139" customFormat="1" ht="15" customHeight="1">
      <c r="A754" s="140"/>
      <c r="B754" s="167"/>
      <c r="C754" s="167"/>
      <c r="D754" s="167"/>
      <c r="E754" s="167"/>
      <c r="F754" s="167"/>
      <c r="G754" s="167"/>
      <c r="I754" s="136"/>
    </row>
    <row r="755" spans="1:9" s="139" customFormat="1" ht="15" customHeight="1">
      <c r="A755" s="140"/>
      <c r="B755" s="167"/>
      <c r="C755" s="167"/>
      <c r="D755" s="167"/>
      <c r="E755" s="167"/>
      <c r="F755" s="167"/>
      <c r="G755" s="167"/>
      <c r="I755" s="136"/>
    </row>
    <row r="756" spans="1:9" s="139" customFormat="1" ht="15" customHeight="1">
      <c r="A756" s="140"/>
      <c r="B756" s="167"/>
      <c r="C756" s="167"/>
      <c r="D756" s="167"/>
      <c r="E756" s="167"/>
      <c r="F756" s="167"/>
      <c r="G756" s="167"/>
      <c r="I756" s="136"/>
    </row>
    <row r="757" spans="1:9" s="139" customFormat="1" ht="15" customHeight="1">
      <c r="A757" s="140"/>
      <c r="B757" s="167"/>
      <c r="C757" s="167"/>
      <c r="D757" s="167"/>
      <c r="E757" s="167"/>
      <c r="F757" s="167"/>
      <c r="G757" s="167"/>
      <c r="I757" s="136"/>
    </row>
    <row r="758" spans="1:9" s="139" customFormat="1" ht="15" customHeight="1">
      <c r="A758" s="140"/>
      <c r="B758" s="167"/>
      <c r="C758" s="167"/>
      <c r="D758" s="167"/>
      <c r="E758" s="167"/>
      <c r="F758" s="167"/>
      <c r="G758" s="167"/>
      <c r="I758" s="136"/>
    </row>
    <row r="759" spans="1:9" s="139" customFormat="1" ht="15" customHeight="1">
      <c r="A759" s="140"/>
      <c r="B759" s="167"/>
      <c r="C759" s="167"/>
      <c r="D759" s="167"/>
      <c r="E759" s="167"/>
      <c r="F759" s="167"/>
      <c r="G759" s="167"/>
      <c r="I759" s="136"/>
    </row>
    <row r="760" spans="1:9" s="139" customFormat="1" ht="15" customHeight="1">
      <c r="A760" s="140"/>
      <c r="B760" s="167"/>
      <c r="C760" s="167"/>
      <c r="D760" s="167"/>
      <c r="E760" s="167"/>
      <c r="F760" s="167"/>
      <c r="G760" s="167"/>
      <c r="I760" s="136"/>
    </row>
    <row r="761" spans="1:9" s="139" customFormat="1" ht="15" customHeight="1">
      <c r="A761" s="140"/>
      <c r="B761" s="167"/>
      <c r="C761" s="167"/>
      <c r="D761" s="167"/>
      <c r="E761" s="167"/>
      <c r="F761" s="167"/>
      <c r="G761" s="167"/>
      <c r="I761" s="136"/>
    </row>
    <row r="762" spans="1:9" s="139" customFormat="1" ht="15" customHeight="1">
      <c r="A762" s="140"/>
      <c r="B762" s="167"/>
      <c r="C762" s="167"/>
      <c r="D762" s="167"/>
      <c r="E762" s="167"/>
      <c r="F762" s="167"/>
      <c r="G762" s="167"/>
      <c r="I762" s="136"/>
    </row>
    <row r="763" spans="1:9" s="139" customFormat="1" ht="15" customHeight="1">
      <c r="A763" s="140"/>
      <c r="B763" s="167"/>
      <c r="C763" s="167"/>
      <c r="D763" s="167"/>
      <c r="E763" s="167"/>
      <c r="F763" s="167"/>
      <c r="G763" s="167"/>
      <c r="I763" s="136"/>
    </row>
    <row r="764" spans="1:9" s="139" customFormat="1" ht="15" customHeight="1">
      <c r="A764" s="140"/>
      <c r="B764" s="167"/>
      <c r="C764" s="167"/>
      <c r="D764" s="167"/>
      <c r="E764" s="167"/>
      <c r="F764" s="167"/>
      <c r="G764" s="167"/>
      <c r="I764" s="136"/>
    </row>
    <row r="765" spans="1:9" s="139" customFormat="1" ht="15" customHeight="1">
      <c r="A765" s="140"/>
      <c r="B765" s="167"/>
      <c r="C765" s="167"/>
      <c r="D765" s="167"/>
      <c r="E765" s="167"/>
      <c r="F765" s="167"/>
      <c r="G765" s="167"/>
      <c r="I765" s="136"/>
    </row>
    <row r="766" spans="1:9" s="139" customFormat="1" ht="15" customHeight="1">
      <c r="A766" s="140"/>
      <c r="B766" s="167"/>
      <c r="C766" s="167"/>
      <c r="D766" s="167"/>
      <c r="E766" s="167"/>
      <c r="F766" s="167"/>
      <c r="G766" s="167"/>
      <c r="I766" s="136"/>
    </row>
    <row r="767" spans="1:9" s="139" customFormat="1" ht="15" customHeight="1">
      <c r="A767" s="140"/>
      <c r="B767" s="167"/>
      <c r="C767" s="167"/>
      <c r="D767" s="167"/>
      <c r="E767" s="167"/>
      <c r="F767" s="167"/>
      <c r="G767" s="167"/>
      <c r="I767" s="136"/>
    </row>
    <row r="768" spans="1:9" s="139" customFormat="1" ht="15" customHeight="1">
      <c r="A768" s="140"/>
      <c r="B768" s="167"/>
      <c r="C768" s="167"/>
      <c r="D768" s="167"/>
      <c r="E768" s="167"/>
      <c r="F768" s="167"/>
      <c r="G768" s="167"/>
      <c r="I768" s="136"/>
    </row>
    <row r="769" spans="1:9" s="139" customFormat="1" ht="15" customHeight="1">
      <c r="A769" s="140"/>
      <c r="B769" s="167"/>
      <c r="C769" s="167"/>
      <c r="D769" s="167"/>
      <c r="E769" s="167"/>
      <c r="F769" s="167"/>
      <c r="G769" s="167"/>
      <c r="I769" s="136"/>
    </row>
    <row r="770" spans="1:9" s="139" customFormat="1" ht="15" customHeight="1">
      <c r="A770" s="140"/>
      <c r="B770" s="167"/>
      <c r="C770" s="167"/>
      <c r="D770" s="167"/>
      <c r="E770" s="167"/>
      <c r="F770" s="167"/>
      <c r="G770" s="167"/>
      <c r="I770" s="136"/>
    </row>
    <row r="771" spans="1:9" s="139" customFormat="1" ht="15" customHeight="1">
      <c r="A771" s="140"/>
      <c r="B771" s="167"/>
      <c r="C771" s="167"/>
      <c r="D771" s="167"/>
      <c r="E771" s="167"/>
      <c r="F771" s="167"/>
      <c r="G771" s="167"/>
      <c r="I771" s="136"/>
    </row>
    <row r="772" spans="1:9" s="139" customFormat="1" ht="15" customHeight="1">
      <c r="A772" s="140"/>
      <c r="B772" s="167"/>
      <c r="C772" s="167"/>
      <c r="D772" s="167"/>
      <c r="E772" s="167"/>
      <c r="F772" s="167"/>
      <c r="G772" s="167"/>
      <c r="I772" s="136"/>
    </row>
    <row r="773" spans="1:9" s="139" customFormat="1" ht="15" customHeight="1">
      <c r="A773" s="140"/>
      <c r="B773" s="167"/>
      <c r="C773" s="167"/>
      <c r="D773" s="167"/>
      <c r="E773" s="167"/>
      <c r="F773" s="167"/>
      <c r="G773" s="167"/>
      <c r="I773" s="136"/>
    </row>
    <row r="774" spans="1:9" s="139" customFormat="1" ht="15" customHeight="1">
      <c r="A774" s="140"/>
      <c r="B774" s="167"/>
      <c r="C774" s="167"/>
      <c r="D774" s="167"/>
      <c r="E774" s="167"/>
      <c r="F774" s="167"/>
      <c r="G774" s="167"/>
      <c r="I774" s="136"/>
    </row>
    <row r="775" spans="1:9" s="139" customFormat="1" ht="15" customHeight="1">
      <c r="A775" s="140"/>
      <c r="B775" s="167"/>
      <c r="C775" s="167"/>
      <c r="D775" s="167"/>
      <c r="E775" s="167"/>
      <c r="F775" s="167"/>
      <c r="G775" s="167"/>
      <c r="I775" s="136"/>
    </row>
    <row r="776" spans="1:9" s="139" customFormat="1" ht="15" customHeight="1">
      <c r="A776" s="140"/>
      <c r="B776" s="167"/>
      <c r="C776" s="167"/>
      <c r="D776" s="167"/>
      <c r="E776" s="167"/>
      <c r="F776" s="167"/>
      <c r="G776" s="167"/>
      <c r="I776" s="136"/>
    </row>
    <row r="777" spans="1:9" s="139" customFormat="1" ht="15" customHeight="1">
      <c r="A777" s="140"/>
      <c r="B777" s="167"/>
      <c r="C777" s="167"/>
      <c r="D777" s="167"/>
      <c r="E777" s="167"/>
      <c r="F777" s="167"/>
      <c r="G777" s="167"/>
      <c r="I777" s="136"/>
    </row>
    <row r="778" spans="1:9" s="139" customFormat="1" ht="15" customHeight="1">
      <c r="A778" s="140"/>
      <c r="B778" s="167"/>
      <c r="C778" s="167"/>
      <c r="D778" s="167"/>
      <c r="E778" s="167"/>
      <c r="F778" s="167"/>
      <c r="G778" s="167"/>
      <c r="I778" s="136"/>
    </row>
    <row r="779" spans="1:9" s="139" customFormat="1" ht="15" customHeight="1">
      <c r="A779" s="140"/>
      <c r="B779" s="167"/>
      <c r="C779" s="167"/>
      <c r="D779" s="167"/>
      <c r="E779" s="167"/>
      <c r="F779" s="167"/>
      <c r="G779" s="167"/>
      <c r="I779" s="136"/>
    </row>
    <row r="780" spans="1:9" s="139" customFormat="1" ht="15" customHeight="1">
      <c r="A780" s="140"/>
      <c r="B780" s="167"/>
      <c r="C780" s="167"/>
      <c r="D780" s="167"/>
      <c r="E780" s="167"/>
      <c r="F780" s="167"/>
      <c r="G780" s="167"/>
      <c r="I780" s="136"/>
    </row>
    <row r="781" spans="1:9" s="139" customFormat="1" ht="15" customHeight="1">
      <c r="A781" s="140"/>
      <c r="B781" s="167"/>
      <c r="C781" s="167"/>
      <c r="D781" s="167"/>
      <c r="E781" s="167"/>
      <c r="F781" s="167"/>
      <c r="G781" s="167"/>
      <c r="I781" s="136"/>
    </row>
    <row r="782" spans="1:9" s="139" customFormat="1" ht="15" customHeight="1">
      <c r="A782" s="140"/>
      <c r="B782" s="167"/>
      <c r="C782" s="167"/>
      <c r="D782" s="167"/>
      <c r="E782" s="167"/>
      <c r="F782" s="167"/>
      <c r="G782" s="167"/>
      <c r="I782" s="136"/>
    </row>
    <row r="783" spans="1:9" s="139" customFormat="1" ht="15" customHeight="1">
      <c r="A783" s="140"/>
      <c r="B783" s="167"/>
      <c r="C783" s="167"/>
      <c r="D783" s="167"/>
      <c r="E783" s="167"/>
      <c r="F783" s="167"/>
      <c r="G783" s="167"/>
      <c r="I783" s="136"/>
    </row>
    <row r="784" spans="1:9" s="139" customFormat="1" ht="15" customHeight="1">
      <c r="A784" s="140"/>
      <c r="B784" s="167"/>
      <c r="C784" s="167"/>
      <c r="D784" s="167"/>
      <c r="E784" s="167"/>
      <c r="F784" s="167"/>
      <c r="G784" s="167"/>
      <c r="I784" s="136"/>
    </row>
    <row r="785" spans="1:9" s="139" customFormat="1" ht="15" customHeight="1">
      <c r="A785" s="140"/>
      <c r="B785" s="167"/>
      <c r="C785" s="167"/>
      <c r="D785" s="167"/>
      <c r="E785" s="167"/>
      <c r="F785" s="167"/>
      <c r="G785" s="167"/>
      <c r="I785" s="136"/>
    </row>
    <row r="786" spans="1:9" s="139" customFormat="1" ht="15" customHeight="1">
      <c r="A786" s="140"/>
      <c r="B786" s="167"/>
      <c r="C786" s="167"/>
      <c r="D786" s="167"/>
      <c r="E786" s="167"/>
      <c r="F786" s="167"/>
      <c r="G786" s="167"/>
      <c r="I786" s="136"/>
    </row>
    <row r="787" spans="1:9" s="139" customFormat="1" ht="15" customHeight="1">
      <c r="A787" s="140"/>
      <c r="B787" s="167"/>
      <c r="C787" s="167"/>
      <c r="D787" s="167"/>
      <c r="E787" s="167"/>
      <c r="F787" s="167"/>
      <c r="G787" s="167"/>
      <c r="I787" s="136"/>
    </row>
    <row r="788" spans="1:9" s="139" customFormat="1" ht="15" customHeight="1">
      <c r="A788" s="140"/>
      <c r="B788" s="167"/>
      <c r="C788" s="167"/>
      <c r="D788" s="167"/>
      <c r="E788" s="167"/>
      <c r="F788" s="167"/>
      <c r="G788" s="167"/>
      <c r="I788" s="136"/>
    </row>
    <row r="789" spans="1:9" s="139" customFormat="1" ht="15" customHeight="1">
      <c r="A789" s="140"/>
      <c r="B789" s="167"/>
      <c r="C789" s="167"/>
      <c r="D789" s="167"/>
      <c r="E789" s="167"/>
      <c r="F789" s="167"/>
      <c r="G789" s="167"/>
      <c r="I789" s="136"/>
    </row>
    <row r="790" spans="1:9" s="139" customFormat="1" ht="15" customHeight="1">
      <c r="A790" s="140"/>
      <c r="B790" s="167"/>
      <c r="C790" s="167"/>
      <c r="D790" s="167"/>
      <c r="E790" s="167"/>
      <c r="F790" s="167"/>
      <c r="G790" s="167"/>
      <c r="I790" s="136"/>
    </row>
    <row r="791" spans="1:9" s="139" customFormat="1" ht="15" customHeight="1">
      <c r="A791" s="140"/>
      <c r="B791" s="167"/>
      <c r="C791" s="167"/>
      <c r="D791" s="167"/>
      <c r="E791" s="167"/>
      <c r="F791" s="167"/>
      <c r="G791" s="167"/>
      <c r="I791" s="136"/>
    </row>
    <row r="792" spans="1:9" s="139" customFormat="1" ht="15" customHeight="1">
      <c r="A792" s="140"/>
      <c r="B792" s="167"/>
      <c r="C792" s="167"/>
      <c r="D792" s="167"/>
      <c r="E792" s="167"/>
      <c r="F792" s="167"/>
      <c r="G792" s="167"/>
      <c r="I792" s="136"/>
    </row>
    <row r="793" spans="1:9" s="139" customFormat="1" ht="15" customHeight="1">
      <c r="A793" s="140"/>
      <c r="B793" s="167"/>
      <c r="C793" s="167"/>
      <c r="D793" s="167"/>
      <c r="E793" s="167"/>
      <c r="F793" s="167"/>
      <c r="G793" s="167"/>
      <c r="I793" s="136"/>
    </row>
    <row r="794" spans="1:9" s="139" customFormat="1" ht="15" customHeight="1">
      <c r="A794" s="140"/>
      <c r="B794" s="167"/>
      <c r="C794" s="167"/>
      <c r="D794" s="167"/>
      <c r="E794" s="167"/>
      <c r="F794" s="167"/>
      <c r="G794" s="167"/>
      <c r="I794" s="136"/>
    </row>
    <row r="795" spans="1:9" s="139" customFormat="1" ht="15" customHeight="1">
      <c r="A795" s="140"/>
      <c r="B795" s="167"/>
      <c r="C795" s="167"/>
      <c r="D795" s="167"/>
      <c r="E795" s="167"/>
      <c r="F795" s="167"/>
      <c r="G795" s="167"/>
      <c r="I795" s="136"/>
    </row>
    <row r="796" spans="1:9" s="139" customFormat="1" ht="15" customHeight="1">
      <c r="A796" s="140"/>
      <c r="B796" s="167"/>
      <c r="C796" s="167"/>
      <c r="D796" s="167"/>
      <c r="E796" s="167"/>
      <c r="F796" s="167"/>
      <c r="G796" s="167"/>
      <c r="I796" s="136"/>
    </row>
    <row r="797" spans="1:9" s="139" customFormat="1" ht="15" customHeight="1">
      <c r="A797" s="140"/>
      <c r="B797" s="167"/>
      <c r="C797" s="167"/>
      <c r="D797" s="167"/>
      <c r="E797" s="167"/>
      <c r="F797" s="167"/>
      <c r="G797" s="167"/>
      <c r="I797" s="136"/>
    </row>
    <row r="798" spans="1:9" s="139" customFormat="1" ht="15" customHeight="1">
      <c r="A798" s="140"/>
      <c r="B798" s="167"/>
      <c r="C798" s="167"/>
      <c r="D798" s="167"/>
      <c r="E798" s="167"/>
      <c r="F798" s="167"/>
      <c r="G798" s="167"/>
      <c r="I798" s="136"/>
    </row>
    <row r="799" spans="1:9" s="139" customFormat="1" ht="15" customHeight="1">
      <c r="A799" s="140"/>
      <c r="B799" s="167"/>
      <c r="C799" s="167"/>
      <c r="D799" s="167"/>
      <c r="E799" s="167"/>
      <c r="F799" s="167"/>
      <c r="G799" s="167"/>
      <c r="I799" s="136"/>
    </row>
    <row r="800" spans="1:9" s="139" customFormat="1" ht="15" customHeight="1">
      <c r="A800" s="140"/>
      <c r="B800" s="167"/>
      <c r="C800" s="167"/>
      <c r="D800" s="167"/>
      <c r="E800" s="167"/>
      <c r="F800" s="167"/>
      <c r="G800" s="167"/>
      <c r="I800" s="136"/>
    </row>
    <row r="801" spans="1:9" s="139" customFormat="1" ht="15" customHeight="1">
      <c r="A801" s="140"/>
      <c r="B801" s="167"/>
      <c r="C801" s="167"/>
      <c r="D801" s="167"/>
      <c r="E801" s="167"/>
      <c r="F801" s="167"/>
      <c r="G801" s="167"/>
      <c r="I801" s="136"/>
    </row>
    <row r="802" spans="1:9" s="139" customFormat="1" ht="15" customHeight="1">
      <c r="A802" s="140"/>
      <c r="B802" s="167"/>
      <c r="C802" s="167"/>
      <c r="D802" s="167"/>
      <c r="E802" s="167"/>
      <c r="F802" s="167"/>
      <c r="G802" s="167"/>
      <c r="I802" s="136"/>
    </row>
    <row r="803" spans="1:9" s="139" customFormat="1" ht="15" customHeight="1">
      <c r="A803" s="140"/>
      <c r="B803" s="167"/>
      <c r="C803" s="167"/>
      <c r="D803" s="167"/>
      <c r="E803" s="167"/>
      <c r="F803" s="167"/>
      <c r="G803" s="167"/>
      <c r="I803" s="136"/>
    </row>
    <row r="804" spans="1:9" s="139" customFormat="1" ht="15" customHeight="1">
      <c r="A804" s="140"/>
      <c r="B804" s="167"/>
      <c r="C804" s="167"/>
      <c r="D804" s="167"/>
      <c r="E804" s="167"/>
      <c r="F804" s="167"/>
      <c r="G804" s="167"/>
      <c r="I804" s="136"/>
    </row>
    <row r="805" spans="1:9" s="139" customFormat="1" ht="15" customHeight="1">
      <c r="A805" s="140"/>
      <c r="B805" s="167"/>
      <c r="C805" s="167"/>
      <c r="D805" s="167"/>
      <c r="E805" s="167"/>
      <c r="F805" s="167"/>
      <c r="G805" s="167"/>
      <c r="I805" s="136"/>
    </row>
    <row r="806" spans="1:9" s="139" customFormat="1" ht="15" customHeight="1">
      <c r="A806" s="140"/>
      <c r="B806" s="167"/>
      <c r="C806" s="167"/>
      <c r="D806" s="167"/>
      <c r="E806" s="167"/>
      <c r="F806" s="167"/>
      <c r="G806" s="167"/>
      <c r="I806" s="136"/>
    </row>
    <row r="807" spans="1:9" s="139" customFormat="1" ht="15" customHeight="1">
      <c r="A807" s="140"/>
      <c r="B807" s="167"/>
      <c r="C807" s="167"/>
      <c r="D807" s="167"/>
      <c r="E807" s="167"/>
      <c r="F807" s="167"/>
      <c r="G807" s="167"/>
      <c r="I807" s="136"/>
    </row>
    <row r="808" spans="1:9" s="139" customFormat="1" ht="15" customHeight="1">
      <c r="A808" s="140"/>
      <c r="B808" s="167"/>
      <c r="C808" s="167"/>
      <c r="D808" s="167"/>
      <c r="E808" s="167"/>
      <c r="F808" s="167"/>
      <c r="G808" s="167"/>
      <c r="I808" s="136"/>
    </row>
    <row r="809" spans="1:9" s="139" customFormat="1" ht="15" customHeight="1">
      <c r="A809" s="140"/>
      <c r="B809" s="167"/>
      <c r="C809" s="167"/>
      <c r="D809" s="167"/>
      <c r="E809" s="167"/>
      <c r="F809" s="167"/>
      <c r="G809" s="167"/>
      <c r="I809" s="136"/>
    </row>
    <row r="810" spans="1:9" s="139" customFormat="1" ht="15" customHeight="1">
      <c r="A810" s="140"/>
      <c r="B810" s="167"/>
      <c r="C810" s="167"/>
      <c r="D810" s="167"/>
      <c r="E810" s="167"/>
      <c r="F810" s="167"/>
      <c r="G810" s="167"/>
      <c r="I810" s="136"/>
    </row>
    <row r="811" spans="1:9" s="139" customFormat="1" ht="15" customHeight="1">
      <c r="A811" s="140"/>
      <c r="B811" s="167"/>
      <c r="C811" s="167"/>
      <c r="D811" s="167"/>
      <c r="E811" s="167"/>
      <c r="F811" s="167"/>
      <c r="G811" s="167"/>
      <c r="I811" s="136"/>
    </row>
    <row r="812" spans="1:9" s="139" customFormat="1" ht="15" customHeight="1">
      <c r="A812" s="140"/>
      <c r="B812" s="167"/>
      <c r="C812" s="167"/>
      <c r="D812" s="167"/>
      <c r="E812" s="167"/>
      <c r="F812" s="167"/>
      <c r="G812" s="167"/>
      <c r="I812" s="136"/>
    </row>
    <row r="813" spans="1:9" s="139" customFormat="1" ht="15" customHeight="1">
      <c r="A813" s="140"/>
      <c r="B813" s="167"/>
      <c r="C813" s="167"/>
      <c r="D813" s="167"/>
      <c r="E813" s="167"/>
      <c r="F813" s="167"/>
      <c r="G813" s="167"/>
      <c r="I813" s="136"/>
    </row>
    <row r="814" spans="1:9" s="139" customFormat="1" ht="15" customHeight="1">
      <c r="A814" s="140"/>
      <c r="B814" s="167"/>
      <c r="C814" s="167"/>
      <c r="D814" s="167"/>
      <c r="E814" s="167"/>
      <c r="F814" s="167"/>
      <c r="G814" s="167"/>
      <c r="I814" s="136"/>
    </row>
    <row r="815" spans="1:9" s="139" customFormat="1" ht="15" customHeight="1">
      <c r="A815" s="140"/>
      <c r="B815" s="167"/>
      <c r="C815" s="167"/>
      <c r="D815" s="167"/>
      <c r="E815" s="167"/>
      <c r="F815" s="167"/>
      <c r="G815" s="167"/>
      <c r="I815" s="136"/>
    </row>
    <row r="816" spans="1:9" s="139" customFormat="1" ht="15" customHeight="1">
      <c r="A816" s="140"/>
      <c r="B816" s="167"/>
      <c r="C816" s="167"/>
      <c r="D816" s="167"/>
      <c r="E816" s="167"/>
      <c r="F816" s="167"/>
      <c r="G816" s="167"/>
      <c r="I816" s="136"/>
    </row>
    <row r="817" spans="1:9" s="139" customFormat="1" ht="15" customHeight="1">
      <c r="A817" s="140"/>
      <c r="B817" s="167"/>
      <c r="C817" s="167"/>
      <c r="D817" s="167"/>
      <c r="E817" s="167"/>
      <c r="F817" s="167"/>
      <c r="G817" s="167"/>
      <c r="I817" s="136"/>
    </row>
    <row r="818" spans="1:9" s="139" customFormat="1" ht="15" customHeight="1">
      <c r="A818" s="140"/>
      <c r="B818" s="167"/>
      <c r="C818" s="167"/>
      <c r="D818" s="167"/>
      <c r="E818" s="167"/>
      <c r="F818" s="167"/>
      <c r="G818" s="167"/>
      <c r="I818" s="136"/>
    </row>
    <row r="819" spans="1:9" s="139" customFormat="1" ht="15" customHeight="1">
      <c r="A819" s="140"/>
      <c r="B819" s="167"/>
      <c r="C819" s="167"/>
      <c r="D819" s="167"/>
      <c r="E819" s="167"/>
      <c r="F819" s="167"/>
      <c r="G819" s="167"/>
      <c r="I819" s="136"/>
    </row>
    <row r="820" spans="1:9" s="139" customFormat="1" ht="15" customHeight="1">
      <c r="A820" s="140"/>
      <c r="B820" s="167"/>
      <c r="C820" s="167"/>
      <c r="D820" s="167"/>
      <c r="E820" s="167"/>
      <c r="F820" s="167"/>
      <c r="G820" s="167"/>
      <c r="I820" s="136"/>
    </row>
    <row r="821" spans="1:9" s="139" customFormat="1" ht="15" customHeight="1">
      <c r="A821" s="140"/>
      <c r="B821" s="167"/>
      <c r="C821" s="167"/>
      <c r="D821" s="167"/>
      <c r="E821" s="167"/>
      <c r="F821" s="167"/>
      <c r="G821" s="167"/>
      <c r="I821" s="136"/>
    </row>
    <row r="822" spans="1:9" s="139" customFormat="1" ht="15" customHeight="1">
      <c r="A822" s="140"/>
      <c r="B822" s="167"/>
      <c r="C822" s="167"/>
      <c r="D822" s="167"/>
      <c r="E822" s="167"/>
      <c r="F822" s="167"/>
      <c r="G822" s="167"/>
      <c r="I822" s="136"/>
    </row>
    <row r="823" spans="1:9" s="139" customFormat="1" ht="15" customHeight="1">
      <c r="A823" s="140"/>
      <c r="B823" s="167"/>
      <c r="C823" s="167"/>
      <c r="D823" s="167"/>
      <c r="E823" s="167"/>
      <c r="F823" s="167"/>
      <c r="G823" s="167"/>
      <c r="I823" s="136"/>
    </row>
    <row r="824" spans="1:9" s="139" customFormat="1" ht="15" customHeight="1">
      <c r="A824" s="140"/>
      <c r="B824" s="167"/>
      <c r="C824" s="167"/>
      <c r="D824" s="167"/>
      <c r="E824" s="167"/>
      <c r="F824" s="167"/>
      <c r="G824" s="167"/>
      <c r="I824" s="136"/>
    </row>
    <row r="825" spans="1:9" s="139" customFormat="1" ht="15" customHeight="1">
      <c r="A825" s="140"/>
      <c r="B825" s="167"/>
      <c r="C825" s="167"/>
      <c r="D825" s="167"/>
      <c r="E825" s="167"/>
      <c r="F825" s="167"/>
      <c r="G825" s="167"/>
      <c r="I825" s="136"/>
    </row>
    <row r="826" spans="1:9" s="139" customFormat="1" ht="15" customHeight="1">
      <c r="A826" s="140"/>
      <c r="B826" s="167"/>
      <c r="C826" s="167"/>
      <c r="D826" s="167"/>
      <c r="E826" s="167"/>
      <c r="F826" s="167"/>
      <c r="G826" s="167"/>
      <c r="I826" s="136"/>
    </row>
    <row r="827" spans="1:9" s="139" customFormat="1" ht="15" customHeight="1">
      <c r="A827" s="140"/>
      <c r="B827" s="167"/>
      <c r="C827" s="167"/>
      <c r="D827" s="167"/>
      <c r="E827" s="167"/>
      <c r="F827" s="167"/>
      <c r="G827" s="167"/>
      <c r="I827" s="136"/>
    </row>
    <row r="828" spans="1:9" s="139" customFormat="1" ht="15" customHeight="1">
      <c r="A828" s="140"/>
      <c r="B828" s="167"/>
      <c r="C828" s="167"/>
      <c r="D828" s="167"/>
      <c r="E828" s="167"/>
      <c r="F828" s="167"/>
      <c r="G828" s="167"/>
      <c r="I828" s="136"/>
    </row>
    <row r="829" spans="1:9" s="139" customFormat="1" ht="15" customHeight="1">
      <c r="A829" s="140"/>
      <c r="B829" s="167"/>
      <c r="C829" s="167"/>
      <c r="D829" s="167"/>
      <c r="E829" s="167"/>
      <c r="F829" s="167"/>
      <c r="G829" s="167"/>
      <c r="I829" s="136"/>
    </row>
    <row r="830" spans="1:9" s="139" customFormat="1" ht="15" customHeight="1">
      <c r="A830" s="140"/>
      <c r="B830" s="167"/>
      <c r="C830" s="167"/>
      <c r="D830" s="167"/>
      <c r="E830" s="167"/>
      <c r="F830" s="167"/>
      <c r="G830" s="167"/>
      <c r="I830" s="136"/>
    </row>
    <row r="831" spans="1:9" s="139" customFormat="1" ht="15" customHeight="1">
      <c r="A831" s="140"/>
      <c r="B831" s="167"/>
      <c r="C831" s="167"/>
      <c r="D831" s="167"/>
      <c r="E831" s="167"/>
      <c r="F831" s="167"/>
      <c r="G831" s="167"/>
      <c r="I831" s="136"/>
    </row>
    <row r="832" spans="1:9" s="139" customFormat="1" ht="15" customHeight="1">
      <c r="A832" s="140"/>
      <c r="B832" s="167"/>
      <c r="C832" s="167"/>
      <c r="D832" s="167"/>
      <c r="E832" s="167"/>
      <c r="F832" s="167"/>
      <c r="G832" s="167"/>
      <c r="I832" s="136"/>
    </row>
    <row r="833" spans="1:9" s="139" customFormat="1" ht="15" customHeight="1">
      <c r="A833" s="140"/>
      <c r="B833" s="167"/>
      <c r="C833" s="167"/>
      <c r="D833" s="167"/>
      <c r="E833" s="167"/>
      <c r="F833" s="167"/>
      <c r="G833" s="167"/>
      <c r="I833" s="136"/>
    </row>
    <row r="834" spans="1:9" s="139" customFormat="1" ht="15" customHeight="1">
      <c r="A834" s="140"/>
      <c r="B834" s="167"/>
      <c r="C834" s="167"/>
      <c r="D834" s="167"/>
      <c r="E834" s="167"/>
      <c r="F834" s="167"/>
      <c r="G834" s="167"/>
      <c r="I834" s="136"/>
    </row>
    <row r="835" spans="1:9" s="139" customFormat="1" ht="15" customHeight="1">
      <c r="A835" s="140"/>
      <c r="B835" s="167"/>
      <c r="C835" s="167"/>
      <c r="D835" s="167"/>
      <c r="E835" s="167"/>
      <c r="F835" s="167"/>
      <c r="G835" s="167"/>
      <c r="I835" s="136"/>
    </row>
    <row r="836" spans="1:9" s="139" customFormat="1" ht="15" customHeight="1">
      <c r="A836" s="140"/>
      <c r="B836" s="167"/>
      <c r="C836" s="167"/>
      <c r="D836" s="167"/>
      <c r="E836" s="167"/>
      <c r="F836" s="167"/>
      <c r="G836" s="167"/>
      <c r="I836" s="136"/>
    </row>
    <row r="837" spans="1:9" s="139" customFormat="1" ht="15" customHeight="1">
      <c r="A837" s="140"/>
      <c r="B837" s="167"/>
      <c r="C837" s="167"/>
      <c r="D837" s="167"/>
      <c r="E837" s="167"/>
      <c r="F837" s="167"/>
      <c r="G837" s="167"/>
      <c r="I837" s="136"/>
    </row>
    <row r="838" spans="1:9" s="139" customFormat="1" ht="15" customHeight="1">
      <c r="A838" s="140"/>
      <c r="B838" s="167"/>
      <c r="C838" s="167"/>
      <c r="D838" s="167"/>
      <c r="E838" s="167"/>
      <c r="F838" s="167"/>
      <c r="G838" s="167"/>
      <c r="I838" s="136"/>
    </row>
    <row r="839" spans="1:9" s="139" customFormat="1" ht="15" customHeight="1">
      <c r="A839" s="140"/>
      <c r="B839" s="167"/>
      <c r="C839" s="167"/>
      <c r="D839" s="167"/>
      <c r="E839" s="167"/>
      <c r="F839" s="167"/>
      <c r="G839" s="167"/>
      <c r="I839" s="136"/>
    </row>
    <row r="840" spans="1:9" s="139" customFormat="1" ht="15" customHeight="1">
      <c r="A840" s="140"/>
      <c r="B840" s="167"/>
      <c r="C840" s="167"/>
      <c r="D840" s="167"/>
      <c r="E840" s="167"/>
      <c r="F840" s="167"/>
      <c r="G840" s="167"/>
      <c r="I840" s="136"/>
    </row>
    <row r="841" spans="1:9" s="139" customFormat="1" ht="15" customHeight="1">
      <c r="A841" s="140"/>
      <c r="B841" s="167"/>
      <c r="C841" s="167"/>
      <c r="D841" s="167"/>
      <c r="E841" s="167"/>
      <c r="F841" s="167"/>
      <c r="G841" s="167"/>
      <c r="I841" s="136"/>
    </row>
    <row r="842" spans="1:9" s="139" customFormat="1" ht="15" customHeight="1">
      <c r="A842" s="140"/>
      <c r="B842" s="167"/>
      <c r="C842" s="167"/>
      <c r="D842" s="167"/>
      <c r="E842" s="167"/>
      <c r="F842" s="167"/>
      <c r="G842" s="167"/>
      <c r="I842" s="136"/>
    </row>
    <row r="843" spans="1:9" s="139" customFormat="1" ht="15" customHeight="1">
      <c r="A843" s="140"/>
      <c r="B843" s="167"/>
      <c r="C843" s="167"/>
      <c r="D843" s="167"/>
      <c r="E843" s="167"/>
      <c r="F843" s="167"/>
      <c r="G843" s="167"/>
      <c r="I843" s="136"/>
    </row>
    <row r="844" spans="1:9" s="139" customFormat="1" ht="15" customHeight="1">
      <c r="A844" s="140"/>
      <c r="B844" s="167"/>
      <c r="C844" s="167"/>
      <c r="D844" s="167"/>
      <c r="E844" s="167"/>
      <c r="F844" s="167"/>
      <c r="G844" s="167"/>
      <c r="I844" s="136"/>
    </row>
    <row r="845" spans="1:9" s="139" customFormat="1" ht="15" customHeight="1">
      <c r="A845" s="140"/>
      <c r="B845" s="167"/>
      <c r="C845" s="167"/>
      <c r="D845" s="167"/>
      <c r="E845" s="167"/>
      <c r="F845" s="167"/>
      <c r="G845" s="167"/>
      <c r="I845" s="136"/>
    </row>
    <row r="846" spans="1:9" s="139" customFormat="1" ht="15" customHeight="1">
      <c r="A846" s="140"/>
      <c r="B846" s="167"/>
      <c r="C846" s="167"/>
      <c r="D846" s="167"/>
      <c r="E846" s="167"/>
      <c r="F846" s="167"/>
      <c r="G846" s="167"/>
      <c r="I846" s="136"/>
    </row>
    <row r="847" spans="1:9" s="139" customFormat="1" ht="15" customHeight="1">
      <c r="A847" s="140"/>
      <c r="B847" s="167"/>
      <c r="C847" s="167"/>
      <c r="D847" s="167"/>
      <c r="E847" s="167"/>
      <c r="F847" s="167"/>
      <c r="G847" s="167"/>
      <c r="I847" s="136"/>
    </row>
    <row r="848" spans="1:9" s="139" customFormat="1" ht="15" customHeight="1">
      <c r="A848" s="140"/>
      <c r="B848" s="167"/>
      <c r="C848" s="167"/>
      <c r="D848" s="167"/>
      <c r="E848" s="167"/>
      <c r="F848" s="167"/>
      <c r="G848" s="167"/>
      <c r="I848" s="136"/>
    </row>
    <row r="849" spans="1:9" s="139" customFormat="1" ht="15" customHeight="1">
      <c r="A849" s="140"/>
      <c r="B849" s="167"/>
      <c r="C849" s="167"/>
      <c r="D849" s="167"/>
      <c r="E849" s="167"/>
      <c r="F849" s="167"/>
      <c r="G849" s="167"/>
      <c r="I849" s="136"/>
    </row>
  </sheetData>
  <mergeCells count="1">
    <mergeCell ref="C2:F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view="pageBreakPreview" topLeftCell="B1" zoomScaleNormal="100" zoomScaleSheetLayoutView="100" workbookViewId="0"/>
  </sheetViews>
  <sheetFormatPr baseColWidth="10" defaultColWidth="11.5703125" defaultRowHeight="15" customHeight="1" outlineLevelCol="1"/>
  <cols>
    <col min="1" max="1" width="56.5703125" style="356" hidden="1" customWidth="1" outlineLevel="1"/>
    <col min="2" max="2" width="33.28515625" style="361" bestFit="1" customWidth="1" collapsed="1"/>
    <col min="3" max="9" width="9.42578125" style="357" bestFit="1" customWidth="1"/>
    <col min="10" max="16384" width="11.5703125" style="356"/>
  </cols>
  <sheetData>
    <row r="1" spans="1:9" ht="12.75">
      <c r="B1" s="315" t="s">
        <v>262</v>
      </c>
      <c r="C1" s="362"/>
      <c r="D1" s="362"/>
      <c r="E1" s="362"/>
      <c r="F1" s="362"/>
      <c r="G1" s="362"/>
      <c r="H1" s="362"/>
      <c r="I1" s="362"/>
    </row>
    <row r="2" spans="1:9" ht="12.75">
      <c r="B2" s="316"/>
      <c r="C2" s="380" t="s">
        <v>1</v>
      </c>
      <c r="D2" s="380"/>
      <c r="E2" s="380"/>
      <c r="F2" s="380"/>
      <c r="G2" s="363" t="s">
        <v>2</v>
      </c>
      <c r="H2" s="381" t="s">
        <v>3</v>
      </c>
      <c r="I2" s="381"/>
    </row>
    <row r="3" spans="1:9" s="358" customFormat="1" ht="13.5" thickBot="1">
      <c r="B3" s="317"/>
      <c r="C3" s="364">
        <v>2013</v>
      </c>
      <c r="D3" s="364">
        <v>2014</v>
      </c>
      <c r="E3" s="364">
        <v>2015</v>
      </c>
      <c r="F3" s="364">
        <v>2016</v>
      </c>
      <c r="G3" s="365">
        <v>2017</v>
      </c>
      <c r="H3" s="364">
        <v>2017</v>
      </c>
      <c r="I3" s="366">
        <v>2018</v>
      </c>
    </row>
    <row r="4" spans="1:9" ht="12.75">
      <c r="B4" s="315" t="s">
        <v>35</v>
      </c>
      <c r="C4" s="318"/>
      <c r="D4" s="318"/>
      <c r="E4" s="318"/>
      <c r="F4" s="318"/>
      <c r="G4" s="367"/>
      <c r="H4" s="319"/>
      <c r="I4" s="320"/>
    </row>
    <row r="5" spans="1:9" ht="12.75">
      <c r="A5" s="359" t="s">
        <v>263</v>
      </c>
      <c r="B5" s="360" t="s">
        <v>191</v>
      </c>
      <c r="C5" s="321">
        <v>366499.5</v>
      </c>
      <c r="D5" s="321">
        <v>376588.1</v>
      </c>
      <c r="E5" s="321">
        <v>377064.60000000003</v>
      </c>
      <c r="F5" s="321">
        <v>382947.1</v>
      </c>
      <c r="G5" s="321">
        <v>391702.4</v>
      </c>
      <c r="H5" s="322">
        <v>396343.60000000003</v>
      </c>
      <c r="I5" s="323">
        <v>407285.5</v>
      </c>
    </row>
    <row r="6" spans="1:9" ht="12.75">
      <c r="A6" s="359" t="s">
        <v>264</v>
      </c>
      <c r="B6" s="360" t="s">
        <v>192</v>
      </c>
      <c r="C6" s="321">
        <v>376515.69999999995</v>
      </c>
      <c r="D6" s="321">
        <v>385304.2</v>
      </c>
      <c r="E6" s="321">
        <v>387158.8</v>
      </c>
      <c r="F6" s="321">
        <v>449312.4</v>
      </c>
      <c r="G6" s="321">
        <v>467097</v>
      </c>
      <c r="H6" s="322">
        <v>464897.9</v>
      </c>
      <c r="I6" s="323">
        <v>478373.3</v>
      </c>
    </row>
    <row r="7" spans="1:9" ht="12.75">
      <c r="A7" s="359" t="s">
        <v>265</v>
      </c>
      <c r="B7" s="360" t="s">
        <v>266</v>
      </c>
      <c r="C7" s="321">
        <v>32360</v>
      </c>
      <c r="D7" s="321">
        <v>33145.1</v>
      </c>
      <c r="E7" s="321">
        <v>33693.199999999997</v>
      </c>
      <c r="F7" s="321">
        <v>26247.1</v>
      </c>
      <c r="G7" s="321">
        <v>26956.5</v>
      </c>
      <c r="H7" s="322">
        <v>27156.5</v>
      </c>
      <c r="I7" s="323">
        <v>31093</v>
      </c>
    </row>
    <row r="8" spans="1:9" ht="13.5" thickBot="1">
      <c r="B8" s="315" t="s">
        <v>267</v>
      </c>
      <c r="C8" s="324">
        <f t="shared" ref="C8:I8" si="0">SUM(C5:C7)</f>
        <v>775375.2</v>
      </c>
      <c r="D8" s="324">
        <f t="shared" si="0"/>
        <v>795037.4</v>
      </c>
      <c r="E8" s="324">
        <f t="shared" si="0"/>
        <v>797916.6</v>
      </c>
      <c r="F8" s="324">
        <f t="shared" si="0"/>
        <v>858506.6</v>
      </c>
      <c r="G8" s="324">
        <f t="shared" si="0"/>
        <v>885755.9</v>
      </c>
      <c r="H8" s="325">
        <f t="shared" si="0"/>
        <v>888398</v>
      </c>
      <c r="I8" s="326">
        <f t="shared" si="0"/>
        <v>916751.8</v>
      </c>
    </row>
    <row r="9" spans="1:9" ht="7.5" customHeight="1" thickTop="1"/>
  </sheetData>
  <mergeCells count="2">
    <mergeCell ref="C2:F2"/>
    <mergeCell ref="H2:I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7109375" style="41" bestFit="1" customWidth="1"/>
    <col min="2" max="7" width="9.42578125" style="4" bestFit="1" customWidth="1"/>
    <col min="8" max="8" width="9.42578125" style="4" customWidth="1"/>
    <col min="9" max="16384" width="11.5703125" style="1"/>
  </cols>
  <sheetData>
    <row r="1" spans="1:8" ht="12.75">
      <c r="A1" s="2" t="s">
        <v>273</v>
      </c>
      <c r="B1" s="3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112" t="s">
        <v>2</v>
      </c>
      <c r="G2" s="371" t="s">
        <v>3</v>
      </c>
      <c r="H2" s="370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269</v>
      </c>
      <c r="B4" s="59">
        <v>190845.3</v>
      </c>
      <c r="C4" s="59">
        <v>202276</v>
      </c>
      <c r="D4" s="59">
        <v>204264.7</v>
      </c>
      <c r="E4" s="59">
        <v>208794.9</v>
      </c>
      <c r="F4" s="59">
        <v>219637.2</v>
      </c>
      <c r="G4" s="173">
        <v>219237.2</v>
      </c>
      <c r="H4" s="53">
        <v>231346.3</v>
      </c>
    </row>
    <row r="5" spans="1:8" ht="12.75">
      <c r="A5" s="5"/>
      <c r="B5" s="44"/>
      <c r="C5" s="44"/>
      <c r="D5" s="44"/>
      <c r="E5" s="44"/>
      <c r="F5" s="44"/>
      <c r="G5" s="45"/>
      <c r="H5" s="46"/>
    </row>
    <row r="6" spans="1:8" ht="12.75">
      <c r="A6" s="2" t="s">
        <v>270</v>
      </c>
      <c r="B6" s="44"/>
      <c r="C6" s="44"/>
      <c r="D6" s="44"/>
      <c r="E6" s="44"/>
      <c r="F6" s="44"/>
      <c r="G6" s="45"/>
      <c r="H6" s="46"/>
    </row>
    <row r="7" spans="1:8" ht="12.75">
      <c r="A7" s="29" t="s">
        <v>25</v>
      </c>
      <c r="B7" s="44">
        <v>0</v>
      </c>
      <c r="C7" s="44">
        <v>0</v>
      </c>
      <c r="D7" s="44">
        <v>0</v>
      </c>
      <c r="E7" s="44">
        <v>2.5</v>
      </c>
      <c r="F7" s="17">
        <v>0</v>
      </c>
      <c r="G7" s="18">
        <v>0</v>
      </c>
      <c r="H7" s="15">
        <v>0</v>
      </c>
    </row>
    <row r="8" spans="1:8" ht="12.75">
      <c r="A8" s="29" t="s">
        <v>26</v>
      </c>
      <c r="B8" s="44">
        <v>0</v>
      </c>
      <c r="C8" s="44">
        <v>0</v>
      </c>
      <c r="D8" s="44">
        <v>0</v>
      </c>
      <c r="E8" s="44">
        <v>0</v>
      </c>
      <c r="F8" s="17">
        <v>0</v>
      </c>
      <c r="G8" s="18">
        <v>0</v>
      </c>
      <c r="H8" s="15">
        <v>0</v>
      </c>
    </row>
    <row r="9" spans="1:8" ht="12.75">
      <c r="A9" s="29" t="s">
        <v>27</v>
      </c>
      <c r="B9" s="44">
        <v>0</v>
      </c>
      <c r="C9" s="44">
        <v>0</v>
      </c>
      <c r="D9" s="44">
        <v>0</v>
      </c>
      <c r="E9" s="44">
        <v>0</v>
      </c>
      <c r="F9" s="17">
        <v>0</v>
      </c>
      <c r="G9" s="18">
        <v>0</v>
      </c>
      <c r="H9" s="15">
        <v>0</v>
      </c>
    </row>
    <row r="10" spans="1:8" ht="12.75">
      <c r="A10" s="29" t="s">
        <v>28</v>
      </c>
      <c r="B10" s="44">
        <v>32442.5</v>
      </c>
      <c r="C10" s="44">
        <v>31819.699999999997</v>
      </c>
      <c r="D10" s="44">
        <v>31899.300000000003</v>
      </c>
      <c r="E10" s="44">
        <v>30558.5</v>
      </c>
      <c r="F10" s="17">
        <v>30871.3</v>
      </c>
      <c r="G10" s="18">
        <v>30903.8</v>
      </c>
      <c r="H10" s="15">
        <v>31222.5</v>
      </c>
    </row>
    <row r="11" spans="1:8" ht="12.75">
      <c r="A11" s="29" t="s">
        <v>30</v>
      </c>
      <c r="B11" s="44">
        <v>4802.8</v>
      </c>
      <c r="C11" s="44">
        <v>4664.3</v>
      </c>
      <c r="D11" s="44">
        <v>4776.6000000000004</v>
      </c>
      <c r="E11" s="44">
        <v>4751.2</v>
      </c>
      <c r="F11" s="17">
        <v>4920</v>
      </c>
      <c r="G11" s="18">
        <v>4920</v>
      </c>
      <c r="H11" s="15">
        <v>4624.5</v>
      </c>
    </row>
    <row r="12" spans="1:8" ht="12.75">
      <c r="A12" s="29" t="s">
        <v>31</v>
      </c>
      <c r="B12" s="44">
        <v>0</v>
      </c>
      <c r="C12" s="44">
        <v>0</v>
      </c>
      <c r="D12" s="44">
        <v>0</v>
      </c>
      <c r="E12" s="44">
        <v>0</v>
      </c>
      <c r="F12" s="17">
        <v>0</v>
      </c>
      <c r="G12" s="18">
        <v>0</v>
      </c>
      <c r="H12" s="15">
        <v>0</v>
      </c>
    </row>
    <row r="13" spans="1:8" ht="12.75">
      <c r="A13" s="29" t="s">
        <v>32</v>
      </c>
      <c r="B13" s="44">
        <v>608.4</v>
      </c>
      <c r="C13" s="44">
        <v>573.20000000000005</v>
      </c>
      <c r="D13" s="44">
        <v>535.79999999999995</v>
      </c>
      <c r="E13" s="44">
        <v>495.8</v>
      </c>
      <c r="F13" s="17">
        <v>453.1</v>
      </c>
      <c r="G13" s="18">
        <v>453.1</v>
      </c>
      <c r="H13" s="15">
        <v>407.6</v>
      </c>
    </row>
    <row r="14" spans="1:8" ht="12.75">
      <c r="A14" s="2" t="s">
        <v>271</v>
      </c>
      <c r="B14" s="174">
        <f t="shared" ref="B14:H14" si="0">SUM(B7:B13)</f>
        <v>37853.700000000004</v>
      </c>
      <c r="C14" s="174">
        <f t="shared" si="0"/>
        <v>37057.199999999997</v>
      </c>
      <c r="D14" s="174">
        <f t="shared" si="0"/>
        <v>37211.700000000004</v>
      </c>
      <c r="E14" s="174">
        <f t="shared" si="0"/>
        <v>35808</v>
      </c>
      <c r="F14" s="175">
        <f t="shared" si="0"/>
        <v>36244.400000000001</v>
      </c>
      <c r="G14" s="176">
        <f t="shared" si="0"/>
        <v>36276.9</v>
      </c>
      <c r="H14" s="177">
        <f t="shared" si="0"/>
        <v>36254.6</v>
      </c>
    </row>
    <row r="15" spans="1:8" ht="12.75">
      <c r="A15" s="5"/>
      <c r="B15" s="17"/>
      <c r="C15" s="17"/>
      <c r="D15" s="17"/>
      <c r="E15" s="17"/>
      <c r="F15" s="17"/>
      <c r="G15" s="18"/>
      <c r="H15" s="15"/>
    </row>
    <row r="16" spans="1:8" ht="13.5" thickBot="1">
      <c r="A16" s="2" t="s">
        <v>272</v>
      </c>
      <c r="B16" s="36">
        <f t="shared" ref="B16:H16" si="1">B4+B14</f>
        <v>228699</v>
      </c>
      <c r="C16" s="36">
        <f t="shared" si="1"/>
        <v>239333.2</v>
      </c>
      <c r="D16" s="36">
        <f t="shared" si="1"/>
        <v>241476.40000000002</v>
      </c>
      <c r="E16" s="36">
        <f t="shared" si="1"/>
        <v>244602.9</v>
      </c>
      <c r="F16" s="36">
        <f t="shared" si="1"/>
        <v>255881.60000000001</v>
      </c>
      <c r="G16" s="37">
        <f t="shared" si="1"/>
        <v>255514.1</v>
      </c>
      <c r="H16" s="79">
        <f t="shared" si="1"/>
        <v>267600.89999999997</v>
      </c>
    </row>
    <row r="17" spans="1:8" ht="7.15" customHeight="1" thickTop="1">
      <c r="A17" s="5"/>
      <c r="B17" s="3"/>
      <c r="C17" s="3"/>
      <c r="D17" s="3"/>
      <c r="E17" s="3"/>
      <c r="F17" s="3"/>
      <c r="G17" s="3"/>
      <c r="H17" s="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7109375" style="41" bestFit="1" customWidth="1"/>
    <col min="2" max="7" width="9.42578125" style="4" bestFit="1" customWidth="1"/>
    <col min="8" max="8" width="9.42578125" style="4" customWidth="1"/>
    <col min="9" max="16384" width="11.5703125" style="1"/>
  </cols>
  <sheetData>
    <row r="1" spans="1:8" ht="12.75">
      <c r="A1" s="2" t="s">
        <v>274</v>
      </c>
      <c r="B1" s="2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112" t="s">
        <v>2</v>
      </c>
      <c r="G2" s="371" t="s">
        <v>3</v>
      </c>
      <c r="H2" s="370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269</v>
      </c>
      <c r="B4" s="59">
        <v>119946.1</v>
      </c>
      <c r="C4" s="59">
        <v>121490.1</v>
      </c>
      <c r="D4" s="59">
        <v>120966.5</v>
      </c>
      <c r="E4" s="59">
        <v>124232.8</v>
      </c>
      <c r="F4" s="59">
        <v>121635.2</v>
      </c>
      <c r="G4" s="173">
        <v>126635.2</v>
      </c>
      <c r="H4" s="53">
        <v>121796.5</v>
      </c>
    </row>
    <row r="5" spans="1:8" ht="12.75">
      <c r="A5" s="5"/>
      <c r="B5" s="44"/>
      <c r="C5" s="44"/>
      <c r="D5" s="44"/>
      <c r="E5" s="44"/>
      <c r="F5" s="44"/>
      <c r="G5" s="45"/>
      <c r="H5" s="46"/>
    </row>
    <row r="6" spans="1:8" ht="12.75">
      <c r="A6" s="2" t="s">
        <v>270</v>
      </c>
      <c r="B6" s="44"/>
      <c r="C6" s="44"/>
      <c r="D6" s="44"/>
      <c r="E6" s="44"/>
      <c r="F6" s="44"/>
      <c r="G6" s="45"/>
      <c r="H6" s="46"/>
    </row>
    <row r="7" spans="1:8" ht="12.75">
      <c r="A7" s="29" t="s">
        <v>25</v>
      </c>
      <c r="B7" s="44">
        <v>0</v>
      </c>
      <c r="C7" s="44">
        <v>0</v>
      </c>
      <c r="D7" s="44">
        <v>0</v>
      </c>
      <c r="E7" s="44">
        <v>0</v>
      </c>
      <c r="F7" s="17">
        <v>0</v>
      </c>
      <c r="G7" s="18">
        <v>0</v>
      </c>
      <c r="H7" s="15">
        <v>0</v>
      </c>
    </row>
    <row r="8" spans="1:8" ht="12.75">
      <c r="A8" s="29" t="s">
        <v>26</v>
      </c>
      <c r="B8" s="44">
        <v>0</v>
      </c>
      <c r="C8" s="44">
        <v>0</v>
      </c>
      <c r="D8" s="44">
        <v>0</v>
      </c>
      <c r="E8" s="44">
        <v>0</v>
      </c>
      <c r="F8" s="17">
        <v>0</v>
      </c>
      <c r="G8" s="18">
        <v>0</v>
      </c>
      <c r="H8" s="15">
        <v>0</v>
      </c>
    </row>
    <row r="9" spans="1:8" ht="12.75">
      <c r="A9" s="29" t="s">
        <v>27</v>
      </c>
      <c r="B9" s="44">
        <v>0</v>
      </c>
      <c r="C9" s="44">
        <v>0</v>
      </c>
      <c r="D9" s="44">
        <v>0</v>
      </c>
      <c r="E9" s="44">
        <v>0</v>
      </c>
      <c r="F9" s="17">
        <v>0</v>
      </c>
      <c r="G9" s="18">
        <v>0</v>
      </c>
      <c r="H9" s="15">
        <v>0</v>
      </c>
    </row>
    <row r="10" spans="1:8" ht="12.75">
      <c r="A10" s="29" t="s">
        <v>28</v>
      </c>
      <c r="B10" s="44">
        <v>17854.5</v>
      </c>
      <c r="C10" s="44">
        <v>15764.8</v>
      </c>
      <c r="D10" s="44">
        <v>14621.7</v>
      </c>
      <c r="E10" s="44">
        <v>14111.4</v>
      </c>
      <c r="F10" s="17">
        <v>14185.6</v>
      </c>
      <c r="G10" s="18">
        <v>14194.3</v>
      </c>
      <c r="H10" s="15">
        <v>17888.099999999999</v>
      </c>
    </row>
    <row r="11" spans="1:8" ht="12.75">
      <c r="A11" s="29" t="s">
        <v>30</v>
      </c>
      <c r="B11" s="44">
        <v>0</v>
      </c>
      <c r="C11" s="44">
        <v>0</v>
      </c>
      <c r="D11" s="44">
        <v>0</v>
      </c>
      <c r="E11" s="44">
        <v>0</v>
      </c>
      <c r="F11" s="17">
        <v>0</v>
      </c>
      <c r="G11" s="18">
        <v>0</v>
      </c>
      <c r="H11" s="15">
        <v>0</v>
      </c>
    </row>
    <row r="12" spans="1:8" ht="12.75">
      <c r="A12" s="29" t="s">
        <v>31</v>
      </c>
      <c r="B12" s="44">
        <v>0</v>
      </c>
      <c r="C12" s="44">
        <v>0</v>
      </c>
      <c r="D12" s="44">
        <v>0</v>
      </c>
      <c r="E12" s="44">
        <v>0</v>
      </c>
      <c r="F12" s="17">
        <v>0</v>
      </c>
      <c r="G12" s="18">
        <v>0</v>
      </c>
      <c r="H12" s="15">
        <v>0</v>
      </c>
    </row>
    <row r="13" spans="1:8" ht="12.75">
      <c r="A13" s="29" t="s">
        <v>32</v>
      </c>
      <c r="B13" s="44">
        <v>0</v>
      </c>
      <c r="C13" s="44">
        <v>0</v>
      </c>
      <c r="D13" s="44">
        <v>0</v>
      </c>
      <c r="E13" s="44">
        <v>0</v>
      </c>
      <c r="F13" s="17">
        <v>0</v>
      </c>
      <c r="G13" s="18">
        <v>0</v>
      </c>
      <c r="H13" s="15">
        <v>0</v>
      </c>
    </row>
    <row r="14" spans="1:8" ht="12.75">
      <c r="A14" s="2" t="s">
        <v>271</v>
      </c>
      <c r="B14" s="174">
        <f t="shared" ref="B14:H14" si="0">SUM(B7:B13)</f>
        <v>17854.5</v>
      </c>
      <c r="C14" s="174">
        <f t="shared" si="0"/>
        <v>15764.8</v>
      </c>
      <c r="D14" s="174">
        <f t="shared" si="0"/>
        <v>14621.7</v>
      </c>
      <c r="E14" s="174">
        <f t="shared" si="0"/>
        <v>14111.4</v>
      </c>
      <c r="F14" s="175">
        <f t="shared" si="0"/>
        <v>14185.6</v>
      </c>
      <c r="G14" s="176">
        <f t="shared" si="0"/>
        <v>14194.3</v>
      </c>
      <c r="H14" s="177">
        <f t="shared" si="0"/>
        <v>17888.099999999999</v>
      </c>
    </row>
    <row r="15" spans="1:8" ht="12.75">
      <c r="A15" s="5"/>
      <c r="B15" s="17"/>
      <c r="C15" s="17"/>
      <c r="D15" s="17"/>
      <c r="E15" s="17"/>
      <c r="F15" s="17"/>
      <c r="G15" s="18"/>
      <c r="H15" s="15"/>
    </row>
    <row r="16" spans="1:8" ht="13.5" thickBot="1">
      <c r="A16" s="2" t="s">
        <v>272</v>
      </c>
      <c r="B16" s="36">
        <f t="shared" ref="B16:H16" si="1">B4+B14</f>
        <v>137800.6</v>
      </c>
      <c r="C16" s="36">
        <f t="shared" si="1"/>
        <v>137254.9</v>
      </c>
      <c r="D16" s="36">
        <f t="shared" si="1"/>
        <v>135588.20000000001</v>
      </c>
      <c r="E16" s="36">
        <f t="shared" si="1"/>
        <v>138344.20000000001</v>
      </c>
      <c r="F16" s="36">
        <f t="shared" si="1"/>
        <v>135820.79999999999</v>
      </c>
      <c r="G16" s="37">
        <f t="shared" si="1"/>
        <v>140829.5</v>
      </c>
      <c r="H16" s="79">
        <f t="shared" si="1"/>
        <v>139684.6</v>
      </c>
    </row>
    <row r="17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0.140625" style="41" bestFit="1" customWidth="1"/>
    <col min="2" max="8" width="9.42578125" style="4" bestFit="1" customWidth="1"/>
    <col min="9" max="16384" width="11.5703125" style="1"/>
  </cols>
  <sheetData>
    <row r="1" spans="1:8" ht="12.75">
      <c r="A1" s="2" t="s">
        <v>279</v>
      </c>
      <c r="B1" s="3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112" t="s">
        <v>2</v>
      </c>
      <c r="G2" s="371" t="s">
        <v>3</v>
      </c>
      <c r="H2" s="370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275</v>
      </c>
      <c r="B4" s="59">
        <v>169178.5</v>
      </c>
      <c r="C4" s="59">
        <v>178425.4</v>
      </c>
      <c r="D4" s="59">
        <v>189608.7</v>
      </c>
      <c r="E4" s="59">
        <v>221428.4</v>
      </c>
      <c r="F4" s="59">
        <v>237010.1</v>
      </c>
      <c r="G4" s="173">
        <v>237710.1</v>
      </c>
      <c r="H4" s="53">
        <v>260357.2</v>
      </c>
    </row>
    <row r="5" spans="1:8" ht="12.75">
      <c r="A5" s="30" t="s">
        <v>266</v>
      </c>
      <c r="B5" s="51">
        <v>23970.400000000001</v>
      </c>
      <c r="C5" s="51">
        <v>24631</v>
      </c>
      <c r="D5" s="51">
        <v>25197.7</v>
      </c>
      <c r="E5" s="51">
        <v>25279.9</v>
      </c>
      <c r="F5" s="51">
        <v>25881.4</v>
      </c>
      <c r="G5" s="52">
        <v>26081.4</v>
      </c>
      <c r="H5" s="53">
        <v>30798</v>
      </c>
    </row>
    <row r="6" spans="1:8" ht="12.75">
      <c r="A6" s="5"/>
      <c r="B6" s="44"/>
      <c r="C6" s="44"/>
      <c r="D6" s="44"/>
      <c r="E6" s="44"/>
      <c r="F6" s="44"/>
      <c r="G6" s="45"/>
      <c r="H6" s="46"/>
    </row>
    <row r="7" spans="1:8" ht="12.75">
      <c r="A7" s="2" t="s">
        <v>276</v>
      </c>
      <c r="B7" s="44"/>
      <c r="C7" s="44"/>
      <c r="D7" s="44"/>
      <c r="E7" s="44"/>
      <c r="F7" s="44"/>
      <c r="G7" s="45"/>
      <c r="H7" s="46"/>
    </row>
    <row r="8" spans="1:8" ht="12.75">
      <c r="A8" s="29" t="s">
        <v>25</v>
      </c>
      <c r="B8" s="44">
        <v>0</v>
      </c>
      <c r="C8" s="44">
        <v>0</v>
      </c>
      <c r="D8" s="44">
        <v>0</v>
      </c>
      <c r="E8" s="44">
        <v>0</v>
      </c>
      <c r="F8" s="17">
        <v>0</v>
      </c>
      <c r="G8" s="18">
        <v>0</v>
      </c>
      <c r="H8" s="15">
        <v>0</v>
      </c>
    </row>
    <row r="9" spans="1:8" ht="12.75">
      <c r="A9" s="29" t="s">
        <v>26</v>
      </c>
      <c r="B9" s="44">
        <v>0</v>
      </c>
      <c r="C9" s="44">
        <v>0</v>
      </c>
      <c r="D9" s="44">
        <v>0</v>
      </c>
      <c r="E9" s="44">
        <v>0</v>
      </c>
      <c r="F9" s="17">
        <v>0</v>
      </c>
      <c r="G9" s="18">
        <v>0</v>
      </c>
      <c r="H9" s="15">
        <v>0</v>
      </c>
    </row>
    <row r="10" spans="1:8" ht="12.75">
      <c r="A10" s="29" t="s">
        <v>27</v>
      </c>
      <c r="B10" s="44">
        <v>0</v>
      </c>
      <c r="C10" s="44">
        <v>0</v>
      </c>
      <c r="D10" s="44">
        <v>0</v>
      </c>
      <c r="E10" s="44">
        <v>0</v>
      </c>
      <c r="F10" s="17">
        <v>0</v>
      </c>
      <c r="G10" s="18">
        <v>0</v>
      </c>
      <c r="H10" s="15">
        <v>0</v>
      </c>
    </row>
    <row r="11" spans="1:8" ht="12.75">
      <c r="A11" s="29" t="s">
        <v>28</v>
      </c>
      <c r="B11" s="44">
        <v>45900.3</v>
      </c>
      <c r="C11" s="44">
        <v>45427.7</v>
      </c>
      <c r="D11" s="44">
        <v>45301.1</v>
      </c>
      <c r="E11" s="44">
        <v>47262.7</v>
      </c>
      <c r="F11" s="17">
        <v>49591.6</v>
      </c>
      <c r="G11" s="18">
        <v>46723.1</v>
      </c>
      <c r="H11" s="15">
        <v>46486.2</v>
      </c>
    </row>
    <row r="12" spans="1:8" ht="12.75">
      <c r="A12" s="29" t="s">
        <v>30</v>
      </c>
      <c r="B12" s="44">
        <v>5753.5</v>
      </c>
      <c r="C12" s="44">
        <v>5890.4</v>
      </c>
      <c r="D12" s="44">
        <v>5130.6000000000004</v>
      </c>
      <c r="E12" s="44">
        <v>5706.7</v>
      </c>
      <c r="F12" s="17">
        <v>6005.3</v>
      </c>
      <c r="G12" s="18">
        <v>6005.3</v>
      </c>
      <c r="H12" s="15">
        <v>6172.9</v>
      </c>
    </row>
    <row r="13" spans="1:8" ht="12.75">
      <c r="A13" s="29" t="s">
        <v>31</v>
      </c>
      <c r="B13" s="44">
        <v>0</v>
      </c>
      <c r="C13" s="44">
        <v>0</v>
      </c>
      <c r="D13" s="44">
        <v>0</v>
      </c>
      <c r="E13" s="44">
        <v>0</v>
      </c>
      <c r="F13" s="17">
        <v>0</v>
      </c>
      <c r="G13" s="18">
        <v>0</v>
      </c>
      <c r="H13" s="15">
        <v>0</v>
      </c>
    </row>
    <row r="14" spans="1:8" ht="12.75">
      <c r="A14" s="29" t="s">
        <v>32</v>
      </c>
      <c r="B14" s="44">
        <v>514.1</v>
      </c>
      <c r="C14" s="44">
        <v>549.20000000000005</v>
      </c>
      <c r="D14" s="44">
        <v>586.6</v>
      </c>
      <c r="E14" s="44">
        <v>626.6</v>
      </c>
      <c r="F14" s="17">
        <v>669.5</v>
      </c>
      <c r="G14" s="18">
        <v>669.5</v>
      </c>
      <c r="H14" s="15">
        <v>715.2</v>
      </c>
    </row>
    <row r="15" spans="1:8" ht="12.75">
      <c r="A15" s="2" t="s">
        <v>277</v>
      </c>
      <c r="B15" s="174">
        <f t="shared" ref="B15:H15" si="0">SUM(B8:B14)</f>
        <v>52167.9</v>
      </c>
      <c r="C15" s="174">
        <f t="shared" si="0"/>
        <v>51867.299999999996</v>
      </c>
      <c r="D15" s="174">
        <f t="shared" si="0"/>
        <v>51018.299999999996</v>
      </c>
      <c r="E15" s="174">
        <f t="shared" si="0"/>
        <v>53595.999999999993</v>
      </c>
      <c r="F15" s="174">
        <f t="shared" si="0"/>
        <v>56266.400000000001</v>
      </c>
      <c r="G15" s="176">
        <f t="shared" si="0"/>
        <v>53397.9</v>
      </c>
      <c r="H15" s="177">
        <f t="shared" si="0"/>
        <v>53374.299999999996</v>
      </c>
    </row>
    <row r="16" spans="1:8" ht="12.75">
      <c r="A16" s="5"/>
      <c r="B16" s="44"/>
      <c r="C16" s="44"/>
      <c r="D16" s="44"/>
      <c r="E16" s="44"/>
      <c r="F16" s="44"/>
      <c r="G16" s="45"/>
      <c r="H16" s="46"/>
    </row>
    <row r="17" spans="1:8" ht="13.5" thickBot="1">
      <c r="A17" s="2" t="s">
        <v>278</v>
      </c>
      <c r="B17" s="178">
        <f t="shared" ref="B17:H17" si="1">B4+B5+B15</f>
        <v>245316.8</v>
      </c>
      <c r="C17" s="178">
        <f t="shared" si="1"/>
        <v>254923.69999999998</v>
      </c>
      <c r="D17" s="178">
        <f t="shared" si="1"/>
        <v>265824.7</v>
      </c>
      <c r="E17" s="178">
        <f t="shared" si="1"/>
        <v>300304.3</v>
      </c>
      <c r="F17" s="178">
        <f t="shared" si="1"/>
        <v>319157.90000000002</v>
      </c>
      <c r="G17" s="179">
        <f t="shared" si="1"/>
        <v>317189.40000000002</v>
      </c>
      <c r="H17" s="180">
        <f t="shared" si="1"/>
        <v>344529.5</v>
      </c>
    </row>
    <row r="18" spans="1:8" ht="7.15" customHeight="1" thickTop="1">
      <c r="A18" s="5"/>
      <c r="B18" s="3"/>
      <c r="C18" s="3"/>
      <c r="D18" s="3"/>
      <c r="E18" s="3"/>
      <c r="F18" s="3"/>
      <c r="G18" s="3"/>
      <c r="H18" s="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0.140625" style="41" bestFit="1" customWidth="1"/>
    <col min="2" max="8" width="9.42578125" style="4" bestFit="1" customWidth="1"/>
    <col min="9" max="16384" width="11.5703125" style="1"/>
  </cols>
  <sheetData>
    <row r="1" spans="1:8" ht="12.75">
      <c r="A1" s="2" t="s">
        <v>280</v>
      </c>
      <c r="B1" s="2"/>
      <c r="C1" s="3"/>
      <c r="D1" s="3"/>
      <c r="E1" s="3"/>
      <c r="F1" s="3"/>
      <c r="G1" s="3"/>
      <c r="H1" s="3"/>
    </row>
    <row r="2" spans="1:8" ht="12.75">
      <c r="A2" s="5"/>
      <c r="B2" s="370" t="s">
        <v>1</v>
      </c>
      <c r="C2" s="370"/>
      <c r="D2" s="370"/>
      <c r="E2" s="370"/>
      <c r="F2" s="112" t="s">
        <v>2</v>
      </c>
      <c r="G2" s="371" t="s">
        <v>3</v>
      </c>
      <c r="H2" s="370"/>
    </row>
    <row r="3" spans="1:8" ht="13.5" thickBot="1">
      <c r="A3" s="84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275</v>
      </c>
      <c r="B4" s="59">
        <v>131123.1</v>
      </c>
      <c r="C4" s="59">
        <v>130714.1</v>
      </c>
      <c r="D4" s="59">
        <v>121993.5</v>
      </c>
      <c r="E4" s="59">
        <v>148466.9</v>
      </c>
      <c r="F4" s="59">
        <v>145907.4</v>
      </c>
      <c r="G4" s="173">
        <v>146907.4</v>
      </c>
      <c r="H4" s="53">
        <v>133025.29999999999</v>
      </c>
    </row>
    <row r="5" spans="1:8" ht="12.75">
      <c r="A5" s="30" t="s">
        <v>266</v>
      </c>
      <c r="B5" s="51">
        <v>8389.6</v>
      </c>
      <c r="C5" s="51">
        <v>8514.1</v>
      </c>
      <c r="D5" s="51">
        <v>8495.5</v>
      </c>
      <c r="E5" s="51">
        <v>967.2</v>
      </c>
      <c r="F5" s="51">
        <v>1075.0999999999999</v>
      </c>
      <c r="G5" s="52">
        <v>1075.0999999999999</v>
      </c>
      <c r="H5" s="53">
        <v>295</v>
      </c>
    </row>
    <row r="6" spans="1:8" ht="12.75">
      <c r="A6" s="5"/>
      <c r="B6" s="44"/>
      <c r="C6" s="44"/>
      <c r="D6" s="44"/>
      <c r="E6" s="44"/>
      <c r="F6" s="44"/>
      <c r="G6" s="45"/>
      <c r="H6" s="46"/>
    </row>
    <row r="7" spans="1:8" ht="12.75">
      <c r="A7" s="2" t="s">
        <v>276</v>
      </c>
      <c r="B7" s="44"/>
      <c r="C7" s="44"/>
      <c r="D7" s="44"/>
      <c r="E7" s="44"/>
      <c r="F7" s="44"/>
      <c r="G7" s="45"/>
      <c r="H7" s="46"/>
    </row>
    <row r="8" spans="1:8" ht="12.75">
      <c r="A8" s="29" t="s">
        <v>25</v>
      </c>
      <c r="B8" s="44">
        <v>0</v>
      </c>
      <c r="C8" s="44">
        <v>0</v>
      </c>
      <c r="D8" s="44">
        <v>0</v>
      </c>
      <c r="E8" s="44">
        <v>0</v>
      </c>
      <c r="F8" s="17">
        <v>0</v>
      </c>
      <c r="G8" s="18">
        <v>0</v>
      </c>
      <c r="H8" s="15">
        <v>0</v>
      </c>
    </row>
    <row r="9" spans="1:8" ht="12.75">
      <c r="A9" s="29" t="s">
        <v>26</v>
      </c>
      <c r="B9" s="44">
        <v>0</v>
      </c>
      <c r="C9" s="44">
        <v>0</v>
      </c>
      <c r="D9" s="44">
        <v>0</v>
      </c>
      <c r="E9" s="44">
        <v>0</v>
      </c>
      <c r="F9" s="17">
        <v>0</v>
      </c>
      <c r="G9" s="18">
        <v>0</v>
      </c>
      <c r="H9" s="15">
        <v>0</v>
      </c>
    </row>
    <row r="10" spans="1:8" ht="12.75">
      <c r="A10" s="29" t="s">
        <v>27</v>
      </c>
      <c r="B10" s="44">
        <v>0</v>
      </c>
      <c r="C10" s="44">
        <v>0</v>
      </c>
      <c r="D10" s="44">
        <v>0</v>
      </c>
      <c r="E10" s="44">
        <v>0</v>
      </c>
      <c r="F10" s="17">
        <v>0</v>
      </c>
      <c r="G10" s="18">
        <v>0</v>
      </c>
      <c r="H10" s="15">
        <v>0</v>
      </c>
    </row>
    <row r="11" spans="1:8" ht="12.75">
      <c r="A11" s="29" t="s">
        <v>28</v>
      </c>
      <c r="B11" s="44">
        <v>24046.2</v>
      </c>
      <c r="C11" s="44">
        <v>24297.4</v>
      </c>
      <c r="D11" s="44">
        <v>24538.3</v>
      </c>
      <c r="E11" s="44">
        <v>25821.1</v>
      </c>
      <c r="F11" s="17">
        <v>27913.1</v>
      </c>
      <c r="G11" s="18">
        <v>26882.5</v>
      </c>
      <c r="H11" s="15">
        <v>31616.5</v>
      </c>
    </row>
    <row r="12" spans="1:8" ht="12.75">
      <c r="A12" s="29" t="s">
        <v>30</v>
      </c>
      <c r="B12" s="44">
        <v>0</v>
      </c>
      <c r="C12" s="44">
        <v>0</v>
      </c>
      <c r="D12" s="44">
        <v>0</v>
      </c>
      <c r="E12" s="44">
        <v>0</v>
      </c>
      <c r="F12" s="17">
        <v>0</v>
      </c>
      <c r="G12" s="18">
        <v>0</v>
      </c>
      <c r="H12" s="15">
        <v>0</v>
      </c>
    </row>
    <row r="13" spans="1:8" ht="12.75">
      <c r="A13" s="29" t="s">
        <v>31</v>
      </c>
      <c r="B13" s="44">
        <v>0</v>
      </c>
      <c r="C13" s="44">
        <v>0</v>
      </c>
      <c r="D13" s="44">
        <v>0</v>
      </c>
      <c r="E13" s="44">
        <v>0</v>
      </c>
      <c r="F13" s="17">
        <v>0</v>
      </c>
      <c r="G13" s="18">
        <v>0</v>
      </c>
      <c r="H13" s="15">
        <v>0</v>
      </c>
    </row>
    <row r="14" spans="1:8" ht="12.75">
      <c r="A14" s="29" t="s">
        <v>32</v>
      </c>
      <c r="B14" s="44">
        <v>0</v>
      </c>
      <c r="C14" s="44">
        <v>0</v>
      </c>
      <c r="D14" s="44">
        <v>0</v>
      </c>
      <c r="E14" s="44">
        <v>0</v>
      </c>
      <c r="F14" s="17">
        <v>0</v>
      </c>
      <c r="G14" s="18">
        <v>0</v>
      </c>
      <c r="H14" s="15">
        <v>0</v>
      </c>
    </row>
    <row r="15" spans="1:8" ht="12.75">
      <c r="A15" s="2" t="s">
        <v>277</v>
      </c>
      <c r="B15" s="174">
        <f t="shared" ref="B15:H15" si="0">SUM(B8:B14)</f>
        <v>24046.2</v>
      </c>
      <c r="C15" s="174">
        <f t="shared" si="0"/>
        <v>24297.4</v>
      </c>
      <c r="D15" s="174">
        <f t="shared" si="0"/>
        <v>24538.3</v>
      </c>
      <c r="E15" s="174">
        <f t="shared" si="0"/>
        <v>25821.1</v>
      </c>
      <c r="F15" s="174">
        <f t="shared" si="0"/>
        <v>27913.1</v>
      </c>
      <c r="G15" s="176">
        <f t="shared" si="0"/>
        <v>26882.5</v>
      </c>
      <c r="H15" s="177">
        <f t="shared" si="0"/>
        <v>31616.5</v>
      </c>
    </row>
    <row r="16" spans="1:8" ht="12.75">
      <c r="A16" s="5"/>
      <c r="B16" s="44"/>
      <c r="C16" s="44"/>
      <c r="D16" s="44"/>
      <c r="E16" s="44"/>
      <c r="F16" s="44"/>
      <c r="G16" s="45"/>
      <c r="H16" s="46"/>
    </row>
    <row r="17" spans="1:8" ht="13.5" thickBot="1">
      <c r="A17" s="2" t="s">
        <v>278</v>
      </c>
      <c r="B17" s="178">
        <f t="shared" ref="B17:H17" si="1">B4+B5+B15</f>
        <v>163558.90000000002</v>
      </c>
      <c r="C17" s="178">
        <f t="shared" si="1"/>
        <v>163525.6</v>
      </c>
      <c r="D17" s="178">
        <f t="shared" si="1"/>
        <v>155027.29999999999</v>
      </c>
      <c r="E17" s="178">
        <f t="shared" si="1"/>
        <v>175255.2</v>
      </c>
      <c r="F17" s="178">
        <f t="shared" si="1"/>
        <v>174895.6</v>
      </c>
      <c r="G17" s="179">
        <f t="shared" si="1"/>
        <v>174865</v>
      </c>
      <c r="H17" s="180">
        <f t="shared" si="1"/>
        <v>164936.79999999999</v>
      </c>
    </row>
    <row r="18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3" style="127" bestFit="1" customWidth="1"/>
    <col min="2" max="3" width="9.5703125" style="109" bestFit="1" customWidth="1"/>
    <col min="4" max="4" width="9.42578125" style="109" bestFit="1" customWidth="1"/>
    <col min="5" max="5" width="9.5703125" style="109" bestFit="1" customWidth="1"/>
    <col min="6" max="6" width="9.42578125" style="109" customWidth="1"/>
    <col min="7" max="7" width="9.5703125" style="109" bestFit="1" customWidth="1"/>
    <col min="8" max="8" width="9.42578125" style="109" customWidth="1"/>
    <col min="9" max="16384" width="11.5703125" style="110"/>
  </cols>
  <sheetData>
    <row r="1" spans="1:8" ht="12.75">
      <c r="A1" s="67" t="s">
        <v>281</v>
      </c>
      <c r="B1" s="4"/>
      <c r="C1" s="4"/>
      <c r="D1" s="4"/>
      <c r="E1" s="4"/>
      <c r="F1" s="4"/>
      <c r="G1" s="4"/>
      <c r="H1" s="4"/>
    </row>
    <row r="2" spans="1:8" ht="12.75">
      <c r="A2" s="41"/>
      <c r="B2" s="382" t="s">
        <v>1</v>
      </c>
      <c r="C2" s="382"/>
      <c r="D2" s="382"/>
      <c r="E2" s="382"/>
      <c r="F2" s="181" t="s">
        <v>2</v>
      </c>
      <c r="G2" s="383" t="s">
        <v>3</v>
      </c>
      <c r="H2" s="383"/>
    </row>
    <row r="3" spans="1:8" s="125" customFormat="1" ht="13.5" thickBot="1">
      <c r="A3" s="182"/>
      <c r="B3" s="183">
        <v>2013</v>
      </c>
      <c r="C3" s="183">
        <v>2014</v>
      </c>
      <c r="D3" s="183">
        <v>2015</v>
      </c>
      <c r="E3" s="183">
        <v>2016</v>
      </c>
      <c r="F3" s="184">
        <v>2017</v>
      </c>
      <c r="G3" s="183">
        <v>2017</v>
      </c>
      <c r="H3" s="185">
        <v>2018</v>
      </c>
    </row>
    <row r="4" spans="1:8" ht="12.75">
      <c r="A4" s="67" t="s">
        <v>36</v>
      </c>
      <c r="B4" s="186"/>
      <c r="C4" s="186"/>
      <c r="D4" s="186"/>
      <c r="E4" s="186"/>
      <c r="F4" s="186"/>
      <c r="G4" s="187"/>
      <c r="H4" s="188"/>
    </row>
    <row r="5" spans="1:8" ht="12.75">
      <c r="A5" s="41" t="s">
        <v>282</v>
      </c>
      <c r="B5" s="106">
        <v>30967.4</v>
      </c>
      <c r="C5" s="106">
        <v>31290.5</v>
      </c>
      <c r="D5" s="106">
        <v>93170.200000000012</v>
      </c>
      <c r="E5" s="106">
        <v>196324.2</v>
      </c>
      <c r="F5" s="106">
        <v>308905.59999999998</v>
      </c>
      <c r="G5" s="189">
        <v>307700</v>
      </c>
      <c r="H5" s="190">
        <v>316200</v>
      </c>
    </row>
    <row r="6" spans="1:8" ht="12.75">
      <c r="A6" s="41" t="s">
        <v>283</v>
      </c>
      <c r="B6" s="106">
        <v>0</v>
      </c>
      <c r="C6" s="106">
        <v>0</v>
      </c>
      <c r="D6" s="106">
        <v>0</v>
      </c>
      <c r="E6" s="106">
        <v>0</v>
      </c>
      <c r="F6" s="106">
        <v>0</v>
      </c>
      <c r="G6" s="189">
        <v>0</v>
      </c>
      <c r="H6" s="190">
        <v>31500</v>
      </c>
    </row>
    <row r="7" spans="1:8" ht="12.75">
      <c r="A7" s="41" t="s">
        <v>284</v>
      </c>
      <c r="B7" s="106">
        <v>79030.100000000006</v>
      </c>
      <c r="C7" s="106">
        <v>43673.4</v>
      </c>
      <c r="D7" s="106">
        <v>40453.1</v>
      </c>
      <c r="E7" s="106">
        <v>41845.5</v>
      </c>
      <c r="F7" s="106">
        <v>10696</v>
      </c>
      <c r="G7" s="189">
        <v>13623.9</v>
      </c>
      <c r="H7" s="190">
        <v>13829</v>
      </c>
    </row>
    <row r="8" spans="1:8" ht="12.75">
      <c r="A8" s="41" t="s">
        <v>285</v>
      </c>
      <c r="B8" s="106">
        <v>12069.5</v>
      </c>
      <c r="C8" s="106">
        <v>16212.6</v>
      </c>
      <c r="D8" s="106">
        <v>10895.3</v>
      </c>
      <c r="E8" s="106">
        <v>2484.1999999999998</v>
      </c>
      <c r="F8" s="106">
        <v>-12534.3</v>
      </c>
      <c r="G8" s="189">
        <v>0</v>
      </c>
      <c r="H8" s="190">
        <v>0</v>
      </c>
    </row>
    <row r="9" spans="1:8" s="1" customFormat="1" ht="12.75">
      <c r="A9" s="102" t="s">
        <v>286</v>
      </c>
      <c r="B9" s="106">
        <v>4369.6000000000004</v>
      </c>
      <c r="C9" s="106">
        <v>5021.2</v>
      </c>
      <c r="D9" s="106">
        <v>7765.5</v>
      </c>
      <c r="E9" s="106">
        <v>-49.7</v>
      </c>
      <c r="F9" s="106">
        <v>-15.8</v>
      </c>
      <c r="G9" s="189">
        <v>77.3</v>
      </c>
      <c r="H9" s="190">
        <v>55.1</v>
      </c>
    </row>
    <row r="10" spans="1:8" ht="13.5" thickBot="1">
      <c r="A10" s="191" t="s">
        <v>287</v>
      </c>
      <c r="B10" s="124">
        <f t="shared" ref="B10:H10" si="0">SUM(B5:B9)</f>
        <v>126436.6</v>
      </c>
      <c r="C10" s="124">
        <f t="shared" si="0"/>
        <v>96197.7</v>
      </c>
      <c r="D10" s="124">
        <f t="shared" si="0"/>
        <v>152284.1</v>
      </c>
      <c r="E10" s="124">
        <f t="shared" si="0"/>
        <v>240604.2</v>
      </c>
      <c r="F10" s="124">
        <f t="shared" si="0"/>
        <v>307051.5</v>
      </c>
      <c r="G10" s="192">
        <f t="shared" si="0"/>
        <v>321401.2</v>
      </c>
      <c r="H10" s="193">
        <f t="shared" si="0"/>
        <v>361584.1</v>
      </c>
    </row>
    <row r="11" spans="1:8" ht="7.15" customHeight="1" thickTop="1">
      <c r="B11" s="194"/>
      <c r="C11" s="19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3" style="127" bestFit="1" customWidth="1"/>
    <col min="2" max="3" width="9.5703125" style="109" bestFit="1" customWidth="1"/>
    <col min="4" max="4" width="9.42578125" style="109" bestFit="1" customWidth="1"/>
    <col min="5" max="5" width="9.5703125" style="109" bestFit="1" customWidth="1"/>
    <col min="6" max="6" width="9.42578125" style="109" customWidth="1"/>
    <col min="7" max="7" width="9.5703125" style="109" bestFit="1" customWidth="1"/>
    <col min="8" max="8" width="9.42578125" style="109" customWidth="1"/>
    <col min="9" max="16384" width="11.5703125" style="110"/>
  </cols>
  <sheetData>
    <row r="1" spans="1:8" ht="12.75">
      <c r="A1" s="67" t="s">
        <v>288</v>
      </c>
      <c r="B1" s="194"/>
      <c r="C1" s="194"/>
    </row>
    <row r="2" spans="1:8" ht="12.75">
      <c r="A2" s="41"/>
      <c r="B2" s="384" t="s">
        <v>1</v>
      </c>
      <c r="C2" s="384"/>
      <c r="D2" s="384"/>
      <c r="E2" s="384"/>
      <c r="F2" s="195" t="s">
        <v>2</v>
      </c>
      <c r="G2" s="385" t="s">
        <v>3</v>
      </c>
      <c r="H2" s="384"/>
    </row>
    <row r="3" spans="1:8" s="125" customFormat="1" ht="13.5" thickBot="1">
      <c r="A3" s="182"/>
      <c r="B3" s="183">
        <v>2013</v>
      </c>
      <c r="C3" s="183">
        <v>2014</v>
      </c>
      <c r="D3" s="183">
        <v>2015</v>
      </c>
      <c r="E3" s="183">
        <v>2016</v>
      </c>
      <c r="F3" s="184">
        <v>2017</v>
      </c>
      <c r="G3" s="183">
        <v>2017</v>
      </c>
      <c r="H3" s="185">
        <v>2018</v>
      </c>
    </row>
    <row r="4" spans="1:8" ht="12.75">
      <c r="A4" s="67" t="s">
        <v>36</v>
      </c>
      <c r="B4" s="186"/>
      <c r="C4" s="186"/>
      <c r="D4" s="186"/>
      <c r="E4" s="186"/>
      <c r="F4" s="186"/>
      <c r="G4" s="187"/>
      <c r="H4" s="188"/>
    </row>
    <row r="5" spans="1:8" ht="12.75">
      <c r="A5" s="41" t="s">
        <v>282</v>
      </c>
      <c r="B5" s="106">
        <v>20080.599999999999</v>
      </c>
      <c r="C5" s="106">
        <v>26440.800000000003</v>
      </c>
      <c r="D5" s="106">
        <v>51929.4</v>
      </c>
      <c r="E5" s="106">
        <v>117678.20000000001</v>
      </c>
      <c r="F5" s="106">
        <v>206205.6</v>
      </c>
      <c r="G5" s="189">
        <v>205000</v>
      </c>
      <c r="H5" s="190">
        <v>205900</v>
      </c>
    </row>
    <row r="6" spans="1:8" ht="12.75">
      <c r="A6" s="41" t="s">
        <v>283</v>
      </c>
      <c r="B6" s="106">
        <v>0</v>
      </c>
      <c r="C6" s="106">
        <v>0</v>
      </c>
      <c r="D6" s="106">
        <v>0</v>
      </c>
      <c r="E6" s="106">
        <v>0</v>
      </c>
      <c r="F6" s="106">
        <v>0</v>
      </c>
      <c r="G6" s="189">
        <v>0</v>
      </c>
      <c r="H6" s="190">
        <v>31500</v>
      </c>
    </row>
    <row r="7" spans="1:8" ht="12.75">
      <c r="A7" s="41" t="s">
        <v>284</v>
      </c>
      <c r="B7" s="106">
        <v>21040.5</v>
      </c>
      <c r="C7" s="106">
        <v>22772.5</v>
      </c>
      <c r="D7" s="106">
        <v>18726.3</v>
      </c>
      <c r="E7" s="106">
        <v>22642.400000000001</v>
      </c>
      <c r="F7" s="106">
        <v>2946.2</v>
      </c>
      <c r="G7" s="189">
        <v>3125.5</v>
      </c>
      <c r="H7" s="190">
        <v>2911</v>
      </c>
    </row>
    <row r="8" spans="1:8" ht="12.75">
      <c r="A8" s="41" t="s">
        <v>285</v>
      </c>
      <c r="B8" s="106">
        <v>12069.5</v>
      </c>
      <c r="C8" s="106">
        <v>16212.6</v>
      </c>
      <c r="D8" s="106">
        <v>10895.3</v>
      </c>
      <c r="E8" s="106">
        <v>3336.1</v>
      </c>
      <c r="F8" s="106">
        <v>-9709.6</v>
      </c>
      <c r="G8" s="189">
        <v>0</v>
      </c>
      <c r="H8" s="190">
        <v>0</v>
      </c>
    </row>
    <row r="9" spans="1:8" ht="12.75">
      <c r="A9" s="102" t="s">
        <v>286</v>
      </c>
      <c r="B9" s="106">
        <v>4369.6000000000004</v>
      </c>
      <c r="C9" s="106">
        <v>5021.2</v>
      </c>
      <c r="D9" s="106">
        <v>7765.5</v>
      </c>
      <c r="E9" s="106">
        <v>-49.7</v>
      </c>
      <c r="F9" s="106">
        <v>-15.8</v>
      </c>
      <c r="G9" s="189">
        <v>77.3</v>
      </c>
      <c r="H9" s="190">
        <v>55.1</v>
      </c>
    </row>
    <row r="10" spans="1:8" ht="13.5" thickBot="1">
      <c r="A10" s="191" t="s">
        <v>287</v>
      </c>
      <c r="B10" s="124">
        <f t="shared" ref="B10:H10" si="0">SUM(B5:B9)</f>
        <v>57560.2</v>
      </c>
      <c r="C10" s="124">
        <f t="shared" si="0"/>
        <v>70447.100000000006</v>
      </c>
      <c r="D10" s="124">
        <f t="shared" si="0"/>
        <v>89316.5</v>
      </c>
      <c r="E10" s="124">
        <f t="shared" si="0"/>
        <v>143607</v>
      </c>
      <c r="F10" s="124">
        <f t="shared" si="0"/>
        <v>199426.40000000002</v>
      </c>
      <c r="G10" s="192">
        <f t="shared" si="0"/>
        <v>208202.8</v>
      </c>
      <c r="H10" s="193">
        <f t="shared" si="0"/>
        <v>240366.1</v>
      </c>
    </row>
    <row r="11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53" style="127" bestFit="1" customWidth="1"/>
    <col min="2" max="3" width="9.5703125" style="109" bestFit="1" customWidth="1"/>
    <col min="4" max="4" width="9.42578125" style="109" bestFit="1" customWidth="1"/>
    <col min="5" max="5" width="9.5703125" style="109" bestFit="1" customWidth="1"/>
    <col min="6" max="6" width="9.42578125" style="109" customWidth="1"/>
    <col min="7" max="7" width="9.5703125" style="109" bestFit="1" customWidth="1"/>
    <col min="8" max="8" width="9.42578125" style="109" customWidth="1"/>
    <col min="9" max="16384" width="11.5703125" style="110"/>
  </cols>
  <sheetData>
    <row r="1" spans="1:8" ht="12.75">
      <c r="A1" s="67" t="s">
        <v>289</v>
      </c>
      <c r="B1" s="67"/>
    </row>
    <row r="2" spans="1:8" ht="12.75">
      <c r="A2" s="41"/>
      <c r="B2" s="384" t="s">
        <v>1</v>
      </c>
      <c r="C2" s="384"/>
      <c r="D2" s="384"/>
      <c r="E2" s="384"/>
      <c r="F2" s="195" t="s">
        <v>2</v>
      </c>
      <c r="G2" s="385" t="s">
        <v>3</v>
      </c>
      <c r="H2" s="384"/>
    </row>
    <row r="3" spans="1:8" s="125" customFormat="1" ht="13.5" thickBot="1">
      <c r="A3" s="182"/>
      <c r="B3" s="183">
        <v>2013</v>
      </c>
      <c r="C3" s="183">
        <v>2014</v>
      </c>
      <c r="D3" s="183">
        <v>2015</v>
      </c>
      <c r="E3" s="183">
        <v>2016</v>
      </c>
      <c r="F3" s="184">
        <v>2017</v>
      </c>
      <c r="G3" s="183">
        <v>2017</v>
      </c>
      <c r="H3" s="185">
        <v>2018</v>
      </c>
    </row>
    <row r="4" spans="1:8" ht="12.75">
      <c r="A4" s="67" t="s">
        <v>36</v>
      </c>
      <c r="B4" s="186"/>
      <c r="C4" s="186"/>
      <c r="D4" s="186"/>
      <c r="E4" s="186"/>
      <c r="F4" s="186"/>
      <c r="G4" s="187"/>
      <c r="H4" s="188"/>
    </row>
    <row r="5" spans="1:8" s="1" customFormat="1" ht="12.75">
      <c r="A5" s="41" t="s">
        <v>282</v>
      </c>
      <c r="B5" s="106">
        <v>10886.7</v>
      </c>
      <c r="C5" s="106">
        <v>4849.7</v>
      </c>
      <c r="D5" s="106">
        <v>41240.800000000003</v>
      </c>
      <c r="E5" s="106">
        <v>78646</v>
      </c>
      <c r="F5" s="106">
        <v>102700</v>
      </c>
      <c r="G5" s="189">
        <v>102700</v>
      </c>
      <c r="H5" s="190">
        <v>110300</v>
      </c>
    </row>
    <row r="6" spans="1:8" ht="12.75">
      <c r="A6" s="41" t="s">
        <v>283</v>
      </c>
      <c r="B6" s="106">
        <v>0</v>
      </c>
      <c r="C6" s="106">
        <v>0</v>
      </c>
      <c r="D6" s="106">
        <v>0</v>
      </c>
      <c r="E6" s="106">
        <v>0</v>
      </c>
      <c r="F6" s="106">
        <v>0</v>
      </c>
      <c r="G6" s="189">
        <v>0</v>
      </c>
      <c r="H6" s="190">
        <v>0</v>
      </c>
    </row>
    <row r="7" spans="1:8" ht="12.75">
      <c r="A7" s="41" t="s">
        <v>284</v>
      </c>
      <c r="B7" s="106">
        <v>57989.7</v>
      </c>
      <c r="C7" s="106">
        <v>20900.900000000001</v>
      </c>
      <c r="D7" s="106">
        <v>21726.799999999999</v>
      </c>
      <c r="E7" s="106">
        <v>19203.2</v>
      </c>
      <c r="F7" s="106">
        <v>7749.8</v>
      </c>
      <c r="G7" s="189">
        <v>10498.4</v>
      </c>
      <c r="H7" s="190">
        <v>10918</v>
      </c>
    </row>
    <row r="8" spans="1:8" ht="12.75">
      <c r="A8" s="41" t="s">
        <v>285</v>
      </c>
      <c r="B8" s="106">
        <v>0</v>
      </c>
      <c r="C8" s="106">
        <v>0</v>
      </c>
      <c r="D8" s="106">
        <v>0</v>
      </c>
      <c r="E8" s="106">
        <v>-851.8</v>
      </c>
      <c r="F8" s="106">
        <v>-2824.7</v>
      </c>
      <c r="G8" s="189">
        <v>0</v>
      </c>
      <c r="H8" s="190">
        <v>0</v>
      </c>
    </row>
    <row r="9" spans="1:8" ht="12.75">
      <c r="A9" s="102" t="s">
        <v>286</v>
      </c>
      <c r="B9" s="106">
        <v>0</v>
      </c>
      <c r="C9" s="106">
        <v>0</v>
      </c>
      <c r="D9" s="106">
        <v>0</v>
      </c>
      <c r="E9" s="106">
        <v>0</v>
      </c>
      <c r="F9" s="106">
        <v>0</v>
      </c>
      <c r="G9" s="189">
        <v>0</v>
      </c>
      <c r="H9" s="190">
        <v>0</v>
      </c>
    </row>
    <row r="10" spans="1:8" ht="13.5" thickBot="1">
      <c r="A10" s="191" t="s">
        <v>287</v>
      </c>
      <c r="B10" s="124">
        <f t="shared" ref="B10:H10" si="0">SUM(B5:B9)</f>
        <v>68876.399999999994</v>
      </c>
      <c r="C10" s="124">
        <f t="shared" si="0"/>
        <v>25750.600000000002</v>
      </c>
      <c r="D10" s="124">
        <f t="shared" si="0"/>
        <v>62967.600000000006</v>
      </c>
      <c r="E10" s="124">
        <f t="shared" si="0"/>
        <v>96997.4</v>
      </c>
      <c r="F10" s="124">
        <f t="shared" si="0"/>
        <v>107625.1</v>
      </c>
      <c r="G10" s="192">
        <f t="shared" si="0"/>
        <v>113198.39999999999</v>
      </c>
      <c r="H10" s="193">
        <f t="shared" si="0"/>
        <v>121218</v>
      </c>
    </row>
    <row r="11" spans="1:8" ht="7.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64.28515625" style="127" bestFit="1" customWidth="1"/>
    <col min="2" max="2" width="11.42578125" style="109" bestFit="1" customWidth="1"/>
    <col min="3" max="6" width="10" style="109" bestFit="1" customWidth="1"/>
    <col min="7" max="7" width="10.85546875" style="109" bestFit="1" customWidth="1"/>
    <col min="8" max="8" width="10" style="109" bestFit="1" customWidth="1"/>
    <col min="9" max="16384" width="11.5703125" style="110"/>
  </cols>
  <sheetData>
    <row r="1" spans="1:8" ht="15" customHeight="1">
      <c r="A1" s="2" t="s">
        <v>290</v>
      </c>
      <c r="B1" s="3"/>
      <c r="C1" s="3"/>
      <c r="D1" s="3"/>
      <c r="E1" s="3"/>
      <c r="F1" s="3"/>
      <c r="G1" s="3"/>
      <c r="H1" s="3"/>
    </row>
    <row r="2" spans="1:8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125" customFormat="1" ht="15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291</v>
      </c>
      <c r="B4" s="94"/>
      <c r="C4" s="94"/>
      <c r="D4" s="94"/>
      <c r="E4" s="94"/>
      <c r="F4" s="94"/>
      <c r="G4" s="96"/>
      <c r="H4" s="97"/>
    </row>
    <row r="5" spans="1:8" s="1" customFormat="1" ht="12.75">
      <c r="A5" s="196" t="s">
        <v>292</v>
      </c>
      <c r="B5" s="17">
        <v>328455.3</v>
      </c>
      <c r="C5" s="17">
        <v>233282.59999999998</v>
      </c>
      <c r="D5" s="17">
        <v>246947.4</v>
      </c>
      <c r="E5" s="17">
        <v>178770.7</v>
      </c>
      <c r="F5" s="17">
        <v>159275.49999999997</v>
      </c>
      <c r="G5" s="18">
        <v>145766.70000000001</v>
      </c>
      <c r="H5" s="15">
        <v>141382</v>
      </c>
    </row>
    <row r="6" spans="1:8" s="1" customFormat="1" ht="12.75">
      <c r="A6" s="29" t="s">
        <v>293</v>
      </c>
      <c r="B6" s="17">
        <v>13284.8</v>
      </c>
      <c r="C6" s="17">
        <v>4217.2</v>
      </c>
      <c r="D6" s="17">
        <v>15917.7</v>
      </c>
      <c r="E6" s="17">
        <v>23934.5</v>
      </c>
      <c r="F6" s="17">
        <v>33501.1</v>
      </c>
      <c r="G6" s="18">
        <v>48971.7</v>
      </c>
      <c r="H6" s="15">
        <v>32768.6</v>
      </c>
    </row>
    <row r="7" spans="1:8" s="1" customFormat="1" ht="12.75">
      <c r="A7" s="29" t="s">
        <v>294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8">
        <v>0</v>
      </c>
      <c r="H7" s="15">
        <v>8500</v>
      </c>
    </row>
    <row r="8" spans="1:8" s="1" customFormat="1" ht="12.75">
      <c r="A8" s="29" t="s">
        <v>295</v>
      </c>
      <c r="B8" s="17">
        <v>22501.7</v>
      </c>
      <c r="C8" s="17">
        <v>24651</v>
      </c>
      <c r="D8" s="17">
        <v>19919</v>
      </c>
      <c r="E8" s="17">
        <v>1556</v>
      </c>
      <c r="F8" s="17">
        <v>20030</v>
      </c>
      <c r="G8" s="18">
        <v>20030</v>
      </c>
      <c r="H8" s="15">
        <v>20030</v>
      </c>
    </row>
    <row r="9" spans="1:8" s="1" customFormat="1" ht="12.75">
      <c r="A9" s="29" t="s">
        <v>296</v>
      </c>
      <c r="B9" s="17">
        <v>28496</v>
      </c>
      <c r="C9" s="17">
        <v>26571.9</v>
      </c>
      <c r="D9" s="17">
        <v>25258.3</v>
      </c>
      <c r="E9" s="17">
        <v>24831.200000000001</v>
      </c>
      <c r="F9" s="17">
        <v>22858.5</v>
      </c>
      <c r="G9" s="18">
        <v>25658.5</v>
      </c>
      <c r="H9" s="15">
        <v>24042.2</v>
      </c>
    </row>
    <row r="10" spans="1:8" s="1" customFormat="1" ht="12.75">
      <c r="A10" s="20" t="s">
        <v>297</v>
      </c>
      <c r="B10" s="17">
        <v>0</v>
      </c>
      <c r="C10" s="17">
        <v>0</v>
      </c>
      <c r="D10" s="17">
        <v>0</v>
      </c>
      <c r="E10" s="17">
        <v>0</v>
      </c>
      <c r="F10" s="17">
        <v>540.6</v>
      </c>
      <c r="G10" s="18">
        <v>2343.1999999999998</v>
      </c>
      <c r="H10" s="15">
        <v>308.2</v>
      </c>
    </row>
    <row r="11" spans="1:8" s="1" customFormat="1" ht="12.75">
      <c r="A11" s="20" t="s">
        <v>298</v>
      </c>
      <c r="B11" s="17">
        <v>3827.9</v>
      </c>
      <c r="C11" s="17">
        <v>3617</v>
      </c>
      <c r="D11" s="17">
        <v>4076.1</v>
      </c>
      <c r="E11" s="17">
        <v>4444.8999999999996</v>
      </c>
      <c r="F11" s="17">
        <v>4508.6000000000004</v>
      </c>
      <c r="G11" s="18">
        <v>4408.6000000000004</v>
      </c>
      <c r="H11" s="15">
        <v>4581.5</v>
      </c>
    </row>
    <row r="12" spans="1:8" s="1" customFormat="1" ht="12.75">
      <c r="A12" s="20" t="s">
        <v>299</v>
      </c>
      <c r="B12" s="17">
        <v>1920.5</v>
      </c>
      <c r="C12" s="17">
        <v>2251.5</v>
      </c>
      <c r="D12" s="17">
        <v>2613.6999999999998</v>
      </c>
      <c r="E12" s="17">
        <v>2790.9</v>
      </c>
      <c r="F12" s="17">
        <v>2879.4</v>
      </c>
      <c r="G12" s="18">
        <v>2879.4</v>
      </c>
      <c r="H12" s="15">
        <v>3253.6</v>
      </c>
    </row>
    <row r="13" spans="1:8" s="1" customFormat="1" ht="12.75">
      <c r="A13" s="20" t="s">
        <v>300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8">
        <v>7590.3</v>
      </c>
      <c r="H13" s="15">
        <v>7860.7</v>
      </c>
    </row>
    <row r="14" spans="1:8" s="198" customFormat="1" ht="13.9" customHeight="1">
      <c r="A14" s="197" t="s">
        <v>301</v>
      </c>
      <c r="B14" s="17">
        <v>0</v>
      </c>
      <c r="C14" s="17">
        <v>0</v>
      </c>
      <c r="D14" s="17">
        <v>0</v>
      </c>
      <c r="E14" s="17">
        <v>-59300</v>
      </c>
      <c r="F14" s="17">
        <v>-57000</v>
      </c>
      <c r="G14" s="18">
        <v>-57000</v>
      </c>
      <c r="H14" s="15">
        <v>0</v>
      </c>
    </row>
    <row r="15" spans="1:8" s="198" customFormat="1" ht="12.75">
      <c r="A15" s="20" t="s">
        <v>302</v>
      </c>
      <c r="B15" s="17">
        <v>0</v>
      </c>
      <c r="C15" s="17">
        <v>0</v>
      </c>
      <c r="D15" s="17">
        <v>0</v>
      </c>
      <c r="E15" s="17">
        <v>0</v>
      </c>
      <c r="F15" s="17">
        <v>26700</v>
      </c>
      <c r="G15" s="18">
        <v>0</v>
      </c>
      <c r="H15" s="15">
        <v>32600</v>
      </c>
    </row>
    <row r="16" spans="1:8" s="198" customFormat="1" ht="12.75">
      <c r="A16" s="20" t="s">
        <v>303</v>
      </c>
      <c r="B16" s="17">
        <v>-24238.2</v>
      </c>
      <c r="C16" s="17">
        <v>-17758</v>
      </c>
      <c r="D16" s="17">
        <v>-27409.599999999999</v>
      </c>
      <c r="E16" s="17">
        <v>-26878.6</v>
      </c>
      <c r="F16" s="17">
        <v>-23595.3</v>
      </c>
      <c r="G16" s="18">
        <v>-23445.3</v>
      </c>
      <c r="H16" s="15">
        <v>-29327.599999999999</v>
      </c>
    </row>
    <row r="17" spans="1:8" s="1" customFormat="1" ht="12.75">
      <c r="A17" s="20" t="s">
        <v>304</v>
      </c>
      <c r="B17" s="17">
        <v>2339.1</v>
      </c>
      <c r="C17" s="17">
        <v>2844.9</v>
      </c>
      <c r="D17" s="17">
        <v>3389.3</v>
      </c>
      <c r="E17" s="17">
        <v>4256.1000000000004</v>
      </c>
      <c r="F17" s="17">
        <v>0</v>
      </c>
      <c r="G17" s="18">
        <v>0</v>
      </c>
      <c r="H17" s="15">
        <v>0</v>
      </c>
    </row>
    <row r="18" spans="1:8" s="198" customFormat="1" ht="12.75">
      <c r="A18" s="20" t="s">
        <v>305</v>
      </c>
      <c r="B18" s="17">
        <v>0</v>
      </c>
      <c r="C18" s="17">
        <v>0</v>
      </c>
      <c r="D18" s="17">
        <v>0</v>
      </c>
      <c r="E18" s="17">
        <v>0</v>
      </c>
      <c r="F18" s="17">
        <v>1600</v>
      </c>
      <c r="G18" s="18">
        <v>1600</v>
      </c>
      <c r="H18" s="15">
        <v>1600</v>
      </c>
    </row>
    <row r="19" spans="1:8" s="198" customFormat="1" ht="12.75">
      <c r="A19" s="20" t="s">
        <v>306</v>
      </c>
      <c r="B19" s="17">
        <v>0</v>
      </c>
      <c r="C19" s="17">
        <v>0</v>
      </c>
      <c r="D19" s="17">
        <v>0</v>
      </c>
      <c r="E19" s="17">
        <v>0</v>
      </c>
      <c r="F19" s="17">
        <v>11160</v>
      </c>
      <c r="G19" s="18">
        <v>0</v>
      </c>
      <c r="H19" s="15">
        <v>13600</v>
      </c>
    </row>
    <row r="20" spans="1:8" s="1" customFormat="1" ht="12.75">
      <c r="A20" s="29" t="s">
        <v>60</v>
      </c>
      <c r="B20" s="17">
        <v>17656.499999999989</v>
      </c>
      <c r="C20" s="17">
        <v>-22523.500000000058</v>
      </c>
      <c r="D20" s="17">
        <v>4800.0999999997675</v>
      </c>
      <c r="E20" s="17">
        <v>725.19999999984861</v>
      </c>
      <c r="F20" s="17">
        <v>6804.6</v>
      </c>
      <c r="G20" s="18">
        <v>17077.899999999885</v>
      </c>
      <c r="H20" s="15">
        <v>17430.199999999721</v>
      </c>
    </row>
    <row r="21" spans="1:8" ht="13.5" thickBot="1">
      <c r="A21" s="2" t="s">
        <v>307</v>
      </c>
      <c r="B21" s="36">
        <f t="array" ref="B21">SUM(ROUND(B5:B20,1))</f>
        <v>394243.6</v>
      </c>
      <c r="C21" s="36">
        <f t="array" ref="C21">SUM(ROUND(C5:C20,1))</f>
        <v>257154.60000000009</v>
      </c>
      <c r="D21" s="36">
        <f t="array" ref="D21">SUM(ROUND(D5:D20,1))</f>
        <v>295511.99999999994</v>
      </c>
      <c r="E21" s="36">
        <f t="array" ref="E21">SUM(ROUND(E5:E20,1))</f>
        <v>155130.90000000002</v>
      </c>
      <c r="F21" s="36">
        <f t="array" ref="F21">SUM(ROUND(F5:F20,1))</f>
        <v>209263.00000000003</v>
      </c>
      <c r="G21" s="37">
        <f t="array" ref="G21">SUM(ROUND(G5:G20,1))</f>
        <v>195881.00000000003</v>
      </c>
      <c r="H21" s="121">
        <f t="array" ref="H21">SUM(ROUND(H5:H20,1))</f>
        <v>278629.40000000002</v>
      </c>
    </row>
    <row r="22" spans="1:8" ht="7.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77" fitToHeight="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Normal="100" zoomScaleSheetLayoutView="100" workbookViewId="0">
      <selection activeCell="G32" sqref="G32"/>
    </sheetView>
  </sheetViews>
  <sheetFormatPr baseColWidth="10" defaultColWidth="11.5703125" defaultRowHeight="15" customHeight="1"/>
  <cols>
    <col min="1" max="1" width="44" style="41" bestFit="1" customWidth="1"/>
    <col min="2" max="5" width="9.5703125" style="4" bestFit="1" customWidth="1"/>
    <col min="6" max="6" width="9.7109375" style="4" bestFit="1" customWidth="1"/>
    <col min="7" max="8" width="9.5703125" style="4" bestFit="1" customWidth="1"/>
    <col min="9" max="16384" width="11.5703125" style="1"/>
  </cols>
  <sheetData>
    <row r="1" spans="1:8" ht="12.75">
      <c r="A1" s="2" t="s">
        <v>308</v>
      </c>
      <c r="B1" s="3"/>
      <c r="C1" s="3"/>
      <c r="D1" s="3"/>
      <c r="E1" s="3"/>
      <c r="F1" s="3"/>
      <c r="G1" s="3"/>
      <c r="H1" s="3"/>
    </row>
    <row r="2" spans="1:8" ht="12.75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3.5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2.75">
      <c r="A4" s="2" t="s">
        <v>309</v>
      </c>
      <c r="B4" s="170"/>
      <c r="C4" s="170"/>
      <c r="D4" s="170"/>
      <c r="E4" s="170"/>
      <c r="F4" s="200"/>
      <c r="G4" s="171"/>
      <c r="H4" s="172"/>
    </row>
    <row r="5" spans="1:8" ht="12.75">
      <c r="A5" s="201" t="s">
        <v>310</v>
      </c>
      <c r="B5" s="17">
        <v>412222.3</v>
      </c>
      <c r="C5" s="17">
        <v>387526.9</v>
      </c>
      <c r="D5" s="17">
        <v>423416</v>
      </c>
      <c r="E5" s="17">
        <v>446784</v>
      </c>
      <c r="F5" s="17">
        <v>216533.3</v>
      </c>
      <c r="G5" s="18">
        <v>482300</v>
      </c>
      <c r="H5" s="15">
        <v>0</v>
      </c>
    </row>
    <row r="6" spans="1:8" ht="12.75">
      <c r="A6" s="201" t="s">
        <v>311</v>
      </c>
      <c r="B6" s="17">
        <v>49673.8</v>
      </c>
      <c r="C6" s="17">
        <v>50636.1</v>
      </c>
      <c r="D6" s="17">
        <v>63295.3</v>
      </c>
      <c r="E6" s="17">
        <v>58707.3</v>
      </c>
      <c r="F6" s="17">
        <v>64300</v>
      </c>
      <c r="G6" s="18">
        <v>64300</v>
      </c>
      <c r="H6" s="15">
        <v>0</v>
      </c>
    </row>
    <row r="7" spans="1:8" ht="12.75">
      <c r="A7" s="201" t="s">
        <v>312</v>
      </c>
      <c r="B7" s="17">
        <v>0</v>
      </c>
      <c r="C7" s="17">
        <v>0</v>
      </c>
      <c r="D7" s="17">
        <v>0</v>
      </c>
      <c r="E7" s="17">
        <v>0</v>
      </c>
      <c r="F7" s="17">
        <v>265766.7</v>
      </c>
      <c r="G7" s="18">
        <v>0</v>
      </c>
      <c r="H7" s="15">
        <v>574300</v>
      </c>
    </row>
    <row r="8" spans="1:8" ht="12.75">
      <c r="A8" s="201" t="s">
        <v>313</v>
      </c>
      <c r="B8" s="17">
        <v>29469.4</v>
      </c>
      <c r="C8" s="17">
        <v>29482</v>
      </c>
      <c r="D8" s="17">
        <v>29398.5</v>
      </c>
      <c r="E8" s="17">
        <v>37873.4</v>
      </c>
      <c r="F8" s="17">
        <v>39011</v>
      </c>
      <c r="G8" s="18">
        <v>38777</v>
      </c>
      <c r="H8" s="15">
        <v>39777</v>
      </c>
    </row>
    <row r="9" spans="1:8" ht="12.75">
      <c r="A9" s="201" t="s">
        <v>314</v>
      </c>
      <c r="B9" s="17">
        <v>12450</v>
      </c>
      <c r="C9" s="17">
        <v>12950</v>
      </c>
      <c r="D9" s="17">
        <v>13450</v>
      </c>
      <c r="E9" s="17">
        <v>13950</v>
      </c>
      <c r="F9" s="17">
        <v>14450</v>
      </c>
      <c r="G9" s="18">
        <v>14450</v>
      </c>
      <c r="H9" s="15">
        <v>16950</v>
      </c>
    </row>
    <row r="10" spans="1:8" ht="12.75">
      <c r="A10" s="201" t="s">
        <v>315</v>
      </c>
      <c r="B10" s="17">
        <v>10713.1</v>
      </c>
      <c r="C10" s="17">
        <v>11102.1</v>
      </c>
      <c r="D10" s="17">
        <v>11774.4</v>
      </c>
      <c r="E10" s="17">
        <v>12061</v>
      </c>
      <c r="F10" s="17">
        <v>12900</v>
      </c>
      <c r="G10" s="18">
        <v>12900</v>
      </c>
      <c r="H10" s="15">
        <v>13641.4</v>
      </c>
    </row>
    <row r="11" spans="1:8" ht="12.75">
      <c r="A11" s="201" t="s">
        <v>316</v>
      </c>
      <c r="B11" s="17">
        <v>9847.5</v>
      </c>
      <c r="C11" s="17">
        <v>9887.7000000000007</v>
      </c>
      <c r="D11" s="17">
        <v>10036.5</v>
      </c>
      <c r="E11" s="17">
        <v>13063.9</v>
      </c>
      <c r="F11" s="17">
        <v>12998.7</v>
      </c>
      <c r="G11" s="18">
        <v>12998.7</v>
      </c>
      <c r="H11" s="15">
        <v>14104</v>
      </c>
    </row>
    <row r="12" spans="1:8" ht="12.75">
      <c r="A12" s="201" t="s">
        <v>317</v>
      </c>
      <c r="B12" s="17">
        <v>0</v>
      </c>
      <c r="C12" s="17">
        <v>3430.5</v>
      </c>
      <c r="D12" s="17">
        <v>2877.3</v>
      </c>
      <c r="E12" s="17">
        <v>3728.6</v>
      </c>
      <c r="F12" s="17">
        <v>3917.6</v>
      </c>
      <c r="G12" s="18">
        <v>3917.6</v>
      </c>
      <c r="H12" s="15">
        <v>4577.8</v>
      </c>
    </row>
    <row r="13" spans="1:8" ht="12.75">
      <c r="A13" s="202" t="s">
        <v>318</v>
      </c>
      <c r="B13" s="17">
        <v>5140.6000000000004</v>
      </c>
      <c r="C13" s="17">
        <v>5390.6</v>
      </c>
      <c r="D13" s="17">
        <v>5640.6</v>
      </c>
      <c r="E13" s="17">
        <v>5890.6</v>
      </c>
      <c r="F13" s="17">
        <v>7385.6</v>
      </c>
      <c r="G13" s="18">
        <v>7385.6</v>
      </c>
      <c r="H13" s="15">
        <v>8130.6</v>
      </c>
    </row>
    <row r="14" spans="1:8" ht="12.75">
      <c r="A14" s="202" t="s">
        <v>319</v>
      </c>
      <c r="B14" s="17">
        <v>2045.3</v>
      </c>
      <c r="C14" s="17">
        <v>1595.5</v>
      </c>
      <c r="D14" s="17">
        <v>2031.6</v>
      </c>
      <c r="E14" s="17">
        <v>2110.8000000000002</v>
      </c>
      <c r="F14" s="17">
        <v>2580.6</v>
      </c>
      <c r="G14" s="18">
        <v>2130.6</v>
      </c>
      <c r="H14" s="15">
        <v>2193.1999999999998</v>
      </c>
    </row>
    <row r="15" spans="1:8" ht="12.75">
      <c r="A15" s="202" t="s">
        <v>320</v>
      </c>
      <c r="B15" s="17">
        <v>1066.7</v>
      </c>
      <c r="C15" s="17">
        <v>941.6</v>
      </c>
      <c r="D15" s="17">
        <v>1023.9</v>
      </c>
      <c r="E15" s="17">
        <v>1075.0999999999999</v>
      </c>
      <c r="F15" s="17">
        <v>1204.5999999999999</v>
      </c>
      <c r="G15" s="18">
        <v>1204.5999999999999</v>
      </c>
      <c r="H15" s="15">
        <v>1367.2</v>
      </c>
    </row>
    <row r="16" spans="1:8" ht="12.75">
      <c r="A16" s="202" t="s">
        <v>321</v>
      </c>
      <c r="B16" s="17">
        <v>650</v>
      </c>
      <c r="C16" s="17">
        <v>350</v>
      </c>
      <c r="D16" s="17">
        <v>532.5</v>
      </c>
      <c r="E16" s="17">
        <v>-480</v>
      </c>
      <c r="F16" s="17">
        <v>0</v>
      </c>
      <c r="G16" s="18">
        <v>0</v>
      </c>
      <c r="H16" s="15">
        <v>0</v>
      </c>
    </row>
    <row r="17" spans="1:8" ht="12.75">
      <c r="A17" s="202" t="s">
        <v>322</v>
      </c>
      <c r="B17" s="17">
        <v>500</v>
      </c>
      <c r="C17" s="17">
        <v>500</v>
      </c>
      <c r="D17" s="17">
        <v>500</v>
      </c>
      <c r="E17" s="17">
        <v>500</v>
      </c>
      <c r="F17" s="17">
        <v>500</v>
      </c>
      <c r="G17" s="18">
        <v>500</v>
      </c>
      <c r="H17" s="15">
        <v>510</v>
      </c>
    </row>
    <row r="18" spans="1:8" ht="12.75">
      <c r="A18" s="202" t="s">
        <v>323</v>
      </c>
      <c r="B18" s="17">
        <v>0</v>
      </c>
      <c r="C18" s="17">
        <v>2074</v>
      </c>
      <c r="D18" s="17">
        <v>-2350.8000000000002</v>
      </c>
      <c r="E18" s="17">
        <v>0</v>
      </c>
      <c r="F18" s="17">
        <v>0</v>
      </c>
      <c r="G18" s="18">
        <v>0</v>
      </c>
      <c r="H18" s="15">
        <v>0</v>
      </c>
    </row>
    <row r="19" spans="1:8" ht="12.75">
      <c r="A19" s="202" t="s">
        <v>324</v>
      </c>
      <c r="B19" s="17">
        <v>566.20000000000005</v>
      </c>
      <c r="C19" s="17">
        <v>550</v>
      </c>
      <c r="D19" s="17">
        <v>521.79999999999995</v>
      </c>
      <c r="E19" s="17">
        <v>348.9</v>
      </c>
      <c r="F19" s="17">
        <v>685</v>
      </c>
      <c r="G19" s="18">
        <v>685</v>
      </c>
      <c r="H19" s="15">
        <v>685</v>
      </c>
    </row>
    <row r="20" spans="1:8">
      <c r="A20" s="202" t="s">
        <v>325</v>
      </c>
      <c r="B20" s="17">
        <v>1000</v>
      </c>
      <c r="C20" s="17">
        <v>1000</v>
      </c>
      <c r="D20" s="17">
        <v>10000</v>
      </c>
      <c r="E20" s="17">
        <v>11500</v>
      </c>
      <c r="F20" s="17">
        <v>9527.7999999999993</v>
      </c>
      <c r="G20" s="18">
        <v>11010.8</v>
      </c>
      <c r="H20" s="15">
        <v>0</v>
      </c>
    </row>
    <row r="21" spans="1:8" ht="12.75">
      <c r="A21" s="202" t="s">
        <v>326</v>
      </c>
      <c r="B21" s="17">
        <v>20</v>
      </c>
      <c r="C21" s="17">
        <v>20</v>
      </c>
      <c r="D21" s="17">
        <v>20</v>
      </c>
      <c r="E21" s="17">
        <v>0</v>
      </c>
      <c r="F21" s="17">
        <v>0</v>
      </c>
      <c r="G21" s="18">
        <v>0</v>
      </c>
      <c r="H21" s="15">
        <v>0</v>
      </c>
    </row>
    <row r="22" spans="1:8" ht="12.75">
      <c r="A22" s="202" t="s">
        <v>327</v>
      </c>
      <c r="B22" s="17">
        <v>12</v>
      </c>
      <c r="C22" s="17">
        <v>12</v>
      </c>
      <c r="D22" s="17">
        <v>12</v>
      </c>
      <c r="E22" s="17">
        <v>12</v>
      </c>
      <c r="F22" s="17">
        <v>12</v>
      </c>
      <c r="G22" s="18">
        <v>12</v>
      </c>
      <c r="H22" s="15">
        <v>12</v>
      </c>
    </row>
    <row r="23" spans="1:8" ht="12.75">
      <c r="A23" s="202" t="s">
        <v>60</v>
      </c>
      <c r="B23" s="17">
        <v>533.20000000006985</v>
      </c>
      <c r="C23" s="17">
        <v>78.700000000069849</v>
      </c>
      <c r="D23" s="17">
        <v>-1.1641532182693481E-10</v>
      </c>
      <c r="E23" s="17">
        <v>-9.9999999976716936E-2</v>
      </c>
      <c r="F23" s="17">
        <v>1000.0000000001164</v>
      </c>
      <c r="G23" s="18">
        <v>1.1641532182693481E-10</v>
      </c>
      <c r="H23" s="15">
        <v>0</v>
      </c>
    </row>
    <row r="24" spans="1:8" ht="13.5" thickBot="1">
      <c r="A24" s="2" t="s">
        <v>328</v>
      </c>
      <c r="B24" s="36">
        <f t="shared" ref="B24:H24" si="0">SUM(B5:B23)</f>
        <v>535910.1</v>
      </c>
      <c r="C24" s="36">
        <f t="shared" si="0"/>
        <v>517527.7</v>
      </c>
      <c r="D24" s="36">
        <f t="shared" si="0"/>
        <v>572179.6</v>
      </c>
      <c r="E24" s="36">
        <f t="shared" si="0"/>
        <v>607125.5</v>
      </c>
      <c r="F24" s="36">
        <f t="shared" si="0"/>
        <v>652772.9</v>
      </c>
      <c r="G24" s="37">
        <f t="shared" si="0"/>
        <v>652571.9</v>
      </c>
      <c r="H24" s="79">
        <f t="shared" si="0"/>
        <v>676248.2</v>
      </c>
    </row>
    <row r="25" spans="1:8" ht="7.5" customHeight="1" thickTop="1">
      <c r="A25" s="5"/>
      <c r="B25" s="44"/>
      <c r="C25" s="44"/>
      <c r="D25" s="44"/>
      <c r="E25" s="44"/>
      <c r="F25" s="44"/>
      <c r="G25" s="44"/>
      <c r="H25" s="4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4" fitToHeight="3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7.5703125" style="127" bestFit="1" customWidth="1"/>
    <col min="2" max="5" width="11.42578125" style="109" bestFit="1" customWidth="1"/>
    <col min="6" max="6" width="9.140625" style="109" bestFit="1" customWidth="1"/>
    <col min="7" max="8" width="11.42578125" style="109" bestFit="1" customWidth="1"/>
    <col min="9" max="16384" width="11.5703125" style="110"/>
  </cols>
  <sheetData>
    <row r="1" spans="1:8" ht="12.75">
      <c r="A1" s="203" t="s">
        <v>329</v>
      </c>
      <c r="B1" s="204"/>
      <c r="C1" s="204"/>
      <c r="D1" s="204"/>
      <c r="E1" s="204"/>
      <c r="F1" s="204"/>
      <c r="G1" s="204"/>
      <c r="H1" s="204"/>
    </row>
    <row r="2" spans="1:8" ht="12.75">
      <c r="A2" s="205"/>
      <c r="B2" s="386" t="s">
        <v>1</v>
      </c>
      <c r="C2" s="386"/>
      <c r="D2" s="386"/>
      <c r="E2" s="386"/>
      <c r="F2" s="206" t="s">
        <v>2</v>
      </c>
      <c r="G2" s="387" t="s">
        <v>3</v>
      </c>
      <c r="H2" s="387"/>
    </row>
    <row r="3" spans="1:8" s="125" customFormat="1" ht="13.5" thickBot="1">
      <c r="A3" s="130"/>
      <c r="B3" s="207">
        <v>2013</v>
      </c>
      <c r="C3" s="207">
        <v>2014</v>
      </c>
      <c r="D3" s="207">
        <v>2015</v>
      </c>
      <c r="E3" s="207">
        <v>2016</v>
      </c>
      <c r="F3" s="208">
        <v>2017</v>
      </c>
      <c r="G3" s="207">
        <v>2017</v>
      </c>
      <c r="H3" s="209">
        <v>2018</v>
      </c>
    </row>
    <row r="4" spans="1:8" s="125" customFormat="1" ht="12.75">
      <c r="A4" s="210" t="s">
        <v>330</v>
      </c>
      <c r="B4" s="211"/>
      <c r="C4" s="211"/>
      <c r="D4" s="211"/>
      <c r="E4" s="211"/>
      <c r="F4" s="212"/>
      <c r="G4" s="211"/>
      <c r="H4" s="213"/>
    </row>
    <row r="5" spans="1:8" ht="12.75">
      <c r="A5" s="214" t="s">
        <v>47</v>
      </c>
      <c r="B5" s="215">
        <v>53278.9</v>
      </c>
      <c r="C5" s="215">
        <v>48196</v>
      </c>
      <c r="D5" s="215">
        <v>38963.699999999997</v>
      </c>
      <c r="E5" s="215">
        <v>40865.199999999997</v>
      </c>
      <c r="F5" s="216">
        <v>40527</v>
      </c>
      <c r="G5" s="215">
        <v>37846.9</v>
      </c>
      <c r="H5" s="217">
        <v>35927.300000000003</v>
      </c>
    </row>
    <row r="6" spans="1:8" ht="12.75" customHeight="1">
      <c r="A6" s="214" t="s">
        <v>331</v>
      </c>
      <c r="B6" s="215">
        <v>7083.8</v>
      </c>
      <c r="C6" s="215">
        <v>3926.2</v>
      </c>
      <c r="D6" s="215">
        <v>4682.2000000000007</v>
      </c>
      <c r="E6" s="215">
        <v>8488.7999999999993</v>
      </c>
      <c r="F6" s="215">
        <v>2242.3000000000002</v>
      </c>
      <c r="G6" s="218">
        <v>1218.2</v>
      </c>
      <c r="H6" s="217">
        <v>1466</v>
      </c>
    </row>
    <row r="7" spans="1:8" ht="13.5" thickBot="1">
      <c r="A7" s="203" t="s">
        <v>332</v>
      </c>
      <c r="B7" s="219">
        <f t="shared" ref="B7:H7" si="0">SUM(B5:B6)</f>
        <v>60362.700000000004</v>
      </c>
      <c r="C7" s="219">
        <f t="shared" si="0"/>
        <v>52122.2</v>
      </c>
      <c r="D7" s="219">
        <f t="shared" si="0"/>
        <v>43645.899999999994</v>
      </c>
      <c r="E7" s="219">
        <f t="shared" si="0"/>
        <v>49354</v>
      </c>
      <c r="F7" s="219">
        <f t="shared" si="0"/>
        <v>42769.3</v>
      </c>
      <c r="G7" s="220">
        <f t="shared" si="0"/>
        <v>39065.1</v>
      </c>
      <c r="H7" s="221">
        <f t="shared" si="0"/>
        <v>37393.300000000003</v>
      </c>
    </row>
    <row r="8" spans="1:8" ht="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1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showGridLines="0" view="pageBreakPreview" zoomScaleNormal="100" zoomScaleSheetLayoutView="100" workbookViewId="0">
      <selection sqref="A1:O1"/>
    </sheetView>
  </sheetViews>
  <sheetFormatPr baseColWidth="10" defaultColWidth="96" defaultRowHeight="12.75"/>
  <cols>
    <col min="1" max="1" width="34.28515625" style="234" bestFit="1" customWidth="1"/>
    <col min="2" max="2" width="8.7109375" style="278" bestFit="1" customWidth="1"/>
    <col min="3" max="3" width="6.85546875" style="278" bestFit="1" customWidth="1"/>
    <col min="4" max="4" width="8.42578125" style="278" bestFit="1" customWidth="1"/>
    <col min="5" max="5" width="8.5703125" style="278" customWidth="1"/>
    <col min="6" max="6" width="7.42578125" style="278" customWidth="1"/>
    <col min="7" max="7" width="6.5703125" style="278" customWidth="1"/>
    <col min="8" max="8" width="8.7109375" style="278" customWidth="1"/>
    <col min="9" max="9" width="6" style="278" customWidth="1"/>
    <col min="10" max="10" width="8.42578125" style="278" customWidth="1"/>
    <col min="11" max="11" width="6.85546875" style="278" customWidth="1"/>
    <col min="12" max="12" width="9.7109375" style="278" customWidth="1"/>
    <col min="13" max="13" width="8.7109375" style="278" bestFit="1" customWidth="1"/>
    <col min="14" max="14" width="6" style="278" bestFit="1" customWidth="1"/>
    <col min="15" max="15" width="8.42578125" style="278" bestFit="1" customWidth="1"/>
    <col min="16" max="256" width="17.28515625" style="234" customWidth="1"/>
    <col min="257" max="16384" width="96" style="234"/>
  </cols>
  <sheetData>
    <row r="1" spans="1:15" s="222" customFormat="1">
      <c r="A1" s="388" t="s">
        <v>333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8"/>
      <c r="N1" s="388"/>
      <c r="O1" s="388"/>
    </row>
    <row r="2" spans="1:15" s="226" customFormat="1" ht="38.25">
      <c r="A2" s="223"/>
      <c r="B2" s="390" t="s">
        <v>334</v>
      </c>
      <c r="C2" s="390"/>
      <c r="D2" s="390"/>
      <c r="E2" s="391" t="s">
        <v>335</v>
      </c>
      <c r="F2" s="390"/>
      <c r="G2" s="392"/>
      <c r="H2" s="391" t="s">
        <v>336</v>
      </c>
      <c r="I2" s="390"/>
      <c r="J2" s="392"/>
      <c r="K2" s="224" t="s">
        <v>337</v>
      </c>
      <c r="L2" s="225" t="s">
        <v>338</v>
      </c>
      <c r="M2" s="390" t="s">
        <v>339</v>
      </c>
      <c r="N2" s="390"/>
      <c r="O2" s="393"/>
    </row>
    <row r="3" spans="1:15" ht="26.25" thickBot="1">
      <c r="A3" s="227" t="s">
        <v>340</v>
      </c>
      <c r="B3" s="228" t="s">
        <v>341</v>
      </c>
      <c r="C3" s="228" t="s">
        <v>342</v>
      </c>
      <c r="D3" s="228" t="s">
        <v>194</v>
      </c>
      <c r="E3" s="229" t="s">
        <v>341</v>
      </c>
      <c r="F3" s="230" t="s">
        <v>342</v>
      </c>
      <c r="G3" s="230" t="s">
        <v>194</v>
      </c>
      <c r="H3" s="229" t="s">
        <v>341</v>
      </c>
      <c r="I3" s="230" t="s">
        <v>342</v>
      </c>
      <c r="J3" s="231" t="s">
        <v>194</v>
      </c>
      <c r="K3" s="394" t="s">
        <v>343</v>
      </c>
      <c r="L3" s="395"/>
      <c r="M3" s="229" t="s">
        <v>341</v>
      </c>
      <c r="N3" s="232" t="s">
        <v>342</v>
      </c>
      <c r="O3" s="233" t="s">
        <v>194</v>
      </c>
    </row>
    <row r="4" spans="1:15" s="241" customFormat="1">
      <c r="A4" s="235" t="s">
        <v>25</v>
      </c>
      <c r="B4" s="236"/>
      <c r="C4" s="236"/>
      <c r="D4" s="236"/>
      <c r="E4" s="237"/>
      <c r="F4" s="236"/>
      <c r="G4" s="236"/>
      <c r="H4" s="237"/>
      <c r="I4" s="238"/>
      <c r="J4" s="239"/>
      <c r="K4" s="238"/>
      <c r="L4" s="238"/>
      <c r="M4" s="237"/>
      <c r="N4" s="236"/>
      <c r="O4" s="240"/>
    </row>
    <row r="5" spans="1:15" s="241" customFormat="1">
      <c r="A5" s="235" t="s">
        <v>169</v>
      </c>
      <c r="B5" s="236"/>
      <c r="C5" s="236"/>
      <c r="D5" s="236"/>
      <c r="E5" s="237"/>
      <c r="F5" s="236"/>
      <c r="G5" s="236"/>
      <c r="H5" s="237"/>
      <c r="I5" s="238"/>
      <c r="J5" s="239"/>
      <c r="K5" s="238"/>
      <c r="L5" s="238"/>
      <c r="M5" s="237"/>
      <c r="N5" s="236"/>
      <c r="O5" s="240"/>
    </row>
    <row r="6" spans="1:15" s="241" customFormat="1">
      <c r="A6" s="242" t="s">
        <v>170</v>
      </c>
      <c r="B6" s="17">
        <v>101</v>
      </c>
      <c r="C6" s="17">
        <v>0.5</v>
      </c>
      <c r="D6" s="17">
        <f t="shared" ref="D6:D73" si="0">SUM(B6+C6)</f>
        <v>101.5</v>
      </c>
      <c r="E6" s="237">
        <v>15.9</v>
      </c>
      <c r="F6" s="17">
        <v>-0.5</v>
      </c>
      <c r="G6" s="17">
        <f>E6+F6</f>
        <v>15.4</v>
      </c>
      <c r="H6" s="243">
        <f>SUM(B6,E6)</f>
        <v>116.9</v>
      </c>
      <c r="I6" s="17">
        <f>SUM(C6,F6)</f>
        <v>0</v>
      </c>
      <c r="J6" s="244">
        <f>SUM(H6:I6)</f>
        <v>116.9</v>
      </c>
      <c r="K6" s="243">
        <v>0</v>
      </c>
      <c r="L6" s="17">
        <v>0</v>
      </c>
      <c r="M6" s="243">
        <v>116.9</v>
      </c>
      <c r="N6" s="17">
        <v>0</v>
      </c>
      <c r="O6" s="15">
        <f t="shared" ref="O6:O11" si="1">M6+N6</f>
        <v>116.9</v>
      </c>
    </row>
    <row r="7" spans="1:15" s="241" customFormat="1">
      <c r="A7" s="242" t="s">
        <v>171</v>
      </c>
      <c r="B7" s="17">
        <v>161.10000000000002</v>
      </c>
      <c r="C7" s="17">
        <v>0</v>
      </c>
      <c r="D7" s="17">
        <f t="shared" si="0"/>
        <v>161.10000000000002</v>
      </c>
      <c r="E7" s="237">
        <v>3.9</v>
      </c>
      <c r="F7" s="17">
        <v>0</v>
      </c>
      <c r="G7" s="17">
        <f t="shared" ref="G7:G16" si="2">E7+F7</f>
        <v>3.9</v>
      </c>
      <c r="H7" s="243">
        <f t="shared" ref="H7:I16" si="3">SUM(B7,E7)</f>
        <v>165.00000000000003</v>
      </c>
      <c r="I7" s="17">
        <f t="shared" si="3"/>
        <v>0</v>
      </c>
      <c r="J7" s="244">
        <f t="shared" ref="J7:J16" si="4">SUM(H7:I7)</f>
        <v>165.00000000000003</v>
      </c>
      <c r="K7" s="243">
        <v>0</v>
      </c>
      <c r="L7" s="17">
        <v>2</v>
      </c>
      <c r="M7" s="243">
        <v>167</v>
      </c>
      <c r="N7" s="17">
        <v>0</v>
      </c>
      <c r="O7" s="15">
        <f t="shared" si="1"/>
        <v>167</v>
      </c>
    </row>
    <row r="8" spans="1:15" s="241" customFormat="1">
      <c r="A8" s="242" t="s">
        <v>172</v>
      </c>
      <c r="B8" s="17">
        <v>394</v>
      </c>
      <c r="C8" s="17">
        <v>16</v>
      </c>
      <c r="D8" s="17">
        <f t="shared" si="0"/>
        <v>410</v>
      </c>
      <c r="E8" s="237">
        <v>-27</v>
      </c>
      <c r="F8" s="17">
        <v>0</v>
      </c>
      <c r="G8" s="17">
        <f t="shared" si="2"/>
        <v>-27</v>
      </c>
      <c r="H8" s="243">
        <f t="shared" si="3"/>
        <v>367</v>
      </c>
      <c r="I8" s="17">
        <f t="shared" si="3"/>
        <v>16</v>
      </c>
      <c r="J8" s="244">
        <f t="shared" si="4"/>
        <v>383</v>
      </c>
      <c r="K8" s="243">
        <v>0</v>
      </c>
      <c r="L8" s="17">
        <v>0</v>
      </c>
      <c r="M8" s="243">
        <v>366.99999999999994</v>
      </c>
      <c r="N8" s="17">
        <v>16</v>
      </c>
      <c r="O8" s="15">
        <f t="shared" si="1"/>
        <v>382.99999999999994</v>
      </c>
    </row>
    <row r="9" spans="1:15" s="241" customFormat="1">
      <c r="A9" s="242" t="s">
        <v>173</v>
      </c>
      <c r="B9" s="17">
        <v>19</v>
      </c>
      <c r="C9" s="17">
        <v>10</v>
      </c>
      <c r="D9" s="17">
        <f t="shared" si="0"/>
        <v>29</v>
      </c>
      <c r="E9" s="237">
        <v>5</v>
      </c>
      <c r="F9" s="17">
        <v>0</v>
      </c>
      <c r="G9" s="17">
        <f t="shared" si="2"/>
        <v>5</v>
      </c>
      <c r="H9" s="243">
        <f t="shared" si="3"/>
        <v>24</v>
      </c>
      <c r="I9" s="17">
        <f t="shared" si="3"/>
        <v>10</v>
      </c>
      <c r="J9" s="244">
        <f t="shared" si="4"/>
        <v>34</v>
      </c>
      <c r="K9" s="243">
        <v>0</v>
      </c>
      <c r="L9" s="17">
        <v>0</v>
      </c>
      <c r="M9" s="243">
        <v>24</v>
      </c>
      <c r="N9" s="17">
        <v>10</v>
      </c>
      <c r="O9" s="15">
        <f t="shared" si="1"/>
        <v>34</v>
      </c>
    </row>
    <row r="10" spans="1:15" s="241" customFormat="1">
      <c r="A10" s="242" t="s">
        <v>174</v>
      </c>
      <c r="B10" s="17">
        <v>395</v>
      </c>
      <c r="C10" s="17">
        <v>23</v>
      </c>
      <c r="D10" s="17">
        <f t="shared" si="0"/>
        <v>418</v>
      </c>
      <c r="E10" s="237">
        <v>-11</v>
      </c>
      <c r="F10" s="17">
        <v>-3</v>
      </c>
      <c r="G10" s="17">
        <f t="shared" si="2"/>
        <v>-14</v>
      </c>
      <c r="H10" s="243">
        <f t="shared" si="3"/>
        <v>384</v>
      </c>
      <c r="I10" s="17">
        <f t="shared" si="3"/>
        <v>20</v>
      </c>
      <c r="J10" s="244">
        <f t="shared" si="4"/>
        <v>404</v>
      </c>
      <c r="K10" s="243">
        <v>3</v>
      </c>
      <c r="L10" s="17">
        <v>0</v>
      </c>
      <c r="M10" s="243">
        <v>387</v>
      </c>
      <c r="N10" s="17">
        <v>20</v>
      </c>
      <c r="O10" s="15">
        <f t="shared" si="1"/>
        <v>407</v>
      </c>
    </row>
    <row r="11" spans="1:15" s="241" customFormat="1">
      <c r="A11" s="242" t="s">
        <v>344</v>
      </c>
      <c r="B11" s="17">
        <v>468.8</v>
      </c>
      <c r="C11" s="17">
        <v>153</v>
      </c>
      <c r="D11" s="17">
        <f t="shared" si="0"/>
        <v>621.79999999999995</v>
      </c>
      <c r="E11" s="237">
        <v>-21.5</v>
      </c>
      <c r="F11" s="17">
        <v>15</v>
      </c>
      <c r="G11" s="17">
        <f t="shared" si="2"/>
        <v>-6.5</v>
      </c>
      <c r="H11" s="243">
        <f t="shared" si="3"/>
        <v>447.3</v>
      </c>
      <c r="I11" s="17">
        <f t="shared" si="3"/>
        <v>168</v>
      </c>
      <c r="J11" s="244">
        <f t="shared" si="4"/>
        <v>615.29999999999995</v>
      </c>
      <c r="K11" s="243">
        <v>0</v>
      </c>
      <c r="L11" s="17">
        <v>0</v>
      </c>
      <c r="M11" s="243">
        <v>447.3</v>
      </c>
      <c r="N11" s="17">
        <v>168</v>
      </c>
      <c r="O11" s="15">
        <f t="shared" si="1"/>
        <v>615.29999999999995</v>
      </c>
    </row>
    <row r="12" spans="1:15" s="241" customFormat="1">
      <c r="A12" s="245" t="s">
        <v>176</v>
      </c>
      <c r="B12" s="17"/>
      <c r="C12" s="17"/>
      <c r="D12" s="17"/>
      <c r="E12" s="237"/>
      <c r="F12" s="17"/>
      <c r="G12" s="17"/>
      <c r="H12" s="243"/>
      <c r="I12" s="17"/>
      <c r="J12" s="244"/>
      <c r="K12" s="243"/>
      <c r="L12" s="17"/>
      <c r="M12" s="243"/>
      <c r="N12" s="17"/>
      <c r="O12" s="15"/>
    </row>
    <row r="13" spans="1:15" s="241" customFormat="1">
      <c r="A13" s="242" t="s">
        <v>177</v>
      </c>
      <c r="B13" s="17">
        <v>31</v>
      </c>
      <c r="C13" s="17">
        <v>0</v>
      </c>
      <c r="D13" s="17">
        <f t="shared" si="0"/>
        <v>31</v>
      </c>
      <c r="E13" s="237">
        <v>0</v>
      </c>
      <c r="F13" s="17">
        <v>0</v>
      </c>
      <c r="G13" s="17">
        <f t="shared" si="2"/>
        <v>0</v>
      </c>
      <c r="H13" s="243">
        <f t="shared" si="3"/>
        <v>31</v>
      </c>
      <c r="I13" s="17">
        <f t="shared" si="3"/>
        <v>0</v>
      </c>
      <c r="J13" s="244">
        <f t="shared" si="4"/>
        <v>31</v>
      </c>
      <c r="K13" s="243">
        <v>0</v>
      </c>
      <c r="L13" s="17">
        <v>0</v>
      </c>
      <c r="M13" s="243">
        <v>31</v>
      </c>
      <c r="N13" s="17">
        <v>0</v>
      </c>
      <c r="O13" s="15">
        <f>M13+N13</f>
        <v>31</v>
      </c>
    </row>
    <row r="14" spans="1:15" s="241" customFormat="1">
      <c r="A14" s="242" t="s">
        <v>178</v>
      </c>
      <c r="B14" s="17">
        <v>6</v>
      </c>
      <c r="C14" s="17">
        <v>0</v>
      </c>
      <c r="D14" s="17">
        <f t="shared" si="0"/>
        <v>6</v>
      </c>
      <c r="E14" s="237">
        <v>-2</v>
      </c>
      <c r="F14" s="17">
        <v>0</v>
      </c>
      <c r="G14" s="17">
        <f t="shared" si="2"/>
        <v>-2</v>
      </c>
      <c r="H14" s="243">
        <f t="shared" si="3"/>
        <v>4</v>
      </c>
      <c r="I14" s="17">
        <f t="shared" si="3"/>
        <v>0</v>
      </c>
      <c r="J14" s="244">
        <f t="shared" si="4"/>
        <v>4</v>
      </c>
      <c r="K14" s="243">
        <v>0</v>
      </c>
      <c r="L14" s="17">
        <v>0</v>
      </c>
      <c r="M14" s="243">
        <v>4</v>
      </c>
      <c r="N14" s="17">
        <v>0</v>
      </c>
      <c r="O14" s="15">
        <f>M14+N14</f>
        <v>4</v>
      </c>
    </row>
    <row r="15" spans="1:15" s="241" customFormat="1">
      <c r="A15" s="242" t="s">
        <v>179</v>
      </c>
      <c r="B15" s="17">
        <v>2</v>
      </c>
      <c r="C15" s="17">
        <v>0</v>
      </c>
      <c r="D15" s="17">
        <f t="shared" si="0"/>
        <v>2</v>
      </c>
      <c r="E15" s="237">
        <v>0</v>
      </c>
      <c r="F15" s="17">
        <v>0</v>
      </c>
      <c r="G15" s="17">
        <f t="shared" si="2"/>
        <v>0</v>
      </c>
      <c r="H15" s="243">
        <f t="shared" si="3"/>
        <v>2</v>
      </c>
      <c r="I15" s="17">
        <f t="shared" si="3"/>
        <v>0</v>
      </c>
      <c r="J15" s="244">
        <f t="shared" si="4"/>
        <v>2</v>
      </c>
      <c r="K15" s="243">
        <v>0</v>
      </c>
      <c r="L15" s="17">
        <v>0</v>
      </c>
      <c r="M15" s="243">
        <v>2</v>
      </c>
      <c r="N15" s="17">
        <v>0</v>
      </c>
      <c r="O15" s="15">
        <f>M15+N15</f>
        <v>2</v>
      </c>
    </row>
    <row r="16" spans="1:15" s="241" customFormat="1">
      <c r="A16" s="242" t="s">
        <v>180</v>
      </c>
      <c r="B16" s="48">
        <v>33</v>
      </c>
      <c r="C16" s="48">
        <v>0</v>
      </c>
      <c r="D16" s="48">
        <f t="shared" si="0"/>
        <v>33</v>
      </c>
      <c r="E16" s="246">
        <v>-1</v>
      </c>
      <c r="F16" s="22">
        <v>0</v>
      </c>
      <c r="G16" s="247">
        <f t="shared" si="2"/>
        <v>-1</v>
      </c>
      <c r="H16" s="248">
        <f t="shared" si="3"/>
        <v>32</v>
      </c>
      <c r="I16" s="22">
        <f t="shared" si="3"/>
        <v>0</v>
      </c>
      <c r="J16" s="249">
        <f t="shared" si="4"/>
        <v>32</v>
      </c>
      <c r="K16" s="248">
        <v>0</v>
      </c>
      <c r="L16" s="247">
        <v>0</v>
      </c>
      <c r="M16" s="248">
        <v>32</v>
      </c>
      <c r="N16" s="48">
        <v>0</v>
      </c>
      <c r="O16" s="250">
        <f>M16+N16</f>
        <v>32</v>
      </c>
    </row>
    <row r="17" spans="1:15" s="241" customFormat="1">
      <c r="A17" s="245" t="s">
        <v>181</v>
      </c>
      <c r="B17" s="35">
        <f t="shared" ref="B17:L17" si="5">SUM(B6:B16)</f>
        <v>1610.8999999999999</v>
      </c>
      <c r="C17" s="35">
        <f t="shared" si="5"/>
        <v>202.5</v>
      </c>
      <c r="D17" s="35">
        <f t="shared" si="5"/>
        <v>1813.3999999999999</v>
      </c>
      <c r="E17" s="251">
        <f t="shared" si="5"/>
        <v>-37.700000000000003</v>
      </c>
      <c r="F17" s="35">
        <f t="shared" si="5"/>
        <v>11.5</v>
      </c>
      <c r="G17" s="35">
        <f t="shared" si="5"/>
        <v>-26.2</v>
      </c>
      <c r="H17" s="251">
        <f t="shared" si="5"/>
        <v>1573.2</v>
      </c>
      <c r="I17" s="59">
        <f t="shared" si="5"/>
        <v>214</v>
      </c>
      <c r="J17" s="252">
        <f t="shared" si="5"/>
        <v>1787.2</v>
      </c>
      <c r="K17" s="251">
        <f t="shared" si="5"/>
        <v>3</v>
      </c>
      <c r="L17" s="35">
        <f t="shared" si="5"/>
        <v>2</v>
      </c>
      <c r="M17" s="251">
        <f>SUM(M6:M16)</f>
        <v>1578.1999999999998</v>
      </c>
      <c r="N17" s="35">
        <f>SUM(N6:N16)</f>
        <v>214</v>
      </c>
      <c r="O17" s="28">
        <f>SUM(O6:O16)</f>
        <v>1792.1999999999998</v>
      </c>
    </row>
    <row r="18" spans="1:15" s="241" customFormat="1">
      <c r="A18" s="245"/>
      <c r="B18" s="17"/>
      <c r="C18" s="17"/>
      <c r="D18" s="17"/>
      <c r="E18" s="243"/>
      <c r="F18" s="17"/>
      <c r="G18" s="17"/>
      <c r="H18" s="243"/>
      <c r="I18" s="44"/>
      <c r="J18" s="244"/>
      <c r="K18" s="17"/>
      <c r="L18" s="17"/>
      <c r="M18" s="243"/>
      <c r="N18" s="17"/>
      <c r="O18" s="15"/>
    </row>
    <row r="19" spans="1:15" s="241" customFormat="1">
      <c r="A19" s="245" t="s">
        <v>26</v>
      </c>
      <c r="B19" s="17"/>
      <c r="C19" s="17"/>
      <c r="D19" s="17"/>
      <c r="E19" s="243"/>
      <c r="F19" s="17"/>
      <c r="G19" s="17"/>
      <c r="H19" s="243"/>
      <c r="I19" s="44"/>
      <c r="J19" s="244"/>
      <c r="K19" s="17"/>
      <c r="L19" s="17"/>
      <c r="M19" s="243"/>
      <c r="N19" s="17"/>
      <c r="O19" s="15"/>
    </row>
    <row r="20" spans="1:15" s="241" customFormat="1">
      <c r="A20" s="242" t="s">
        <v>203</v>
      </c>
      <c r="B20" s="17">
        <v>5486</v>
      </c>
      <c r="C20" s="17">
        <v>24.5</v>
      </c>
      <c r="D20" s="17">
        <f t="shared" si="0"/>
        <v>5510.5</v>
      </c>
      <c r="E20" s="243">
        <v>-65</v>
      </c>
      <c r="F20" s="17">
        <v>-5</v>
      </c>
      <c r="G20" s="17">
        <f>E20+F20</f>
        <v>-70</v>
      </c>
      <c r="H20" s="243">
        <f>SUM(B20,E20)</f>
        <v>5421</v>
      </c>
      <c r="I20" s="17">
        <f>SUM(C20,F20)</f>
        <v>19.5</v>
      </c>
      <c r="J20" s="244">
        <f>SUM(H20:I20)</f>
        <v>5440.5</v>
      </c>
      <c r="K20" s="243">
        <v>100</v>
      </c>
      <c r="L20" s="17">
        <v>0</v>
      </c>
      <c r="M20" s="243">
        <v>5521</v>
      </c>
      <c r="N20" s="17">
        <v>19.5</v>
      </c>
      <c r="O20" s="15">
        <f>M20+N20</f>
        <v>5540.5</v>
      </c>
    </row>
    <row r="21" spans="1:15" s="241" customFormat="1">
      <c r="A21" s="242" t="s">
        <v>204</v>
      </c>
      <c r="B21" s="48">
        <v>2713.5</v>
      </c>
      <c r="C21" s="48">
        <v>2</v>
      </c>
      <c r="D21" s="48">
        <f t="shared" si="0"/>
        <v>2715.5</v>
      </c>
      <c r="E21" s="248">
        <v>-19.5</v>
      </c>
      <c r="F21" s="22">
        <v>0</v>
      </c>
      <c r="G21" s="22">
        <f>E21+F21</f>
        <v>-19.5</v>
      </c>
      <c r="H21" s="248">
        <f>SUM(B21,E21)</f>
        <v>2694</v>
      </c>
      <c r="I21" s="22">
        <f>SUM(C21,F21)</f>
        <v>2</v>
      </c>
      <c r="J21" s="249">
        <f>SUM(H21:I21)</f>
        <v>2696</v>
      </c>
      <c r="K21" s="248">
        <v>0</v>
      </c>
      <c r="L21" s="247">
        <v>0</v>
      </c>
      <c r="M21" s="248">
        <v>2694</v>
      </c>
      <c r="N21" s="48">
        <v>2</v>
      </c>
      <c r="O21" s="250">
        <f>M21+N21</f>
        <v>2696</v>
      </c>
    </row>
    <row r="22" spans="1:15" s="241" customFormat="1">
      <c r="A22" s="245" t="s">
        <v>205</v>
      </c>
      <c r="B22" s="35">
        <f t="shared" ref="B22:L22" si="6">B20+B21</f>
        <v>8199.5</v>
      </c>
      <c r="C22" s="35">
        <f t="shared" si="6"/>
        <v>26.5</v>
      </c>
      <c r="D22" s="35">
        <f t="shared" si="6"/>
        <v>8226</v>
      </c>
      <c r="E22" s="251">
        <f t="shared" si="6"/>
        <v>-84.5</v>
      </c>
      <c r="F22" s="35">
        <f t="shared" si="6"/>
        <v>-5</v>
      </c>
      <c r="G22" s="35">
        <f t="shared" si="6"/>
        <v>-89.5</v>
      </c>
      <c r="H22" s="251">
        <f t="shared" si="6"/>
        <v>8115</v>
      </c>
      <c r="I22" s="59">
        <f t="shared" si="6"/>
        <v>21.5</v>
      </c>
      <c r="J22" s="252">
        <f t="shared" si="6"/>
        <v>8136.5</v>
      </c>
      <c r="K22" s="251">
        <f t="shared" si="6"/>
        <v>100</v>
      </c>
      <c r="L22" s="253">
        <f t="shared" si="6"/>
        <v>0</v>
      </c>
      <c r="M22" s="251">
        <f>M20+M21</f>
        <v>8215</v>
      </c>
      <c r="N22" s="35">
        <f>N20+N21</f>
        <v>21.5</v>
      </c>
      <c r="O22" s="28">
        <f>O20+O21</f>
        <v>8236.5</v>
      </c>
    </row>
    <row r="23" spans="1:15" s="241" customFormat="1">
      <c r="A23" s="245"/>
      <c r="B23" s="17"/>
      <c r="C23" s="17"/>
      <c r="D23" s="17"/>
      <c r="E23" s="243"/>
      <c r="F23" s="17"/>
      <c r="G23" s="17"/>
      <c r="H23" s="243"/>
      <c r="I23" s="44"/>
      <c r="J23" s="244"/>
      <c r="K23" s="17"/>
      <c r="L23" s="17"/>
      <c r="M23" s="243"/>
      <c r="N23" s="17"/>
      <c r="O23" s="15"/>
    </row>
    <row r="24" spans="1:15" s="241" customFormat="1">
      <c r="A24" s="245" t="s">
        <v>27</v>
      </c>
      <c r="B24" s="17"/>
      <c r="C24" s="17"/>
      <c r="D24" s="17"/>
      <c r="E24" s="243"/>
      <c r="F24" s="17"/>
      <c r="G24" s="17"/>
      <c r="H24" s="243"/>
      <c r="I24" s="44"/>
      <c r="J24" s="244"/>
      <c r="K24" s="17"/>
      <c r="L24" s="17"/>
      <c r="M24" s="243"/>
      <c r="N24" s="17"/>
      <c r="O24" s="15"/>
    </row>
    <row r="25" spans="1:15" s="241" customFormat="1">
      <c r="A25" s="242" t="s">
        <v>211</v>
      </c>
      <c r="B25" s="17">
        <v>483.9</v>
      </c>
      <c r="C25" s="17">
        <v>3</v>
      </c>
      <c r="D25" s="17">
        <f t="shared" si="0"/>
        <v>486.9</v>
      </c>
      <c r="E25" s="243">
        <v>10.5</v>
      </c>
      <c r="F25" s="17">
        <v>1</v>
      </c>
      <c r="G25" s="17">
        <f t="shared" ref="G25:G30" si="7">E25+F25</f>
        <v>11.5</v>
      </c>
      <c r="H25" s="243">
        <f t="shared" ref="H25:I30" si="8">SUM(B25,E25)</f>
        <v>494.4</v>
      </c>
      <c r="I25" s="17">
        <f t="shared" si="8"/>
        <v>4</v>
      </c>
      <c r="J25" s="244">
        <f t="shared" ref="J25:J30" si="9">SUM(H25:I25)</f>
        <v>498.4</v>
      </c>
      <c r="K25" s="243">
        <v>0</v>
      </c>
      <c r="L25" s="17">
        <v>0</v>
      </c>
      <c r="M25" s="243">
        <v>494.4</v>
      </c>
      <c r="N25" s="17">
        <v>4</v>
      </c>
      <c r="O25" s="15">
        <f t="shared" ref="O25:O30" si="10">M25+N25</f>
        <v>498.4</v>
      </c>
    </row>
    <row r="26" spans="1:15" s="241" customFormat="1">
      <c r="A26" s="242" t="s">
        <v>212</v>
      </c>
      <c r="B26" s="17">
        <v>240.10000000000002</v>
      </c>
      <c r="C26" s="17">
        <v>16</v>
      </c>
      <c r="D26" s="17">
        <f t="shared" si="0"/>
        <v>256.10000000000002</v>
      </c>
      <c r="E26" s="243">
        <v>1.2</v>
      </c>
      <c r="F26" s="17">
        <v>-4</v>
      </c>
      <c r="G26" s="17">
        <f t="shared" si="7"/>
        <v>-2.8</v>
      </c>
      <c r="H26" s="243">
        <f t="shared" si="8"/>
        <v>241.3</v>
      </c>
      <c r="I26" s="17">
        <f t="shared" si="8"/>
        <v>12</v>
      </c>
      <c r="J26" s="244">
        <f t="shared" si="9"/>
        <v>253.3</v>
      </c>
      <c r="K26" s="243">
        <v>0</v>
      </c>
      <c r="L26" s="17">
        <v>0</v>
      </c>
      <c r="M26" s="243">
        <v>241.3</v>
      </c>
      <c r="N26" s="17">
        <v>12</v>
      </c>
      <c r="O26" s="15">
        <f t="shared" si="10"/>
        <v>253.3</v>
      </c>
    </row>
    <row r="27" spans="1:15" s="241" customFormat="1">
      <c r="A27" s="242" t="s">
        <v>213</v>
      </c>
      <c r="B27" s="17">
        <v>173.2</v>
      </c>
      <c r="C27" s="17">
        <v>9</v>
      </c>
      <c r="D27" s="17">
        <f t="shared" si="0"/>
        <v>182.2</v>
      </c>
      <c r="E27" s="243">
        <v>-1.4</v>
      </c>
      <c r="F27" s="17">
        <v>0</v>
      </c>
      <c r="G27" s="17">
        <f t="shared" si="7"/>
        <v>-1.4</v>
      </c>
      <c r="H27" s="243">
        <f t="shared" si="8"/>
        <v>171.79999999999998</v>
      </c>
      <c r="I27" s="17">
        <f t="shared" si="8"/>
        <v>9</v>
      </c>
      <c r="J27" s="244">
        <f t="shared" si="9"/>
        <v>180.79999999999998</v>
      </c>
      <c r="K27" s="243">
        <v>0</v>
      </c>
      <c r="L27" s="17">
        <v>0</v>
      </c>
      <c r="M27" s="243">
        <v>171.8</v>
      </c>
      <c r="N27" s="17">
        <v>9</v>
      </c>
      <c r="O27" s="15">
        <f t="shared" si="10"/>
        <v>180.8</v>
      </c>
    </row>
    <row r="28" spans="1:15" s="241" customFormat="1">
      <c r="A28" s="242" t="s">
        <v>214</v>
      </c>
      <c r="B28" s="17">
        <v>611.69999999999993</v>
      </c>
      <c r="C28" s="17">
        <v>13</v>
      </c>
      <c r="D28" s="17">
        <f t="shared" si="0"/>
        <v>624.69999999999993</v>
      </c>
      <c r="E28" s="243">
        <v>7.7</v>
      </c>
      <c r="F28" s="17">
        <v>5</v>
      </c>
      <c r="G28" s="17">
        <f t="shared" si="7"/>
        <v>12.7</v>
      </c>
      <c r="H28" s="243">
        <f t="shared" si="8"/>
        <v>619.4</v>
      </c>
      <c r="I28" s="17">
        <f t="shared" si="8"/>
        <v>18</v>
      </c>
      <c r="J28" s="244">
        <f t="shared" si="9"/>
        <v>637.4</v>
      </c>
      <c r="K28" s="243">
        <v>16</v>
      </c>
      <c r="L28" s="17">
        <v>0</v>
      </c>
      <c r="M28" s="243">
        <v>635.4</v>
      </c>
      <c r="N28" s="17">
        <v>18</v>
      </c>
      <c r="O28" s="120">
        <f t="shared" si="10"/>
        <v>653.4</v>
      </c>
    </row>
    <row r="29" spans="1:15" s="241" customFormat="1">
      <c r="A29" s="242" t="s">
        <v>215</v>
      </c>
      <c r="B29" s="17">
        <v>207.5</v>
      </c>
      <c r="C29" s="17">
        <v>0</v>
      </c>
      <c r="D29" s="17">
        <f t="shared" si="0"/>
        <v>207.5</v>
      </c>
      <c r="E29" s="243">
        <v>2</v>
      </c>
      <c r="F29" s="17">
        <v>1</v>
      </c>
      <c r="G29" s="17">
        <f t="shared" si="7"/>
        <v>3</v>
      </c>
      <c r="H29" s="243">
        <f t="shared" si="8"/>
        <v>209.5</v>
      </c>
      <c r="I29" s="17">
        <f t="shared" si="8"/>
        <v>1</v>
      </c>
      <c r="J29" s="244">
        <f t="shared" si="9"/>
        <v>210.5</v>
      </c>
      <c r="K29" s="243">
        <v>0</v>
      </c>
      <c r="L29" s="17">
        <v>0</v>
      </c>
      <c r="M29" s="243">
        <v>209.5</v>
      </c>
      <c r="N29" s="17">
        <v>1</v>
      </c>
      <c r="O29" s="15">
        <f t="shared" si="10"/>
        <v>210.5</v>
      </c>
    </row>
    <row r="30" spans="1:15" s="241" customFormat="1">
      <c r="A30" s="242" t="s">
        <v>216</v>
      </c>
      <c r="B30" s="48">
        <v>482.20000000000005</v>
      </c>
      <c r="C30" s="48">
        <v>0</v>
      </c>
      <c r="D30" s="48">
        <f t="shared" si="0"/>
        <v>482.20000000000005</v>
      </c>
      <c r="E30" s="248">
        <v>-18.3</v>
      </c>
      <c r="F30" s="22">
        <v>0</v>
      </c>
      <c r="G30" s="22">
        <f t="shared" si="7"/>
        <v>-18.3</v>
      </c>
      <c r="H30" s="248">
        <f t="shared" si="8"/>
        <v>463.90000000000003</v>
      </c>
      <c r="I30" s="22">
        <f t="shared" si="8"/>
        <v>0</v>
      </c>
      <c r="J30" s="249">
        <f t="shared" si="9"/>
        <v>463.90000000000003</v>
      </c>
      <c r="K30" s="248">
        <v>0</v>
      </c>
      <c r="L30" s="247">
        <v>0</v>
      </c>
      <c r="M30" s="248">
        <v>463.9</v>
      </c>
      <c r="N30" s="48">
        <v>0</v>
      </c>
      <c r="O30" s="250">
        <f t="shared" si="10"/>
        <v>463.9</v>
      </c>
    </row>
    <row r="31" spans="1:15" s="241" customFormat="1">
      <c r="A31" s="245" t="s">
        <v>217</v>
      </c>
      <c r="B31" s="35">
        <f t="shared" ref="B31:L31" si="11">SUM(B25:B30)</f>
        <v>2198.6000000000004</v>
      </c>
      <c r="C31" s="35">
        <f t="shared" si="11"/>
        <v>41</v>
      </c>
      <c r="D31" s="35">
        <f t="shared" si="11"/>
        <v>2239.6000000000004</v>
      </c>
      <c r="E31" s="251">
        <f t="shared" si="11"/>
        <v>1.6999999999999993</v>
      </c>
      <c r="F31" s="35">
        <f t="shared" si="11"/>
        <v>3</v>
      </c>
      <c r="G31" s="35">
        <f t="shared" si="11"/>
        <v>4.6999999999999993</v>
      </c>
      <c r="H31" s="251">
        <f t="shared" si="11"/>
        <v>2200.3000000000002</v>
      </c>
      <c r="I31" s="59">
        <f t="shared" si="11"/>
        <v>44</v>
      </c>
      <c r="J31" s="252">
        <f t="shared" si="11"/>
        <v>2244.3000000000002</v>
      </c>
      <c r="K31" s="251">
        <f t="shared" si="11"/>
        <v>16</v>
      </c>
      <c r="L31" s="253">
        <f t="shared" si="11"/>
        <v>0</v>
      </c>
      <c r="M31" s="251">
        <f>SUM(M25:M30)</f>
        <v>2216.3000000000002</v>
      </c>
      <c r="N31" s="35">
        <f>SUM(N25:N30)</f>
        <v>44</v>
      </c>
      <c r="O31" s="28">
        <f>SUM(O25:O30)</f>
        <v>2260.3000000000002</v>
      </c>
    </row>
    <row r="32" spans="1:15" s="241" customFormat="1">
      <c r="A32" s="242"/>
      <c r="B32" s="17"/>
      <c r="C32" s="17"/>
      <c r="D32" s="17"/>
      <c r="E32" s="243"/>
      <c r="F32" s="17"/>
      <c r="G32" s="17"/>
      <c r="H32" s="243"/>
      <c r="I32" s="44"/>
      <c r="J32" s="244"/>
      <c r="K32" s="17"/>
      <c r="L32" s="254"/>
      <c r="M32" s="243"/>
      <c r="N32" s="17"/>
      <c r="O32" s="15"/>
    </row>
    <row r="33" spans="1:15" s="241" customFormat="1">
      <c r="A33" s="245" t="s">
        <v>345</v>
      </c>
      <c r="B33" s="17"/>
      <c r="C33" s="17"/>
      <c r="D33" s="17"/>
      <c r="E33" s="243"/>
      <c r="F33" s="17"/>
      <c r="G33" s="17"/>
      <c r="H33" s="243"/>
      <c r="I33" s="44"/>
      <c r="J33" s="244"/>
      <c r="K33" s="17"/>
      <c r="L33" s="17"/>
      <c r="M33" s="243"/>
      <c r="N33" s="17"/>
      <c r="O33" s="15"/>
    </row>
    <row r="34" spans="1:15" s="241" customFormat="1">
      <c r="A34" s="242" t="s">
        <v>221</v>
      </c>
      <c r="B34" s="17">
        <v>71</v>
      </c>
      <c r="C34" s="17">
        <v>66.7</v>
      </c>
      <c r="D34" s="17">
        <f t="shared" si="0"/>
        <v>137.69999999999999</v>
      </c>
      <c r="E34" s="243">
        <v>3.9</v>
      </c>
      <c r="F34" s="17">
        <v>11.4</v>
      </c>
      <c r="G34" s="17">
        <f t="shared" ref="G34:G39" si="12">E34+F34</f>
        <v>15.3</v>
      </c>
      <c r="H34" s="243">
        <f t="shared" ref="H34:I39" si="13">SUM(B34,E34)</f>
        <v>74.900000000000006</v>
      </c>
      <c r="I34" s="17">
        <f t="shared" si="13"/>
        <v>78.100000000000009</v>
      </c>
      <c r="J34" s="244">
        <f t="shared" ref="J34:J39" si="14">SUM(H34:I34)</f>
        <v>153</v>
      </c>
      <c r="K34" s="243">
        <v>0</v>
      </c>
      <c r="L34" s="17">
        <v>0</v>
      </c>
      <c r="M34" s="243">
        <v>74.899999999999991</v>
      </c>
      <c r="N34" s="17">
        <v>78.099999999999994</v>
      </c>
      <c r="O34" s="15">
        <f t="shared" ref="O34:O39" si="15">M34+N34</f>
        <v>153</v>
      </c>
    </row>
    <row r="35" spans="1:15" s="241" customFormat="1">
      <c r="A35" s="242" t="s">
        <v>222</v>
      </c>
      <c r="B35" s="17">
        <v>43.7</v>
      </c>
      <c r="C35" s="17">
        <v>0</v>
      </c>
      <c r="D35" s="17">
        <f t="shared" si="0"/>
        <v>43.7</v>
      </c>
      <c r="E35" s="243">
        <v>5</v>
      </c>
      <c r="F35" s="17">
        <v>0</v>
      </c>
      <c r="G35" s="17">
        <f t="shared" si="12"/>
        <v>5</v>
      </c>
      <c r="H35" s="243">
        <f t="shared" si="13"/>
        <v>48.7</v>
      </c>
      <c r="I35" s="17">
        <f t="shared" si="13"/>
        <v>0</v>
      </c>
      <c r="J35" s="244">
        <f t="shared" si="14"/>
        <v>48.7</v>
      </c>
      <c r="K35" s="243">
        <v>0</v>
      </c>
      <c r="L35" s="17">
        <v>9</v>
      </c>
      <c r="M35" s="243">
        <v>57.7</v>
      </c>
      <c r="N35" s="17">
        <v>0</v>
      </c>
      <c r="O35" s="15">
        <f t="shared" si="15"/>
        <v>57.7</v>
      </c>
    </row>
    <row r="36" spans="1:15" s="241" customFormat="1">
      <c r="A36" s="242" t="s">
        <v>223</v>
      </c>
      <c r="B36" s="17">
        <v>787</v>
      </c>
      <c r="C36" s="17">
        <v>132</v>
      </c>
      <c r="D36" s="17">
        <f t="shared" si="0"/>
        <v>919</v>
      </c>
      <c r="E36" s="243">
        <v>5.0999999999999996</v>
      </c>
      <c r="F36" s="17">
        <v>-0.6</v>
      </c>
      <c r="G36" s="17">
        <f t="shared" si="12"/>
        <v>4.5</v>
      </c>
      <c r="H36" s="243">
        <f t="shared" si="13"/>
        <v>792.1</v>
      </c>
      <c r="I36" s="17">
        <f t="shared" si="13"/>
        <v>131.4</v>
      </c>
      <c r="J36" s="244">
        <f t="shared" si="14"/>
        <v>923.5</v>
      </c>
      <c r="K36" s="243">
        <v>8</v>
      </c>
      <c r="L36" s="17">
        <v>0</v>
      </c>
      <c r="M36" s="243">
        <v>800.1</v>
      </c>
      <c r="N36" s="17">
        <v>131.39999999999998</v>
      </c>
      <c r="O36" s="15">
        <f t="shared" si="15"/>
        <v>931.5</v>
      </c>
    </row>
    <row r="37" spans="1:15" s="241" customFormat="1">
      <c r="A37" s="242" t="s">
        <v>224</v>
      </c>
      <c r="B37" s="17">
        <v>241.8</v>
      </c>
      <c r="C37" s="17">
        <v>19.299999999999997</v>
      </c>
      <c r="D37" s="17">
        <f t="shared" si="0"/>
        <v>261.10000000000002</v>
      </c>
      <c r="E37" s="243">
        <v>-2</v>
      </c>
      <c r="F37" s="17">
        <v>0.4</v>
      </c>
      <c r="G37" s="17">
        <f t="shared" si="12"/>
        <v>-1.6</v>
      </c>
      <c r="H37" s="243">
        <f t="shared" si="13"/>
        <v>239.8</v>
      </c>
      <c r="I37" s="17">
        <f t="shared" si="13"/>
        <v>19.699999999999996</v>
      </c>
      <c r="J37" s="244">
        <f t="shared" si="14"/>
        <v>259.5</v>
      </c>
      <c r="K37" s="243">
        <v>0</v>
      </c>
      <c r="L37" s="17">
        <v>0</v>
      </c>
      <c r="M37" s="243">
        <v>239.8</v>
      </c>
      <c r="N37" s="17">
        <v>19.7</v>
      </c>
      <c r="O37" s="15">
        <f t="shared" si="15"/>
        <v>259.5</v>
      </c>
    </row>
    <row r="38" spans="1:15" s="241" customFormat="1">
      <c r="A38" s="242" t="s">
        <v>225</v>
      </c>
      <c r="B38" s="17">
        <v>322.8</v>
      </c>
      <c r="C38" s="17">
        <v>250.8</v>
      </c>
      <c r="D38" s="17">
        <f t="shared" si="0"/>
        <v>573.6</v>
      </c>
      <c r="E38" s="243">
        <v>-1</v>
      </c>
      <c r="F38" s="17">
        <v>-1</v>
      </c>
      <c r="G38" s="17">
        <f t="shared" si="12"/>
        <v>-2</v>
      </c>
      <c r="H38" s="243">
        <f t="shared" si="13"/>
        <v>321.8</v>
      </c>
      <c r="I38" s="17">
        <f t="shared" si="13"/>
        <v>249.8</v>
      </c>
      <c r="J38" s="244">
        <f t="shared" si="14"/>
        <v>571.6</v>
      </c>
      <c r="K38" s="243">
        <v>0</v>
      </c>
      <c r="L38" s="17">
        <v>0</v>
      </c>
      <c r="M38" s="243">
        <v>321.8</v>
      </c>
      <c r="N38" s="17">
        <v>249.8</v>
      </c>
      <c r="O38" s="15">
        <f t="shared" si="15"/>
        <v>571.6</v>
      </c>
    </row>
    <row r="39" spans="1:15" s="255" customFormat="1">
      <c r="A39" s="242" t="s">
        <v>226</v>
      </c>
      <c r="B39" s="48">
        <v>162.89999999999998</v>
      </c>
      <c r="C39" s="48">
        <v>0</v>
      </c>
      <c r="D39" s="48">
        <f t="shared" si="0"/>
        <v>162.89999999999998</v>
      </c>
      <c r="E39" s="248">
        <v>18.100000000000001</v>
      </c>
      <c r="F39" s="22">
        <v>0</v>
      </c>
      <c r="G39" s="22">
        <f t="shared" si="12"/>
        <v>18.100000000000001</v>
      </c>
      <c r="H39" s="248">
        <f t="shared" si="13"/>
        <v>180.99999999999997</v>
      </c>
      <c r="I39" s="22">
        <f t="shared" si="13"/>
        <v>0</v>
      </c>
      <c r="J39" s="249">
        <f t="shared" si="14"/>
        <v>180.99999999999997</v>
      </c>
      <c r="K39" s="248">
        <v>0</v>
      </c>
      <c r="L39" s="247">
        <v>0</v>
      </c>
      <c r="M39" s="248">
        <v>181</v>
      </c>
      <c r="N39" s="48">
        <v>0</v>
      </c>
      <c r="O39" s="250">
        <f t="shared" si="15"/>
        <v>181</v>
      </c>
    </row>
    <row r="40" spans="1:15" s="241" customFormat="1">
      <c r="A40" s="245" t="s">
        <v>346</v>
      </c>
      <c r="B40" s="35">
        <f t="shared" ref="B40:L40" si="16">SUM(B34:B39)</f>
        <v>1629.1999999999998</v>
      </c>
      <c r="C40" s="35">
        <f t="shared" si="16"/>
        <v>468.8</v>
      </c>
      <c r="D40" s="35">
        <f t="shared" si="16"/>
        <v>2098</v>
      </c>
      <c r="E40" s="251">
        <f t="shared" si="16"/>
        <v>29.1</v>
      </c>
      <c r="F40" s="35">
        <f t="shared" si="16"/>
        <v>10.200000000000001</v>
      </c>
      <c r="G40" s="35">
        <f t="shared" si="16"/>
        <v>39.299999999999997</v>
      </c>
      <c r="H40" s="251">
        <f t="shared" si="16"/>
        <v>1658.3</v>
      </c>
      <c r="I40" s="59">
        <f t="shared" si="16"/>
        <v>479</v>
      </c>
      <c r="J40" s="252">
        <f>SUM(J34:J39)</f>
        <v>2137.3000000000002</v>
      </c>
      <c r="K40" s="251">
        <f t="shared" si="16"/>
        <v>8</v>
      </c>
      <c r="L40" s="253">
        <f t="shared" si="16"/>
        <v>9</v>
      </c>
      <c r="M40" s="251">
        <f>SUM(M34:M39)</f>
        <v>1675.3</v>
      </c>
      <c r="N40" s="35">
        <f>SUM(N34:N39)</f>
        <v>479</v>
      </c>
      <c r="O40" s="28">
        <f>SUM(O34:O39)</f>
        <v>2154.3000000000002</v>
      </c>
    </row>
    <row r="41" spans="1:15" s="241" customFormat="1">
      <c r="A41" s="245"/>
      <c r="B41" s="35"/>
      <c r="C41" s="35"/>
      <c r="D41" s="35"/>
      <c r="E41" s="251"/>
      <c r="F41" s="35"/>
      <c r="G41" s="35"/>
      <c r="H41" s="251"/>
      <c r="I41" s="59"/>
      <c r="J41" s="252"/>
      <c r="K41" s="35"/>
      <c r="L41" s="35"/>
      <c r="M41" s="251"/>
      <c r="N41" s="35"/>
      <c r="O41" s="28"/>
    </row>
    <row r="42" spans="1:15">
      <c r="A42" s="256" t="s">
        <v>30</v>
      </c>
      <c r="B42" s="257"/>
      <c r="C42" s="257"/>
      <c r="D42" s="257"/>
      <c r="E42" s="258"/>
      <c r="F42" s="259"/>
      <c r="G42" s="259"/>
      <c r="H42" s="258"/>
      <c r="I42" s="260"/>
      <c r="J42" s="261"/>
      <c r="K42" s="259"/>
      <c r="L42" s="259"/>
      <c r="M42" s="258"/>
      <c r="N42" s="236"/>
      <c r="O42" s="240"/>
    </row>
    <row r="43" spans="1:15" s="241" customFormat="1">
      <c r="A43" s="242" t="s">
        <v>228</v>
      </c>
      <c r="B43" s="17">
        <v>155</v>
      </c>
      <c r="C43" s="17">
        <v>3.8</v>
      </c>
      <c r="D43" s="17">
        <f t="shared" si="0"/>
        <v>158.80000000000001</v>
      </c>
      <c r="E43" s="243">
        <v>14.5</v>
      </c>
      <c r="F43" s="17">
        <v>0</v>
      </c>
      <c r="G43" s="17">
        <f>E43+F43</f>
        <v>14.5</v>
      </c>
      <c r="H43" s="243">
        <f t="shared" ref="H43:I46" si="17">SUM(B43,E43)</f>
        <v>169.5</v>
      </c>
      <c r="I43" s="17">
        <f t="shared" si="17"/>
        <v>3.8</v>
      </c>
      <c r="J43" s="244">
        <f>SUM(H43:I43)</f>
        <v>173.3</v>
      </c>
      <c r="K43" s="243">
        <v>0</v>
      </c>
      <c r="L43" s="17">
        <v>0</v>
      </c>
      <c r="M43" s="243">
        <v>169.5</v>
      </c>
      <c r="N43" s="17">
        <v>3.8</v>
      </c>
      <c r="O43" s="15">
        <f>M43+N43</f>
        <v>173.3</v>
      </c>
    </row>
    <row r="44" spans="1:15" s="241" customFormat="1">
      <c r="A44" s="242" t="s">
        <v>229</v>
      </c>
      <c r="B44" s="17">
        <v>152.19999999999999</v>
      </c>
      <c r="C44" s="17">
        <v>1</v>
      </c>
      <c r="D44" s="17">
        <f t="shared" si="0"/>
        <v>153.19999999999999</v>
      </c>
      <c r="E44" s="243">
        <v>-2.2999999999999998</v>
      </c>
      <c r="F44" s="17">
        <v>0</v>
      </c>
      <c r="G44" s="17">
        <f>E44+F44</f>
        <v>-2.2999999999999998</v>
      </c>
      <c r="H44" s="243">
        <f t="shared" si="17"/>
        <v>149.89999999999998</v>
      </c>
      <c r="I44" s="17">
        <f t="shared" si="17"/>
        <v>1</v>
      </c>
      <c r="J44" s="244">
        <f>SUM(H44:I44)</f>
        <v>150.89999999999998</v>
      </c>
      <c r="K44" s="243">
        <v>0</v>
      </c>
      <c r="L44" s="17">
        <v>0</v>
      </c>
      <c r="M44" s="243">
        <v>149.9</v>
      </c>
      <c r="N44" s="17">
        <v>1</v>
      </c>
      <c r="O44" s="120">
        <f>M44+N44</f>
        <v>150.9</v>
      </c>
    </row>
    <row r="45" spans="1:15" s="241" customFormat="1">
      <c r="A45" s="242" t="s">
        <v>230</v>
      </c>
      <c r="B45" s="17">
        <v>364.2</v>
      </c>
      <c r="C45" s="17">
        <v>8</v>
      </c>
      <c r="D45" s="17">
        <f t="shared" si="0"/>
        <v>372.2</v>
      </c>
      <c r="E45" s="243">
        <v>-9</v>
      </c>
      <c r="F45" s="17">
        <v>-6</v>
      </c>
      <c r="G45" s="17">
        <f>E45+F45</f>
        <v>-15</v>
      </c>
      <c r="H45" s="243">
        <f t="shared" si="17"/>
        <v>355.2</v>
      </c>
      <c r="I45" s="17">
        <f t="shared" si="17"/>
        <v>2</v>
      </c>
      <c r="J45" s="244">
        <f>SUM(H45:I45)</f>
        <v>357.2</v>
      </c>
      <c r="K45" s="243">
        <v>0</v>
      </c>
      <c r="L45" s="17">
        <v>0</v>
      </c>
      <c r="M45" s="243">
        <v>355.2</v>
      </c>
      <c r="N45" s="17">
        <v>2</v>
      </c>
      <c r="O45" s="15">
        <f>M45+N45</f>
        <v>357.2</v>
      </c>
    </row>
    <row r="46" spans="1:15" s="241" customFormat="1" ht="13.9" customHeight="1">
      <c r="A46" s="242" t="s">
        <v>347</v>
      </c>
      <c r="B46" s="48">
        <v>117.3</v>
      </c>
      <c r="C46" s="48">
        <v>56.8</v>
      </c>
      <c r="D46" s="48">
        <f t="shared" si="0"/>
        <v>174.1</v>
      </c>
      <c r="E46" s="248">
        <v>2.2999999999999998</v>
      </c>
      <c r="F46" s="22">
        <v>1</v>
      </c>
      <c r="G46" s="22">
        <f>E46+F46</f>
        <v>3.3</v>
      </c>
      <c r="H46" s="248">
        <f t="shared" si="17"/>
        <v>119.6</v>
      </c>
      <c r="I46" s="22">
        <f t="shared" si="17"/>
        <v>57.8</v>
      </c>
      <c r="J46" s="249">
        <f>SUM(H46:I46)</f>
        <v>177.39999999999998</v>
      </c>
      <c r="K46" s="248">
        <v>0</v>
      </c>
      <c r="L46" s="247">
        <v>0</v>
      </c>
      <c r="M46" s="248">
        <v>119.60000000000001</v>
      </c>
      <c r="N46" s="48">
        <v>57.8</v>
      </c>
      <c r="O46" s="250">
        <f>M46+N46</f>
        <v>177.4</v>
      </c>
    </row>
    <row r="47" spans="1:15">
      <c r="A47" s="256" t="s">
        <v>232</v>
      </c>
      <c r="B47" s="35">
        <f t="shared" ref="B47:O47" si="18">SUM(B43:B46)</f>
        <v>788.69999999999993</v>
      </c>
      <c r="C47" s="35">
        <f t="shared" si="18"/>
        <v>69.599999999999994</v>
      </c>
      <c r="D47" s="35">
        <f t="shared" si="18"/>
        <v>858.30000000000007</v>
      </c>
      <c r="E47" s="251">
        <f t="shared" si="18"/>
        <v>5.4999999999999991</v>
      </c>
      <c r="F47" s="35">
        <f t="shared" si="18"/>
        <v>-5</v>
      </c>
      <c r="G47" s="35">
        <f t="shared" si="18"/>
        <v>0.49999999999999911</v>
      </c>
      <c r="H47" s="251">
        <f t="shared" si="18"/>
        <v>794.19999999999993</v>
      </c>
      <c r="I47" s="59">
        <f t="shared" si="18"/>
        <v>64.599999999999994</v>
      </c>
      <c r="J47" s="252">
        <f>SUM(J43:J46)</f>
        <v>858.8</v>
      </c>
      <c r="K47" s="251">
        <f t="shared" si="18"/>
        <v>0</v>
      </c>
      <c r="L47" s="253">
        <f t="shared" si="18"/>
        <v>0</v>
      </c>
      <c r="M47" s="251">
        <f t="shared" si="18"/>
        <v>794.19999999999993</v>
      </c>
      <c r="N47" s="35">
        <f t="shared" si="18"/>
        <v>64.599999999999994</v>
      </c>
      <c r="O47" s="28">
        <f t="shared" si="18"/>
        <v>858.80000000000007</v>
      </c>
    </row>
    <row r="48" spans="1:15">
      <c r="A48" s="262"/>
      <c r="B48" s="257"/>
      <c r="C48" s="257"/>
      <c r="D48" s="257"/>
      <c r="E48" s="258"/>
      <c r="F48" s="259"/>
      <c r="G48" s="259"/>
      <c r="H48" s="258"/>
      <c r="I48" s="260"/>
      <c r="J48" s="261"/>
      <c r="K48" s="259"/>
      <c r="L48" s="259"/>
      <c r="M48" s="258"/>
      <c r="N48" s="236"/>
      <c r="O48" s="240"/>
    </row>
    <row r="49" spans="1:15">
      <c r="A49" s="256" t="s">
        <v>31</v>
      </c>
      <c r="B49" s="257"/>
      <c r="C49" s="257"/>
      <c r="D49" s="257"/>
      <c r="E49" s="258"/>
      <c r="F49" s="259"/>
      <c r="G49" s="259"/>
      <c r="H49" s="258"/>
      <c r="I49" s="260"/>
      <c r="J49" s="261"/>
      <c r="K49" s="259"/>
      <c r="L49" s="259"/>
      <c r="M49" s="258"/>
      <c r="N49" s="236"/>
      <c r="O49" s="240"/>
    </row>
    <row r="50" spans="1:15" s="241" customFormat="1">
      <c r="A50" s="242" t="s">
        <v>31</v>
      </c>
      <c r="B50" s="48">
        <v>86.5</v>
      </c>
      <c r="C50" s="48">
        <v>1</v>
      </c>
      <c r="D50" s="48">
        <f t="shared" si="0"/>
        <v>87.5</v>
      </c>
      <c r="E50" s="248">
        <v>-5.2</v>
      </c>
      <c r="F50" s="22">
        <v>0</v>
      </c>
      <c r="G50" s="22">
        <f>E50+F50</f>
        <v>-5.2</v>
      </c>
      <c r="H50" s="248">
        <f>SUM(B50,E50)</f>
        <v>81.3</v>
      </c>
      <c r="I50" s="22">
        <f>SUM(C50,F50)</f>
        <v>1</v>
      </c>
      <c r="J50" s="249">
        <f>SUM(H50:I50)</f>
        <v>82.3</v>
      </c>
      <c r="K50" s="248">
        <v>0</v>
      </c>
      <c r="L50" s="247">
        <v>0</v>
      </c>
      <c r="M50" s="248">
        <v>81.3</v>
      </c>
      <c r="N50" s="48">
        <v>1</v>
      </c>
      <c r="O50" s="250">
        <f>M50+N50</f>
        <v>82.3</v>
      </c>
    </row>
    <row r="51" spans="1:15">
      <c r="A51" s="256" t="s">
        <v>348</v>
      </c>
      <c r="B51" s="263">
        <f t="shared" ref="B51:L51" si="19">B50</f>
        <v>86.5</v>
      </c>
      <c r="C51" s="263">
        <f t="shared" si="19"/>
        <v>1</v>
      </c>
      <c r="D51" s="263">
        <f t="shared" si="19"/>
        <v>87.5</v>
      </c>
      <c r="E51" s="264">
        <f t="shared" si="19"/>
        <v>-5.2</v>
      </c>
      <c r="F51" s="265">
        <f t="shared" si="19"/>
        <v>0</v>
      </c>
      <c r="G51" s="265">
        <f t="shared" si="19"/>
        <v>-5.2</v>
      </c>
      <c r="H51" s="264">
        <f t="shared" si="19"/>
        <v>81.3</v>
      </c>
      <c r="I51" s="266">
        <f t="shared" si="19"/>
        <v>1</v>
      </c>
      <c r="J51" s="267">
        <f t="shared" si="19"/>
        <v>82.3</v>
      </c>
      <c r="K51" s="264">
        <f t="shared" si="19"/>
        <v>0</v>
      </c>
      <c r="L51" s="268">
        <f t="shared" si="19"/>
        <v>0</v>
      </c>
      <c r="M51" s="264">
        <f>M50</f>
        <v>81.3</v>
      </c>
      <c r="N51" s="269">
        <f>N50</f>
        <v>1</v>
      </c>
      <c r="O51" s="270">
        <f>O50</f>
        <v>82.3</v>
      </c>
    </row>
    <row r="52" spans="1:15">
      <c r="A52" s="262"/>
      <c r="B52" s="257"/>
      <c r="C52" s="257"/>
      <c r="D52" s="257"/>
      <c r="E52" s="258"/>
      <c r="F52" s="259"/>
      <c r="G52" s="259"/>
      <c r="H52" s="258"/>
      <c r="I52" s="260"/>
      <c r="J52" s="261"/>
      <c r="K52" s="259"/>
      <c r="L52" s="259"/>
      <c r="M52" s="258"/>
      <c r="N52" s="236"/>
      <c r="O52" s="240"/>
    </row>
    <row r="53" spans="1:15">
      <c r="A53" s="256" t="s">
        <v>39</v>
      </c>
      <c r="B53" s="257"/>
      <c r="C53" s="257"/>
      <c r="D53" s="257"/>
      <c r="E53" s="258"/>
      <c r="F53" s="259"/>
      <c r="G53" s="259"/>
      <c r="H53" s="258"/>
      <c r="I53" s="260"/>
      <c r="J53" s="261"/>
      <c r="K53" s="259"/>
      <c r="L53" s="259"/>
      <c r="M53" s="258"/>
      <c r="N53" s="236"/>
      <c r="O53" s="240"/>
    </row>
    <row r="54" spans="1:15" s="241" customFormat="1">
      <c r="A54" s="242" t="s">
        <v>300</v>
      </c>
      <c r="B54" s="48">
        <v>64</v>
      </c>
      <c r="C54" s="48">
        <v>5</v>
      </c>
      <c r="D54" s="48">
        <f>SUM(B54+C54)</f>
        <v>69</v>
      </c>
      <c r="E54" s="248">
        <v>0</v>
      </c>
      <c r="F54" s="22">
        <v>-2</v>
      </c>
      <c r="G54" s="22">
        <f>E54+F54</f>
        <v>-2</v>
      </c>
      <c r="H54" s="248">
        <f>SUM(B54,E54)</f>
        <v>64</v>
      </c>
      <c r="I54" s="22">
        <f>SUM(C54,F54)</f>
        <v>3</v>
      </c>
      <c r="J54" s="249">
        <f>SUM(H54:I54)</f>
        <v>67</v>
      </c>
      <c r="K54" s="248">
        <v>0</v>
      </c>
      <c r="L54" s="247">
        <v>0</v>
      </c>
      <c r="M54" s="248">
        <v>64</v>
      </c>
      <c r="N54" s="48">
        <v>3</v>
      </c>
      <c r="O54" s="250">
        <f>M54+N54</f>
        <v>67</v>
      </c>
    </row>
    <row r="55" spans="1:15">
      <c r="A55" s="256" t="s">
        <v>349</v>
      </c>
      <c r="B55" s="263">
        <f t="shared" ref="B55:O55" si="20">B54</f>
        <v>64</v>
      </c>
      <c r="C55" s="263">
        <f t="shared" si="20"/>
        <v>5</v>
      </c>
      <c r="D55" s="263">
        <f t="shared" si="20"/>
        <v>69</v>
      </c>
      <c r="E55" s="264">
        <f t="shared" si="20"/>
        <v>0</v>
      </c>
      <c r="F55" s="265">
        <f t="shared" si="20"/>
        <v>-2</v>
      </c>
      <c r="G55" s="265">
        <f t="shared" si="20"/>
        <v>-2</v>
      </c>
      <c r="H55" s="264">
        <f t="shared" si="20"/>
        <v>64</v>
      </c>
      <c r="I55" s="266">
        <f t="shared" si="20"/>
        <v>3</v>
      </c>
      <c r="J55" s="267">
        <f t="shared" si="20"/>
        <v>67</v>
      </c>
      <c r="K55" s="264">
        <f t="shared" si="20"/>
        <v>0</v>
      </c>
      <c r="L55" s="268">
        <f t="shared" si="20"/>
        <v>0</v>
      </c>
      <c r="M55" s="264">
        <f t="shared" si="20"/>
        <v>64</v>
      </c>
      <c r="N55" s="269">
        <f t="shared" si="20"/>
        <v>3</v>
      </c>
      <c r="O55" s="270">
        <f t="shared" si="20"/>
        <v>67</v>
      </c>
    </row>
    <row r="56" spans="1:15">
      <c r="A56" s="256"/>
      <c r="B56" s="263"/>
      <c r="C56" s="263"/>
      <c r="D56" s="263"/>
      <c r="E56" s="264"/>
      <c r="F56" s="265"/>
      <c r="G56" s="265"/>
      <c r="H56" s="264"/>
      <c r="I56" s="266"/>
      <c r="J56" s="267"/>
      <c r="K56" s="265"/>
      <c r="L56" s="271"/>
      <c r="M56" s="264"/>
      <c r="N56" s="269"/>
      <c r="O56" s="270"/>
    </row>
    <row r="57" spans="1:15">
      <c r="A57" s="272" t="s">
        <v>32</v>
      </c>
      <c r="B57" s="259"/>
      <c r="C57" s="259"/>
      <c r="D57" s="259"/>
      <c r="E57" s="258"/>
      <c r="F57" s="259"/>
      <c r="G57" s="259"/>
      <c r="H57" s="258"/>
      <c r="I57" s="260"/>
      <c r="J57" s="261"/>
      <c r="K57" s="259"/>
      <c r="L57" s="259"/>
      <c r="M57" s="258"/>
      <c r="N57" s="236"/>
      <c r="O57" s="240"/>
    </row>
    <row r="58" spans="1:15" s="241" customFormat="1">
      <c r="A58" s="273" t="s">
        <v>235</v>
      </c>
      <c r="B58" s="17">
        <v>412.5</v>
      </c>
      <c r="C58" s="17">
        <v>0</v>
      </c>
      <c r="D58" s="17">
        <f t="shared" si="0"/>
        <v>412.5</v>
      </c>
      <c r="E58" s="243">
        <v>-1.8</v>
      </c>
      <c r="F58" s="17">
        <v>0</v>
      </c>
      <c r="G58" s="17">
        <f t="shared" ref="G58:G75" si="21">E58+F58</f>
        <v>-1.8</v>
      </c>
      <c r="H58" s="243">
        <f t="shared" ref="H58:I76" si="22">SUM(B58,E58)</f>
        <v>410.7</v>
      </c>
      <c r="I58" s="17">
        <f t="shared" si="22"/>
        <v>0</v>
      </c>
      <c r="J58" s="244">
        <f t="shared" ref="J58:J76" si="23">SUM(H58:I58)</f>
        <v>410.7</v>
      </c>
      <c r="K58" s="243">
        <v>0</v>
      </c>
      <c r="L58" s="17">
        <v>0</v>
      </c>
      <c r="M58" s="243">
        <v>410.70000000000005</v>
      </c>
      <c r="N58" s="17">
        <v>0</v>
      </c>
      <c r="O58" s="15">
        <f t="shared" ref="O58:O76" si="24">SUM(M58:N58)</f>
        <v>410.70000000000005</v>
      </c>
    </row>
    <row r="59" spans="1:15" s="241" customFormat="1">
      <c r="A59" s="273" t="s">
        <v>236</v>
      </c>
      <c r="B59" s="17">
        <v>206.2</v>
      </c>
      <c r="C59" s="17">
        <v>0</v>
      </c>
      <c r="D59" s="17">
        <f t="shared" si="0"/>
        <v>206.2</v>
      </c>
      <c r="E59" s="243">
        <v>-0.1</v>
      </c>
      <c r="F59" s="17">
        <v>0</v>
      </c>
      <c r="G59" s="17">
        <f t="shared" si="21"/>
        <v>-0.1</v>
      </c>
      <c r="H59" s="243">
        <f t="shared" si="22"/>
        <v>206.1</v>
      </c>
      <c r="I59" s="17">
        <f t="shared" si="22"/>
        <v>0</v>
      </c>
      <c r="J59" s="244">
        <f t="shared" si="23"/>
        <v>206.1</v>
      </c>
      <c r="K59" s="243">
        <v>3</v>
      </c>
      <c r="L59" s="17">
        <v>0</v>
      </c>
      <c r="M59" s="243">
        <v>209.10000000000002</v>
      </c>
      <c r="N59" s="17">
        <v>0</v>
      </c>
      <c r="O59" s="15">
        <f t="shared" si="24"/>
        <v>209.10000000000002</v>
      </c>
    </row>
    <row r="60" spans="1:15" s="241" customFormat="1" ht="13.9" customHeight="1">
      <c r="A60" s="273" t="s">
        <v>237</v>
      </c>
      <c r="B60" s="17">
        <v>477.9</v>
      </c>
      <c r="C60" s="17">
        <v>4</v>
      </c>
      <c r="D60" s="17">
        <f t="shared" si="0"/>
        <v>481.9</v>
      </c>
      <c r="E60" s="243">
        <v>-8</v>
      </c>
      <c r="F60" s="17">
        <v>1</v>
      </c>
      <c r="G60" s="17">
        <f t="shared" si="21"/>
        <v>-7</v>
      </c>
      <c r="H60" s="243">
        <f t="shared" si="22"/>
        <v>469.9</v>
      </c>
      <c r="I60" s="17">
        <f t="shared" si="22"/>
        <v>5</v>
      </c>
      <c r="J60" s="244">
        <f t="shared" si="23"/>
        <v>474.9</v>
      </c>
      <c r="K60" s="243">
        <v>0</v>
      </c>
      <c r="L60" s="17">
        <v>0</v>
      </c>
      <c r="M60" s="243">
        <v>469.9</v>
      </c>
      <c r="N60" s="17">
        <v>5</v>
      </c>
      <c r="O60" s="15">
        <f t="shared" si="24"/>
        <v>474.9</v>
      </c>
    </row>
    <row r="61" spans="1:15" s="241" customFormat="1">
      <c r="A61" s="273" t="s">
        <v>238</v>
      </c>
      <c r="B61" s="17">
        <v>232.3</v>
      </c>
      <c r="C61" s="17">
        <v>0</v>
      </c>
      <c r="D61" s="17">
        <f t="shared" si="0"/>
        <v>232.3</v>
      </c>
      <c r="E61" s="243">
        <v>-2.7</v>
      </c>
      <c r="F61" s="17">
        <v>0</v>
      </c>
      <c r="G61" s="17">
        <f t="shared" si="21"/>
        <v>-2.7</v>
      </c>
      <c r="H61" s="243">
        <f t="shared" si="22"/>
        <v>229.60000000000002</v>
      </c>
      <c r="I61" s="17">
        <f t="shared" si="22"/>
        <v>0</v>
      </c>
      <c r="J61" s="244">
        <f t="shared" si="23"/>
        <v>229.60000000000002</v>
      </c>
      <c r="K61" s="243">
        <v>0</v>
      </c>
      <c r="L61" s="17">
        <v>0</v>
      </c>
      <c r="M61" s="243">
        <v>229.6</v>
      </c>
      <c r="N61" s="17">
        <v>0</v>
      </c>
      <c r="O61" s="15">
        <f t="shared" si="24"/>
        <v>229.6</v>
      </c>
    </row>
    <row r="62" spans="1:15" s="241" customFormat="1">
      <c r="A62" s="273" t="s">
        <v>239</v>
      </c>
      <c r="B62" s="17">
        <v>257.60000000000002</v>
      </c>
      <c r="C62" s="17">
        <v>1</v>
      </c>
      <c r="D62" s="17">
        <f t="shared" si="0"/>
        <v>258.60000000000002</v>
      </c>
      <c r="E62" s="243">
        <v>1</v>
      </c>
      <c r="F62" s="17">
        <v>0</v>
      </c>
      <c r="G62" s="17">
        <f t="shared" si="21"/>
        <v>1</v>
      </c>
      <c r="H62" s="243">
        <f t="shared" si="22"/>
        <v>258.60000000000002</v>
      </c>
      <c r="I62" s="17">
        <f t="shared" si="22"/>
        <v>1</v>
      </c>
      <c r="J62" s="244">
        <f t="shared" si="23"/>
        <v>259.60000000000002</v>
      </c>
      <c r="K62" s="243">
        <v>0</v>
      </c>
      <c r="L62" s="17">
        <v>0</v>
      </c>
      <c r="M62" s="243">
        <v>258.60000000000002</v>
      </c>
      <c r="N62" s="17">
        <v>1</v>
      </c>
      <c r="O62" s="15">
        <f t="shared" si="24"/>
        <v>259.60000000000002</v>
      </c>
    </row>
    <row r="63" spans="1:15" s="241" customFormat="1">
      <c r="A63" s="273" t="s">
        <v>240</v>
      </c>
      <c r="B63" s="17">
        <v>89</v>
      </c>
      <c r="C63" s="17">
        <v>4.5</v>
      </c>
      <c r="D63" s="17">
        <f t="shared" si="0"/>
        <v>93.5</v>
      </c>
      <c r="E63" s="243">
        <v>2.6</v>
      </c>
      <c r="F63" s="17">
        <v>1</v>
      </c>
      <c r="G63" s="17">
        <f t="shared" si="21"/>
        <v>3.6</v>
      </c>
      <c r="H63" s="243">
        <f t="shared" si="22"/>
        <v>91.6</v>
      </c>
      <c r="I63" s="17">
        <f t="shared" si="22"/>
        <v>5.5</v>
      </c>
      <c r="J63" s="244">
        <f t="shared" si="23"/>
        <v>97.1</v>
      </c>
      <c r="K63" s="243">
        <v>0</v>
      </c>
      <c r="L63" s="17">
        <v>0</v>
      </c>
      <c r="M63" s="243">
        <v>91.6</v>
      </c>
      <c r="N63" s="17">
        <v>5.5</v>
      </c>
      <c r="O63" s="15">
        <f t="shared" si="24"/>
        <v>97.1</v>
      </c>
    </row>
    <row r="64" spans="1:15" s="241" customFormat="1">
      <c r="A64" s="273" t="s">
        <v>241</v>
      </c>
      <c r="B64" s="17">
        <v>507.1</v>
      </c>
      <c r="C64" s="17">
        <v>4</v>
      </c>
      <c r="D64" s="17">
        <f t="shared" si="0"/>
        <v>511.1</v>
      </c>
      <c r="E64" s="243">
        <v>-5.6</v>
      </c>
      <c r="F64" s="17">
        <v>1</v>
      </c>
      <c r="G64" s="17">
        <f t="shared" si="21"/>
        <v>-4.5999999999999996</v>
      </c>
      <c r="H64" s="243">
        <f t="shared" si="22"/>
        <v>501.5</v>
      </c>
      <c r="I64" s="17">
        <f t="shared" si="22"/>
        <v>5</v>
      </c>
      <c r="J64" s="244">
        <f t="shared" si="23"/>
        <v>506.5</v>
      </c>
      <c r="K64" s="243">
        <v>0</v>
      </c>
      <c r="L64" s="17">
        <v>0</v>
      </c>
      <c r="M64" s="243">
        <v>501.5</v>
      </c>
      <c r="N64" s="17">
        <v>5</v>
      </c>
      <c r="O64" s="15">
        <f t="shared" si="24"/>
        <v>506.5</v>
      </c>
    </row>
    <row r="65" spans="1:15" s="241" customFormat="1">
      <c r="A65" s="273" t="s">
        <v>242</v>
      </c>
      <c r="B65" s="17">
        <v>341.1</v>
      </c>
      <c r="C65" s="17">
        <v>0</v>
      </c>
      <c r="D65" s="17">
        <f t="shared" si="0"/>
        <v>341.1</v>
      </c>
      <c r="E65" s="243">
        <v>0.2</v>
      </c>
      <c r="F65" s="17">
        <v>0</v>
      </c>
      <c r="G65" s="17">
        <f t="shared" si="21"/>
        <v>0.2</v>
      </c>
      <c r="H65" s="243">
        <f t="shared" si="22"/>
        <v>341.3</v>
      </c>
      <c r="I65" s="17">
        <f t="shared" si="22"/>
        <v>0</v>
      </c>
      <c r="J65" s="244">
        <f t="shared" si="23"/>
        <v>341.3</v>
      </c>
      <c r="K65" s="243">
        <v>0</v>
      </c>
      <c r="L65" s="17">
        <v>0</v>
      </c>
      <c r="M65" s="243">
        <v>341.29999999999995</v>
      </c>
      <c r="N65" s="17">
        <v>0</v>
      </c>
      <c r="O65" s="15">
        <f t="shared" si="24"/>
        <v>341.29999999999995</v>
      </c>
    </row>
    <row r="66" spans="1:15" s="241" customFormat="1">
      <c r="A66" s="273" t="s">
        <v>243</v>
      </c>
      <c r="B66" s="17">
        <v>123</v>
      </c>
      <c r="C66" s="17">
        <v>0</v>
      </c>
      <c r="D66" s="17">
        <f t="shared" si="0"/>
        <v>123</v>
      </c>
      <c r="E66" s="243">
        <v>-0.3</v>
      </c>
      <c r="F66" s="17">
        <v>0</v>
      </c>
      <c r="G66" s="17">
        <f t="shared" si="21"/>
        <v>-0.3</v>
      </c>
      <c r="H66" s="243">
        <f t="shared" si="22"/>
        <v>122.7</v>
      </c>
      <c r="I66" s="17">
        <f t="shared" si="22"/>
        <v>0</v>
      </c>
      <c r="J66" s="244">
        <f t="shared" si="23"/>
        <v>122.7</v>
      </c>
      <c r="K66" s="243">
        <v>0</v>
      </c>
      <c r="L66" s="17">
        <v>0</v>
      </c>
      <c r="M66" s="243">
        <v>122.7</v>
      </c>
      <c r="N66" s="17">
        <v>0</v>
      </c>
      <c r="O66" s="15">
        <f t="shared" si="24"/>
        <v>122.7</v>
      </c>
    </row>
    <row r="67" spans="1:15" s="241" customFormat="1">
      <c r="A67" s="273" t="s">
        <v>244</v>
      </c>
      <c r="B67" s="17">
        <v>246.8</v>
      </c>
      <c r="C67" s="17">
        <v>2</v>
      </c>
      <c r="D67" s="17">
        <f t="shared" si="0"/>
        <v>248.8</v>
      </c>
      <c r="E67" s="243">
        <v>1</v>
      </c>
      <c r="F67" s="17">
        <v>-1</v>
      </c>
      <c r="G67" s="17">
        <f t="shared" si="21"/>
        <v>0</v>
      </c>
      <c r="H67" s="243">
        <f t="shared" si="22"/>
        <v>247.8</v>
      </c>
      <c r="I67" s="17">
        <f t="shared" si="22"/>
        <v>1</v>
      </c>
      <c r="J67" s="244">
        <f t="shared" si="23"/>
        <v>248.8</v>
      </c>
      <c r="K67" s="243">
        <v>0</v>
      </c>
      <c r="L67" s="17">
        <v>0</v>
      </c>
      <c r="M67" s="243">
        <v>247.8</v>
      </c>
      <c r="N67" s="17">
        <v>1</v>
      </c>
      <c r="O67" s="15">
        <f t="shared" si="24"/>
        <v>248.8</v>
      </c>
    </row>
    <row r="68" spans="1:15" s="241" customFormat="1">
      <c r="A68" s="273" t="s">
        <v>245</v>
      </c>
      <c r="B68" s="17">
        <v>437.1</v>
      </c>
      <c r="C68" s="17">
        <v>2</v>
      </c>
      <c r="D68" s="17">
        <f t="shared" si="0"/>
        <v>439.1</v>
      </c>
      <c r="E68" s="243">
        <v>-2.9</v>
      </c>
      <c r="F68" s="17">
        <v>0</v>
      </c>
      <c r="G68" s="17">
        <f t="shared" si="21"/>
        <v>-2.9</v>
      </c>
      <c r="H68" s="243">
        <f t="shared" si="22"/>
        <v>434.20000000000005</v>
      </c>
      <c r="I68" s="17">
        <f t="shared" si="22"/>
        <v>2</v>
      </c>
      <c r="J68" s="244">
        <f t="shared" si="23"/>
        <v>436.20000000000005</v>
      </c>
      <c r="K68" s="243">
        <v>0</v>
      </c>
      <c r="L68" s="17">
        <v>0</v>
      </c>
      <c r="M68" s="243">
        <v>434.20000000000005</v>
      </c>
      <c r="N68" s="17">
        <v>2</v>
      </c>
      <c r="O68" s="15">
        <f t="shared" si="24"/>
        <v>436.20000000000005</v>
      </c>
    </row>
    <row r="69" spans="1:15" s="241" customFormat="1" ht="13.9" customHeight="1">
      <c r="A69" s="273" t="s">
        <v>246</v>
      </c>
      <c r="B69" s="17">
        <v>402.8</v>
      </c>
      <c r="C69" s="17">
        <v>3</v>
      </c>
      <c r="D69" s="17">
        <f t="shared" si="0"/>
        <v>405.8</v>
      </c>
      <c r="E69" s="243">
        <v>3</v>
      </c>
      <c r="F69" s="17">
        <v>0</v>
      </c>
      <c r="G69" s="17">
        <f t="shared" si="21"/>
        <v>3</v>
      </c>
      <c r="H69" s="243">
        <f t="shared" si="22"/>
        <v>405.8</v>
      </c>
      <c r="I69" s="17">
        <f t="shared" si="22"/>
        <v>3</v>
      </c>
      <c r="J69" s="244">
        <f t="shared" si="23"/>
        <v>408.8</v>
      </c>
      <c r="K69" s="243">
        <v>0</v>
      </c>
      <c r="L69" s="17">
        <v>0</v>
      </c>
      <c r="M69" s="243">
        <v>405.8</v>
      </c>
      <c r="N69" s="17">
        <v>3</v>
      </c>
      <c r="O69" s="15">
        <f t="shared" si="24"/>
        <v>408.8</v>
      </c>
    </row>
    <row r="70" spans="1:15" s="241" customFormat="1">
      <c r="A70" s="273" t="s">
        <v>247</v>
      </c>
      <c r="B70" s="17">
        <v>661.09999999999991</v>
      </c>
      <c r="C70" s="17">
        <v>3</v>
      </c>
      <c r="D70" s="17">
        <f t="shared" si="0"/>
        <v>664.09999999999991</v>
      </c>
      <c r="E70" s="243">
        <v>1.5</v>
      </c>
      <c r="F70" s="17">
        <v>0</v>
      </c>
      <c r="G70" s="17">
        <f t="shared" si="21"/>
        <v>1.5</v>
      </c>
      <c r="H70" s="243">
        <f t="shared" si="22"/>
        <v>662.59999999999991</v>
      </c>
      <c r="I70" s="17">
        <f t="shared" si="22"/>
        <v>3</v>
      </c>
      <c r="J70" s="244">
        <f t="shared" si="23"/>
        <v>665.59999999999991</v>
      </c>
      <c r="K70" s="243">
        <v>0</v>
      </c>
      <c r="L70" s="17">
        <v>0</v>
      </c>
      <c r="M70" s="243">
        <v>662.59999999999991</v>
      </c>
      <c r="N70" s="17">
        <v>3</v>
      </c>
      <c r="O70" s="15">
        <f t="shared" si="24"/>
        <v>665.59999999999991</v>
      </c>
    </row>
    <row r="71" spans="1:15" s="241" customFormat="1">
      <c r="A71" s="273" t="s">
        <v>248</v>
      </c>
      <c r="B71" s="17">
        <v>563.6</v>
      </c>
      <c r="C71" s="17">
        <v>1.5</v>
      </c>
      <c r="D71" s="17">
        <f t="shared" si="0"/>
        <v>565.1</v>
      </c>
      <c r="E71" s="243">
        <v>0.8</v>
      </c>
      <c r="F71" s="17">
        <v>-0.5</v>
      </c>
      <c r="G71" s="17">
        <f t="shared" si="21"/>
        <v>0.30000000000000004</v>
      </c>
      <c r="H71" s="243">
        <f t="shared" si="22"/>
        <v>564.4</v>
      </c>
      <c r="I71" s="17">
        <f t="shared" si="22"/>
        <v>1</v>
      </c>
      <c r="J71" s="244">
        <f t="shared" si="23"/>
        <v>565.4</v>
      </c>
      <c r="K71" s="243">
        <v>0</v>
      </c>
      <c r="L71" s="17">
        <v>0</v>
      </c>
      <c r="M71" s="243">
        <v>564.4</v>
      </c>
      <c r="N71" s="17">
        <v>1</v>
      </c>
      <c r="O71" s="15">
        <f t="shared" si="24"/>
        <v>565.4</v>
      </c>
    </row>
    <row r="72" spans="1:15" s="241" customFormat="1">
      <c r="A72" s="273" t="s">
        <v>249</v>
      </c>
      <c r="B72" s="17">
        <v>246.1</v>
      </c>
      <c r="C72" s="17">
        <v>0</v>
      </c>
      <c r="D72" s="17">
        <f t="shared" si="0"/>
        <v>246.1</v>
      </c>
      <c r="E72" s="243">
        <v>-4.5999999999999996</v>
      </c>
      <c r="F72" s="17">
        <v>0</v>
      </c>
      <c r="G72" s="17">
        <f t="shared" si="21"/>
        <v>-4.5999999999999996</v>
      </c>
      <c r="H72" s="243">
        <f t="shared" si="22"/>
        <v>241.5</v>
      </c>
      <c r="I72" s="17">
        <f t="shared" si="22"/>
        <v>0</v>
      </c>
      <c r="J72" s="244">
        <f t="shared" si="23"/>
        <v>241.5</v>
      </c>
      <c r="K72" s="243">
        <v>0</v>
      </c>
      <c r="L72" s="17">
        <v>0</v>
      </c>
      <c r="M72" s="243">
        <v>241.5</v>
      </c>
      <c r="N72" s="17">
        <v>0</v>
      </c>
      <c r="O72" s="15">
        <f t="shared" si="24"/>
        <v>241.5</v>
      </c>
    </row>
    <row r="73" spans="1:15" s="241" customFormat="1">
      <c r="A73" s="273" t="s">
        <v>250</v>
      </c>
      <c r="B73" s="17">
        <v>430.9</v>
      </c>
      <c r="C73" s="17">
        <v>0.7</v>
      </c>
      <c r="D73" s="17">
        <f t="shared" si="0"/>
        <v>431.59999999999997</v>
      </c>
      <c r="E73" s="243">
        <v>-12.4</v>
      </c>
      <c r="F73" s="17">
        <v>1</v>
      </c>
      <c r="G73" s="17">
        <f t="shared" si="21"/>
        <v>-11.4</v>
      </c>
      <c r="H73" s="243">
        <f t="shared" si="22"/>
        <v>418.5</v>
      </c>
      <c r="I73" s="17">
        <f t="shared" si="22"/>
        <v>1.7</v>
      </c>
      <c r="J73" s="244">
        <f t="shared" si="23"/>
        <v>420.2</v>
      </c>
      <c r="K73" s="243">
        <v>0</v>
      </c>
      <c r="L73" s="17">
        <v>0</v>
      </c>
      <c r="M73" s="243">
        <v>418.5</v>
      </c>
      <c r="N73" s="17">
        <v>1.7</v>
      </c>
      <c r="O73" s="15">
        <f t="shared" si="24"/>
        <v>420.2</v>
      </c>
    </row>
    <row r="74" spans="1:15" s="241" customFormat="1">
      <c r="A74" s="273" t="s">
        <v>251</v>
      </c>
      <c r="B74" s="17">
        <v>299.10000000000002</v>
      </c>
      <c r="C74" s="17">
        <v>0.9</v>
      </c>
      <c r="D74" s="17">
        <f>SUM(B74+C74)</f>
        <v>300</v>
      </c>
      <c r="E74" s="243">
        <v>3.1</v>
      </c>
      <c r="F74" s="17">
        <v>1</v>
      </c>
      <c r="G74" s="17">
        <f t="shared" si="21"/>
        <v>4.0999999999999996</v>
      </c>
      <c r="H74" s="243">
        <f t="shared" si="22"/>
        <v>302.20000000000005</v>
      </c>
      <c r="I74" s="17">
        <f t="shared" si="22"/>
        <v>1.9</v>
      </c>
      <c r="J74" s="244">
        <f t="shared" si="23"/>
        <v>304.10000000000002</v>
      </c>
      <c r="K74" s="243">
        <v>0</v>
      </c>
      <c r="L74" s="17">
        <v>0</v>
      </c>
      <c r="M74" s="243">
        <v>302.2</v>
      </c>
      <c r="N74" s="17">
        <v>1.9</v>
      </c>
      <c r="O74" s="15">
        <f t="shared" si="24"/>
        <v>304.09999999999997</v>
      </c>
    </row>
    <row r="75" spans="1:15" s="241" customFormat="1">
      <c r="A75" s="273" t="s">
        <v>252</v>
      </c>
      <c r="B75" s="17">
        <v>573</v>
      </c>
      <c r="C75" s="17">
        <v>0</v>
      </c>
      <c r="D75" s="17">
        <f>SUM(B75+C75)</f>
        <v>573</v>
      </c>
      <c r="E75" s="243">
        <v>-5.6</v>
      </c>
      <c r="F75" s="17">
        <v>0</v>
      </c>
      <c r="G75" s="17">
        <f t="shared" si="21"/>
        <v>-5.6</v>
      </c>
      <c r="H75" s="243">
        <f t="shared" si="22"/>
        <v>567.4</v>
      </c>
      <c r="I75" s="17">
        <f t="shared" si="22"/>
        <v>0</v>
      </c>
      <c r="J75" s="244">
        <f t="shared" si="23"/>
        <v>567.4</v>
      </c>
      <c r="K75" s="243">
        <v>0</v>
      </c>
      <c r="L75" s="17">
        <v>0</v>
      </c>
      <c r="M75" s="243">
        <v>567.4</v>
      </c>
      <c r="N75" s="17">
        <v>0</v>
      </c>
      <c r="O75" s="15">
        <f t="shared" si="24"/>
        <v>567.4</v>
      </c>
    </row>
    <row r="76" spans="1:15" s="241" customFormat="1">
      <c r="A76" s="273" t="s">
        <v>253</v>
      </c>
      <c r="B76" s="48">
        <v>428.1</v>
      </c>
      <c r="C76" s="48">
        <v>0</v>
      </c>
      <c r="D76" s="48">
        <f>SUM(B76+C76)</f>
        <v>428.1</v>
      </c>
      <c r="E76" s="248">
        <v>-5</v>
      </c>
      <c r="F76" s="22">
        <v>0</v>
      </c>
      <c r="G76" s="22">
        <f>E76+F76</f>
        <v>-5</v>
      </c>
      <c r="H76" s="248">
        <f t="shared" si="22"/>
        <v>423.1</v>
      </c>
      <c r="I76" s="22">
        <f t="shared" si="22"/>
        <v>0</v>
      </c>
      <c r="J76" s="249">
        <f t="shared" si="23"/>
        <v>423.1</v>
      </c>
      <c r="K76" s="248">
        <v>0</v>
      </c>
      <c r="L76" s="247">
        <v>0</v>
      </c>
      <c r="M76" s="248">
        <v>423.1</v>
      </c>
      <c r="N76" s="48">
        <v>0</v>
      </c>
      <c r="O76" s="250">
        <f t="shared" si="24"/>
        <v>423.1</v>
      </c>
    </row>
    <row r="77" spans="1:15" s="241" customFormat="1">
      <c r="A77" s="235" t="s">
        <v>254</v>
      </c>
      <c r="B77" s="35">
        <f t="shared" ref="B77:O77" si="25">SUM(B58:B76)</f>
        <v>6935.3000000000011</v>
      </c>
      <c r="C77" s="35">
        <f t="shared" si="25"/>
        <v>26.599999999999998</v>
      </c>
      <c r="D77" s="253">
        <f t="shared" si="25"/>
        <v>6961.9000000000015</v>
      </c>
      <c r="E77" s="35">
        <f t="shared" si="25"/>
        <v>-35.799999999999997</v>
      </c>
      <c r="F77" s="35">
        <f t="shared" si="25"/>
        <v>3.5</v>
      </c>
      <c r="G77" s="253">
        <f t="shared" si="25"/>
        <v>-32.300000000000004</v>
      </c>
      <c r="H77" s="35">
        <f t="shared" si="25"/>
        <v>6899.4999999999991</v>
      </c>
      <c r="I77" s="59">
        <f t="shared" si="25"/>
        <v>30.099999999999998</v>
      </c>
      <c r="J77" s="274">
        <f t="shared" si="25"/>
        <v>6929.5999999999995</v>
      </c>
      <c r="K77" s="35">
        <f t="shared" si="25"/>
        <v>3</v>
      </c>
      <c r="L77" s="253">
        <f t="shared" si="25"/>
        <v>0</v>
      </c>
      <c r="M77" s="251">
        <f t="shared" si="25"/>
        <v>6902.4999999999991</v>
      </c>
      <c r="N77" s="35">
        <f t="shared" si="25"/>
        <v>30.099999999999998</v>
      </c>
      <c r="O77" s="28">
        <f t="shared" si="25"/>
        <v>6932.5999999999995</v>
      </c>
    </row>
    <row r="78" spans="1:15" s="241" customFormat="1">
      <c r="A78" s="235"/>
      <c r="B78" s="48"/>
      <c r="C78" s="48"/>
      <c r="D78" s="275"/>
      <c r="E78" s="48"/>
      <c r="F78" s="48"/>
      <c r="G78" s="275"/>
      <c r="H78" s="48"/>
      <c r="I78" s="48"/>
      <c r="J78" s="276"/>
      <c r="K78" s="48"/>
      <c r="L78" s="275"/>
      <c r="M78" s="48"/>
      <c r="N78" s="48"/>
      <c r="O78" s="250"/>
    </row>
    <row r="79" spans="1:15" s="241" customFormat="1" ht="13.5" thickBot="1">
      <c r="A79" s="235" t="s">
        <v>350</v>
      </c>
      <c r="B79" s="60">
        <f t="shared" ref="B79:O79" si="26">B17+B22+B31+B40+B47+B51+B55+B77</f>
        <v>21512.700000000004</v>
      </c>
      <c r="C79" s="60">
        <f t="shared" si="26"/>
        <v>841</v>
      </c>
      <c r="D79" s="60">
        <f t="shared" si="26"/>
        <v>22353.7</v>
      </c>
      <c r="E79" s="60">
        <f t="shared" si="26"/>
        <v>-126.9</v>
      </c>
      <c r="F79" s="60">
        <f t="shared" si="26"/>
        <v>16.200000000000003</v>
      </c>
      <c r="G79" s="60">
        <f t="shared" si="26"/>
        <v>-110.70000000000002</v>
      </c>
      <c r="H79" s="60">
        <f t="shared" si="26"/>
        <v>21385.8</v>
      </c>
      <c r="I79" s="60">
        <f t="shared" si="26"/>
        <v>857.2</v>
      </c>
      <c r="J79" s="277">
        <f t="shared" si="26"/>
        <v>22242.999999999996</v>
      </c>
      <c r="K79" s="60">
        <f t="shared" si="26"/>
        <v>130</v>
      </c>
      <c r="L79" s="60">
        <f t="shared" si="26"/>
        <v>11</v>
      </c>
      <c r="M79" s="60">
        <f t="shared" si="26"/>
        <v>21526.799999999999</v>
      </c>
      <c r="N79" s="60">
        <f t="shared" si="26"/>
        <v>857.2</v>
      </c>
      <c r="O79" s="277">
        <f t="shared" si="26"/>
        <v>22383.999999999996</v>
      </c>
    </row>
    <row r="80" spans="1:15" ht="13.5" thickTop="1"/>
  </sheetData>
  <mergeCells count="6">
    <mergeCell ref="K3:L3"/>
    <mergeCell ref="A1:O1"/>
    <mergeCell ref="B2:D2"/>
    <mergeCell ref="E2:G2"/>
    <mergeCell ref="H2:J2"/>
    <mergeCell ref="M2:O2"/>
  </mergeCells>
  <pageMargins left="0.19685039370078741" right="0.19685039370078741" top="0.39370078740157483" bottom="0.39370078740157483" header="0.51181102362204722" footer="0.51181102362204722"/>
  <pageSetup scale="72" orientation="portrait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0.140625" style="41" bestFit="1" customWidth="1"/>
    <col min="2" max="5" width="11.7109375" style="4" bestFit="1" customWidth="1"/>
    <col min="6" max="8" width="10.85546875" style="4" bestFit="1" customWidth="1"/>
    <col min="9" max="16384" width="11.5703125" style="1"/>
  </cols>
  <sheetData>
    <row r="1" spans="1:8" ht="15" customHeight="1">
      <c r="A1" s="2" t="s">
        <v>351</v>
      </c>
      <c r="B1" s="2"/>
      <c r="C1" s="3"/>
      <c r="D1" s="3"/>
      <c r="E1" s="3"/>
      <c r="F1" s="3"/>
      <c r="G1" s="3"/>
      <c r="H1" s="3"/>
    </row>
    <row r="2" spans="1:8" ht="15" customHeight="1">
      <c r="A2" s="5"/>
      <c r="B2" s="368" t="s">
        <v>1</v>
      </c>
      <c r="C2" s="368"/>
      <c r="D2" s="368"/>
      <c r="E2" s="368"/>
      <c r="F2" s="6" t="s">
        <v>2</v>
      </c>
      <c r="G2" s="369" t="s">
        <v>3</v>
      </c>
      <c r="H2" s="369"/>
    </row>
    <row r="3" spans="1:8" s="7" customFormat="1" ht="15" customHeight="1" thickBot="1">
      <c r="A3" s="8"/>
      <c r="B3" s="9">
        <v>2013</v>
      </c>
      <c r="C3" s="9">
        <v>2014</v>
      </c>
      <c r="D3" s="9">
        <v>2015</v>
      </c>
      <c r="E3" s="9">
        <v>2016</v>
      </c>
      <c r="F3" s="74">
        <v>2017</v>
      </c>
      <c r="G3" s="9">
        <v>2017</v>
      </c>
      <c r="H3" s="11">
        <v>2018</v>
      </c>
    </row>
    <row r="4" spans="1:8" ht="15" customHeight="1">
      <c r="A4" s="2" t="s">
        <v>352</v>
      </c>
      <c r="B4" s="35">
        <v>1617733.7</v>
      </c>
      <c r="C4" s="35">
        <v>1613579.4</v>
      </c>
      <c r="D4" s="35">
        <v>1649066</v>
      </c>
      <c r="E4" s="35">
        <v>1689966.6</v>
      </c>
      <c r="F4" s="35">
        <v>1775220.1</v>
      </c>
      <c r="G4" s="27">
        <v>1707274.2</v>
      </c>
      <c r="H4" s="28">
        <v>1731430.5</v>
      </c>
    </row>
    <row r="5" spans="1:8" ht="15" customHeight="1">
      <c r="A5" s="2"/>
      <c r="B5" s="44"/>
      <c r="C5" s="44"/>
      <c r="D5" s="44"/>
      <c r="E5" s="44"/>
      <c r="F5" s="279"/>
      <c r="G5" s="44"/>
      <c r="H5" s="46"/>
    </row>
    <row r="6" spans="1:8" ht="15" customHeight="1">
      <c r="A6" s="2" t="s">
        <v>184</v>
      </c>
      <c r="B6" s="44"/>
      <c r="C6" s="44"/>
      <c r="D6" s="44"/>
      <c r="E6" s="44"/>
      <c r="F6" s="199"/>
      <c r="G6" s="44"/>
      <c r="H6" s="46"/>
    </row>
    <row r="7" spans="1:8" ht="15" customHeight="1">
      <c r="A7" s="280" t="s">
        <v>353</v>
      </c>
      <c r="B7" s="17"/>
      <c r="C7" s="17"/>
      <c r="D7" s="17"/>
      <c r="E7" s="17"/>
      <c r="F7" s="17"/>
      <c r="G7" s="18"/>
      <c r="H7" s="46"/>
    </row>
    <row r="8" spans="1:8" ht="15" customHeight="1">
      <c r="A8" s="281" t="s">
        <v>354</v>
      </c>
      <c r="B8" s="17">
        <v>232104.9</v>
      </c>
      <c r="C8" s="17">
        <v>193914.4</v>
      </c>
      <c r="D8" s="17">
        <v>198687.7</v>
      </c>
      <c r="E8" s="17">
        <v>188964.4</v>
      </c>
      <c r="F8" s="17">
        <v>188951.9</v>
      </c>
      <c r="G8" s="18">
        <v>172843.3</v>
      </c>
      <c r="H8" s="120">
        <v>192485.3</v>
      </c>
    </row>
    <row r="9" spans="1:8" ht="15" customHeight="1">
      <c r="A9" s="281" t="s">
        <v>355</v>
      </c>
      <c r="B9" s="17">
        <v>330528.2</v>
      </c>
      <c r="C9" s="17">
        <v>294459.8</v>
      </c>
      <c r="D9" s="17">
        <v>268983.40000000002</v>
      </c>
      <c r="E9" s="17">
        <v>218334.9</v>
      </c>
      <c r="F9" s="17">
        <v>144253.70000000001</v>
      </c>
      <c r="G9" s="18">
        <v>144253.70000000001</v>
      </c>
      <c r="H9" s="120">
        <v>127120.7</v>
      </c>
    </row>
    <row r="10" spans="1:8" ht="15" customHeight="1">
      <c r="A10" s="282" t="s">
        <v>356</v>
      </c>
      <c r="B10" s="174">
        <f t="shared" ref="B10:H10" si="0">SUM(B8:B9)</f>
        <v>562633.1</v>
      </c>
      <c r="C10" s="174">
        <f t="shared" si="0"/>
        <v>488374.19999999995</v>
      </c>
      <c r="D10" s="174">
        <f t="shared" si="0"/>
        <v>467671.10000000003</v>
      </c>
      <c r="E10" s="174">
        <f>SUM(E8:E9)</f>
        <v>407299.3</v>
      </c>
      <c r="F10" s="174">
        <f>SUM(F8:F9)</f>
        <v>333205.59999999998</v>
      </c>
      <c r="G10" s="176">
        <f t="shared" si="0"/>
        <v>317097</v>
      </c>
      <c r="H10" s="283">
        <f t="shared" si="0"/>
        <v>319606</v>
      </c>
    </row>
    <row r="11" spans="1:8" ht="15" customHeight="1">
      <c r="A11" s="280"/>
      <c r="B11" s="17"/>
      <c r="C11" s="17"/>
      <c r="D11" s="17"/>
      <c r="E11" s="17"/>
      <c r="F11" s="17"/>
      <c r="G11" s="18"/>
      <c r="H11" s="120"/>
    </row>
    <row r="12" spans="1:8" ht="15" customHeight="1">
      <c r="A12" s="280" t="s">
        <v>357</v>
      </c>
      <c r="B12" s="17">
        <v>255127.5</v>
      </c>
      <c r="C12" s="17">
        <v>257814.09999999998</v>
      </c>
      <c r="D12" s="17">
        <v>251516.5</v>
      </c>
      <c r="E12" s="17">
        <v>270425.40000000002</v>
      </c>
      <c r="F12" s="17">
        <v>272621.69999999995</v>
      </c>
      <c r="G12" s="18">
        <v>274921.60000000003</v>
      </c>
      <c r="H12" s="120">
        <v>279524.8</v>
      </c>
    </row>
    <row r="13" spans="1:8" ht="15" customHeight="1">
      <c r="A13" s="2" t="s">
        <v>358</v>
      </c>
      <c r="B13" s="174">
        <v>817760.7</v>
      </c>
      <c r="C13" s="174">
        <v>746188.2</v>
      </c>
      <c r="D13" s="174">
        <v>719187.6</v>
      </c>
      <c r="E13" s="174">
        <v>677724.7</v>
      </c>
      <c r="F13" s="174">
        <v>605827.19999999995</v>
      </c>
      <c r="G13" s="176">
        <f>SUM(G12,G8:G9)</f>
        <v>592018.60000000009</v>
      </c>
      <c r="H13" s="283">
        <f>SUM(H12,H8:H9)</f>
        <v>599130.79999999993</v>
      </c>
    </row>
    <row r="14" spans="1:8" ht="15" customHeight="1">
      <c r="A14" s="5"/>
      <c r="B14" s="44"/>
      <c r="C14" s="44"/>
      <c r="D14" s="44"/>
      <c r="E14" s="44"/>
      <c r="F14" s="279"/>
      <c r="G14" s="44"/>
      <c r="H14" s="46"/>
    </row>
    <row r="15" spans="1:8" ht="15" customHeight="1" thickBot="1">
      <c r="A15" s="2" t="s">
        <v>359</v>
      </c>
      <c r="B15" s="178">
        <f t="shared" ref="B15:H15" si="1">B4+B13</f>
        <v>2435494.4</v>
      </c>
      <c r="C15" s="178">
        <f t="shared" si="1"/>
        <v>2359767.5999999996</v>
      </c>
      <c r="D15" s="178">
        <f t="shared" si="1"/>
        <v>2368253.6</v>
      </c>
      <c r="E15" s="178">
        <f t="shared" si="1"/>
        <v>2367691.2999999998</v>
      </c>
      <c r="F15" s="178">
        <f t="shared" si="1"/>
        <v>2381047.2999999998</v>
      </c>
      <c r="G15" s="179">
        <f t="shared" si="1"/>
        <v>2299292.7999999998</v>
      </c>
      <c r="H15" s="180">
        <f t="shared" si="1"/>
        <v>2330561.2999999998</v>
      </c>
    </row>
    <row r="16" spans="1:8" ht="8.2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6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view="pageBreakPreview" zoomScaleNormal="90" zoomScaleSheetLayoutView="100" workbookViewId="0"/>
  </sheetViews>
  <sheetFormatPr baseColWidth="10" defaultColWidth="7.5703125" defaultRowHeight="15" customHeight="1"/>
  <cols>
    <col min="1" max="1" width="42" style="284" bestFit="1" customWidth="1"/>
    <col min="2" max="2" width="9.28515625" style="288" bestFit="1" customWidth="1"/>
    <col min="3" max="3" width="12.28515625" style="288" bestFit="1" customWidth="1"/>
    <col min="4" max="5" width="11.42578125" style="288" customWidth="1"/>
    <col min="6" max="6" width="11.85546875" style="288" bestFit="1" customWidth="1"/>
    <col min="7" max="16384" width="7.5703125" style="288"/>
  </cols>
  <sheetData>
    <row r="1" spans="1:6" ht="15" customHeight="1">
      <c r="A1" s="285" t="s">
        <v>360</v>
      </c>
      <c r="B1" s="285"/>
      <c r="C1" s="286"/>
      <c r="D1" s="286"/>
      <c r="E1" s="287"/>
      <c r="F1" s="286"/>
    </row>
    <row r="2" spans="1:6" s="291" customFormat="1" ht="15" customHeight="1">
      <c r="A2" s="289"/>
      <c r="B2" s="290"/>
      <c r="C2" s="290"/>
      <c r="D2" s="396" t="s">
        <v>184</v>
      </c>
      <c r="E2" s="396"/>
      <c r="F2" s="290"/>
    </row>
    <row r="3" spans="1:6" s="291" customFormat="1" ht="42" customHeight="1" thickBot="1">
      <c r="A3" s="292"/>
      <c r="B3" s="293" t="s">
        <v>361</v>
      </c>
      <c r="C3" s="293" t="s">
        <v>352</v>
      </c>
      <c r="D3" s="294" t="s">
        <v>362</v>
      </c>
      <c r="E3" s="294" t="s">
        <v>363</v>
      </c>
      <c r="F3" s="295" t="s">
        <v>364</v>
      </c>
    </row>
    <row r="4" spans="1:6" s="291" customFormat="1" ht="15" customHeight="1">
      <c r="A4" s="289" t="s">
        <v>195</v>
      </c>
      <c r="B4" s="296">
        <v>103</v>
      </c>
      <c r="C4" s="296">
        <v>10605.7</v>
      </c>
      <c r="D4" s="296">
        <v>998.7</v>
      </c>
      <c r="E4" s="296">
        <v>3762.5</v>
      </c>
      <c r="F4" s="297">
        <v>15366.9</v>
      </c>
    </row>
    <row r="5" spans="1:6" ht="15" customHeight="1">
      <c r="A5" s="285"/>
      <c r="B5" s="298"/>
      <c r="C5" s="298"/>
      <c r="D5" s="298"/>
      <c r="E5" s="298"/>
      <c r="F5" s="299"/>
    </row>
    <row r="6" spans="1:6" ht="15" customHeight="1">
      <c r="A6" s="289" t="s">
        <v>196</v>
      </c>
      <c r="B6" s="300">
        <v>1251.4000000000001</v>
      </c>
      <c r="C6" s="300">
        <v>155909.39999999997</v>
      </c>
      <c r="D6" s="300">
        <v>15361.699999999999</v>
      </c>
      <c r="E6" s="300">
        <v>49100.700000000004</v>
      </c>
      <c r="F6" s="301">
        <v>220371.80000000002</v>
      </c>
    </row>
    <row r="7" spans="1:6" ht="15" customHeight="1">
      <c r="A7" s="289" t="s">
        <v>197</v>
      </c>
      <c r="B7" s="302">
        <v>419.5</v>
      </c>
      <c r="C7" s="302">
        <v>42224.299999999996</v>
      </c>
      <c r="D7" s="302">
        <v>4391.5999999999995</v>
      </c>
      <c r="E7" s="302">
        <v>7895.5</v>
      </c>
      <c r="F7" s="303">
        <v>54511.4</v>
      </c>
    </row>
    <row r="8" spans="1:6" ht="15" customHeight="1">
      <c r="A8" s="289"/>
      <c r="B8" s="304">
        <f>B6+B7</f>
        <v>1670.9</v>
      </c>
      <c r="C8" s="304">
        <f>C6+C7</f>
        <v>198133.69999999995</v>
      </c>
      <c r="D8" s="304">
        <f>D6+D7</f>
        <v>19753.3</v>
      </c>
      <c r="E8" s="304">
        <f>E6+E7</f>
        <v>56996.200000000004</v>
      </c>
      <c r="F8" s="305">
        <f>F6+F7</f>
        <v>274883.20000000001</v>
      </c>
    </row>
    <row r="9" spans="1:6" ht="15" customHeight="1">
      <c r="A9" s="289"/>
      <c r="B9" s="300"/>
      <c r="C9" s="300"/>
      <c r="D9" s="300"/>
      <c r="E9" s="300"/>
      <c r="F9" s="301"/>
    </row>
    <row r="10" spans="1:6" ht="15" customHeight="1">
      <c r="A10" s="289" t="s">
        <v>198</v>
      </c>
      <c r="B10" s="300">
        <v>410.30000000000007</v>
      </c>
      <c r="C10" s="300">
        <v>37677.699999999997</v>
      </c>
      <c r="D10" s="300">
        <v>4146.2</v>
      </c>
      <c r="E10" s="300">
        <v>3002</v>
      </c>
      <c r="F10" s="301">
        <v>44825.9</v>
      </c>
    </row>
    <row r="11" spans="1:6" ht="15" customHeight="1">
      <c r="A11" s="289" t="s">
        <v>218</v>
      </c>
      <c r="B11" s="300">
        <v>31</v>
      </c>
      <c r="C11" s="300">
        <v>7011</v>
      </c>
      <c r="D11" s="300">
        <v>293.10000000000002</v>
      </c>
      <c r="E11" s="300">
        <v>5767.9</v>
      </c>
      <c r="F11" s="301">
        <v>13072</v>
      </c>
    </row>
    <row r="12" spans="1:6" ht="15" customHeight="1">
      <c r="A12" s="306" t="s">
        <v>199</v>
      </c>
      <c r="B12" s="300">
        <v>2294.4000000000005</v>
      </c>
      <c r="C12" s="300">
        <v>216544.4</v>
      </c>
      <c r="D12" s="300">
        <v>23807.600000000002</v>
      </c>
      <c r="E12" s="300">
        <v>39791</v>
      </c>
      <c r="F12" s="301">
        <v>280143</v>
      </c>
    </row>
    <row r="13" spans="1:6" ht="15" customHeight="1">
      <c r="A13" s="306" t="s">
        <v>200</v>
      </c>
      <c r="B13" s="300">
        <v>5711</v>
      </c>
      <c r="C13" s="300">
        <v>325311.70000000007</v>
      </c>
      <c r="D13" s="300">
        <v>41604.199999999997</v>
      </c>
      <c r="E13" s="300">
        <v>68014.8</v>
      </c>
      <c r="F13" s="301">
        <v>434930.69999999995</v>
      </c>
    </row>
    <row r="14" spans="1:6" ht="15" customHeight="1">
      <c r="A14" s="289" t="s">
        <v>201</v>
      </c>
      <c r="B14" s="300">
        <v>4460.9000000000005</v>
      </c>
      <c r="C14" s="300">
        <v>287653.2</v>
      </c>
      <c r="D14" s="300">
        <v>37407.9</v>
      </c>
      <c r="E14" s="300">
        <v>69612.700000000012</v>
      </c>
      <c r="F14" s="301">
        <v>394673.8</v>
      </c>
    </row>
    <row r="15" spans="1:6" ht="15" customHeight="1">
      <c r="A15" s="289" t="s">
        <v>206</v>
      </c>
      <c r="B15" s="300">
        <v>4256.3</v>
      </c>
      <c r="C15" s="300">
        <v>416871.8</v>
      </c>
      <c r="D15" s="300">
        <v>40121</v>
      </c>
      <c r="E15" s="300">
        <v>119191.2</v>
      </c>
      <c r="F15" s="301">
        <v>576184</v>
      </c>
    </row>
    <row r="16" spans="1:6" ht="15" customHeight="1">
      <c r="A16" s="289" t="s">
        <v>208</v>
      </c>
      <c r="B16" s="300">
        <v>2360</v>
      </c>
      <c r="C16" s="300">
        <v>222946.4</v>
      </c>
      <c r="D16" s="300">
        <v>23801.4</v>
      </c>
      <c r="E16" s="300">
        <v>39863.9</v>
      </c>
      <c r="F16" s="301">
        <v>286611.7</v>
      </c>
    </row>
    <row r="17" spans="1:6" ht="15" customHeight="1">
      <c r="A17" s="289" t="s">
        <v>207</v>
      </c>
      <c r="B17" s="300">
        <v>229</v>
      </c>
      <c r="C17" s="300">
        <v>7961.5</v>
      </c>
      <c r="D17" s="300">
        <v>1034.2</v>
      </c>
      <c r="E17" s="300">
        <v>0</v>
      </c>
      <c r="F17" s="301">
        <v>8995.7000000000007</v>
      </c>
    </row>
    <row r="18" spans="1:6" ht="15" customHeight="1">
      <c r="A18" s="289"/>
      <c r="B18" s="300"/>
      <c r="C18" s="300"/>
      <c r="D18" s="300"/>
      <c r="E18" s="300"/>
      <c r="F18" s="301"/>
    </row>
    <row r="19" spans="1:6" ht="15" customHeight="1">
      <c r="A19" s="289" t="s">
        <v>365</v>
      </c>
      <c r="B19" s="300">
        <v>0</v>
      </c>
      <c r="C19" s="300">
        <v>-23284.6</v>
      </c>
      <c r="D19" s="300">
        <v>-3020</v>
      </c>
      <c r="E19" s="300">
        <v>-3932.9</v>
      </c>
      <c r="F19" s="301">
        <v>-30237.5</v>
      </c>
    </row>
    <row r="20" spans="1:6" s="291" customFormat="1" ht="15" customHeight="1">
      <c r="A20" s="285"/>
      <c r="B20" s="307">
        <f>SUM(B4,B8:B19)</f>
        <v>21526.799999999999</v>
      </c>
      <c r="C20" s="307">
        <f>SUM(C4,C8:C19)</f>
        <v>1707432.5</v>
      </c>
      <c r="D20" s="307">
        <f>SUM(D4,D8:D19)</f>
        <v>189947.6</v>
      </c>
      <c r="E20" s="307">
        <f>SUM(E4,E8:E19)</f>
        <v>402069.30000000005</v>
      </c>
      <c r="F20" s="308">
        <f>SUM(F4,F8:F19)</f>
        <v>2299449.4000000004</v>
      </c>
    </row>
    <row r="21" spans="1:6" s="291" customFormat="1" ht="15" customHeight="1">
      <c r="A21" s="285"/>
      <c r="B21" s="300"/>
      <c r="C21" s="300"/>
      <c r="D21" s="300"/>
      <c r="E21" s="300"/>
      <c r="F21" s="301"/>
    </row>
    <row r="22" spans="1:6" ht="15" customHeight="1">
      <c r="A22" s="306" t="s">
        <v>366</v>
      </c>
      <c r="B22" s="300"/>
      <c r="C22" s="300">
        <v>18454.400000000001</v>
      </c>
      <c r="D22" s="300">
        <v>2368</v>
      </c>
      <c r="E22" s="300">
        <v>3098.4</v>
      </c>
      <c r="F22" s="301">
        <v>23920.799999999999</v>
      </c>
    </row>
    <row r="23" spans="1:6" ht="15" customHeight="1">
      <c r="A23" s="306" t="s">
        <v>367</v>
      </c>
      <c r="B23" s="300"/>
      <c r="C23" s="300">
        <v>2518.9</v>
      </c>
      <c r="D23" s="300">
        <v>312.5</v>
      </c>
      <c r="E23" s="300">
        <v>422.2</v>
      </c>
      <c r="F23" s="301">
        <v>3253.6</v>
      </c>
    </row>
    <row r="24" spans="1:6" ht="15" customHeight="1">
      <c r="A24" s="306" t="s">
        <v>368</v>
      </c>
      <c r="B24" s="300"/>
      <c r="C24" s="300">
        <v>3024.7</v>
      </c>
      <c r="D24" s="300">
        <v>387.9</v>
      </c>
      <c r="E24" s="300">
        <v>524.9</v>
      </c>
      <c r="F24" s="301">
        <v>3937.5</v>
      </c>
    </row>
    <row r="25" spans="1:6" ht="15" customHeight="1" thickBot="1">
      <c r="A25" s="285" t="s">
        <v>369</v>
      </c>
      <c r="B25" s="309">
        <f>B20+B22+B23+B24</f>
        <v>21526.799999999999</v>
      </c>
      <c r="C25" s="309">
        <f>C20+C22+C23+C24</f>
        <v>1731430.4999999998</v>
      </c>
      <c r="D25" s="309">
        <f>D20+D22+D23+D24</f>
        <v>193016</v>
      </c>
      <c r="E25" s="309">
        <f>E20+E22+E23+E24</f>
        <v>406114.8000000001</v>
      </c>
      <c r="F25" s="310">
        <f>F20+F22+F23+F24</f>
        <v>2330561.3000000003</v>
      </c>
    </row>
    <row r="26" spans="1:6" ht="7.15" customHeight="1" thickTop="1">
      <c r="B26" s="311"/>
      <c r="C26" s="311"/>
      <c r="D26" s="311"/>
      <c r="E26" s="311"/>
      <c r="F26" s="311"/>
    </row>
  </sheetData>
  <mergeCells count="1">
    <mergeCell ref="D2:E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view="pageBreakPreview" zoomScaleNormal="90" zoomScaleSheetLayoutView="100" workbookViewId="0"/>
  </sheetViews>
  <sheetFormatPr baseColWidth="10" defaultColWidth="7.5703125" defaultRowHeight="15" customHeight="1"/>
  <cols>
    <col min="1" max="1" width="37.140625" style="284" customWidth="1"/>
    <col min="2" max="2" width="9.28515625" style="288" bestFit="1" customWidth="1"/>
    <col min="3" max="3" width="12.28515625" style="288" bestFit="1" customWidth="1"/>
    <col min="4" max="5" width="10.7109375" style="288" customWidth="1"/>
    <col min="6" max="6" width="11.85546875" style="288" bestFit="1" customWidth="1"/>
    <col min="7" max="16384" width="7.5703125" style="288"/>
  </cols>
  <sheetData>
    <row r="1" spans="1:6" ht="15" customHeight="1">
      <c r="A1" s="285" t="s">
        <v>370</v>
      </c>
      <c r="B1" s="285"/>
      <c r="C1" s="286"/>
      <c r="D1" s="286"/>
      <c r="E1" s="287"/>
      <c r="F1" s="286"/>
    </row>
    <row r="2" spans="1:6" s="291" customFormat="1" ht="15" customHeight="1">
      <c r="A2" s="289"/>
      <c r="B2" s="290"/>
      <c r="D2" s="312" t="s">
        <v>184</v>
      </c>
      <c r="E2" s="312"/>
      <c r="F2" s="290"/>
    </row>
    <row r="3" spans="1:6" s="291" customFormat="1" ht="42" customHeight="1" thickBot="1">
      <c r="A3" s="292"/>
      <c r="B3" s="293" t="s">
        <v>361</v>
      </c>
      <c r="C3" s="293" t="s">
        <v>352</v>
      </c>
      <c r="D3" s="294" t="s">
        <v>371</v>
      </c>
      <c r="E3" s="294" t="s">
        <v>363</v>
      </c>
      <c r="F3" s="295" t="s">
        <v>364</v>
      </c>
    </row>
    <row r="4" spans="1:6" ht="15" customHeight="1">
      <c r="A4" s="285" t="s">
        <v>372</v>
      </c>
      <c r="B4" s="298"/>
      <c r="C4" s="298"/>
      <c r="D4" s="298"/>
      <c r="E4" s="298"/>
      <c r="F4" s="299"/>
    </row>
    <row r="5" spans="1:6" ht="15" customHeight="1">
      <c r="A5" s="289" t="s">
        <v>196</v>
      </c>
      <c r="B5" s="300">
        <v>51.9</v>
      </c>
      <c r="C5" s="300">
        <v>6380.2</v>
      </c>
      <c r="D5" s="300">
        <v>665.2</v>
      </c>
      <c r="E5" s="300">
        <v>1300.5</v>
      </c>
      <c r="F5" s="301">
        <f>SUM(C5:E5)</f>
        <v>8345.9</v>
      </c>
    </row>
    <row r="6" spans="1:6" ht="15" customHeight="1">
      <c r="A6" s="289" t="s">
        <v>197</v>
      </c>
      <c r="B6" s="302">
        <v>16</v>
      </c>
      <c r="C6" s="302">
        <v>1667.8</v>
      </c>
      <c r="D6" s="302">
        <v>174.1</v>
      </c>
      <c r="E6" s="302">
        <v>339.7</v>
      </c>
      <c r="F6" s="303">
        <f>SUM(C6:E6)</f>
        <v>2181.6</v>
      </c>
    </row>
    <row r="7" spans="1:6" ht="15" customHeight="1">
      <c r="A7" s="289"/>
      <c r="B7" s="304">
        <f>B5+B6</f>
        <v>67.900000000000006</v>
      </c>
      <c r="C7" s="304">
        <f>C5+C6</f>
        <v>8048</v>
      </c>
      <c r="D7" s="304">
        <f>D5+D6</f>
        <v>839.30000000000007</v>
      </c>
      <c r="E7" s="304">
        <f>E5+E6</f>
        <v>1640.2</v>
      </c>
      <c r="F7" s="305">
        <f>F5+F6</f>
        <v>10527.5</v>
      </c>
    </row>
    <row r="8" spans="1:6" ht="15" customHeight="1">
      <c r="A8" s="289"/>
      <c r="B8" s="300"/>
      <c r="C8" s="300"/>
      <c r="D8" s="300"/>
      <c r="E8" s="300"/>
      <c r="F8" s="301"/>
    </row>
    <row r="9" spans="1:6" ht="15" customHeight="1">
      <c r="A9" s="289" t="s">
        <v>198</v>
      </c>
      <c r="B9" s="300">
        <v>2</v>
      </c>
      <c r="C9" s="300">
        <v>182.8</v>
      </c>
      <c r="D9" s="300">
        <v>20.6</v>
      </c>
      <c r="E9" s="300">
        <v>31.2</v>
      </c>
      <c r="F9" s="301">
        <f t="shared" ref="F9:F14" si="0">SUM(C9:E9)</f>
        <v>234.6</v>
      </c>
    </row>
    <row r="10" spans="1:6" ht="15" customHeight="1">
      <c r="A10" s="289" t="s">
        <v>218</v>
      </c>
      <c r="B10" s="300">
        <v>0</v>
      </c>
      <c r="C10" s="300">
        <v>0</v>
      </c>
      <c r="D10" s="300">
        <v>0</v>
      </c>
      <c r="E10" s="300">
        <v>0</v>
      </c>
      <c r="F10" s="301">
        <f t="shared" si="0"/>
        <v>0</v>
      </c>
    </row>
    <row r="11" spans="1:6" ht="15" customHeight="1">
      <c r="A11" s="306" t="s">
        <v>199</v>
      </c>
      <c r="B11" s="300">
        <v>421.5</v>
      </c>
      <c r="C11" s="300">
        <v>40919.1</v>
      </c>
      <c r="D11" s="300">
        <v>4425.8999999999996</v>
      </c>
      <c r="E11" s="300">
        <v>6470.7</v>
      </c>
      <c r="F11" s="301">
        <f t="shared" si="0"/>
        <v>51815.7</v>
      </c>
    </row>
    <row r="12" spans="1:6" ht="15" customHeight="1">
      <c r="A12" s="306" t="s">
        <v>200</v>
      </c>
      <c r="B12" s="300">
        <v>352.2</v>
      </c>
      <c r="C12" s="300">
        <v>25217.200000000001</v>
      </c>
      <c r="D12" s="300">
        <v>3275.2</v>
      </c>
      <c r="E12" s="300">
        <v>4255.1000000000004</v>
      </c>
      <c r="F12" s="301">
        <f t="shared" si="0"/>
        <v>32747.5</v>
      </c>
    </row>
    <row r="13" spans="1:6" ht="15" customHeight="1">
      <c r="A13" s="289" t="s">
        <v>201</v>
      </c>
      <c r="B13" s="300">
        <v>11.8</v>
      </c>
      <c r="C13" s="300">
        <v>730.9</v>
      </c>
      <c r="D13" s="300">
        <v>93.7</v>
      </c>
      <c r="E13" s="300">
        <v>126.4</v>
      </c>
      <c r="F13" s="301">
        <f t="shared" si="0"/>
        <v>951</v>
      </c>
    </row>
    <row r="14" spans="1:6" ht="15" customHeight="1">
      <c r="A14" s="289" t="s">
        <v>206</v>
      </c>
      <c r="B14" s="300">
        <v>1.8</v>
      </c>
      <c r="C14" s="300">
        <v>141.9</v>
      </c>
      <c r="D14" s="300">
        <v>14.9</v>
      </c>
      <c r="E14" s="300">
        <v>18.5</v>
      </c>
      <c r="F14" s="301">
        <f t="shared" si="0"/>
        <v>175.3</v>
      </c>
    </row>
    <row r="15" spans="1:6" s="291" customFormat="1" ht="15" customHeight="1" thickBot="1">
      <c r="A15" s="285" t="s">
        <v>373</v>
      </c>
      <c r="B15" s="309">
        <f>SUM(B7:B14)</f>
        <v>857.19999999999982</v>
      </c>
      <c r="C15" s="309">
        <f>SUM(C7:C14)</f>
        <v>75239.89999999998</v>
      </c>
      <c r="D15" s="309">
        <f>SUM(D7:D14)</f>
        <v>8669.6</v>
      </c>
      <c r="E15" s="309">
        <f>SUM(E7:E14)</f>
        <v>12542.1</v>
      </c>
      <c r="F15" s="310">
        <f>SUM(F7:F14)</f>
        <v>96451.599999999991</v>
      </c>
    </row>
    <row r="16" spans="1:6" s="291" customFormat="1" ht="15" customHeight="1" thickTop="1">
      <c r="A16" s="285"/>
      <c r="B16" s="300"/>
      <c r="C16" s="300"/>
      <c r="D16" s="300"/>
      <c r="E16" s="300"/>
      <c r="F16" s="301"/>
    </row>
    <row r="17" spans="1:6" ht="15" customHeight="1">
      <c r="A17" s="285" t="s">
        <v>256</v>
      </c>
      <c r="B17" s="300"/>
      <c r="C17" s="300"/>
      <c r="D17" s="300"/>
      <c r="E17" s="300"/>
      <c r="F17" s="301"/>
    </row>
    <row r="18" spans="1:6" ht="15" customHeight="1">
      <c r="A18" s="306" t="s">
        <v>374</v>
      </c>
      <c r="B18" s="300"/>
      <c r="C18" s="300"/>
      <c r="D18" s="300"/>
      <c r="E18" s="300"/>
      <c r="F18" s="301">
        <v>27640.9</v>
      </c>
    </row>
    <row r="19" spans="1:6" ht="15" customHeight="1">
      <c r="A19" s="306" t="s">
        <v>375</v>
      </c>
      <c r="B19" s="300"/>
      <c r="C19" s="300"/>
      <c r="D19" s="300"/>
      <c r="E19" s="300"/>
      <c r="F19" s="313"/>
    </row>
    <row r="20" spans="1:6" ht="15" customHeight="1">
      <c r="A20" s="314" t="s">
        <v>376</v>
      </c>
      <c r="B20" s="300"/>
      <c r="C20" s="300"/>
      <c r="D20" s="300"/>
      <c r="E20" s="300"/>
      <c r="F20" s="301">
        <v>8049.3</v>
      </c>
    </row>
    <row r="21" spans="1:6" ht="15" customHeight="1">
      <c r="A21" s="314" t="s">
        <v>377</v>
      </c>
      <c r="B21" s="300"/>
      <c r="C21" s="300"/>
      <c r="D21" s="300"/>
      <c r="E21" s="300"/>
      <c r="F21" s="301">
        <v>60761.399999999994</v>
      </c>
    </row>
    <row r="22" spans="1:6" ht="15" customHeight="1" thickBot="1">
      <c r="A22" s="285" t="s">
        <v>378</v>
      </c>
      <c r="B22" s="304"/>
      <c r="C22" s="304"/>
      <c r="D22" s="304"/>
      <c r="E22" s="304"/>
      <c r="F22" s="310">
        <f>SUM(F18:F21)</f>
        <v>96451.6</v>
      </c>
    </row>
    <row r="23" spans="1:6" ht="7.5" customHeight="1" thickTop="1"/>
  </sheetData>
  <pageMargins left="0.19685039370078741" right="0.19685039370078741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view="pageBreakPreview" topLeftCell="B1" zoomScaleNormal="90" zoomScaleSheetLayoutView="100" workbookViewId="0">
      <selection activeCell="B1" sqref="B1"/>
    </sheetView>
  </sheetViews>
  <sheetFormatPr baseColWidth="10" defaultColWidth="6.42578125" defaultRowHeight="15" customHeight="1" outlineLevelCol="1"/>
  <cols>
    <col min="1" max="1" width="48.42578125" style="350" hidden="1" customWidth="1" outlineLevel="1"/>
    <col min="2" max="2" width="41.5703125" style="350" customWidth="1" collapsed="1"/>
    <col min="3" max="7" width="10.85546875" style="355" bestFit="1" customWidth="1"/>
    <col min="8" max="8" width="14.28515625" style="355" customWidth="1"/>
    <col min="9" max="9" width="11.7109375" style="355" bestFit="1" customWidth="1"/>
    <col min="10" max="10" width="10.85546875" style="123" bestFit="1" customWidth="1"/>
    <col min="11" max="11" width="11.42578125" style="123" bestFit="1" customWidth="1"/>
    <col min="12" max="12" width="13.85546875" style="123" customWidth="1"/>
    <col min="13" max="13" width="11.28515625" style="123" bestFit="1" customWidth="1"/>
    <col min="14" max="14" width="11.42578125" style="123" bestFit="1" customWidth="1"/>
    <col min="15" max="16384" width="6.42578125" style="349"/>
  </cols>
  <sheetData>
    <row r="1" spans="1:14" s="329" customFormat="1" ht="15" customHeight="1">
      <c r="A1" s="327"/>
      <c r="B1" s="2" t="s">
        <v>380</v>
      </c>
      <c r="C1" s="2"/>
      <c r="D1" s="118"/>
      <c r="E1" s="118"/>
      <c r="F1" s="118"/>
      <c r="G1" s="118"/>
      <c r="H1" s="118"/>
      <c r="I1" s="118"/>
      <c r="J1" s="328"/>
      <c r="K1" s="328"/>
      <c r="L1" s="328"/>
      <c r="M1" s="328"/>
      <c r="N1" s="63"/>
    </row>
    <row r="2" spans="1:14" s="329" customFormat="1" ht="15" customHeight="1">
      <c r="A2" s="327"/>
      <c r="B2" s="117"/>
      <c r="C2" s="118"/>
      <c r="D2" s="118"/>
      <c r="E2" s="118"/>
      <c r="F2" s="118"/>
      <c r="G2" s="118"/>
      <c r="H2" s="118"/>
      <c r="I2" s="118"/>
      <c r="J2" s="328"/>
      <c r="K2" s="328"/>
      <c r="L2" s="328"/>
      <c r="M2" s="328"/>
      <c r="N2" s="63"/>
    </row>
    <row r="3" spans="1:14" s="332" customFormat="1" ht="15" customHeight="1">
      <c r="A3" s="330"/>
      <c r="B3" s="331"/>
      <c r="C3" s="397" t="s">
        <v>1</v>
      </c>
      <c r="D3" s="397"/>
      <c r="E3" s="397"/>
      <c r="F3" s="398"/>
      <c r="G3" s="399" t="s">
        <v>379</v>
      </c>
      <c r="H3" s="397"/>
      <c r="I3" s="397"/>
      <c r="J3" s="398"/>
      <c r="K3" s="400" t="s">
        <v>339</v>
      </c>
      <c r="L3" s="401"/>
      <c r="M3" s="401"/>
      <c r="N3" s="401"/>
    </row>
    <row r="4" spans="1:14" s="73" customFormat="1" ht="42" customHeight="1" thickBot="1">
      <c r="A4" s="333"/>
      <c r="B4" s="8" t="s">
        <v>268</v>
      </c>
      <c r="C4" s="334">
        <v>2013</v>
      </c>
      <c r="D4" s="334">
        <v>2014</v>
      </c>
      <c r="E4" s="334">
        <v>2015</v>
      </c>
      <c r="F4" s="334">
        <v>2016</v>
      </c>
      <c r="G4" s="335" t="s">
        <v>381</v>
      </c>
      <c r="H4" s="336" t="s">
        <v>382</v>
      </c>
      <c r="I4" s="9" t="s">
        <v>383</v>
      </c>
      <c r="J4" s="337" t="s">
        <v>194</v>
      </c>
      <c r="K4" s="335" t="s">
        <v>381</v>
      </c>
      <c r="L4" s="336" t="s">
        <v>384</v>
      </c>
      <c r="M4" s="336" t="s">
        <v>385</v>
      </c>
      <c r="N4" s="119" t="s">
        <v>194</v>
      </c>
    </row>
    <row r="5" spans="1:14" s="70" customFormat="1" ht="15" customHeight="1">
      <c r="A5" s="338"/>
      <c r="B5" s="75" t="s">
        <v>386</v>
      </c>
      <c r="C5" s="80"/>
      <c r="D5" s="80"/>
      <c r="E5" s="80"/>
      <c r="F5" s="126"/>
      <c r="G5" s="339"/>
      <c r="H5" s="339"/>
      <c r="I5" s="340"/>
      <c r="J5" s="341"/>
      <c r="K5" s="342"/>
      <c r="L5" s="339"/>
      <c r="M5" s="339"/>
      <c r="N5" s="82"/>
    </row>
    <row r="6" spans="1:14" s="70" customFormat="1" ht="15" customHeight="1">
      <c r="A6" s="16" t="s">
        <v>5</v>
      </c>
      <c r="B6" s="117" t="s">
        <v>6</v>
      </c>
      <c r="C6" s="17">
        <v>2973164.0999999996</v>
      </c>
      <c r="D6" s="17">
        <v>3061444.5000000005</v>
      </c>
      <c r="E6" s="17">
        <v>3173700.9</v>
      </c>
      <c r="F6" s="199">
        <v>3262398</v>
      </c>
      <c r="G6" s="17">
        <v>3295353.0999999992</v>
      </c>
      <c r="H6" s="17">
        <v>46690.3</v>
      </c>
      <c r="I6" s="17">
        <v>0</v>
      </c>
      <c r="J6" s="199">
        <f>G6+H6+I6</f>
        <v>3342043.399999999</v>
      </c>
      <c r="K6" s="18">
        <v>3423698.7999999993</v>
      </c>
      <c r="L6" s="17">
        <v>48720.3</v>
      </c>
      <c r="M6" s="17">
        <v>0</v>
      </c>
      <c r="N6" s="15">
        <f>K6+L6+M6</f>
        <v>3472419.0999999992</v>
      </c>
    </row>
    <row r="7" spans="1:14" s="70" customFormat="1" ht="15" customHeight="1">
      <c r="A7" s="16" t="s">
        <v>7</v>
      </c>
      <c r="B7" s="117" t="s">
        <v>8</v>
      </c>
      <c r="C7" s="17">
        <v>238411.79999999996</v>
      </c>
      <c r="D7" s="17">
        <v>250956.5</v>
      </c>
      <c r="E7" s="17">
        <v>254543.30000000002</v>
      </c>
      <c r="F7" s="199">
        <v>252329.5</v>
      </c>
      <c r="G7" s="17">
        <v>256494.69999999998</v>
      </c>
      <c r="H7" s="17">
        <v>0</v>
      </c>
      <c r="I7" s="17">
        <v>0</v>
      </c>
      <c r="J7" s="199">
        <f t="shared" ref="J7:J14" si="0">G7+H7+I7</f>
        <v>256494.69999999998</v>
      </c>
      <c r="K7" s="18">
        <v>270942.90000000002</v>
      </c>
      <c r="L7" s="17">
        <v>0</v>
      </c>
      <c r="M7" s="17">
        <v>0</v>
      </c>
      <c r="N7" s="15">
        <f t="shared" ref="N7:N14" si="1">K7+L7+M7</f>
        <v>270942.90000000002</v>
      </c>
    </row>
    <row r="8" spans="1:14" s="70" customFormat="1" ht="15" customHeight="1">
      <c r="A8" s="16" t="s">
        <v>9</v>
      </c>
      <c r="B8" s="117" t="s">
        <v>10</v>
      </c>
      <c r="C8" s="17">
        <v>396295.6</v>
      </c>
      <c r="D8" s="17">
        <v>400572.5</v>
      </c>
      <c r="E8" s="17">
        <v>406084.4</v>
      </c>
      <c r="F8" s="199">
        <v>404753.60000000003</v>
      </c>
      <c r="G8" s="17">
        <v>0</v>
      </c>
      <c r="H8" s="17">
        <v>2249175.3999999994</v>
      </c>
      <c r="I8" s="17">
        <v>-1845499</v>
      </c>
      <c r="J8" s="199">
        <f t="shared" si="0"/>
        <v>403676.39999999944</v>
      </c>
      <c r="K8" s="18">
        <v>0</v>
      </c>
      <c r="L8" s="17">
        <v>2395343.2000000002</v>
      </c>
      <c r="M8" s="17">
        <v>-1977443.8</v>
      </c>
      <c r="N8" s="15">
        <f t="shared" si="1"/>
        <v>417899.40000000014</v>
      </c>
    </row>
    <row r="9" spans="1:14" s="70" customFormat="1" ht="15" customHeight="1">
      <c r="A9" s="16" t="s">
        <v>11</v>
      </c>
      <c r="B9" s="117" t="s">
        <v>12</v>
      </c>
      <c r="C9" s="17">
        <v>402151.10000000003</v>
      </c>
      <c r="D9" s="17">
        <v>296503.90000000002</v>
      </c>
      <c r="E9" s="17">
        <v>256023.80000000002</v>
      </c>
      <c r="F9" s="199">
        <v>244535.69999999998</v>
      </c>
      <c r="G9" s="17">
        <v>151167.20000000001</v>
      </c>
      <c r="H9" s="17">
        <v>94109.499999999985</v>
      </c>
      <c r="I9" s="17">
        <v>0</v>
      </c>
      <c r="J9" s="199">
        <f t="shared" si="0"/>
        <v>245276.7</v>
      </c>
      <c r="K9" s="18">
        <v>181616.09999999998</v>
      </c>
      <c r="L9" s="17">
        <v>110823.29999999999</v>
      </c>
      <c r="M9" s="17">
        <v>0</v>
      </c>
      <c r="N9" s="15">
        <f t="shared" si="1"/>
        <v>292439.39999999997</v>
      </c>
    </row>
    <row r="10" spans="1:14" s="70" customFormat="1" ht="15" customHeight="1">
      <c r="A10" s="16" t="s">
        <v>13</v>
      </c>
      <c r="B10" s="117" t="s">
        <v>13</v>
      </c>
      <c r="C10" s="17">
        <v>307147.5</v>
      </c>
      <c r="D10" s="17">
        <v>289834</v>
      </c>
      <c r="E10" s="17">
        <v>304688.5</v>
      </c>
      <c r="F10" s="199">
        <v>314037.39999999997</v>
      </c>
      <c r="G10" s="17">
        <v>259956.9</v>
      </c>
      <c r="H10" s="17">
        <v>60337.7</v>
      </c>
      <c r="I10" s="17">
        <v>-1218.2</v>
      </c>
      <c r="J10" s="199">
        <f t="shared" si="0"/>
        <v>319076.39999999997</v>
      </c>
      <c r="K10" s="18">
        <v>255332.8</v>
      </c>
      <c r="L10" s="17">
        <v>58999.9</v>
      </c>
      <c r="M10" s="17">
        <v>-1466</v>
      </c>
      <c r="N10" s="15">
        <f t="shared" si="1"/>
        <v>312866.7</v>
      </c>
    </row>
    <row r="11" spans="1:14" s="70" customFormat="1" ht="15" customHeight="1">
      <c r="A11" s="16" t="s">
        <v>14</v>
      </c>
      <c r="B11" s="117" t="s">
        <v>15</v>
      </c>
      <c r="C11" s="17">
        <v>195765.4</v>
      </c>
      <c r="D11" s="17">
        <v>178368.3</v>
      </c>
      <c r="E11" s="17">
        <v>170756.1</v>
      </c>
      <c r="F11" s="199">
        <v>163733.1</v>
      </c>
      <c r="G11" s="17">
        <v>103016.5</v>
      </c>
      <c r="H11" s="17">
        <v>92190.2</v>
      </c>
      <c r="I11" s="17">
        <v>0</v>
      </c>
      <c r="J11" s="199">
        <f t="shared" si="0"/>
        <v>195206.7</v>
      </c>
      <c r="K11" s="18">
        <v>100132</v>
      </c>
      <c r="L11" s="17">
        <v>106495.9</v>
      </c>
      <c r="M11" s="17">
        <v>0</v>
      </c>
      <c r="N11" s="15">
        <f t="shared" si="1"/>
        <v>206627.9</v>
      </c>
    </row>
    <row r="12" spans="1:14" s="70" customFormat="1" ht="15" customHeight="1">
      <c r="A12" s="16" t="s">
        <v>16</v>
      </c>
      <c r="B12" s="117" t="s">
        <v>17</v>
      </c>
      <c r="C12" s="17">
        <v>160198.79999999999</v>
      </c>
      <c r="D12" s="17">
        <v>189811</v>
      </c>
      <c r="E12" s="17">
        <v>196808.6</v>
      </c>
      <c r="F12" s="199">
        <v>222776.19999999998</v>
      </c>
      <c r="G12" s="17">
        <v>179800.4</v>
      </c>
      <c r="H12" s="17">
        <v>1969.2</v>
      </c>
      <c r="I12" s="17">
        <v>0</v>
      </c>
      <c r="J12" s="199">
        <f t="shared" si="0"/>
        <v>181769.60000000001</v>
      </c>
      <c r="K12" s="18">
        <v>210565.19999999998</v>
      </c>
      <c r="L12" s="17">
        <v>1969.2</v>
      </c>
      <c r="M12" s="17">
        <v>0</v>
      </c>
      <c r="N12" s="15">
        <f t="shared" si="1"/>
        <v>212534.39999999999</v>
      </c>
    </row>
    <row r="13" spans="1:14" s="70" customFormat="1" ht="15" customHeight="1">
      <c r="A13" s="16" t="s">
        <v>18</v>
      </c>
      <c r="B13" s="117" t="s">
        <v>19</v>
      </c>
      <c r="C13" s="17">
        <v>118801.79999999999</v>
      </c>
      <c r="D13" s="17">
        <v>122800.8</v>
      </c>
      <c r="E13" s="17">
        <v>133630.1</v>
      </c>
      <c r="F13" s="199">
        <v>138049.4</v>
      </c>
      <c r="G13" s="17">
        <v>75938.8</v>
      </c>
      <c r="H13" s="17">
        <v>62253.3</v>
      </c>
      <c r="I13" s="17">
        <v>0</v>
      </c>
      <c r="J13" s="199">
        <f t="shared" si="0"/>
        <v>138192.1</v>
      </c>
      <c r="K13" s="18">
        <v>77772.899999999994</v>
      </c>
      <c r="L13" s="17">
        <v>70978.799999999988</v>
      </c>
      <c r="M13" s="17">
        <v>0</v>
      </c>
      <c r="N13" s="15">
        <f t="shared" si="1"/>
        <v>148751.69999999998</v>
      </c>
    </row>
    <row r="14" spans="1:14" s="70" customFormat="1" ht="15" customHeight="1">
      <c r="A14" s="16" t="s">
        <v>20</v>
      </c>
      <c r="B14" s="117" t="s">
        <v>20</v>
      </c>
      <c r="C14" s="22">
        <v>25611.7</v>
      </c>
      <c r="D14" s="22">
        <v>25323.200000000001</v>
      </c>
      <c r="E14" s="22">
        <v>28648</v>
      </c>
      <c r="F14" s="343">
        <v>19369.7</v>
      </c>
      <c r="G14" s="22">
        <v>19504.900000000001</v>
      </c>
      <c r="H14" s="22">
        <v>2374.3000000000002</v>
      </c>
      <c r="I14" s="22">
        <v>0</v>
      </c>
      <c r="J14" s="343">
        <f t="shared" si="0"/>
        <v>21879.200000000001</v>
      </c>
      <c r="K14" s="23">
        <v>30069.599999999999</v>
      </c>
      <c r="L14" s="22">
        <v>2944.9</v>
      </c>
      <c r="M14" s="22">
        <v>0</v>
      </c>
      <c r="N14" s="24">
        <f t="shared" si="1"/>
        <v>33014.5</v>
      </c>
    </row>
    <row r="15" spans="1:14" s="70" customFormat="1" ht="15" customHeight="1">
      <c r="A15" s="338"/>
      <c r="B15" s="75" t="s">
        <v>387</v>
      </c>
      <c r="C15" s="174">
        <f t="shared" ref="C15:I15" si="2">SUM(C6:C14)</f>
        <v>4817547.8</v>
      </c>
      <c r="D15" s="174">
        <f t="shared" si="2"/>
        <v>4815614.7</v>
      </c>
      <c r="E15" s="174">
        <f t="shared" si="2"/>
        <v>4924883.6999999983</v>
      </c>
      <c r="F15" s="175">
        <f t="shared" si="2"/>
        <v>5021982.6000000006</v>
      </c>
      <c r="G15" s="174">
        <f t="shared" si="2"/>
        <v>4341232.5</v>
      </c>
      <c r="H15" s="174">
        <f t="shared" si="2"/>
        <v>2609099.8999999994</v>
      </c>
      <c r="I15" s="174">
        <f t="shared" si="2"/>
        <v>-1846717.2</v>
      </c>
      <c r="J15" s="175">
        <f>SUM(J6:J14)</f>
        <v>5103615.1999999983</v>
      </c>
      <c r="K15" s="176">
        <f>SUM(K6:K14)</f>
        <v>4550130.3</v>
      </c>
      <c r="L15" s="174">
        <f>SUM(L6:L14)</f>
        <v>2796275.4999999995</v>
      </c>
      <c r="M15" s="174">
        <f>SUM(M6:M14)</f>
        <v>-1978909.8</v>
      </c>
      <c r="N15" s="177">
        <f>K15+L15+M15</f>
        <v>5367495.9999999991</v>
      </c>
    </row>
    <row r="16" spans="1:14" s="70" customFormat="1" ht="15" customHeight="1">
      <c r="A16" s="338"/>
      <c r="B16" s="117"/>
      <c r="C16" s="80"/>
      <c r="D16" s="80"/>
      <c r="E16" s="80"/>
      <c r="F16" s="80"/>
      <c r="G16" s="342"/>
      <c r="H16" s="339"/>
      <c r="I16" s="340"/>
      <c r="J16" s="199"/>
      <c r="K16" s="342"/>
      <c r="L16" s="339"/>
      <c r="M16" s="339"/>
      <c r="N16" s="82"/>
    </row>
    <row r="17" spans="1:14" ht="15" customHeight="1">
      <c r="A17" s="155"/>
      <c r="B17" s="75" t="s">
        <v>388</v>
      </c>
      <c r="C17" s="344"/>
      <c r="D17" s="344"/>
      <c r="E17" s="344"/>
      <c r="F17" s="345"/>
      <c r="G17" s="344"/>
      <c r="H17" s="344"/>
      <c r="I17" s="344"/>
      <c r="J17" s="107"/>
      <c r="K17" s="14"/>
      <c r="L17" s="80"/>
      <c r="M17" s="80"/>
      <c r="N17" s="28"/>
    </row>
    <row r="18" spans="1:14" ht="15" customHeight="1">
      <c r="A18" s="346" t="s">
        <v>389</v>
      </c>
      <c r="B18" s="117" t="s">
        <v>390</v>
      </c>
      <c r="C18" s="17">
        <v>914793.5</v>
      </c>
      <c r="D18" s="17">
        <v>746893</v>
      </c>
      <c r="E18" s="17">
        <v>794211.1</v>
      </c>
      <c r="F18" s="199">
        <v>757831.2</v>
      </c>
      <c r="G18" s="17">
        <v>488242.29999999981</v>
      </c>
      <c r="H18" s="17">
        <v>353258.30000000005</v>
      </c>
      <c r="I18" s="17">
        <v>-423.60000000009313</v>
      </c>
      <c r="J18" s="199">
        <f t="shared" ref="J18:J25" si="3">G18+H18+I18</f>
        <v>841076.99999999977</v>
      </c>
      <c r="K18" s="18">
        <v>476533.29999999993</v>
      </c>
      <c r="L18" s="17">
        <v>350475.7</v>
      </c>
      <c r="M18" s="17">
        <v>-210.9</v>
      </c>
      <c r="N18" s="15">
        <f t="shared" ref="N18:N39" si="4">K18+L18+M18</f>
        <v>826798.1</v>
      </c>
    </row>
    <row r="19" spans="1:14" ht="15" customHeight="1">
      <c r="A19" s="347" t="s">
        <v>391</v>
      </c>
      <c r="B19" s="117" t="s">
        <v>26</v>
      </c>
      <c r="C19" s="17">
        <v>1019022.9</v>
      </c>
      <c r="D19" s="17">
        <v>1033464.2</v>
      </c>
      <c r="E19" s="17">
        <v>1025137.6</v>
      </c>
      <c r="F19" s="199">
        <v>1036943.9</v>
      </c>
      <c r="G19" s="17">
        <v>8137.7</v>
      </c>
      <c r="H19" s="17">
        <v>981236.5</v>
      </c>
      <c r="I19" s="17">
        <v>-333.2</v>
      </c>
      <c r="J19" s="199">
        <f t="shared" si="3"/>
        <v>989041</v>
      </c>
      <c r="K19" s="18">
        <v>8368.2999999999993</v>
      </c>
      <c r="L19" s="17">
        <v>1015202.3</v>
      </c>
      <c r="M19" s="17">
        <v>-629.20000000000005</v>
      </c>
      <c r="N19" s="15">
        <f t="shared" si="4"/>
        <v>1022941.4000000001</v>
      </c>
    </row>
    <row r="20" spans="1:14" ht="15" customHeight="1">
      <c r="A20" s="347" t="s">
        <v>392</v>
      </c>
      <c r="B20" s="117" t="s">
        <v>393</v>
      </c>
      <c r="C20" s="17">
        <v>870839.7</v>
      </c>
      <c r="D20" s="17">
        <v>812100.6</v>
      </c>
      <c r="E20" s="17">
        <v>876362.3</v>
      </c>
      <c r="F20" s="199">
        <v>913899.5</v>
      </c>
      <c r="G20" s="17">
        <v>405897.3</v>
      </c>
      <c r="H20" s="17">
        <v>565687.19999999995</v>
      </c>
      <c r="I20" s="17">
        <v>-106.8</v>
      </c>
      <c r="J20" s="199">
        <f t="shared" si="3"/>
        <v>971477.7</v>
      </c>
      <c r="K20" s="18">
        <v>415758.2</v>
      </c>
      <c r="L20" s="17">
        <v>598293.5</v>
      </c>
      <c r="M20" s="17">
        <v>-84.5</v>
      </c>
      <c r="N20" s="15">
        <f t="shared" si="4"/>
        <v>1013967.2</v>
      </c>
    </row>
    <row r="21" spans="1:14" ht="15" customHeight="1">
      <c r="A21" s="347" t="s">
        <v>394</v>
      </c>
      <c r="B21" s="117" t="s">
        <v>395</v>
      </c>
      <c r="C21" s="17">
        <v>483911.4</v>
      </c>
      <c r="D21" s="17">
        <v>398944.1</v>
      </c>
      <c r="E21" s="17">
        <v>420892.6</v>
      </c>
      <c r="F21" s="199">
        <v>440205.2</v>
      </c>
      <c r="G21" s="17">
        <v>205453.7</v>
      </c>
      <c r="H21" s="17">
        <v>212176.5</v>
      </c>
      <c r="I21" s="17">
        <v>-29</v>
      </c>
      <c r="J21" s="199">
        <f t="shared" si="3"/>
        <v>417601.2</v>
      </c>
      <c r="K21" s="18">
        <v>205675.9</v>
      </c>
      <c r="L21" s="17">
        <v>217731.5</v>
      </c>
      <c r="M21" s="17">
        <v>-220.7</v>
      </c>
      <c r="N21" s="15">
        <f t="shared" si="4"/>
        <v>423186.7</v>
      </c>
    </row>
    <row r="22" spans="1:14" ht="15" customHeight="1">
      <c r="A22" s="347" t="s">
        <v>396</v>
      </c>
      <c r="B22" s="117" t="s">
        <v>397</v>
      </c>
      <c r="C22" s="17">
        <v>90316.7</v>
      </c>
      <c r="D22" s="17">
        <v>91725.2</v>
      </c>
      <c r="E22" s="17">
        <v>93589.1</v>
      </c>
      <c r="F22" s="199">
        <v>91318.2</v>
      </c>
      <c r="G22" s="17">
        <v>67386.899999999994</v>
      </c>
      <c r="H22" s="17">
        <v>36648.5</v>
      </c>
      <c r="I22" s="17">
        <v>0</v>
      </c>
      <c r="J22" s="199">
        <f t="shared" si="3"/>
        <v>104035.4</v>
      </c>
      <c r="K22" s="18">
        <v>66481.7</v>
      </c>
      <c r="L22" s="17">
        <v>38630.800000000003</v>
      </c>
      <c r="M22" s="17">
        <v>0</v>
      </c>
      <c r="N22" s="15">
        <f t="shared" si="4"/>
        <v>105112.5</v>
      </c>
    </row>
    <row r="23" spans="1:14" ht="15" customHeight="1">
      <c r="A23" s="347" t="s">
        <v>398</v>
      </c>
      <c r="B23" s="117" t="s">
        <v>399</v>
      </c>
      <c r="C23" s="17">
        <v>174472</v>
      </c>
      <c r="D23" s="17">
        <v>166219.6</v>
      </c>
      <c r="E23" s="17">
        <v>173938.2</v>
      </c>
      <c r="F23" s="199">
        <v>199631</v>
      </c>
      <c r="G23" s="17">
        <v>132925.70000000001</v>
      </c>
      <c r="H23" s="17">
        <v>55406.1</v>
      </c>
      <c r="I23" s="17">
        <v>-293.10000000000002</v>
      </c>
      <c r="J23" s="199">
        <f t="shared" si="3"/>
        <v>188038.7</v>
      </c>
      <c r="K23" s="18">
        <v>136579.4</v>
      </c>
      <c r="L23" s="17">
        <v>77857.600000000006</v>
      </c>
      <c r="M23" s="17">
        <v>-293.10000000000002</v>
      </c>
      <c r="N23" s="15">
        <f t="shared" si="4"/>
        <v>214143.9</v>
      </c>
    </row>
    <row r="24" spans="1:14" ht="15" customHeight="1">
      <c r="A24" s="347" t="s">
        <v>400</v>
      </c>
      <c r="B24" s="117" t="s">
        <v>112</v>
      </c>
      <c r="C24" s="17">
        <v>510956.3</v>
      </c>
      <c r="D24" s="17">
        <v>516324.5</v>
      </c>
      <c r="E24" s="17">
        <v>541913.19999999995</v>
      </c>
      <c r="F24" s="199">
        <v>569357.9</v>
      </c>
      <c r="G24" s="17">
        <v>461775</v>
      </c>
      <c r="H24" s="17">
        <v>97716.5</v>
      </c>
      <c r="I24" s="17">
        <v>-32.5</v>
      </c>
      <c r="J24" s="199">
        <f t="shared" si="3"/>
        <v>559459</v>
      </c>
      <c r="K24" s="18">
        <v>474953.3</v>
      </c>
      <c r="L24" s="17">
        <v>94299.5</v>
      </c>
      <c r="M24" s="17">
        <v>-27.6</v>
      </c>
      <c r="N24" s="15">
        <f t="shared" si="4"/>
        <v>569225.20000000007</v>
      </c>
    </row>
    <row r="25" spans="1:14" ht="15" customHeight="1">
      <c r="A25" s="347" t="s">
        <v>263</v>
      </c>
      <c r="B25" s="29" t="s">
        <v>191</v>
      </c>
      <c r="C25" s="22">
        <v>366499.5</v>
      </c>
      <c r="D25" s="22">
        <v>376588</v>
      </c>
      <c r="E25" s="22">
        <v>377064.7</v>
      </c>
      <c r="F25" s="343">
        <v>382947</v>
      </c>
      <c r="G25" s="22">
        <v>255514.1</v>
      </c>
      <c r="H25" s="22">
        <v>140829.5</v>
      </c>
      <c r="I25" s="22">
        <v>0</v>
      </c>
      <c r="J25" s="343">
        <f t="shared" si="3"/>
        <v>396343.6</v>
      </c>
      <c r="K25" s="23">
        <v>267600.90000000002</v>
      </c>
      <c r="L25" s="22">
        <v>139684.6</v>
      </c>
      <c r="M25" s="22">
        <v>0</v>
      </c>
      <c r="N25" s="24">
        <f t="shared" si="4"/>
        <v>407285.5</v>
      </c>
    </row>
    <row r="26" spans="1:14" ht="15" customHeight="1">
      <c r="A26" s="347" t="s">
        <v>401</v>
      </c>
      <c r="B26" s="75" t="s">
        <v>402</v>
      </c>
      <c r="C26" s="174">
        <f t="shared" ref="C26:M26" si="5">SUM(C18:C25)</f>
        <v>4430812</v>
      </c>
      <c r="D26" s="174">
        <f t="shared" si="5"/>
        <v>4142259.2</v>
      </c>
      <c r="E26" s="174">
        <f t="shared" si="5"/>
        <v>4303108.8000000007</v>
      </c>
      <c r="F26" s="175">
        <f t="shared" si="5"/>
        <v>4392133.9000000004</v>
      </c>
      <c r="G26" s="174">
        <f t="shared" si="5"/>
        <v>2025332.6999999997</v>
      </c>
      <c r="H26" s="174">
        <f t="shared" si="5"/>
        <v>2442959.1</v>
      </c>
      <c r="I26" s="174">
        <f t="shared" si="5"/>
        <v>-1218.200000000093</v>
      </c>
      <c r="J26" s="175">
        <f t="shared" si="5"/>
        <v>4467073.5999999996</v>
      </c>
      <c r="K26" s="176">
        <f t="shared" si="5"/>
        <v>2051951</v>
      </c>
      <c r="L26" s="174">
        <f t="shared" si="5"/>
        <v>2532175.5</v>
      </c>
      <c r="M26" s="174">
        <f t="shared" si="5"/>
        <v>-1466</v>
      </c>
      <c r="N26" s="177">
        <f t="shared" si="4"/>
        <v>4582660.5</v>
      </c>
    </row>
    <row r="27" spans="1:14" ht="15" customHeight="1">
      <c r="A27" s="348"/>
      <c r="B27" s="117"/>
      <c r="C27" s="80"/>
      <c r="D27" s="80"/>
      <c r="E27" s="80"/>
      <c r="F27" s="107"/>
      <c r="G27" s="17"/>
      <c r="H27" s="17"/>
      <c r="I27" s="17"/>
      <c r="J27" s="199"/>
      <c r="K27" s="18"/>
      <c r="L27" s="17"/>
      <c r="M27" s="17"/>
      <c r="N27" s="15"/>
    </row>
    <row r="28" spans="1:14" ht="25.5">
      <c r="A28" s="347" t="s">
        <v>403</v>
      </c>
      <c r="B28" s="156" t="s">
        <v>404</v>
      </c>
      <c r="C28" s="13"/>
      <c r="D28" s="13"/>
      <c r="E28" s="17"/>
      <c r="F28" s="199"/>
      <c r="G28" s="17">
        <v>1845499</v>
      </c>
      <c r="H28" s="17">
        <v>0</v>
      </c>
      <c r="I28" s="17">
        <v>-1845499</v>
      </c>
      <c r="J28" s="199">
        <f>G28+H28+I28</f>
        <v>0</v>
      </c>
      <c r="K28" s="18">
        <v>1977443.8</v>
      </c>
      <c r="L28" s="17"/>
      <c r="M28" s="17">
        <v>-1977443.8</v>
      </c>
      <c r="N28" s="15">
        <f t="shared" si="4"/>
        <v>0</v>
      </c>
    </row>
    <row r="29" spans="1:14" ht="23.25" customHeight="1">
      <c r="A29" s="347" t="s">
        <v>405</v>
      </c>
      <c r="B29" s="156" t="s">
        <v>192</v>
      </c>
      <c r="C29" s="22">
        <v>376515.69999999995</v>
      </c>
      <c r="D29" s="22">
        <v>385304.2</v>
      </c>
      <c r="E29" s="22">
        <v>387158.8</v>
      </c>
      <c r="F29" s="343">
        <v>449312.4</v>
      </c>
      <c r="G29" s="22">
        <v>291108</v>
      </c>
      <c r="H29" s="22">
        <v>173789.9</v>
      </c>
      <c r="I29" s="22"/>
      <c r="J29" s="343">
        <f>G29+H29+I29</f>
        <v>464897.9</v>
      </c>
      <c r="K29" s="23">
        <v>313731.5</v>
      </c>
      <c r="L29" s="22">
        <v>164641.79999999999</v>
      </c>
      <c r="M29" s="22"/>
      <c r="N29" s="24">
        <f t="shared" si="4"/>
        <v>478373.3</v>
      </c>
    </row>
    <row r="30" spans="1:14" ht="25.5">
      <c r="A30" s="347"/>
      <c r="B30" s="141" t="s">
        <v>406</v>
      </c>
      <c r="C30" s="174">
        <f t="shared" ref="C30:N30" si="6">C26+C28+C29</f>
        <v>4807327.7</v>
      </c>
      <c r="D30" s="174">
        <f t="shared" si="6"/>
        <v>4527563.4000000004</v>
      </c>
      <c r="E30" s="174">
        <f t="shared" si="6"/>
        <v>4690267.6000000006</v>
      </c>
      <c r="F30" s="175">
        <f t="shared" si="6"/>
        <v>4841446.3000000007</v>
      </c>
      <c r="G30" s="174">
        <f t="shared" si="6"/>
        <v>4161939.6999999997</v>
      </c>
      <c r="H30" s="174">
        <f t="shared" si="6"/>
        <v>2616749</v>
      </c>
      <c r="I30" s="174">
        <f t="shared" si="6"/>
        <v>-1846717.2000000002</v>
      </c>
      <c r="J30" s="175">
        <f t="shared" si="6"/>
        <v>4931971.5</v>
      </c>
      <c r="K30" s="176">
        <f t="shared" si="6"/>
        <v>4343126.3</v>
      </c>
      <c r="L30" s="174">
        <f t="shared" si="6"/>
        <v>2696817.3</v>
      </c>
      <c r="M30" s="174">
        <f t="shared" si="6"/>
        <v>-1978909.8</v>
      </c>
      <c r="N30" s="177">
        <f t="shared" si="6"/>
        <v>5061033.8</v>
      </c>
    </row>
    <row r="31" spans="1:14" ht="15" customHeight="1">
      <c r="A31" s="347"/>
      <c r="B31" s="141"/>
      <c r="C31" s="17"/>
      <c r="D31" s="17"/>
      <c r="E31" s="17"/>
      <c r="F31" s="199"/>
      <c r="G31" s="17"/>
      <c r="H31" s="17"/>
      <c r="I31" s="17"/>
      <c r="J31" s="199"/>
      <c r="K31" s="17"/>
      <c r="L31" s="17"/>
      <c r="M31" s="17"/>
      <c r="N31" s="15"/>
    </row>
    <row r="32" spans="1:14" ht="15" customHeight="1">
      <c r="A32" s="347"/>
      <c r="B32" s="141" t="s">
        <v>407</v>
      </c>
      <c r="C32" s="17">
        <f t="shared" ref="C32:N32" si="7">C15-C30</f>
        <v>10220.099999999627</v>
      </c>
      <c r="D32" s="17">
        <f t="shared" si="7"/>
        <v>288051.29999999981</v>
      </c>
      <c r="E32" s="17">
        <f t="shared" si="7"/>
        <v>234616.09999999776</v>
      </c>
      <c r="F32" s="199">
        <f t="shared" si="7"/>
        <v>180536.29999999981</v>
      </c>
      <c r="G32" s="17">
        <f t="shared" si="7"/>
        <v>179292.80000000028</v>
      </c>
      <c r="H32" s="17">
        <f t="shared" si="7"/>
        <v>-7649.1000000005588</v>
      </c>
      <c r="I32" s="17">
        <f t="shared" si="7"/>
        <v>0</v>
      </c>
      <c r="J32" s="199">
        <f t="shared" si="7"/>
        <v>171643.69999999832</v>
      </c>
      <c r="K32" s="18">
        <f t="shared" si="7"/>
        <v>207004</v>
      </c>
      <c r="L32" s="17">
        <f t="shared" si="7"/>
        <v>99458.199999999721</v>
      </c>
      <c r="M32" s="17">
        <f t="shared" si="7"/>
        <v>0</v>
      </c>
      <c r="N32" s="15">
        <f t="shared" si="7"/>
        <v>306462.19999999925</v>
      </c>
    </row>
    <row r="33" spans="1:14" ht="15" customHeight="1">
      <c r="A33" s="347"/>
      <c r="B33" s="156"/>
      <c r="C33" s="17"/>
      <c r="D33" s="17"/>
      <c r="E33" s="17"/>
      <c r="F33" s="199"/>
      <c r="G33" s="17"/>
      <c r="H33" s="17"/>
      <c r="I33" s="17"/>
      <c r="J33" s="199"/>
      <c r="K33" s="17"/>
      <c r="L33" s="17"/>
      <c r="M33" s="17"/>
      <c r="N33" s="15"/>
    </row>
    <row r="34" spans="1:14" ht="15" customHeight="1">
      <c r="A34" s="347"/>
      <c r="B34" s="75" t="s">
        <v>259</v>
      </c>
      <c r="C34" s="17"/>
      <c r="D34" s="17"/>
      <c r="E34" s="17"/>
      <c r="F34" s="199"/>
      <c r="G34" s="17"/>
      <c r="H34" s="17"/>
      <c r="I34" s="17"/>
      <c r="J34" s="199"/>
      <c r="K34" s="17"/>
      <c r="L34" s="17"/>
      <c r="M34" s="17"/>
      <c r="N34" s="15"/>
    </row>
    <row r="35" spans="1:14" ht="25.5">
      <c r="A35" s="347" t="s">
        <v>408</v>
      </c>
      <c r="B35" s="156" t="s">
        <v>409</v>
      </c>
      <c r="C35" s="17">
        <v>-125392.2</v>
      </c>
      <c r="D35" s="17">
        <v>-93893.6</v>
      </c>
      <c r="E35" s="17">
        <v>-129443.4</v>
      </c>
      <c r="F35" s="199">
        <v>-240545.6</v>
      </c>
      <c r="G35" s="17">
        <v>-208202.8</v>
      </c>
      <c r="H35" s="17">
        <v>-113198.39999999999</v>
      </c>
      <c r="I35" s="17"/>
      <c r="J35" s="199">
        <f>G35+H35+I35</f>
        <v>-321401.19999999995</v>
      </c>
      <c r="K35" s="18">
        <v>-233416</v>
      </c>
      <c r="L35" s="17">
        <v>-120468</v>
      </c>
      <c r="M35" s="17"/>
      <c r="N35" s="15">
        <f t="shared" si="4"/>
        <v>-353884</v>
      </c>
    </row>
    <row r="36" spans="1:14" ht="12.75">
      <c r="A36" s="347" t="s">
        <v>410</v>
      </c>
      <c r="B36" s="156" t="s">
        <v>411</v>
      </c>
      <c r="C36" s="17">
        <v>64795.199999999997</v>
      </c>
      <c r="D36" s="17">
        <v>36652.1</v>
      </c>
      <c r="E36" s="17">
        <v>41688.6</v>
      </c>
      <c r="F36" s="199">
        <v>68455</v>
      </c>
      <c r="G36" s="17">
        <v>57618.400000000001</v>
      </c>
      <c r="H36" s="17">
        <v>2550.3000000000002</v>
      </c>
      <c r="I36" s="17"/>
      <c r="J36" s="199">
        <f>G36+H36+I36</f>
        <v>60168.700000000004</v>
      </c>
      <c r="K36" s="18">
        <v>67287.199999999997</v>
      </c>
      <c r="L36" s="17">
        <v>0</v>
      </c>
      <c r="M36" s="17"/>
      <c r="N36" s="15">
        <f t="shared" si="4"/>
        <v>67287.199999999997</v>
      </c>
    </row>
    <row r="37" spans="1:14" ht="12.75">
      <c r="A37" s="347" t="s">
        <v>412</v>
      </c>
      <c r="B37" s="156" t="s">
        <v>413</v>
      </c>
      <c r="C37" s="22">
        <v>2434.6999999999998</v>
      </c>
      <c r="D37" s="22">
        <v>-16870</v>
      </c>
      <c r="E37" s="22">
        <v>-1048</v>
      </c>
      <c r="F37" s="343">
        <v>130674.3</v>
      </c>
      <c r="G37" s="22">
        <v>-28708.400000000001</v>
      </c>
      <c r="H37" s="22">
        <v>118297.2</v>
      </c>
      <c r="I37" s="22"/>
      <c r="J37" s="343">
        <f>G37+H37+I37</f>
        <v>89588.799999999988</v>
      </c>
      <c r="K37" s="23">
        <v>-40875.199999999997</v>
      </c>
      <c r="L37" s="22">
        <v>21009.8</v>
      </c>
      <c r="M37" s="22"/>
      <c r="N37" s="24">
        <f t="shared" si="4"/>
        <v>-19865.399999999998</v>
      </c>
    </row>
    <row r="38" spans="1:14" ht="12.75">
      <c r="A38" s="347"/>
      <c r="B38" s="141" t="s">
        <v>414</v>
      </c>
      <c r="C38" s="174">
        <f>SUM(C35:C37)</f>
        <v>-58162.3</v>
      </c>
      <c r="D38" s="174">
        <f t="shared" ref="D38:N38" si="8">SUM(D35:D37)</f>
        <v>-74111.5</v>
      </c>
      <c r="E38" s="174">
        <f t="shared" si="8"/>
        <v>-88802.799999999988</v>
      </c>
      <c r="F38" s="175">
        <f t="shared" si="8"/>
        <v>-41416.300000000003</v>
      </c>
      <c r="G38" s="174">
        <f t="shared" si="8"/>
        <v>-179292.79999999999</v>
      </c>
      <c r="H38" s="174">
        <f t="shared" si="8"/>
        <v>7649.1000000000058</v>
      </c>
      <c r="I38" s="174">
        <f>SUM(I35:I37)</f>
        <v>0</v>
      </c>
      <c r="J38" s="175">
        <f>SUM(J35:J37)</f>
        <v>-171643.69999999995</v>
      </c>
      <c r="K38" s="176">
        <f t="shared" si="8"/>
        <v>-207004</v>
      </c>
      <c r="L38" s="174">
        <f t="shared" si="8"/>
        <v>-99458.2</v>
      </c>
      <c r="M38" s="174">
        <f t="shared" si="8"/>
        <v>0</v>
      </c>
      <c r="N38" s="283">
        <f t="shared" si="8"/>
        <v>-306462.2</v>
      </c>
    </row>
    <row r="39" spans="1:14" ht="12.75">
      <c r="A39" s="347"/>
      <c r="B39" s="156"/>
      <c r="C39" s="21"/>
      <c r="D39" s="21"/>
      <c r="E39" s="21"/>
      <c r="F39" s="199"/>
      <c r="G39" s="21"/>
      <c r="H39" s="21"/>
      <c r="I39" s="21"/>
      <c r="J39" s="199">
        <f>G39+H39+I39</f>
        <v>0</v>
      </c>
      <c r="K39" s="17"/>
      <c r="L39" s="17"/>
      <c r="M39" s="21"/>
      <c r="N39" s="120">
        <f t="shared" si="4"/>
        <v>0</v>
      </c>
    </row>
    <row r="40" spans="1:14" ht="13.5" thickBot="1">
      <c r="A40" s="347"/>
      <c r="B40" s="141" t="s">
        <v>415</v>
      </c>
      <c r="C40" s="178">
        <f t="shared" ref="C40:N40" si="9">+C30-C38</f>
        <v>4865490</v>
      </c>
      <c r="D40" s="178">
        <f t="shared" si="9"/>
        <v>4601674.9000000004</v>
      </c>
      <c r="E40" s="178">
        <f t="shared" si="9"/>
        <v>4779070.4000000004</v>
      </c>
      <c r="F40" s="351">
        <f t="shared" si="9"/>
        <v>4882862.6000000006</v>
      </c>
      <c r="G40" s="178">
        <f t="shared" si="9"/>
        <v>4341232.5</v>
      </c>
      <c r="H40" s="178">
        <f t="shared" si="9"/>
        <v>2609099.9</v>
      </c>
      <c r="I40" s="178">
        <f t="shared" si="9"/>
        <v>-1846717.2000000002</v>
      </c>
      <c r="J40" s="351">
        <f t="shared" si="9"/>
        <v>5103615.2</v>
      </c>
      <c r="K40" s="178">
        <f t="shared" si="9"/>
        <v>4550130.3</v>
      </c>
      <c r="L40" s="178">
        <f t="shared" si="9"/>
        <v>2796275.5</v>
      </c>
      <c r="M40" s="178">
        <f t="shared" si="9"/>
        <v>-1978909.8</v>
      </c>
      <c r="N40" s="352">
        <f t="shared" si="9"/>
        <v>5367496</v>
      </c>
    </row>
    <row r="41" spans="1:14" ht="10.5" customHeight="1" thickTop="1">
      <c r="A41" s="155"/>
      <c r="B41" s="156"/>
      <c r="C41" s="340"/>
      <c r="D41" s="340"/>
      <c r="E41" s="340"/>
      <c r="F41" s="353"/>
      <c r="G41" s="340"/>
      <c r="H41" s="340"/>
      <c r="I41" s="340"/>
      <c r="J41" s="353"/>
      <c r="K41" s="340"/>
      <c r="L41" s="340"/>
      <c r="M41" s="340"/>
      <c r="N41" s="354"/>
    </row>
    <row r="42" spans="1:14" ht="24.75" customHeight="1" thickBot="1">
      <c r="B42" s="141" t="s">
        <v>416</v>
      </c>
      <c r="C42" s="178">
        <f>C32+C38</f>
        <v>-47942.200000000375</v>
      </c>
      <c r="D42" s="178">
        <f>D32+D38</f>
        <v>213939.79999999981</v>
      </c>
      <c r="E42" s="178">
        <f>E32+E38</f>
        <v>145813.29999999778</v>
      </c>
      <c r="F42" s="351">
        <f>F32+F38</f>
        <v>139119.99999999983</v>
      </c>
      <c r="G42" s="178">
        <f t="shared" ref="G42:N42" si="10">ROUND(G32+G38,1)</f>
        <v>0</v>
      </c>
      <c r="H42" s="178">
        <f t="shared" si="10"/>
        <v>0</v>
      </c>
      <c r="I42" s="178">
        <f t="shared" si="10"/>
        <v>0</v>
      </c>
      <c r="J42" s="351">
        <f t="shared" si="10"/>
        <v>0</v>
      </c>
      <c r="K42" s="178">
        <f t="shared" si="10"/>
        <v>0</v>
      </c>
      <c r="L42" s="178">
        <f t="shared" si="10"/>
        <v>0</v>
      </c>
      <c r="M42" s="178">
        <f t="shared" si="10"/>
        <v>0</v>
      </c>
      <c r="N42" s="352">
        <f t="shared" si="10"/>
        <v>0</v>
      </c>
    </row>
    <row r="43" spans="1:14" ht="8.25" customHeight="1" thickTop="1"/>
  </sheetData>
  <mergeCells count="3">
    <mergeCell ref="C3:F3"/>
    <mergeCell ref="G3:J3"/>
    <mergeCell ref="K3:N3"/>
  </mergeCells>
  <pageMargins left="0.19685039370078741" right="0.19685039370078741" top="0.39370078740157483" bottom="0.39370078740157483" header="0.51181102362204722" footer="0.51181102362204722"/>
  <pageSetup scale="5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52</vt:i4>
      </vt:variant>
      <vt:variant>
        <vt:lpstr>Plages nommées</vt:lpstr>
      </vt:variant>
      <vt:variant>
        <vt:i4>49</vt:i4>
      </vt:variant>
    </vt:vector>
  </HeadingPairs>
  <TitlesOfParts>
    <vt:vector size="101" baseType="lpstr">
      <vt:lpstr>SOMM GLOBAL</vt:lpstr>
      <vt:lpstr>SOMM CM</vt:lpstr>
      <vt:lpstr>SOMM_AGGL</vt:lpstr>
      <vt:lpstr>TAXES</vt:lpstr>
      <vt:lpstr>TAXES-CM</vt:lpstr>
      <vt:lpstr>TAXES-A</vt:lpstr>
      <vt:lpstr>QP</vt:lpstr>
      <vt:lpstr>QP-A</vt:lpstr>
      <vt:lpstr>QP_MR</vt:lpstr>
      <vt:lpstr>TRANSF</vt:lpstr>
      <vt:lpstr>TRANSF-CM</vt:lpstr>
      <vt:lpstr>TRANSF-A</vt:lpstr>
      <vt:lpstr>SERV REND</vt:lpstr>
      <vt:lpstr>SERV REND-CM</vt:lpstr>
      <vt:lpstr>SERV REND-A</vt:lpstr>
      <vt:lpstr>AMEND_PÉNA</vt:lpstr>
      <vt:lpstr>DROITS</vt:lpstr>
      <vt:lpstr>DROITS-CM</vt:lpstr>
      <vt:lpstr>DROITS-A</vt:lpstr>
      <vt:lpstr>INT</vt:lpstr>
      <vt:lpstr>INT-CM</vt:lpstr>
      <vt:lpstr>INT-A</vt:lpstr>
      <vt:lpstr>AUT_REV</vt:lpstr>
      <vt:lpstr>AUT_REV-CM</vt:lpstr>
      <vt:lpstr>AUT_REV-A</vt:lpstr>
      <vt:lpstr>AFFECT_REV</vt:lpstr>
      <vt:lpstr>AFFECT_REV-CM</vt:lpstr>
      <vt:lpstr>AFFECT_REV-A</vt:lpstr>
      <vt:lpstr>SERV ADM</vt:lpstr>
      <vt:lpstr>SEC PUB</vt:lpstr>
      <vt:lpstr>SERV INST</vt:lpstr>
      <vt:lpstr>DÉV</vt:lpstr>
      <vt:lpstr>QDV</vt:lpstr>
      <vt:lpstr>CONCERT ARR</vt:lpstr>
      <vt:lpstr>ARR</vt:lpstr>
      <vt:lpstr>ARR SOURCES</vt:lpstr>
      <vt:lpstr>DETTE_BRUTE</vt:lpstr>
      <vt:lpstr>FRAIS_FIN-CM</vt:lpstr>
      <vt:lpstr>FRAIS_FIN-A</vt:lpstr>
      <vt:lpstr>REMB_DET_LT-CM</vt:lpstr>
      <vt:lpstr>REMB_DET_LT-A</vt:lpstr>
      <vt:lpstr>PCI</vt:lpstr>
      <vt:lpstr>PCI-CM</vt:lpstr>
      <vt:lpstr>PCI-A</vt:lpstr>
      <vt:lpstr>DÉP COMM</vt:lpstr>
      <vt:lpstr>CONT</vt:lpstr>
      <vt:lpstr>TAE</vt:lpstr>
      <vt:lpstr>EFF-STRUC</vt:lpstr>
      <vt:lpstr>ÉVOL RÉMU</vt:lpstr>
      <vt:lpstr>REM-COT-BF</vt:lpstr>
      <vt:lpstr>REM-COT-PTI</vt:lpstr>
      <vt:lpstr>ACT_FISC</vt:lpstr>
      <vt:lpstr>ACT_FISC!Zone_d_impression</vt:lpstr>
      <vt:lpstr>AFFECT_REV!Zone_d_impression</vt:lpstr>
      <vt:lpstr>'AFFECT_REV-A'!Zone_d_impression</vt:lpstr>
      <vt:lpstr>'AFFECT_REV-CM'!Zone_d_impression</vt:lpstr>
      <vt:lpstr>AMEND_PÉNA!Zone_d_impression</vt:lpstr>
      <vt:lpstr>ARR!Zone_d_impression</vt:lpstr>
      <vt:lpstr>'ARR SOURCES'!Zone_d_impression</vt:lpstr>
      <vt:lpstr>AUT_REV!Zone_d_impression</vt:lpstr>
      <vt:lpstr>'AUT_REV-A'!Zone_d_impression</vt:lpstr>
      <vt:lpstr>'AUT_REV-CM'!Zone_d_impression</vt:lpstr>
      <vt:lpstr>'CONCERT ARR'!Zone_d_impression</vt:lpstr>
      <vt:lpstr>CONT!Zone_d_impression</vt:lpstr>
      <vt:lpstr>'DÉP COMM'!Zone_d_impression</vt:lpstr>
      <vt:lpstr>DETTE_BRUTE!Zone_d_impression</vt:lpstr>
      <vt:lpstr>DÉV!Zone_d_impression</vt:lpstr>
      <vt:lpstr>DROITS!Zone_d_impression</vt:lpstr>
      <vt:lpstr>'DROITS-A'!Zone_d_impression</vt:lpstr>
      <vt:lpstr>'DROITS-CM'!Zone_d_impression</vt:lpstr>
      <vt:lpstr>'EFF-STRUC'!Zone_d_impression</vt:lpstr>
      <vt:lpstr>'ÉVOL RÉMU'!Zone_d_impression</vt:lpstr>
      <vt:lpstr>INT!Zone_d_impression</vt:lpstr>
      <vt:lpstr>'INT-A'!Zone_d_impression</vt:lpstr>
      <vt:lpstr>'INT-CM'!Zone_d_impression</vt:lpstr>
      <vt:lpstr>PCI!Zone_d_impression</vt:lpstr>
      <vt:lpstr>'PCI-A'!Zone_d_impression</vt:lpstr>
      <vt:lpstr>'PCI-CM'!Zone_d_impression</vt:lpstr>
      <vt:lpstr>QDV!Zone_d_impression</vt:lpstr>
      <vt:lpstr>QP!Zone_d_impression</vt:lpstr>
      <vt:lpstr>QP_MR!Zone_d_impression</vt:lpstr>
      <vt:lpstr>'QP-A'!Zone_d_impression</vt:lpstr>
      <vt:lpstr>'REMB_DET_LT-A'!Zone_d_impression</vt:lpstr>
      <vt:lpstr>'REM-COT-BF'!Zone_d_impression</vt:lpstr>
      <vt:lpstr>'REM-COT-PTI'!Zone_d_impression</vt:lpstr>
      <vt:lpstr>'SEC PUB'!Zone_d_impression</vt:lpstr>
      <vt:lpstr>'SERV ADM'!Zone_d_impression</vt:lpstr>
      <vt:lpstr>'SERV INST'!Zone_d_impression</vt:lpstr>
      <vt:lpstr>'SERV REND'!Zone_d_impression</vt:lpstr>
      <vt:lpstr>'SERV REND-A'!Zone_d_impression</vt:lpstr>
      <vt:lpstr>'SERV REND-CM'!Zone_d_impression</vt:lpstr>
      <vt:lpstr>'SOMM CM'!Zone_d_impression</vt:lpstr>
      <vt:lpstr>'SOMM GLOBAL'!Zone_d_impression</vt:lpstr>
      <vt:lpstr>SOMM_AGGL!Zone_d_impression</vt:lpstr>
      <vt:lpstr>TAE!Zone_d_impression</vt:lpstr>
      <vt:lpstr>TAXES!Zone_d_impression</vt:lpstr>
      <vt:lpstr>'TAXES-A'!Zone_d_impression</vt:lpstr>
      <vt:lpstr>'TAXES-CM'!Zone_d_impression</vt:lpstr>
      <vt:lpstr>TRANSF!Zone_d_impression</vt:lpstr>
      <vt:lpstr>'TRANSF-A'!Zone_d_impression</vt:lpstr>
      <vt:lpstr>'TRANSF-CM'!Zone_d_impression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GERMAIN</dc:creator>
  <cp:lastModifiedBy>Éric GERMAIN</cp:lastModifiedBy>
  <cp:lastPrinted>2018-01-23T16:59:48Z</cp:lastPrinted>
  <dcterms:created xsi:type="dcterms:W3CDTF">2018-01-22T20:05:39Z</dcterms:created>
  <dcterms:modified xsi:type="dcterms:W3CDTF">2018-01-23T17:00:21Z</dcterms:modified>
</cp:coreProperties>
</file>