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0" yWindow="0" windowWidth="23040" windowHeight="8796" tabRatio="898"/>
  </bookViews>
  <sheets>
    <sheet name="Info" sheetId="26" r:id="rId1"/>
    <sheet name="Guide" sheetId="24" r:id="rId2"/>
    <sheet name="Config" sheetId="3" r:id="rId3"/>
    <sheet name="Personnel" sheetId="2" r:id="rId4"/>
    <sheet name="Charges variables" sheetId="7" state="hidden" r:id="rId5"/>
    <sheet name="Personnel - Calculs auto" sheetId="21" state="hidden" r:id="rId6"/>
    <sheet name="Charges externes" sheetId="1" r:id="rId7"/>
    <sheet name="Investissements" sheetId="4" r:id="rId8"/>
    <sheet name="Commandes" sheetId="5" r:id="rId9"/>
    <sheet name="Trésorerie" sheetId="12" r:id="rId10"/>
    <sheet name="Pilotage" sheetId="25" state="hidden" r:id="rId11"/>
    <sheet name="Synthèse" sheetId="13" r:id="rId12"/>
    <sheet name="Comptes de résultats" sheetId="10" r:id="rId13"/>
    <sheet name="Plan de financement" sheetId="19" r:id="rId14"/>
    <sheet name="Commandes - Calculs auto" sheetId="20" state="hidden" r:id="rId15"/>
    <sheet name="Bilans" sheetId="14" r:id="rId16"/>
    <sheet name="TVA" sheetId="6" state="hidden" r:id="rId17"/>
    <sheet name="BFR" sheetId="8" state="hidden" r:id="rId18"/>
    <sheet name="Impôts et taxes" sheetId="18" state="hidden" r:id="rId19"/>
  </sheets>
  <calcPr calcId="125725"/>
</workbook>
</file>

<file path=xl/calcChain.xml><?xml version="1.0" encoding="utf-8"?>
<calcChain xmlns="http://schemas.openxmlformats.org/spreadsheetml/2006/main">
  <c r="G10" i="18"/>
  <c r="F10"/>
  <c r="E10"/>
  <c r="D10"/>
  <c r="C10"/>
  <c r="G9"/>
  <c r="F9"/>
  <c r="E9"/>
  <c r="D9"/>
  <c r="C9"/>
  <c r="G8"/>
  <c r="F8"/>
  <c r="E8"/>
  <c r="D8"/>
  <c r="C8"/>
  <c r="AP11" i="2"/>
  <c r="AP12"/>
  <c r="AP13"/>
  <c r="AP14"/>
  <c r="AP15"/>
  <c r="AP16"/>
  <c r="AP17"/>
  <c r="AP18"/>
  <c r="AP19"/>
  <c r="AP20"/>
  <c r="AP21"/>
  <c r="AP22"/>
  <c r="AP23"/>
  <c r="AP24"/>
  <c r="AP25"/>
  <c r="AP26"/>
  <c r="AP27"/>
  <c r="AP28"/>
  <c r="AP29"/>
  <c r="AP10"/>
  <c r="AP30" s="1"/>
  <c r="AL11"/>
  <c r="AL12"/>
  <c r="AL13"/>
  <c r="AL14"/>
  <c r="AL15"/>
  <c r="AL16"/>
  <c r="AL17"/>
  <c r="AL18"/>
  <c r="AL19"/>
  <c r="AL20"/>
  <c r="AL21"/>
  <c r="AL22"/>
  <c r="AL23"/>
  <c r="AL24"/>
  <c r="AL25"/>
  <c r="AL26"/>
  <c r="AL27"/>
  <c r="AL28"/>
  <c r="AL29"/>
  <c r="AL10"/>
  <c r="AL30" s="1"/>
  <c r="AH11"/>
  <c r="AH12"/>
  <c r="AH13"/>
  <c r="AH14"/>
  <c r="AH15"/>
  <c r="AH16"/>
  <c r="AH17"/>
  <c r="AH18"/>
  <c r="AH19"/>
  <c r="AH20"/>
  <c r="AH21"/>
  <c r="AH22"/>
  <c r="AH23"/>
  <c r="AH24"/>
  <c r="AH25"/>
  <c r="AH26"/>
  <c r="AH27"/>
  <c r="AH28"/>
  <c r="AH29"/>
  <c r="AH10"/>
  <c r="AH30" s="1"/>
  <c r="AD11"/>
  <c r="AD12"/>
  <c r="AD13"/>
  <c r="AD14"/>
  <c r="AD15"/>
  <c r="AD16"/>
  <c r="AD17"/>
  <c r="AD18"/>
  <c r="AD19"/>
  <c r="AD20"/>
  <c r="AD21"/>
  <c r="AD22"/>
  <c r="AD23"/>
  <c r="AD24"/>
  <c r="AD25"/>
  <c r="AD26"/>
  <c r="AD27"/>
  <c r="AD28"/>
  <c r="AD29"/>
  <c r="AD10"/>
  <c r="AD30" s="1"/>
  <c r="P11"/>
  <c r="P12"/>
  <c r="P13"/>
  <c r="P14"/>
  <c r="P15"/>
  <c r="P16"/>
  <c r="P17"/>
  <c r="P18"/>
  <c r="P19"/>
  <c r="P20"/>
  <c r="P21"/>
  <c r="P22"/>
  <c r="P23"/>
  <c r="P24"/>
  <c r="P25"/>
  <c r="P26"/>
  <c r="P27"/>
  <c r="P28"/>
  <c r="P29"/>
  <c r="P10"/>
  <c r="P30" s="1"/>
  <c r="AH12" i="21"/>
  <c r="AI12"/>
  <c r="AI62" s="1"/>
  <c r="AH13"/>
  <c r="AI13"/>
  <c r="AH14"/>
  <c r="AI14"/>
  <c r="AH15"/>
  <c r="AI15"/>
  <c r="AH16"/>
  <c r="AI16"/>
  <c r="AH17"/>
  <c r="AI17"/>
  <c r="AH18"/>
  <c r="AI18"/>
  <c r="AH19"/>
  <c r="AI19"/>
  <c r="AH20"/>
  <c r="AI20"/>
  <c r="AH21"/>
  <c r="AI21"/>
  <c r="AH22"/>
  <c r="AI22"/>
  <c r="AH23"/>
  <c r="AI23"/>
  <c r="AH24"/>
  <c r="AI24"/>
  <c r="AH25"/>
  <c r="AI25"/>
  <c r="AH26"/>
  <c r="AI26"/>
  <c r="AH27"/>
  <c r="AI27"/>
  <c r="AH28"/>
  <c r="AI28"/>
  <c r="AH29"/>
  <c r="AI29"/>
  <c r="AH30"/>
  <c r="AI30"/>
  <c r="AI11"/>
  <c r="AH11"/>
  <c r="AH61" s="1"/>
  <c r="AE12"/>
  <c r="AF12"/>
  <c r="AF62" s="1"/>
  <c r="AE13"/>
  <c r="AF13"/>
  <c r="AE14"/>
  <c r="AF14"/>
  <c r="AE15"/>
  <c r="AF15"/>
  <c r="AE16"/>
  <c r="AF16"/>
  <c r="AE17"/>
  <c r="AF17"/>
  <c r="AE18"/>
  <c r="AF18"/>
  <c r="AE19"/>
  <c r="AF19"/>
  <c r="AE20"/>
  <c r="AF20"/>
  <c r="AE21"/>
  <c r="AF21"/>
  <c r="AE22"/>
  <c r="AF22"/>
  <c r="AE23"/>
  <c r="AF23"/>
  <c r="AE24"/>
  <c r="AF24"/>
  <c r="AE25"/>
  <c r="AF25"/>
  <c r="AE26"/>
  <c r="AF26"/>
  <c r="AE27"/>
  <c r="AF27"/>
  <c r="AE28"/>
  <c r="AF28"/>
  <c r="AE29"/>
  <c r="AF29"/>
  <c r="AE30"/>
  <c r="AF30"/>
  <c r="AF11"/>
  <c r="AE11"/>
  <c r="AB12"/>
  <c r="AB62" s="1"/>
  <c r="AC12"/>
  <c r="AC31" s="1"/>
  <c r="AB13"/>
  <c r="AC13"/>
  <c r="AB14"/>
  <c r="AC14"/>
  <c r="AB15"/>
  <c r="AC15"/>
  <c r="AB16"/>
  <c r="AC16"/>
  <c r="AB17"/>
  <c r="AC17"/>
  <c r="AB18"/>
  <c r="AC18"/>
  <c r="AB19"/>
  <c r="AC19"/>
  <c r="AB20"/>
  <c r="AC20"/>
  <c r="AB21"/>
  <c r="AC21"/>
  <c r="AB22"/>
  <c r="AC22"/>
  <c r="AB23"/>
  <c r="AC23"/>
  <c r="AB24"/>
  <c r="AC24"/>
  <c r="AB25"/>
  <c r="AC25"/>
  <c r="AB26"/>
  <c r="AC26"/>
  <c r="AB27"/>
  <c r="AC27"/>
  <c r="AB28"/>
  <c r="AC28"/>
  <c r="AB29"/>
  <c r="AC29"/>
  <c r="AB30"/>
  <c r="AC30"/>
  <c r="AC11"/>
  <c r="AB11"/>
  <c r="AE62"/>
  <c r="AH62"/>
  <c r="AE61"/>
  <c r="AC61"/>
  <c r="AC62" l="1"/>
  <c r="AH31"/>
  <c r="AB80"/>
  <c r="AC73"/>
  <c r="AB31"/>
  <c r="AB61"/>
  <c r="AI31"/>
  <c r="AI61"/>
  <c r="AF74"/>
  <c r="AF66"/>
  <c r="AE31"/>
  <c r="AF31"/>
  <c r="AF61"/>
  <c r="AD11"/>
  <c r="AC38"/>
  <c r="AC63" s="1"/>
  <c r="AC40"/>
  <c r="AC65" s="1"/>
  <c r="AC42"/>
  <c r="AC67" s="1"/>
  <c r="AD19"/>
  <c r="AD25"/>
  <c r="AB39"/>
  <c r="AB64" s="1"/>
  <c r="AB41"/>
  <c r="AB66" s="1"/>
  <c r="AB43"/>
  <c r="AB68" s="1"/>
  <c r="AB45"/>
  <c r="AB70" s="1"/>
  <c r="AB47"/>
  <c r="AB72" s="1"/>
  <c r="AD24"/>
  <c r="AB51"/>
  <c r="AB76" s="1"/>
  <c r="AB53"/>
  <c r="AB78" s="1"/>
  <c r="AB55"/>
  <c r="P11"/>
  <c r="Q11"/>
  <c r="R11"/>
  <c r="S11"/>
  <c r="T11"/>
  <c r="U11"/>
  <c r="V11"/>
  <c r="W11"/>
  <c r="X11"/>
  <c r="Y11"/>
  <c r="Z11"/>
  <c r="P12"/>
  <c r="P62" s="1"/>
  <c r="Q12"/>
  <c r="Q62" s="1"/>
  <c r="R12"/>
  <c r="R62" s="1"/>
  <c r="S12"/>
  <c r="S62" s="1"/>
  <c r="T12"/>
  <c r="T62" s="1"/>
  <c r="U12"/>
  <c r="U62" s="1"/>
  <c r="V12"/>
  <c r="V62" s="1"/>
  <c r="W12"/>
  <c r="W62" s="1"/>
  <c r="X12"/>
  <c r="X62" s="1"/>
  <c r="Y12"/>
  <c r="Y62" s="1"/>
  <c r="Z12"/>
  <c r="Z62" s="1"/>
  <c r="P13"/>
  <c r="Q13"/>
  <c r="R13"/>
  <c r="S13"/>
  <c r="T13"/>
  <c r="U13"/>
  <c r="V13"/>
  <c r="W13"/>
  <c r="X13"/>
  <c r="Y13"/>
  <c r="Z13"/>
  <c r="P14"/>
  <c r="Q14"/>
  <c r="R14"/>
  <c r="S14"/>
  <c r="T14"/>
  <c r="U14"/>
  <c r="V14"/>
  <c r="W14"/>
  <c r="X14"/>
  <c r="Y14"/>
  <c r="Z14"/>
  <c r="P15"/>
  <c r="Q15"/>
  <c r="R15"/>
  <c r="S15"/>
  <c r="T15"/>
  <c r="U15"/>
  <c r="V15"/>
  <c r="W15"/>
  <c r="X15"/>
  <c r="Y15"/>
  <c r="Z15"/>
  <c r="P16"/>
  <c r="Q16"/>
  <c r="Q41" s="1"/>
  <c r="R16"/>
  <c r="S16"/>
  <c r="T16"/>
  <c r="U16"/>
  <c r="V16"/>
  <c r="W16"/>
  <c r="X16"/>
  <c r="Y16"/>
  <c r="Y41" s="1"/>
  <c r="Z16"/>
  <c r="P17"/>
  <c r="Q17"/>
  <c r="R17"/>
  <c r="S17"/>
  <c r="T17"/>
  <c r="U17"/>
  <c r="V17"/>
  <c r="V42" s="1"/>
  <c r="W17"/>
  <c r="X17"/>
  <c r="Y17"/>
  <c r="Z17"/>
  <c r="P18"/>
  <c r="Q18"/>
  <c r="R18"/>
  <c r="S18"/>
  <c r="T18"/>
  <c r="U18"/>
  <c r="V18"/>
  <c r="W18"/>
  <c r="X18"/>
  <c r="X43" s="1"/>
  <c r="Y18"/>
  <c r="Z18"/>
  <c r="P19"/>
  <c r="Q19"/>
  <c r="R19"/>
  <c r="S19"/>
  <c r="T19"/>
  <c r="U19"/>
  <c r="U44" s="1"/>
  <c r="V19"/>
  <c r="W19"/>
  <c r="X19"/>
  <c r="Y19"/>
  <c r="Z19"/>
  <c r="P20"/>
  <c r="Q20"/>
  <c r="R20"/>
  <c r="R45" s="1"/>
  <c r="S20"/>
  <c r="T20"/>
  <c r="U20"/>
  <c r="V20"/>
  <c r="W20"/>
  <c r="X20"/>
  <c r="Y20"/>
  <c r="Z20"/>
  <c r="Z45" s="1"/>
  <c r="P21"/>
  <c r="Q21"/>
  <c r="R21"/>
  <c r="S21"/>
  <c r="T21"/>
  <c r="U21"/>
  <c r="V21"/>
  <c r="W21"/>
  <c r="W46" s="1"/>
  <c r="X21"/>
  <c r="Y21"/>
  <c r="Z21"/>
  <c r="P22"/>
  <c r="Q22"/>
  <c r="R22"/>
  <c r="S22"/>
  <c r="T22"/>
  <c r="T47" s="1"/>
  <c r="U22"/>
  <c r="V22"/>
  <c r="W22"/>
  <c r="X22"/>
  <c r="Y22"/>
  <c r="Z22"/>
  <c r="P23"/>
  <c r="Q23"/>
  <c r="Q48" s="1"/>
  <c r="R23"/>
  <c r="S23"/>
  <c r="T23"/>
  <c r="U23"/>
  <c r="V23"/>
  <c r="W23"/>
  <c r="X23"/>
  <c r="Y23"/>
  <c r="Y48" s="1"/>
  <c r="Z23"/>
  <c r="P24"/>
  <c r="Q24"/>
  <c r="R24"/>
  <c r="S24"/>
  <c r="T24"/>
  <c r="U24"/>
  <c r="V24"/>
  <c r="V49" s="1"/>
  <c r="W24"/>
  <c r="X24"/>
  <c r="Y24"/>
  <c r="Z24"/>
  <c r="P25"/>
  <c r="Q25"/>
  <c r="R25"/>
  <c r="AA25" s="1"/>
  <c r="S25"/>
  <c r="S50" s="1"/>
  <c r="T25"/>
  <c r="U25"/>
  <c r="V25"/>
  <c r="W25"/>
  <c r="X25"/>
  <c r="Y25"/>
  <c r="Z25"/>
  <c r="P26"/>
  <c r="P51" s="1"/>
  <c r="Q26"/>
  <c r="R26"/>
  <c r="S26"/>
  <c r="T26"/>
  <c r="U26"/>
  <c r="V26"/>
  <c r="W26"/>
  <c r="X26"/>
  <c r="X51" s="1"/>
  <c r="Y26"/>
  <c r="Z26"/>
  <c r="P27"/>
  <c r="Q27"/>
  <c r="R27"/>
  <c r="S27"/>
  <c r="T27"/>
  <c r="U27"/>
  <c r="U52" s="1"/>
  <c r="V27"/>
  <c r="W27"/>
  <c r="X27"/>
  <c r="Y27"/>
  <c r="Z27"/>
  <c r="P28"/>
  <c r="Q28"/>
  <c r="R28"/>
  <c r="R53" s="1"/>
  <c r="S28"/>
  <c r="T28"/>
  <c r="U28"/>
  <c r="V28"/>
  <c r="W28"/>
  <c r="X28"/>
  <c r="Y28"/>
  <c r="Z28"/>
  <c r="Z53" s="1"/>
  <c r="P29"/>
  <c r="Q29"/>
  <c r="R29"/>
  <c r="S29"/>
  <c r="T29"/>
  <c r="U29"/>
  <c r="V29"/>
  <c r="W29"/>
  <c r="W54" s="1"/>
  <c r="X29"/>
  <c r="Y29"/>
  <c r="Z29"/>
  <c r="P30"/>
  <c r="Q30"/>
  <c r="R30"/>
  <c r="S30"/>
  <c r="T30"/>
  <c r="T55" s="1"/>
  <c r="U30"/>
  <c r="V30"/>
  <c r="W30"/>
  <c r="X30"/>
  <c r="Y30"/>
  <c r="Z30"/>
  <c r="O12"/>
  <c r="O62" s="1"/>
  <c r="O13"/>
  <c r="O14"/>
  <c r="O15"/>
  <c r="O16"/>
  <c r="O17"/>
  <c r="O18"/>
  <c r="O19"/>
  <c r="O20"/>
  <c r="O21"/>
  <c r="O22"/>
  <c r="O23"/>
  <c r="O24"/>
  <c r="AA24" s="1"/>
  <c r="O25"/>
  <c r="O26"/>
  <c r="O27"/>
  <c r="O28"/>
  <c r="O29"/>
  <c r="O30"/>
  <c r="O11"/>
  <c r="C11"/>
  <c r="D11"/>
  <c r="E11"/>
  <c r="F11"/>
  <c r="G11"/>
  <c r="H11"/>
  <c r="I11"/>
  <c r="J11"/>
  <c r="K11"/>
  <c r="L11"/>
  <c r="M11"/>
  <c r="C12"/>
  <c r="C62" s="1"/>
  <c r="D12"/>
  <c r="D62" s="1"/>
  <c r="E12"/>
  <c r="E62" s="1"/>
  <c r="F12"/>
  <c r="F62" s="1"/>
  <c r="G12"/>
  <c r="G62" s="1"/>
  <c r="H12"/>
  <c r="H62" s="1"/>
  <c r="I12"/>
  <c r="I62" s="1"/>
  <c r="J12"/>
  <c r="J62" s="1"/>
  <c r="K12"/>
  <c r="K62" s="1"/>
  <c r="L12"/>
  <c r="L62" s="1"/>
  <c r="M12"/>
  <c r="M62" s="1"/>
  <c r="C13"/>
  <c r="D13"/>
  <c r="E13"/>
  <c r="E38" s="1"/>
  <c r="F13"/>
  <c r="G13"/>
  <c r="H13"/>
  <c r="I13"/>
  <c r="J13"/>
  <c r="K13"/>
  <c r="L13"/>
  <c r="M13"/>
  <c r="M38" s="1"/>
  <c r="C14"/>
  <c r="D14"/>
  <c r="E14"/>
  <c r="F14"/>
  <c r="G14"/>
  <c r="H14"/>
  <c r="I14"/>
  <c r="J14"/>
  <c r="J39" s="1"/>
  <c r="K14"/>
  <c r="L14"/>
  <c r="M14"/>
  <c r="C15"/>
  <c r="D15"/>
  <c r="E15"/>
  <c r="F15"/>
  <c r="G15"/>
  <c r="H15"/>
  <c r="I15"/>
  <c r="J15"/>
  <c r="K15"/>
  <c r="L15"/>
  <c r="M15"/>
  <c r="C16"/>
  <c r="D16"/>
  <c r="D41" s="1"/>
  <c r="E16"/>
  <c r="F16"/>
  <c r="G16"/>
  <c r="H16"/>
  <c r="I16"/>
  <c r="J16"/>
  <c r="K16"/>
  <c r="L16"/>
  <c r="M16"/>
  <c r="C17"/>
  <c r="D17"/>
  <c r="E17"/>
  <c r="F17"/>
  <c r="F42" s="1"/>
  <c r="G17"/>
  <c r="G42" s="1"/>
  <c r="H17"/>
  <c r="I17"/>
  <c r="J17"/>
  <c r="J42" s="1"/>
  <c r="K17"/>
  <c r="K42" s="1"/>
  <c r="L17"/>
  <c r="M17"/>
  <c r="C18"/>
  <c r="D18"/>
  <c r="E18"/>
  <c r="F18"/>
  <c r="F43" s="1"/>
  <c r="G18"/>
  <c r="H18"/>
  <c r="I18"/>
  <c r="J18"/>
  <c r="K18"/>
  <c r="L18"/>
  <c r="L43" s="1"/>
  <c r="M18"/>
  <c r="C19"/>
  <c r="D19"/>
  <c r="E19"/>
  <c r="F19"/>
  <c r="G19"/>
  <c r="H19"/>
  <c r="I19"/>
  <c r="J19"/>
  <c r="K19"/>
  <c r="L19"/>
  <c r="M19"/>
  <c r="C20"/>
  <c r="D20"/>
  <c r="E20"/>
  <c r="F20"/>
  <c r="G20"/>
  <c r="H20"/>
  <c r="H45" s="1"/>
  <c r="I20"/>
  <c r="J20"/>
  <c r="J45" s="1"/>
  <c r="K20"/>
  <c r="K45" s="1"/>
  <c r="L20"/>
  <c r="M20"/>
  <c r="C21"/>
  <c r="D21"/>
  <c r="E21"/>
  <c r="E46" s="1"/>
  <c r="F21"/>
  <c r="G21"/>
  <c r="H21"/>
  <c r="I21"/>
  <c r="J21"/>
  <c r="K21"/>
  <c r="L21"/>
  <c r="M21"/>
  <c r="C22"/>
  <c r="D22"/>
  <c r="E22"/>
  <c r="F22"/>
  <c r="G22"/>
  <c r="H22"/>
  <c r="I22"/>
  <c r="J22"/>
  <c r="K22"/>
  <c r="L22"/>
  <c r="M22"/>
  <c r="C23"/>
  <c r="D23"/>
  <c r="E23"/>
  <c r="F23"/>
  <c r="G23"/>
  <c r="H23"/>
  <c r="I23"/>
  <c r="J23"/>
  <c r="K23"/>
  <c r="L23"/>
  <c r="M23"/>
  <c r="C24"/>
  <c r="D24"/>
  <c r="E24"/>
  <c r="F24"/>
  <c r="G24"/>
  <c r="H24"/>
  <c r="I24"/>
  <c r="J24"/>
  <c r="K24"/>
  <c r="L24"/>
  <c r="M24"/>
  <c r="C25"/>
  <c r="D25"/>
  <c r="E25"/>
  <c r="F25"/>
  <c r="G25"/>
  <c r="H25"/>
  <c r="I25"/>
  <c r="J25"/>
  <c r="K25"/>
  <c r="L25"/>
  <c r="M25"/>
  <c r="C26"/>
  <c r="D26"/>
  <c r="E26"/>
  <c r="F26"/>
  <c r="F51" s="1"/>
  <c r="G26"/>
  <c r="H26"/>
  <c r="I26"/>
  <c r="J26"/>
  <c r="K26"/>
  <c r="L26"/>
  <c r="M26"/>
  <c r="C27"/>
  <c r="C52" s="1"/>
  <c r="D27"/>
  <c r="E27"/>
  <c r="F27"/>
  <c r="G27"/>
  <c r="H27"/>
  <c r="I27"/>
  <c r="J27"/>
  <c r="K27"/>
  <c r="K52" s="1"/>
  <c r="L27"/>
  <c r="M27"/>
  <c r="C28"/>
  <c r="D28"/>
  <c r="E28"/>
  <c r="F28"/>
  <c r="G28"/>
  <c r="H28"/>
  <c r="H53" s="1"/>
  <c r="I28"/>
  <c r="J28"/>
  <c r="K28"/>
  <c r="L28"/>
  <c r="M28"/>
  <c r="C29"/>
  <c r="D29"/>
  <c r="E29"/>
  <c r="F29"/>
  <c r="G29"/>
  <c r="H29"/>
  <c r="I29"/>
  <c r="J29"/>
  <c r="K29"/>
  <c r="L29"/>
  <c r="M29"/>
  <c r="C30"/>
  <c r="D30"/>
  <c r="E30"/>
  <c r="F30"/>
  <c r="G30"/>
  <c r="H30"/>
  <c r="I30"/>
  <c r="J30"/>
  <c r="K30"/>
  <c r="L30"/>
  <c r="M30"/>
  <c r="B12"/>
  <c r="B62" s="1"/>
  <c r="B13"/>
  <c r="B14"/>
  <c r="B15"/>
  <c r="B16"/>
  <c r="B17"/>
  <c r="B18"/>
  <c r="B19"/>
  <c r="B20"/>
  <c r="B21"/>
  <c r="B22"/>
  <c r="B23"/>
  <c r="B24"/>
  <c r="B25"/>
  <c r="B26"/>
  <c r="B27"/>
  <c r="B28"/>
  <c r="B29"/>
  <c r="B30"/>
  <c r="B11"/>
  <c r="AI38"/>
  <c r="AI39"/>
  <c r="AI64" s="1"/>
  <c r="AI40"/>
  <c r="AI65" s="1"/>
  <c r="AI41"/>
  <c r="AI66" s="1"/>
  <c r="AI42"/>
  <c r="AI67" s="1"/>
  <c r="AI43"/>
  <c r="AI68" s="1"/>
  <c r="AI44"/>
  <c r="AI69" s="1"/>
  <c r="AI45"/>
  <c r="AI70" s="1"/>
  <c r="AI46"/>
  <c r="AI71" s="1"/>
  <c r="AI47"/>
  <c r="AI72" s="1"/>
  <c r="AI48"/>
  <c r="AI73" s="1"/>
  <c r="AI49"/>
  <c r="AI74" s="1"/>
  <c r="AI50"/>
  <c r="AI75" s="1"/>
  <c r="AI51"/>
  <c r="AI76" s="1"/>
  <c r="AI52"/>
  <c r="AI77" s="1"/>
  <c r="AI53"/>
  <c r="AI78" s="1"/>
  <c r="AI54"/>
  <c r="AI79" s="1"/>
  <c r="AI55"/>
  <c r="AI80" s="1"/>
  <c r="AH39"/>
  <c r="AH64" s="1"/>
  <c r="AH40"/>
  <c r="AH65" s="1"/>
  <c r="AH42"/>
  <c r="AH67" s="1"/>
  <c r="AH43"/>
  <c r="AH68" s="1"/>
  <c r="AH44"/>
  <c r="AH69" s="1"/>
  <c r="AH45"/>
  <c r="AH70" s="1"/>
  <c r="AH46"/>
  <c r="AH71" s="1"/>
  <c r="AH47"/>
  <c r="AH72" s="1"/>
  <c r="AH48"/>
  <c r="AH73" s="1"/>
  <c r="AH49"/>
  <c r="AH74" s="1"/>
  <c r="AH50"/>
  <c r="AH75" s="1"/>
  <c r="AH51"/>
  <c r="AH76" s="1"/>
  <c r="AH52"/>
  <c r="AH77" s="1"/>
  <c r="AH53"/>
  <c r="AH78" s="1"/>
  <c r="AH54"/>
  <c r="AH79" s="1"/>
  <c r="AH55"/>
  <c r="AH80" s="1"/>
  <c r="AH38"/>
  <c r="AF38"/>
  <c r="AF39"/>
  <c r="AF64" s="1"/>
  <c r="AF40"/>
  <c r="AF65" s="1"/>
  <c r="AF41"/>
  <c r="AF42"/>
  <c r="AF67" s="1"/>
  <c r="AF44"/>
  <c r="AF69" s="1"/>
  <c r="AF45"/>
  <c r="AF70" s="1"/>
  <c r="AF46"/>
  <c r="AF71" s="1"/>
  <c r="AF47"/>
  <c r="AF72" s="1"/>
  <c r="AF48"/>
  <c r="AF73" s="1"/>
  <c r="AF49"/>
  <c r="AF50"/>
  <c r="AF75" s="1"/>
  <c r="AF51"/>
  <c r="AF76" s="1"/>
  <c r="AF52"/>
  <c r="AF77" s="1"/>
  <c r="AF53"/>
  <c r="AF78" s="1"/>
  <c r="AF54"/>
  <c r="AF79" s="1"/>
  <c r="AF55"/>
  <c r="AF80" s="1"/>
  <c r="AE39"/>
  <c r="AE64" s="1"/>
  <c r="AE40"/>
  <c r="AE65" s="1"/>
  <c r="AE42"/>
  <c r="AE67" s="1"/>
  <c r="AE44"/>
  <c r="AE69" s="1"/>
  <c r="AE45"/>
  <c r="AE70" s="1"/>
  <c r="AE46"/>
  <c r="AE71" s="1"/>
  <c r="AE47"/>
  <c r="AE72" s="1"/>
  <c r="AE48"/>
  <c r="AE73" s="1"/>
  <c r="AE49"/>
  <c r="AE74" s="1"/>
  <c r="AE50"/>
  <c r="AE75" s="1"/>
  <c r="AE51"/>
  <c r="AE76" s="1"/>
  <c r="AE52"/>
  <c r="AE77" s="1"/>
  <c r="AE53"/>
  <c r="AE78" s="1"/>
  <c r="AE54"/>
  <c r="AE79" s="1"/>
  <c r="AE55"/>
  <c r="AE80" s="1"/>
  <c r="AE38"/>
  <c r="AC39"/>
  <c r="AC64" s="1"/>
  <c r="AC41"/>
  <c r="AC66" s="1"/>
  <c r="AC44"/>
  <c r="AC69" s="1"/>
  <c r="AC45"/>
  <c r="AC70" s="1"/>
  <c r="AC46"/>
  <c r="AC71" s="1"/>
  <c r="AC47"/>
  <c r="AC72" s="1"/>
  <c r="AC48"/>
  <c r="AC49"/>
  <c r="AC74" s="1"/>
  <c r="AC50"/>
  <c r="AC75" s="1"/>
  <c r="AC51"/>
  <c r="AC76" s="1"/>
  <c r="AC52"/>
  <c r="AC77" s="1"/>
  <c r="AC53"/>
  <c r="AC78" s="1"/>
  <c r="AC54"/>
  <c r="AC79" s="1"/>
  <c r="AC55"/>
  <c r="AC80" s="1"/>
  <c r="AB40"/>
  <c r="AB65" s="1"/>
  <c r="AB42"/>
  <c r="AB67" s="1"/>
  <c r="AB44"/>
  <c r="AB69" s="1"/>
  <c r="AB46"/>
  <c r="AB71" s="1"/>
  <c r="AB48"/>
  <c r="AB73" s="1"/>
  <c r="AB50"/>
  <c r="AB75" s="1"/>
  <c r="AB52"/>
  <c r="AB77" s="1"/>
  <c r="AB54"/>
  <c r="AB79" s="1"/>
  <c r="AB38"/>
  <c r="Q38"/>
  <c r="S38"/>
  <c r="U38"/>
  <c r="Y38"/>
  <c r="P39"/>
  <c r="R39"/>
  <c r="V39"/>
  <c r="X39"/>
  <c r="Z39"/>
  <c r="S40"/>
  <c r="U40"/>
  <c r="W40"/>
  <c r="R41"/>
  <c r="S41"/>
  <c r="T41"/>
  <c r="V41"/>
  <c r="W41"/>
  <c r="X41"/>
  <c r="Z41"/>
  <c r="P42"/>
  <c r="Q42"/>
  <c r="S42"/>
  <c r="T42"/>
  <c r="U42"/>
  <c r="W42"/>
  <c r="X42"/>
  <c r="Y42"/>
  <c r="R43"/>
  <c r="T43"/>
  <c r="V43"/>
  <c r="Z43"/>
  <c r="Q44"/>
  <c r="S44"/>
  <c r="W44"/>
  <c r="Y44"/>
  <c r="P45"/>
  <c r="T45"/>
  <c r="V45"/>
  <c r="X45"/>
  <c r="Q46"/>
  <c r="S46"/>
  <c r="U46"/>
  <c r="Y46"/>
  <c r="P47"/>
  <c r="R47"/>
  <c r="V47"/>
  <c r="X47"/>
  <c r="Z47"/>
  <c r="S48"/>
  <c r="U48"/>
  <c r="W48"/>
  <c r="P49"/>
  <c r="R49"/>
  <c r="T49"/>
  <c r="X49"/>
  <c r="Z49"/>
  <c r="Q50"/>
  <c r="U50"/>
  <c r="W50"/>
  <c r="Y50"/>
  <c r="R51"/>
  <c r="T51"/>
  <c r="V51"/>
  <c r="Z51"/>
  <c r="Q52"/>
  <c r="S52"/>
  <c r="W52"/>
  <c r="Y52"/>
  <c r="P53"/>
  <c r="T53"/>
  <c r="V53"/>
  <c r="X53"/>
  <c r="Q54"/>
  <c r="S54"/>
  <c r="U54"/>
  <c r="Y54"/>
  <c r="P55"/>
  <c r="R55"/>
  <c r="V55"/>
  <c r="X55"/>
  <c r="Z55"/>
  <c r="O39"/>
  <c r="O40"/>
  <c r="O43"/>
  <c r="O44"/>
  <c r="O47"/>
  <c r="O48"/>
  <c r="O51"/>
  <c r="O52"/>
  <c r="O55"/>
  <c r="O38"/>
  <c r="C38"/>
  <c r="D38"/>
  <c r="F38"/>
  <c r="G38"/>
  <c r="H38"/>
  <c r="J38"/>
  <c r="K38"/>
  <c r="L38"/>
  <c r="C39"/>
  <c r="E39"/>
  <c r="H39"/>
  <c r="I39"/>
  <c r="L39"/>
  <c r="M39"/>
  <c r="F40"/>
  <c r="J40"/>
  <c r="C41"/>
  <c r="E41"/>
  <c r="F41"/>
  <c r="G41"/>
  <c r="H41"/>
  <c r="I41"/>
  <c r="J41"/>
  <c r="K41"/>
  <c r="L41"/>
  <c r="M41"/>
  <c r="C42"/>
  <c r="D42"/>
  <c r="E42"/>
  <c r="H42"/>
  <c r="I42"/>
  <c r="L42"/>
  <c r="M42"/>
  <c r="D43"/>
  <c r="E43"/>
  <c r="H43"/>
  <c r="I43"/>
  <c r="M43"/>
  <c r="F44"/>
  <c r="J44"/>
  <c r="K44"/>
  <c r="C45"/>
  <c r="F45"/>
  <c r="G45"/>
  <c r="C46"/>
  <c r="D46"/>
  <c r="G46"/>
  <c r="H46"/>
  <c r="K46"/>
  <c r="L46"/>
  <c r="D47"/>
  <c r="E47"/>
  <c r="H47"/>
  <c r="I47"/>
  <c r="L47"/>
  <c r="M47"/>
  <c r="E48"/>
  <c r="F48"/>
  <c r="I48"/>
  <c r="J48"/>
  <c r="M48"/>
  <c r="C49"/>
  <c r="F49"/>
  <c r="G49"/>
  <c r="J49"/>
  <c r="K49"/>
  <c r="C50"/>
  <c r="D50"/>
  <c r="G50"/>
  <c r="H50"/>
  <c r="K50"/>
  <c r="L50"/>
  <c r="D51"/>
  <c r="E51"/>
  <c r="H51"/>
  <c r="I51"/>
  <c r="L51"/>
  <c r="M51"/>
  <c r="E52"/>
  <c r="F52"/>
  <c r="I52"/>
  <c r="J52"/>
  <c r="M52"/>
  <c r="C53"/>
  <c r="F53"/>
  <c r="G53"/>
  <c r="J53"/>
  <c r="K53"/>
  <c r="C54"/>
  <c r="D54"/>
  <c r="G54"/>
  <c r="H54"/>
  <c r="K54"/>
  <c r="L54"/>
  <c r="D55"/>
  <c r="E55"/>
  <c r="H55"/>
  <c r="I55"/>
  <c r="L55"/>
  <c r="M55"/>
  <c r="B47"/>
  <c r="B48"/>
  <c r="B51"/>
  <c r="B52"/>
  <c r="B55"/>
  <c r="AJ15"/>
  <c r="AJ19"/>
  <c r="AJ20"/>
  <c r="AJ23"/>
  <c r="AJ12"/>
  <c r="AH41"/>
  <c r="AH66" s="1"/>
  <c r="AJ17"/>
  <c r="AJ21"/>
  <c r="AJ25"/>
  <c r="AG26"/>
  <c r="AG16"/>
  <c r="AG17"/>
  <c r="AE43"/>
  <c r="AE68" s="1"/>
  <c r="AG20"/>
  <c r="AG24"/>
  <c r="AC43"/>
  <c r="AC68" s="1"/>
  <c r="AD23"/>
  <c r="AD20"/>
  <c r="AA11"/>
  <c r="P41"/>
  <c r="AA17"/>
  <c r="D39"/>
  <c r="D45"/>
  <c r="B38"/>
  <c r="B39"/>
  <c r="B40"/>
  <c r="B42"/>
  <c r="B43"/>
  <c r="B44"/>
  <c r="AJ26"/>
  <c r="AG25"/>
  <c r="AJ24"/>
  <c r="AG23"/>
  <c r="AJ22"/>
  <c r="AG22"/>
  <c r="AG21"/>
  <c r="AD21"/>
  <c r="AG19"/>
  <c r="AJ16"/>
  <c r="AG15"/>
  <c r="AG14"/>
  <c r="AG12"/>
  <c r="AD12"/>
  <c r="AG11"/>
  <c r="D10"/>
  <c r="E10" s="1"/>
  <c r="F10" s="1"/>
  <c r="G10" s="1"/>
  <c r="H10" s="1"/>
  <c r="I10" s="1"/>
  <c r="J10" s="1"/>
  <c r="K10" s="1"/>
  <c r="L10" s="1"/>
  <c r="M10" s="1"/>
  <c r="O10" s="1"/>
  <c r="P10" s="1"/>
  <c r="Q10" s="1"/>
  <c r="R10" s="1"/>
  <c r="S10" s="1"/>
  <c r="T10" s="1"/>
  <c r="U10" s="1"/>
  <c r="V10" s="1"/>
  <c r="W10" s="1"/>
  <c r="X10" s="1"/>
  <c r="Y10" s="1"/>
  <c r="Z10" s="1"/>
  <c r="C10"/>
  <c r="B10"/>
  <c r="B90" i="3"/>
  <c r="B89"/>
  <c r="B88"/>
  <c r="B87"/>
  <c r="AC81" i="21" l="1"/>
  <c r="B49"/>
  <c r="B74" s="1"/>
  <c r="G61"/>
  <c r="G31"/>
  <c r="O53"/>
  <c r="O78" s="1"/>
  <c r="O45"/>
  <c r="O70" s="1"/>
  <c r="S55"/>
  <c r="S80" s="1"/>
  <c r="V54"/>
  <c r="V79" s="1"/>
  <c r="Y53"/>
  <c r="Y78" s="1"/>
  <c r="X52"/>
  <c r="X77" s="1"/>
  <c r="P52"/>
  <c r="P77" s="1"/>
  <c r="S51"/>
  <c r="S76" s="1"/>
  <c r="V50"/>
  <c r="V75" s="1"/>
  <c r="Y49"/>
  <c r="Y74" s="1"/>
  <c r="Q49"/>
  <c r="Q74" s="1"/>
  <c r="T48"/>
  <c r="T73" s="1"/>
  <c r="W47"/>
  <c r="W72" s="1"/>
  <c r="Z46"/>
  <c r="Z71" s="1"/>
  <c r="R46"/>
  <c r="R71" s="1"/>
  <c r="U45"/>
  <c r="U70" s="1"/>
  <c r="X44"/>
  <c r="X69" s="1"/>
  <c r="T44"/>
  <c r="T69" s="1"/>
  <c r="W43"/>
  <c r="W68" s="1"/>
  <c r="X40"/>
  <c r="X65" s="1"/>
  <c r="P40"/>
  <c r="P65" s="1"/>
  <c r="S39"/>
  <c r="S64" s="1"/>
  <c r="V38"/>
  <c r="V63" s="1"/>
  <c r="T61"/>
  <c r="T31"/>
  <c r="B50"/>
  <c r="B75" s="1"/>
  <c r="N26"/>
  <c r="C76"/>
  <c r="L44"/>
  <c r="L69" s="1"/>
  <c r="N19"/>
  <c r="G43"/>
  <c r="G68" s="1"/>
  <c r="H40"/>
  <c r="H65" s="1"/>
  <c r="K39"/>
  <c r="K64" s="1"/>
  <c r="H31"/>
  <c r="H61"/>
  <c r="O54"/>
  <c r="O79" s="1"/>
  <c r="O50"/>
  <c r="O75" s="1"/>
  <c r="O42"/>
  <c r="O67" s="1"/>
  <c r="Y31"/>
  <c r="Y61"/>
  <c r="Q31"/>
  <c r="Q61"/>
  <c r="B31"/>
  <c r="B61"/>
  <c r="J31"/>
  <c r="J61"/>
  <c r="F31"/>
  <c r="F61"/>
  <c r="O61"/>
  <c r="O31"/>
  <c r="W61"/>
  <c r="W31"/>
  <c r="S61"/>
  <c r="S31"/>
  <c r="G77"/>
  <c r="D70"/>
  <c r="M67"/>
  <c r="E67"/>
  <c r="H66"/>
  <c r="K65"/>
  <c r="C65"/>
  <c r="N22"/>
  <c r="F55"/>
  <c r="F80" s="1"/>
  <c r="I54"/>
  <c r="I79" s="1"/>
  <c r="L53"/>
  <c r="L78" s="1"/>
  <c r="E50"/>
  <c r="E75" s="1"/>
  <c r="H49"/>
  <c r="H74" s="1"/>
  <c r="K48"/>
  <c r="K73" s="1"/>
  <c r="C48"/>
  <c r="C73" s="1"/>
  <c r="F47"/>
  <c r="F72" s="1"/>
  <c r="I46"/>
  <c r="I71" s="1"/>
  <c r="B67"/>
  <c r="K80"/>
  <c r="L77"/>
  <c r="F75"/>
  <c r="I74"/>
  <c r="C72"/>
  <c r="J67"/>
  <c r="M66"/>
  <c r="E66"/>
  <c r="J63"/>
  <c r="X80"/>
  <c r="P80"/>
  <c r="S79"/>
  <c r="V78"/>
  <c r="Y77"/>
  <c r="Q77"/>
  <c r="T76"/>
  <c r="W75"/>
  <c r="Z74"/>
  <c r="R74"/>
  <c r="U73"/>
  <c r="X72"/>
  <c r="P72"/>
  <c r="S71"/>
  <c r="V70"/>
  <c r="Y69"/>
  <c r="Q69"/>
  <c r="T68"/>
  <c r="W67"/>
  <c r="Z66"/>
  <c r="R66"/>
  <c r="U65"/>
  <c r="X64"/>
  <c r="P64"/>
  <c r="K40"/>
  <c r="I38"/>
  <c r="Z42"/>
  <c r="Z67" s="1"/>
  <c r="R42"/>
  <c r="R67" s="1"/>
  <c r="U41"/>
  <c r="U66" s="1"/>
  <c r="Q56"/>
  <c r="B77"/>
  <c r="B73"/>
  <c r="B69"/>
  <c r="B65"/>
  <c r="M80"/>
  <c r="I80"/>
  <c r="E80"/>
  <c r="L79"/>
  <c r="H79"/>
  <c r="D79"/>
  <c r="K78"/>
  <c r="G78"/>
  <c r="C78"/>
  <c r="J77"/>
  <c r="F77"/>
  <c r="M76"/>
  <c r="I76"/>
  <c r="E76"/>
  <c r="L75"/>
  <c r="H75"/>
  <c r="D75"/>
  <c r="K74"/>
  <c r="G74"/>
  <c r="C74"/>
  <c r="J73"/>
  <c r="F73"/>
  <c r="M72"/>
  <c r="I72"/>
  <c r="E72"/>
  <c r="L71"/>
  <c r="H71"/>
  <c r="D71"/>
  <c r="K70"/>
  <c r="G70"/>
  <c r="C70"/>
  <c r="J69"/>
  <c r="F69"/>
  <c r="M68"/>
  <c r="I68"/>
  <c r="E68"/>
  <c r="L67"/>
  <c r="H67"/>
  <c r="D67"/>
  <c r="K66"/>
  <c r="G66"/>
  <c r="C66"/>
  <c r="J65"/>
  <c r="F65"/>
  <c r="M64"/>
  <c r="I64"/>
  <c r="E64"/>
  <c r="L63"/>
  <c r="H63"/>
  <c r="D63"/>
  <c r="O77"/>
  <c r="O73"/>
  <c r="O69"/>
  <c r="O65"/>
  <c r="Z80"/>
  <c r="V80"/>
  <c r="R80"/>
  <c r="Y79"/>
  <c r="U79"/>
  <c r="Q79"/>
  <c r="X78"/>
  <c r="T78"/>
  <c r="P78"/>
  <c r="W77"/>
  <c r="S77"/>
  <c r="Z76"/>
  <c r="V76"/>
  <c r="R76"/>
  <c r="Y75"/>
  <c r="U75"/>
  <c r="Q75"/>
  <c r="X74"/>
  <c r="T74"/>
  <c r="P74"/>
  <c r="W73"/>
  <c r="S73"/>
  <c r="Z72"/>
  <c r="V72"/>
  <c r="R72"/>
  <c r="Y71"/>
  <c r="U71"/>
  <c r="Q71"/>
  <c r="X70"/>
  <c r="T70"/>
  <c r="P70"/>
  <c r="W69"/>
  <c r="S69"/>
  <c r="Z68"/>
  <c r="V68"/>
  <c r="R68"/>
  <c r="Y67"/>
  <c r="U67"/>
  <c r="Q67"/>
  <c r="X66"/>
  <c r="T66"/>
  <c r="P66"/>
  <c r="W65"/>
  <c r="S65"/>
  <c r="Z64"/>
  <c r="V64"/>
  <c r="R64"/>
  <c r="Y63"/>
  <c r="U63"/>
  <c r="Q63"/>
  <c r="B53"/>
  <c r="B78"/>
  <c r="K61"/>
  <c r="K31"/>
  <c r="C61"/>
  <c r="C31"/>
  <c r="O49"/>
  <c r="O74" s="1"/>
  <c r="O41"/>
  <c r="O56" s="1"/>
  <c r="O66"/>
  <c r="W55"/>
  <c r="W80" s="1"/>
  <c r="Z54"/>
  <c r="Z79"/>
  <c r="R54"/>
  <c r="R79" s="1"/>
  <c r="U53"/>
  <c r="U78"/>
  <c r="Q53"/>
  <c r="Q78" s="1"/>
  <c r="T52"/>
  <c r="T77"/>
  <c r="W51"/>
  <c r="W76" s="1"/>
  <c r="Z50"/>
  <c r="Z75"/>
  <c r="R50"/>
  <c r="R75" s="1"/>
  <c r="U49"/>
  <c r="U74"/>
  <c r="X48"/>
  <c r="X73" s="1"/>
  <c r="AA23"/>
  <c r="S47"/>
  <c r="S72" s="1"/>
  <c r="V46"/>
  <c r="V71"/>
  <c r="Y45"/>
  <c r="Y70" s="1"/>
  <c r="Q45"/>
  <c r="Q70"/>
  <c r="P44"/>
  <c r="P69" s="1"/>
  <c r="S43"/>
  <c r="S68"/>
  <c r="T40"/>
  <c r="T65" s="1"/>
  <c r="W39"/>
  <c r="W64"/>
  <c r="Z38"/>
  <c r="R38"/>
  <c r="R63"/>
  <c r="X61"/>
  <c r="X31"/>
  <c r="P61"/>
  <c r="P31"/>
  <c r="B54"/>
  <c r="B79" s="1"/>
  <c r="B46"/>
  <c r="B71"/>
  <c r="N24"/>
  <c r="N23"/>
  <c r="D73"/>
  <c r="H44"/>
  <c r="H69" s="1"/>
  <c r="K43"/>
  <c r="K68"/>
  <c r="N18"/>
  <c r="L40"/>
  <c r="L65"/>
  <c r="D40"/>
  <c r="D65" s="1"/>
  <c r="G39"/>
  <c r="G64"/>
  <c r="N14"/>
  <c r="C64"/>
  <c r="L31"/>
  <c r="L61"/>
  <c r="D31"/>
  <c r="D61"/>
  <c r="O46"/>
  <c r="O71"/>
  <c r="AA13"/>
  <c r="O63"/>
  <c r="U31"/>
  <c r="U61"/>
  <c r="M44"/>
  <c r="M69" s="1"/>
  <c r="I44"/>
  <c r="I69" s="1"/>
  <c r="E44"/>
  <c r="E69" s="1"/>
  <c r="M40"/>
  <c r="M65"/>
  <c r="I40"/>
  <c r="I65" s="1"/>
  <c r="E40"/>
  <c r="E65"/>
  <c r="M31"/>
  <c r="M61"/>
  <c r="I31"/>
  <c r="I61"/>
  <c r="E31"/>
  <c r="E61"/>
  <c r="Y55"/>
  <c r="Y80"/>
  <c r="U55"/>
  <c r="U80" s="1"/>
  <c r="Q55"/>
  <c r="Q80"/>
  <c r="X54"/>
  <c r="X79" s="1"/>
  <c r="T54"/>
  <c r="T79"/>
  <c r="P54"/>
  <c r="P79" s="1"/>
  <c r="W53"/>
  <c r="W78"/>
  <c r="S53"/>
  <c r="S78" s="1"/>
  <c r="Z52"/>
  <c r="Z77"/>
  <c r="V52"/>
  <c r="V77" s="1"/>
  <c r="R52"/>
  <c r="R77"/>
  <c r="Y51"/>
  <c r="Y76" s="1"/>
  <c r="U51"/>
  <c r="U76"/>
  <c r="Q51"/>
  <c r="Q76" s="1"/>
  <c r="X50"/>
  <c r="X75"/>
  <c r="T50"/>
  <c r="T75" s="1"/>
  <c r="P50"/>
  <c r="P75"/>
  <c r="W49"/>
  <c r="W74" s="1"/>
  <c r="S49"/>
  <c r="S74"/>
  <c r="Z48"/>
  <c r="Z73" s="1"/>
  <c r="V48"/>
  <c r="V73"/>
  <c r="R48"/>
  <c r="R73" s="1"/>
  <c r="Y47"/>
  <c r="Y72"/>
  <c r="U47"/>
  <c r="U72" s="1"/>
  <c r="Q47"/>
  <c r="Q72"/>
  <c r="X46"/>
  <c r="X71" s="1"/>
  <c r="T46"/>
  <c r="T71"/>
  <c r="P46"/>
  <c r="P71" s="1"/>
  <c r="W45"/>
  <c r="W70"/>
  <c r="S45"/>
  <c r="S70" s="1"/>
  <c r="Z44"/>
  <c r="Z69"/>
  <c r="V44"/>
  <c r="V69" s="1"/>
  <c r="R44"/>
  <c r="R69"/>
  <c r="Y43"/>
  <c r="Y68" s="1"/>
  <c r="U43"/>
  <c r="U68"/>
  <c r="Q43"/>
  <c r="Q68" s="1"/>
  <c r="Z40"/>
  <c r="Z65"/>
  <c r="V40"/>
  <c r="V65" s="1"/>
  <c r="R40"/>
  <c r="R65"/>
  <c r="Y39"/>
  <c r="Y64" s="1"/>
  <c r="U39"/>
  <c r="U56" s="1"/>
  <c r="U64"/>
  <c r="AA14"/>
  <c r="X38"/>
  <c r="X63"/>
  <c r="T38"/>
  <c r="P38"/>
  <c r="P63"/>
  <c r="Z31"/>
  <c r="Z61"/>
  <c r="V31"/>
  <c r="V61"/>
  <c r="R31"/>
  <c r="R61"/>
  <c r="S56"/>
  <c r="B70"/>
  <c r="E79"/>
  <c r="H78"/>
  <c r="K77"/>
  <c r="C77"/>
  <c r="F76"/>
  <c r="I75"/>
  <c r="G73"/>
  <c r="J72"/>
  <c r="E71"/>
  <c r="H70"/>
  <c r="K69"/>
  <c r="F68"/>
  <c r="I67"/>
  <c r="L66"/>
  <c r="D66"/>
  <c r="J64"/>
  <c r="M63"/>
  <c r="E63"/>
  <c r="V67"/>
  <c r="Y66"/>
  <c r="Q66"/>
  <c r="J55"/>
  <c r="J80" s="1"/>
  <c r="M54"/>
  <c r="M79" s="1"/>
  <c r="E54"/>
  <c r="D53"/>
  <c r="D78" s="1"/>
  <c r="G52"/>
  <c r="J51"/>
  <c r="J76" s="1"/>
  <c r="M50"/>
  <c r="M75" s="1"/>
  <c r="I50"/>
  <c r="L49"/>
  <c r="L74" s="1"/>
  <c r="D49"/>
  <c r="D74" s="1"/>
  <c r="G48"/>
  <c r="J47"/>
  <c r="M46"/>
  <c r="M71" s="1"/>
  <c r="L45"/>
  <c r="L70" s="1"/>
  <c r="G40"/>
  <c r="G56" s="1"/>
  <c r="B63"/>
  <c r="G80"/>
  <c r="H77"/>
  <c r="M74"/>
  <c r="H73"/>
  <c r="E70"/>
  <c r="F67"/>
  <c r="I66"/>
  <c r="F63"/>
  <c r="T80"/>
  <c r="W79"/>
  <c r="Z78"/>
  <c r="R78"/>
  <c r="U77"/>
  <c r="X76"/>
  <c r="P76"/>
  <c r="S75"/>
  <c r="V74"/>
  <c r="Y73"/>
  <c r="Q73"/>
  <c r="T72"/>
  <c r="W71"/>
  <c r="Z70"/>
  <c r="R70"/>
  <c r="U69"/>
  <c r="X68"/>
  <c r="S67"/>
  <c r="V66"/>
  <c r="Y65"/>
  <c r="S63"/>
  <c r="AA20"/>
  <c r="K55"/>
  <c r="G55"/>
  <c r="C55"/>
  <c r="C80" s="1"/>
  <c r="J54"/>
  <c r="J79" s="1"/>
  <c r="F54"/>
  <c r="F79" s="1"/>
  <c r="M53"/>
  <c r="M78" s="1"/>
  <c r="I53"/>
  <c r="I78" s="1"/>
  <c r="E53"/>
  <c r="E78" s="1"/>
  <c r="L52"/>
  <c r="H52"/>
  <c r="D52"/>
  <c r="D77" s="1"/>
  <c r="K51"/>
  <c r="K76" s="1"/>
  <c r="G51"/>
  <c r="G76" s="1"/>
  <c r="C51"/>
  <c r="J50"/>
  <c r="J75" s="1"/>
  <c r="F50"/>
  <c r="M49"/>
  <c r="I49"/>
  <c r="E49"/>
  <c r="E74" s="1"/>
  <c r="L48"/>
  <c r="L73" s="1"/>
  <c r="H48"/>
  <c r="D48"/>
  <c r="K47"/>
  <c r="K72" s="1"/>
  <c r="G47"/>
  <c r="G72" s="1"/>
  <c r="C47"/>
  <c r="J46"/>
  <c r="J71" s="1"/>
  <c r="F46"/>
  <c r="F71" s="1"/>
  <c r="M45"/>
  <c r="M70" s="1"/>
  <c r="I45"/>
  <c r="I70" s="1"/>
  <c r="E45"/>
  <c r="G44"/>
  <c r="G69" s="1"/>
  <c r="J43"/>
  <c r="J56" s="1"/>
  <c r="F39"/>
  <c r="F64" s="1"/>
  <c r="H56"/>
  <c r="Y40"/>
  <c r="Q40"/>
  <c r="Q65" s="1"/>
  <c r="T39"/>
  <c r="T64" s="1"/>
  <c r="W38"/>
  <c r="W56" s="1"/>
  <c r="B80"/>
  <c r="B76"/>
  <c r="B72"/>
  <c r="B68"/>
  <c r="B64"/>
  <c r="L80"/>
  <c r="H80"/>
  <c r="D80"/>
  <c r="K79"/>
  <c r="G79"/>
  <c r="C79"/>
  <c r="J78"/>
  <c r="F78"/>
  <c r="M77"/>
  <c r="I77"/>
  <c r="E77"/>
  <c r="L76"/>
  <c r="H76"/>
  <c r="D76"/>
  <c r="K75"/>
  <c r="G75"/>
  <c r="C75"/>
  <c r="J74"/>
  <c r="F74"/>
  <c r="M73"/>
  <c r="I73"/>
  <c r="E73"/>
  <c r="L72"/>
  <c r="H72"/>
  <c r="D72"/>
  <c r="K71"/>
  <c r="G71"/>
  <c r="C71"/>
  <c r="J70"/>
  <c r="F70"/>
  <c r="L68"/>
  <c r="H68"/>
  <c r="D68"/>
  <c r="K67"/>
  <c r="G67"/>
  <c r="C67"/>
  <c r="J66"/>
  <c r="F66"/>
  <c r="L64"/>
  <c r="H64"/>
  <c r="D64"/>
  <c r="K63"/>
  <c r="G63"/>
  <c r="C63"/>
  <c r="O80"/>
  <c r="O76"/>
  <c r="O72"/>
  <c r="O68"/>
  <c r="O64"/>
  <c r="X67"/>
  <c r="T67"/>
  <c r="P67"/>
  <c r="W66"/>
  <c r="S66"/>
  <c r="AC56"/>
  <c r="AB63"/>
  <c r="AB81" s="1"/>
  <c r="AI63"/>
  <c r="AI56"/>
  <c r="AH63"/>
  <c r="AH81" s="1"/>
  <c r="AH56"/>
  <c r="AI81"/>
  <c r="AE63"/>
  <c r="AF63"/>
  <c r="AD17"/>
  <c r="AD14"/>
  <c r="AD26"/>
  <c r="AB49"/>
  <c r="AB74" s="1"/>
  <c r="AD22"/>
  <c r="AD16"/>
  <c r="AA26"/>
  <c r="AA18"/>
  <c r="P48"/>
  <c r="P73" s="1"/>
  <c r="Q39"/>
  <c r="Q64" s="1"/>
  <c r="AA22"/>
  <c r="AA21"/>
  <c r="N15"/>
  <c r="D44"/>
  <c r="D69" s="1"/>
  <c r="N20"/>
  <c r="N16"/>
  <c r="AD18"/>
  <c r="AE41"/>
  <c r="AE66" s="1"/>
  <c r="AG18"/>
  <c r="AF43"/>
  <c r="AF68" s="1"/>
  <c r="P43"/>
  <c r="P68" s="1"/>
  <c r="AA16"/>
  <c r="N12"/>
  <c r="B45"/>
  <c r="B41"/>
  <c r="B56" s="1"/>
  <c r="C43"/>
  <c r="C68" s="1"/>
  <c r="C81" s="1"/>
  <c r="C44"/>
  <c r="C69" s="1"/>
  <c r="C40"/>
  <c r="C56" s="1"/>
  <c r="N11"/>
  <c r="AJ11"/>
  <c r="AJ18"/>
  <c r="AJ14"/>
  <c r="AD15"/>
  <c r="AA19"/>
  <c r="AA12"/>
  <c r="AA15"/>
  <c r="N25"/>
  <c r="N21"/>
  <c r="N17"/>
  <c r="AD13"/>
  <c r="AD29"/>
  <c r="AD30"/>
  <c r="AG29"/>
  <c r="AG30"/>
  <c r="AG27"/>
  <c r="AJ29"/>
  <c r="AG13"/>
  <c r="AJ27"/>
  <c r="AG28"/>
  <c r="AJ28"/>
  <c r="N27"/>
  <c r="AA27"/>
  <c r="AD27"/>
  <c r="AJ30"/>
  <c r="N28"/>
  <c r="AA28"/>
  <c r="AD28"/>
  <c r="N29"/>
  <c r="AA29"/>
  <c r="N30"/>
  <c r="AA30"/>
  <c r="AA31" s="1"/>
  <c r="N13"/>
  <c r="AJ13"/>
  <c r="C16" i="14"/>
  <c r="F49" i="25"/>
  <c r="G49"/>
  <c r="H49"/>
  <c r="I49"/>
  <c r="J49"/>
  <c r="K49"/>
  <c r="L49"/>
  <c r="M49"/>
  <c r="N49"/>
  <c r="O49"/>
  <c r="P49"/>
  <c r="E49"/>
  <c r="J68" i="21" l="1"/>
  <c r="M56"/>
  <c r="N31"/>
  <c r="F81"/>
  <c r="J81"/>
  <c r="M81"/>
  <c r="K81"/>
  <c r="X81"/>
  <c r="G81"/>
  <c r="P81"/>
  <c r="E81"/>
  <c r="AD31"/>
  <c r="D56"/>
  <c r="K56"/>
  <c r="Y81"/>
  <c r="H81"/>
  <c r="E56"/>
  <c r="L56"/>
  <c r="G65"/>
  <c r="F56"/>
  <c r="P56"/>
  <c r="X56"/>
  <c r="R56"/>
  <c r="Y56"/>
  <c r="I56"/>
  <c r="I63"/>
  <c r="I81" s="1"/>
  <c r="B66"/>
  <c r="Q81"/>
  <c r="V81"/>
  <c r="U81"/>
  <c r="L81"/>
  <c r="W81"/>
  <c r="T56"/>
  <c r="Z56"/>
  <c r="W63"/>
  <c r="R81"/>
  <c r="T63"/>
  <c r="T81" s="1"/>
  <c r="D81"/>
  <c r="Z63"/>
  <c r="Z81" s="1"/>
  <c r="S81"/>
  <c r="O81"/>
  <c r="V56"/>
  <c r="AG31"/>
  <c r="AB56"/>
  <c r="AJ31"/>
  <c r="AE81"/>
  <c r="AE56"/>
  <c r="AF81"/>
  <c r="AF56"/>
  <c r="L59" i="25"/>
  <c r="L60"/>
  <c r="E59"/>
  <c r="E60"/>
  <c r="M59"/>
  <c r="M60"/>
  <c r="I59"/>
  <c r="I60"/>
  <c r="H60"/>
  <c r="H59"/>
  <c r="O59"/>
  <c r="O60"/>
  <c r="K60"/>
  <c r="K59"/>
  <c r="G60"/>
  <c r="G59"/>
  <c r="P60"/>
  <c r="P59"/>
  <c r="N60"/>
  <c r="N59"/>
  <c r="J60"/>
  <c r="J59"/>
  <c r="F60"/>
  <c r="F59"/>
  <c r="E45"/>
  <c r="E37"/>
  <c r="F37" s="1"/>
  <c r="G37" s="1"/>
  <c r="H37" s="1"/>
  <c r="I37" s="1"/>
  <c r="J37" s="1"/>
  <c r="K37" s="1"/>
  <c r="L37" s="1"/>
  <c r="M37" s="1"/>
  <c r="N37" s="1"/>
  <c r="O37" s="1"/>
  <c r="P37" s="1"/>
  <c r="E29"/>
  <c r="E21"/>
  <c r="E13"/>
  <c r="E10"/>
  <c r="E7"/>
  <c r="F7" s="1"/>
  <c r="G7" s="1"/>
  <c r="H7" s="1"/>
  <c r="I7" s="1"/>
  <c r="J7" s="1"/>
  <c r="K7" s="1"/>
  <c r="L7" s="1"/>
  <c r="M7" s="1"/>
  <c r="N7" s="1"/>
  <c r="O7" s="1"/>
  <c r="P7" s="1"/>
  <c r="F29" l="1"/>
  <c r="F13"/>
  <c r="E15"/>
  <c r="F21"/>
  <c r="F45"/>
  <c r="F10"/>
  <c r="G10" s="1"/>
  <c r="H10" s="1"/>
  <c r="I10" s="1"/>
  <c r="J10" s="1"/>
  <c r="K10" s="1"/>
  <c r="L10" s="1"/>
  <c r="M10" s="1"/>
  <c r="N10" s="1"/>
  <c r="O10" s="1"/>
  <c r="P10" s="1"/>
  <c r="AR9" i="4"/>
  <c r="AQ9"/>
  <c r="AP9"/>
  <c r="AO9"/>
  <c r="AN9"/>
  <c r="BE55" i="12"/>
  <c r="AY55"/>
  <c r="AS55"/>
  <c r="AM55"/>
  <c r="AG55"/>
  <c r="AA55"/>
  <c r="P55"/>
  <c r="Q55"/>
  <c r="R55"/>
  <c r="S55"/>
  <c r="T55"/>
  <c r="U55"/>
  <c r="V55"/>
  <c r="W55"/>
  <c r="X55"/>
  <c r="Y55"/>
  <c r="Z55"/>
  <c r="O55"/>
  <c r="D55"/>
  <c r="E55"/>
  <c r="F55"/>
  <c r="G55"/>
  <c r="H55"/>
  <c r="I55"/>
  <c r="J55"/>
  <c r="K55"/>
  <c r="L55"/>
  <c r="M55"/>
  <c r="N55"/>
  <c r="C55"/>
  <c r="F15" i="25" l="1"/>
  <c r="G45"/>
  <c r="G13"/>
  <c r="G15" s="1"/>
  <c r="G21"/>
  <c r="G29"/>
  <c r="C28" i="19"/>
  <c r="E28"/>
  <c r="E13" s="1"/>
  <c r="G28"/>
  <c r="D28"/>
  <c r="F28"/>
  <c r="H13" i="25" l="1"/>
  <c r="H15" s="1"/>
  <c r="H21"/>
  <c r="H29"/>
  <c r="H45"/>
  <c r="D16" i="14"/>
  <c r="G13" i="19"/>
  <c r="C13"/>
  <c r="F13"/>
  <c r="D13"/>
  <c r="C22"/>
  <c r="D22"/>
  <c r="E22"/>
  <c r="F22"/>
  <c r="G22"/>
  <c r="I13" i="25" l="1"/>
  <c r="I15" s="1"/>
  <c r="I29"/>
  <c r="I45"/>
  <c r="I21"/>
  <c r="E16" i="14"/>
  <c r="B59" i="8"/>
  <c r="B58"/>
  <c r="B57"/>
  <c r="B56"/>
  <c r="B55"/>
  <c r="B54"/>
  <c r="B53"/>
  <c r="B52"/>
  <c r="B51"/>
  <c r="B50"/>
  <c r="B49"/>
  <c r="B48"/>
  <c r="B40"/>
  <c r="B39"/>
  <c r="B38"/>
  <c r="B37"/>
  <c r="B36"/>
  <c r="B35"/>
  <c r="B34"/>
  <c r="B33"/>
  <c r="B32"/>
  <c r="B31"/>
  <c r="B30"/>
  <c r="B29"/>
  <c r="B20"/>
  <c r="B19"/>
  <c r="B18"/>
  <c r="B17"/>
  <c r="B16"/>
  <c r="B15"/>
  <c r="B14"/>
  <c r="B13"/>
  <c r="B12"/>
  <c r="B11"/>
  <c r="B10"/>
  <c r="B9"/>
  <c r="B60" i="6"/>
  <c r="B59"/>
  <c r="B58"/>
  <c r="B57"/>
  <c r="B56"/>
  <c r="B55"/>
  <c r="B54"/>
  <c r="B53"/>
  <c r="B52"/>
  <c r="B51"/>
  <c r="B50"/>
  <c r="B49"/>
  <c r="B41"/>
  <c r="B40"/>
  <c r="B39"/>
  <c r="B38"/>
  <c r="B37"/>
  <c r="B36"/>
  <c r="B35"/>
  <c r="B34"/>
  <c r="B33"/>
  <c r="B32"/>
  <c r="B31"/>
  <c r="B30"/>
  <c r="B22"/>
  <c r="B21"/>
  <c r="B20"/>
  <c r="B19"/>
  <c r="B18"/>
  <c r="B17"/>
  <c r="B16"/>
  <c r="B15"/>
  <c r="B14"/>
  <c r="B13"/>
  <c r="B12"/>
  <c r="B11"/>
  <c r="B40" i="20"/>
  <c r="B39"/>
  <c r="B38"/>
  <c r="B37"/>
  <c r="B36"/>
  <c r="B35"/>
  <c r="B34"/>
  <c r="B33"/>
  <c r="B32"/>
  <c r="B31"/>
  <c r="B30"/>
  <c r="B29"/>
  <c r="B20"/>
  <c r="B19"/>
  <c r="B18"/>
  <c r="B17"/>
  <c r="B16"/>
  <c r="B15"/>
  <c r="B14"/>
  <c r="B13"/>
  <c r="B12"/>
  <c r="B11"/>
  <c r="B10"/>
  <c r="B9"/>
  <c r="B38" i="7"/>
  <c r="B37"/>
  <c r="B36"/>
  <c r="B35"/>
  <c r="B34"/>
  <c r="B33"/>
  <c r="B32"/>
  <c r="B31"/>
  <c r="B30"/>
  <c r="B29"/>
  <c r="B28"/>
  <c r="B27"/>
  <c r="B20"/>
  <c r="B19"/>
  <c r="B18"/>
  <c r="B17"/>
  <c r="B16"/>
  <c r="B15"/>
  <c r="B14"/>
  <c r="B13"/>
  <c r="B12"/>
  <c r="B11"/>
  <c r="B10"/>
  <c r="B9"/>
  <c r="B20" i="5"/>
  <c r="B19"/>
  <c r="B18"/>
  <c r="B17"/>
  <c r="C35" i="7"/>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C37" i="20"/>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40" i="3"/>
  <c r="G40"/>
  <c r="B41"/>
  <c r="G41"/>
  <c r="B42"/>
  <c r="G42"/>
  <c r="B43"/>
  <c r="G43"/>
  <c r="G22"/>
  <c r="G23"/>
  <c r="G24"/>
  <c r="G25"/>
  <c r="AA36" i="21"/>
  <c r="AA37"/>
  <c r="B67" i="12"/>
  <c r="B66"/>
  <c r="B65"/>
  <c r="B64"/>
  <c r="BJ63"/>
  <c r="BI63"/>
  <c r="BH63"/>
  <c r="BG63"/>
  <c r="BF63"/>
  <c r="BE63"/>
  <c r="BD63"/>
  <c r="BC63"/>
  <c r="BB63"/>
  <c r="BA63"/>
  <c r="AZ63"/>
  <c r="AY63"/>
  <c r="AX63"/>
  <c r="AW63"/>
  <c r="AV63"/>
  <c r="AU63"/>
  <c r="AT63"/>
  <c r="AS63"/>
  <c r="AR63"/>
  <c r="AQ63"/>
  <c r="AP63"/>
  <c r="AO63"/>
  <c r="AN63"/>
  <c r="AM63"/>
  <c r="AL63"/>
  <c r="AK63"/>
  <c r="AJ63"/>
  <c r="AI63"/>
  <c r="AH63"/>
  <c r="AG63"/>
  <c r="AF63"/>
  <c r="AE63"/>
  <c r="AD63"/>
  <c r="AC63"/>
  <c r="AB63"/>
  <c r="AA63"/>
  <c r="Z63"/>
  <c r="Y63"/>
  <c r="X63"/>
  <c r="W63"/>
  <c r="V63"/>
  <c r="U63"/>
  <c r="T63"/>
  <c r="S63"/>
  <c r="R63"/>
  <c r="Q63"/>
  <c r="P63"/>
  <c r="O63"/>
  <c r="N63"/>
  <c r="M63"/>
  <c r="L63"/>
  <c r="K63"/>
  <c r="J63"/>
  <c r="I63"/>
  <c r="H63"/>
  <c r="G63"/>
  <c r="F63"/>
  <c r="E63"/>
  <c r="D63"/>
  <c r="C63"/>
  <c r="J13" i="25" l="1"/>
  <c r="J15" s="1"/>
  <c r="AJ38" i="21"/>
  <c r="C16" i="19"/>
  <c r="D16"/>
  <c r="E16"/>
  <c r="F16"/>
  <c r="G16"/>
  <c r="J45" i="25"/>
  <c r="J21"/>
  <c r="J29"/>
  <c r="F16" i="14"/>
  <c r="AD38" i="21"/>
  <c r="AA38"/>
  <c r="AG38"/>
  <c r="BJ34" i="12"/>
  <c r="BI34"/>
  <c r="BH34"/>
  <c r="BG34"/>
  <c r="BF34"/>
  <c r="BE34"/>
  <c r="BD34"/>
  <c r="BC34"/>
  <c r="BB34"/>
  <c r="BA34"/>
  <c r="AZ34"/>
  <c r="AY34"/>
  <c r="AX34"/>
  <c r="AW34"/>
  <c r="AV34"/>
  <c r="AU34"/>
  <c r="AT34"/>
  <c r="AS34"/>
  <c r="AR34"/>
  <c r="AQ34"/>
  <c r="AP34"/>
  <c r="AO34"/>
  <c r="AN34"/>
  <c r="AM34"/>
  <c r="AL34"/>
  <c r="AK34"/>
  <c r="AJ34"/>
  <c r="AI34"/>
  <c r="AH34"/>
  <c r="AG34"/>
  <c r="AF34"/>
  <c r="AE34"/>
  <c r="AD34"/>
  <c r="AC34"/>
  <c r="AB34"/>
  <c r="AA34"/>
  <c r="Z34"/>
  <c r="Y34"/>
  <c r="X34"/>
  <c r="W34"/>
  <c r="V34"/>
  <c r="U34"/>
  <c r="T34"/>
  <c r="S34"/>
  <c r="R34"/>
  <c r="Q34"/>
  <c r="P34"/>
  <c r="O34"/>
  <c r="N34"/>
  <c r="M34"/>
  <c r="L34"/>
  <c r="K34"/>
  <c r="J34"/>
  <c r="I34"/>
  <c r="H34"/>
  <c r="G34"/>
  <c r="F34"/>
  <c r="E34"/>
  <c r="D34"/>
  <c r="C34"/>
  <c r="C100" i="3"/>
  <c r="D100"/>
  <c r="C47" i="8"/>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C28"/>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C8"/>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48" i="6"/>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C29"/>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C10"/>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60" i="21"/>
  <c r="C60" s="1"/>
  <c r="D60" s="1"/>
  <c r="E60" s="1"/>
  <c r="F60" s="1"/>
  <c r="G60" s="1"/>
  <c r="H60" s="1"/>
  <c r="I60" s="1"/>
  <c r="J60" s="1"/>
  <c r="K60" s="1"/>
  <c r="L60" s="1"/>
  <c r="M60" s="1"/>
  <c r="O60" s="1"/>
  <c r="P60" s="1"/>
  <c r="Q60" s="1"/>
  <c r="R60" s="1"/>
  <c r="S60" s="1"/>
  <c r="T60" s="1"/>
  <c r="U60" s="1"/>
  <c r="V60" s="1"/>
  <c r="W60" s="1"/>
  <c r="X60" s="1"/>
  <c r="Y60" s="1"/>
  <c r="Z60" s="1"/>
  <c r="B35"/>
  <c r="C35" s="1"/>
  <c r="D35" s="1"/>
  <c r="E35" s="1"/>
  <c r="F35" s="1"/>
  <c r="G35" s="1"/>
  <c r="H35" s="1"/>
  <c r="I35" s="1"/>
  <c r="J35" s="1"/>
  <c r="K35" s="1"/>
  <c r="L35" s="1"/>
  <c r="M35" s="1"/>
  <c r="O35" s="1"/>
  <c r="P35" s="1"/>
  <c r="Q35" s="1"/>
  <c r="R35" s="1"/>
  <c r="S35" s="1"/>
  <c r="T35" s="1"/>
  <c r="U35" s="1"/>
  <c r="V35" s="1"/>
  <c r="W35" s="1"/>
  <c r="X35" s="1"/>
  <c r="Y35" s="1"/>
  <c r="Z35" s="1"/>
  <c r="C28" i="20"/>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C8"/>
  <c r="C26" i="7"/>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C8"/>
  <c r="C8" i="12"/>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8" i="5"/>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8" i="4"/>
  <c r="D8" s="1"/>
  <c r="E8" s="1"/>
  <c r="F8" s="1"/>
  <c r="G8" s="1"/>
  <c r="H8" s="1"/>
  <c r="I8" s="1"/>
  <c r="J8" s="1"/>
  <c r="K8" s="1"/>
  <c r="L8" s="1"/>
  <c r="M8" s="1"/>
  <c r="N8" s="1"/>
  <c r="P8" s="1"/>
  <c r="Q8" s="1"/>
  <c r="R8" s="1"/>
  <c r="S8" s="1"/>
  <c r="T8" s="1"/>
  <c r="U8" s="1"/>
  <c r="V8" s="1"/>
  <c r="W8" s="1"/>
  <c r="X8" s="1"/>
  <c r="Y8" s="1"/>
  <c r="Z8" s="1"/>
  <c r="AA8" s="1"/>
  <c r="I8" i="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D9" i="2"/>
  <c r="E9" s="1"/>
  <c r="F9" l="1"/>
  <c r="G9" s="1"/>
  <c r="H9" s="1"/>
  <c r="I9" s="1"/>
  <c r="J9" s="1"/>
  <c r="K9" s="1"/>
  <c r="L9" s="1"/>
  <c r="M9" s="1"/>
  <c r="N9" s="1"/>
  <c r="O9" s="1"/>
  <c r="R9" s="1"/>
  <c r="S9" s="1"/>
  <c r="T9" s="1"/>
  <c r="U9" s="1"/>
  <c r="V9" s="1"/>
  <c r="W9" s="1"/>
  <c r="X9" s="1"/>
  <c r="Y9" s="1"/>
  <c r="Z9" s="1"/>
  <c r="AA9" s="1"/>
  <c r="AB9" s="1"/>
  <c r="AC9" s="1"/>
  <c r="K13" i="25"/>
  <c r="K15" s="1"/>
  <c r="K21"/>
  <c r="K29"/>
  <c r="K45"/>
  <c r="G16" i="14"/>
  <c r="L13" i="25"/>
  <c r="L15" s="1"/>
  <c r="D8" i="7"/>
  <c r="C19"/>
  <c r="C21" i="6" s="1"/>
  <c r="C20" i="7"/>
  <c r="C22" i="6" s="1"/>
  <c r="C18" i="7"/>
  <c r="C20" i="6" s="1"/>
  <c r="C17" i="7"/>
  <c r="C19" i="6" s="1"/>
  <c r="D8" i="20"/>
  <c r="C19"/>
  <c r="C40" i="6" s="1"/>
  <c r="C17" i="20"/>
  <c r="C38" i="6" s="1"/>
  <c r="C20" i="20"/>
  <c r="C41" i="6" s="1"/>
  <c r="C18" i="20"/>
  <c r="C39" i="6" s="1"/>
  <c r="C29" i="19"/>
  <c r="D29"/>
  <c r="E29"/>
  <c r="F29"/>
  <c r="G29"/>
  <c r="D58" i="12"/>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C58"/>
  <c r="B60"/>
  <c r="B61"/>
  <c r="B62"/>
  <c r="B59"/>
  <c r="L29" i="25" l="1"/>
  <c r="L45"/>
  <c r="L21"/>
  <c r="M13"/>
  <c r="M15" s="1"/>
  <c r="C38" i="8"/>
  <c r="C39"/>
  <c r="C40"/>
  <c r="C37"/>
  <c r="C56"/>
  <c r="C58"/>
  <c r="C59"/>
  <c r="C57"/>
  <c r="E8" i="7"/>
  <c r="D18"/>
  <c r="D20" i="6" s="1"/>
  <c r="D19" i="7"/>
  <c r="D21" i="6" s="1"/>
  <c r="D17" i="7"/>
  <c r="D19" i="6" s="1"/>
  <c r="D20" i="7"/>
  <c r="D22" i="6" s="1"/>
  <c r="E8" i="20"/>
  <c r="D18"/>
  <c r="D39" i="6" s="1"/>
  <c r="D17" i="20"/>
  <c r="D38" i="6" s="1"/>
  <c r="D20" i="20"/>
  <c r="D41" i="6" s="1"/>
  <c r="D19" i="20"/>
  <c r="D40" i="6" s="1"/>
  <c r="G15" i="19"/>
  <c r="F15"/>
  <c r="D15"/>
  <c r="E15"/>
  <c r="C15"/>
  <c r="M45" i="25" l="1"/>
  <c r="C59" i="6"/>
  <c r="C19" i="8" s="1"/>
  <c r="D58" i="6"/>
  <c r="D38" i="8"/>
  <c r="M21" i="25"/>
  <c r="M29"/>
  <c r="N13"/>
  <c r="N15" s="1"/>
  <c r="C60" i="6"/>
  <c r="C20" i="8" s="1"/>
  <c r="D40"/>
  <c r="D59" i="6"/>
  <c r="D19" i="8" s="1"/>
  <c r="D60" i="6"/>
  <c r="D20" i="8" s="1"/>
  <c r="C58" i="6"/>
  <c r="D39" i="8"/>
  <c r="C57" i="6"/>
  <c r="C17" i="8" s="1"/>
  <c r="D57" i="6"/>
  <c r="D17" i="8" s="1"/>
  <c r="D37"/>
  <c r="D59"/>
  <c r="D56"/>
  <c r="D57"/>
  <c r="D58"/>
  <c r="F8" i="7"/>
  <c r="E17"/>
  <c r="E19" i="6" s="1"/>
  <c r="E19" i="7"/>
  <c r="E21" i="6" s="1"/>
  <c r="E20" i="7"/>
  <c r="E22" i="6" s="1"/>
  <c r="E18" i="7"/>
  <c r="E20" i="6" s="1"/>
  <c r="F8" i="20"/>
  <c r="E17"/>
  <c r="E38" i="6" s="1"/>
  <c r="E20" i="20"/>
  <c r="E41" i="6" s="1"/>
  <c r="E19" i="20"/>
  <c r="E40" i="6" s="1"/>
  <c r="E18" i="20"/>
  <c r="E39" i="6" s="1"/>
  <c r="B79" i="3"/>
  <c r="B80"/>
  <c r="B81"/>
  <c r="B82"/>
  <c r="B83"/>
  <c r="B84"/>
  <c r="B85"/>
  <c r="B86"/>
  <c r="G22" i="1"/>
  <c r="G23"/>
  <c r="G24"/>
  <c r="G25"/>
  <c r="G26"/>
  <c r="G27"/>
  <c r="G28"/>
  <c r="F22"/>
  <c r="F23"/>
  <c r="F24"/>
  <c r="F25"/>
  <c r="F26"/>
  <c r="F27"/>
  <c r="F28"/>
  <c r="E22"/>
  <c r="E23"/>
  <c r="E24"/>
  <c r="E25"/>
  <c r="E26"/>
  <c r="E27"/>
  <c r="E28"/>
  <c r="D22"/>
  <c r="D23"/>
  <c r="D24"/>
  <c r="D25"/>
  <c r="D26"/>
  <c r="D27"/>
  <c r="D28"/>
  <c r="C22"/>
  <c r="C23"/>
  <c r="C24"/>
  <c r="C25"/>
  <c r="C26"/>
  <c r="C27"/>
  <c r="C28"/>
  <c r="C20"/>
  <c r="C21"/>
  <c r="N29" i="25" l="1"/>
  <c r="N21"/>
  <c r="N45"/>
  <c r="O13"/>
  <c r="O15" s="1"/>
  <c r="E60" i="6"/>
  <c r="E20" i="8" s="1"/>
  <c r="E59" i="6"/>
  <c r="E19" i="8" s="1"/>
  <c r="E58" i="6"/>
  <c r="E39" i="8"/>
  <c r="E38"/>
  <c r="E40"/>
  <c r="E37"/>
  <c r="E57" i="6"/>
  <c r="E17" i="8" s="1"/>
  <c r="E59"/>
  <c r="E56"/>
  <c r="E57"/>
  <c r="E58"/>
  <c r="G8" i="7"/>
  <c r="F20"/>
  <c r="F22" i="6" s="1"/>
  <c r="F17" i="7"/>
  <c r="F19" i="6" s="1"/>
  <c r="F19" i="7"/>
  <c r="F21" i="6" s="1"/>
  <c r="F18" i="7"/>
  <c r="F20" i="6" s="1"/>
  <c r="G8" i="20"/>
  <c r="F20"/>
  <c r="F41" i="6" s="1"/>
  <c r="F19" i="20"/>
  <c r="F40" i="6" s="1"/>
  <c r="F17" i="20"/>
  <c r="F38" i="6" s="1"/>
  <c r="F18" i="20"/>
  <c r="F39" i="6" s="1"/>
  <c r="E56" i="12"/>
  <c r="G26" i="19"/>
  <c r="F26"/>
  <c r="E26"/>
  <c r="D26"/>
  <c r="C26"/>
  <c r="D57" i="12"/>
  <c r="BJ56"/>
  <c r="BI56"/>
  <c r="BG56"/>
  <c r="BE56"/>
  <c r="BC56"/>
  <c r="BA56"/>
  <c r="AY56"/>
  <c r="AW56"/>
  <c r="AU56"/>
  <c r="AS56"/>
  <c r="AQ56"/>
  <c r="AO56"/>
  <c r="AM56"/>
  <c r="C57"/>
  <c r="BI57"/>
  <c r="BG57"/>
  <c r="BE57"/>
  <c r="BC57"/>
  <c r="BA57"/>
  <c r="AY57"/>
  <c r="AW57"/>
  <c r="AU57"/>
  <c r="AS57"/>
  <c r="AQ57"/>
  <c r="AO57"/>
  <c r="AM57"/>
  <c r="AK57"/>
  <c r="AI57"/>
  <c r="AG57"/>
  <c r="AE57"/>
  <c r="AC57"/>
  <c r="AA57"/>
  <c r="Y57"/>
  <c r="W57"/>
  <c r="U57"/>
  <c r="S57"/>
  <c r="Q57"/>
  <c r="O57"/>
  <c r="M57"/>
  <c r="K57"/>
  <c r="I57"/>
  <c r="G57"/>
  <c r="E57"/>
  <c r="BH56"/>
  <c r="BF56"/>
  <c r="BD56"/>
  <c r="BB56"/>
  <c r="AZ56"/>
  <c r="AX56"/>
  <c r="AV56"/>
  <c r="AT56"/>
  <c r="AR56"/>
  <c r="AP56"/>
  <c r="AN56"/>
  <c r="AL56"/>
  <c r="AJ56"/>
  <c r="AH56"/>
  <c r="AF56"/>
  <c r="AD56"/>
  <c r="AB56"/>
  <c r="Z56"/>
  <c r="X56"/>
  <c r="V56"/>
  <c r="T56"/>
  <c r="R56"/>
  <c r="P56"/>
  <c r="N56"/>
  <c r="L56"/>
  <c r="J56"/>
  <c r="H56"/>
  <c r="F56"/>
  <c r="D56"/>
  <c r="C56"/>
  <c r="BJ57"/>
  <c r="BH57"/>
  <c r="BF57"/>
  <c r="BD57"/>
  <c r="BB57"/>
  <c r="AZ57"/>
  <c r="AX57"/>
  <c r="AV57"/>
  <c r="AT57"/>
  <c r="AR57"/>
  <c r="AP57"/>
  <c r="AN57"/>
  <c r="AL57"/>
  <c r="AJ57"/>
  <c r="AH57"/>
  <c r="AF57"/>
  <c r="AD57"/>
  <c r="AB57"/>
  <c r="Z57"/>
  <c r="X57"/>
  <c r="V57"/>
  <c r="T57"/>
  <c r="R57"/>
  <c r="P57"/>
  <c r="N57"/>
  <c r="L57"/>
  <c r="J57"/>
  <c r="H57"/>
  <c r="F57"/>
  <c r="AK56"/>
  <c r="AI56"/>
  <c r="AG56"/>
  <c r="AE56"/>
  <c r="AC56"/>
  <c r="AA56"/>
  <c r="Y56"/>
  <c r="W56"/>
  <c r="U56"/>
  <c r="S56"/>
  <c r="Q56"/>
  <c r="O56"/>
  <c r="M56"/>
  <c r="K56"/>
  <c r="I56"/>
  <c r="G56"/>
  <c r="G15" i="3"/>
  <c r="G16"/>
  <c r="G17"/>
  <c r="G18"/>
  <c r="G19"/>
  <c r="G20"/>
  <c r="G21"/>
  <c r="G14"/>
  <c r="D27" i="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C28"/>
  <c r="C29"/>
  <c r="C30"/>
  <c r="C31"/>
  <c r="C32"/>
  <c r="C33"/>
  <c r="C34"/>
  <c r="C27"/>
  <c r="O21" i="25" l="1"/>
  <c r="O45"/>
  <c r="O29"/>
  <c r="P13"/>
  <c r="P15" s="1"/>
  <c r="C40" i="7"/>
  <c r="AP40"/>
  <c r="AH40"/>
  <c r="Z40"/>
  <c r="R40"/>
  <c r="J40"/>
  <c r="AT40"/>
  <c r="AL40"/>
  <c r="AD40"/>
  <c r="V40"/>
  <c r="N40"/>
  <c r="F40"/>
  <c r="BC40"/>
  <c r="AU40"/>
  <c r="AQ40"/>
  <c r="AI40"/>
  <c r="AA40"/>
  <c r="S40"/>
  <c r="K40"/>
  <c r="BH40"/>
  <c r="AZ40"/>
  <c r="F59" i="6"/>
  <c r="F19" i="8" s="1"/>
  <c r="F39"/>
  <c r="AR40" i="7"/>
  <c r="AN40"/>
  <c r="AJ40"/>
  <c r="AF40"/>
  <c r="AB40"/>
  <c r="X40"/>
  <c r="T40"/>
  <c r="P40"/>
  <c r="L40"/>
  <c r="H40"/>
  <c r="D40"/>
  <c r="BI40"/>
  <c r="BE40"/>
  <c r="BA40"/>
  <c r="AW40"/>
  <c r="F58" i="6"/>
  <c r="F38" i="8"/>
  <c r="BG40" i="7"/>
  <c r="AY40"/>
  <c r="AM40"/>
  <c r="AE40"/>
  <c r="W40"/>
  <c r="O40"/>
  <c r="G40"/>
  <c r="BD40"/>
  <c r="AV40"/>
  <c r="AS40"/>
  <c r="AO40"/>
  <c r="AK40"/>
  <c r="AG40"/>
  <c r="AC40"/>
  <c r="Y40"/>
  <c r="U40"/>
  <c r="Q40"/>
  <c r="M40"/>
  <c r="I40"/>
  <c r="E40"/>
  <c r="BJ40"/>
  <c r="BF40"/>
  <c r="BB40"/>
  <c r="AX40"/>
  <c r="F60" i="6"/>
  <c r="F20" i="8" s="1"/>
  <c r="F40"/>
  <c r="F57" i="6"/>
  <c r="F17" i="8" s="1"/>
  <c r="F37"/>
  <c r="F59"/>
  <c r="F56"/>
  <c r="F57"/>
  <c r="F58"/>
  <c r="H8" i="7"/>
  <c r="G19"/>
  <c r="G21" i="6" s="1"/>
  <c r="G17" i="7"/>
  <c r="G19" i="6" s="1"/>
  <c r="G18" i="7"/>
  <c r="G20" i="6" s="1"/>
  <c r="G20" i="7"/>
  <c r="G22" i="6" s="1"/>
  <c r="H8" i="20"/>
  <c r="G19"/>
  <c r="G40" i="6" s="1"/>
  <c r="G20" i="20"/>
  <c r="G41" i="6" s="1"/>
  <c r="G18" i="20"/>
  <c r="G39" i="6" s="1"/>
  <c r="G17" i="20"/>
  <c r="G38" i="6" s="1"/>
  <c r="BJ36" i="20"/>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J34"/>
  <c r="BI34"/>
  <c r="BH34"/>
  <c r="BG34"/>
  <c r="BF34"/>
  <c r="BE34"/>
  <c r="BD34"/>
  <c r="BC34"/>
  <c r="BB34"/>
  <c r="BA34"/>
  <c r="AZ34"/>
  <c r="AY34"/>
  <c r="AX34"/>
  <c r="AW34"/>
  <c r="AV34"/>
  <c r="AU34"/>
  <c r="AT34"/>
  <c r="AS34"/>
  <c r="AR34"/>
  <c r="AQ34"/>
  <c r="AP34"/>
  <c r="AO34"/>
  <c r="AN34"/>
  <c r="AM34"/>
  <c r="AL34"/>
  <c r="AK34"/>
  <c r="AJ34"/>
  <c r="AI34"/>
  <c r="AH34"/>
  <c r="AG34"/>
  <c r="AF34"/>
  <c r="AE34"/>
  <c r="AD34"/>
  <c r="AC34"/>
  <c r="AB34"/>
  <c r="AA34"/>
  <c r="Z34"/>
  <c r="Y34"/>
  <c r="X34"/>
  <c r="W34"/>
  <c r="V34"/>
  <c r="U34"/>
  <c r="T34"/>
  <c r="S34"/>
  <c r="R34"/>
  <c r="Q34"/>
  <c r="P34"/>
  <c r="O34"/>
  <c r="N34"/>
  <c r="M34"/>
  <c r="L34"/>
  <c r="K34"/>
  <c r="J34"/>
  <c r="I34"/>
  <c r="H34"/>
  <c r="G34"/>
  <c r="F34"/>
  <c r="E34"/>
  <c r="D34"/>
  <c r="C34"/>
  <c r="BJ33"/>
  <c r="BI33"/>
  <c r="BH33"/>
  <c r="BG33"/>
  <c r="BF33"/>
  <c r="BE33"/>
  <c r="BD33"/>
  <c r="BC33"/>
  <c r="BB33"/>
  <c r="BA33"/>
  <c r="AZ33"/>
  <c r="AY33"/>
  <c r="AX33"/>
  <c r="AW33"/>
  <c r="AV33"/>
  <c r="AU33"/>
  <c r="AT33"/>
  <c r="AS33"/>
  <c r="AR33"/>
  <c r="AQ33"/>
  <c r="AP33"/>
  <c r="AO33"/>
  <c r="AN33"/>
  <c r="AM33"/>
  <c r="AL33"/>
  <c r="AK33"/>
  <c r="AJ33"/>
  <c r="AI33"/>
  <c r="AH33"/>
  <c r="AG33"/>
  <c r="AF33"/>
  <c r="AE33"/>
  <c r="AD33"/>
  <c r="AC33"/>
  <c r="AB33"/>
  <c r="AA33"/>
  <c r="Z33"/>
  <c r="Y33"/>
  <c r="X33"/>
  <c r="W33"/>
  <c r="V33"/>
  <c r="U33"/>
  <c r="T33"/>
  <c r="S33"/>
  <c r="R33"/>
  <c r="Q33"/>
  <c r="P33"/>
  <c r="O33"/>
  <c r="N33"/>
  <c r="M33"/>
  <c r="L33"/>
  <c r="K33"/>
  <c r="J33"/>
  <c r="I33"/>
  <c r="H33"/>
  <c r="G33"/>
  <c r="F33"/>
  <c r="E33"/>
  <c r="D33"/>
  <c r="C33"/>
  <c r="BJ32"/>
  <c r="BI32"/>
  <c r="BH32"/>
  <c r="BG32"/>
  <c r="BF32"/>
  <c r="BE32"/>
  <c r="BD32"/>
  <c r="BC32"/>
  <c r="BB32"/>
  <c r="BA32"/>
  <c r="AZ32"/>
  <c r="AY32"/>
  <c r="AX32"/>
  <c r="AW32"/>
  <c r="AV32"/>
  <c r="AU32"/>
  <c r="AT32"/>
  <c r="AS32"/>
  <c r="AR32"/>
  <c r="AQ32"/>
  <c r="AP32"/>
  <c r="AO32"/>
  <c r="AN32"/>
  <c r="AM32"/>
  <c r="AL32"/>
  <c r="AK32"/>
  <c r="AJ32"/>
  <c r="AI32"/>
  <c r="AH32"/>
  <c r="AG32"/>
  <c r="AF32"/>
  <c r="AE32"/>
  <c r="AD32"/>
  <c r="AC32"/>
  <c r="AB32"/>
  <c r="AA32"/>
  <c r="Z32"/>
  <c r="Y32"/>
  <c r="X32"/>
  <c r="W32"/>
  <c r="V32"/>
  <c r="U32"/>
  <c r="T32"/>
  <c r="S32"/>
  <c r="R32"/>
  <c r="Q32"/>
  <c r="P32"/>
  <c r="O32"/>
  <c r="N32"/>
  <c r="M32"/>
  <c r="L32"/>
  <c r="K32"/>
  <c r="J32"/>
  <c r="I32"/>
  <c r="H32"/>
  <c r="G32"/>
  <c r="F32"/>
  <c r="E32"/>
  <c r="D32"/>
  <c r="C32"/>
  <c r="BJ31"/>
  <c r="BI31"/>
  <c r="BH31"/>
  <c r="BG31"/>
  <c r="BF31"/>
  <c r="BE31"/>
  <c r="BD31"/>
  <c r="BC31"/>
  <c r="BB31"/>
  <c r="BA31"/>
  <c r="AZ31"/>
  <c r="AY31"/>
  <c r="AX31"/>
  <c r="AW31"/>
  <c r="AV31"/>
  <c r="AU31"/>
  <c r="AT31"/>
  <c r="AS31"/>
  <c r="AR31"/>
  <c r="AQ31"/>
  <c r="AP31"/>
  <c r="AO31"/>
  <c r="AN31"/>
  <c r="AM31"/>
  <c r="AL31"/>
  <c r="AK31"/>
  <c r="AJ31"/>
  <c r="AI31"/>
  <c r="AH31"/>
  <c r="AG31"/>
  <c r="AF31"/>
  <c r="AE31"/>
  <c r="AD31"/>
  <c r="AC31"/>
  <c r="AB31"/>
  <c r="AA31"/>
  <c r="Z31"/>
  <c r="Y31"/>
  <c r="X31"/>
  <c r="W31"/>
  <c r="V31"/>
  <c r="U31"/>
  <c r="T31"/>
  <c r="S31"/>
  <c r="R31"/>
  <c r="Q31"/>
  <c r="P31"/>
  <c r="O31"/>
  <c r="N31"/>
  <c r="M31"/>
  <c r="L31"/>
  <c r="K31"/>
  <c r="J31"/>
  <c r="I31"/>
  <c r="H31"/>
  <c r="G31"/>
  <c r="F31"/>
  <c r="E31"/>
  <c r="D31"/>
  <c r="C31"/>
  <c r="BJ30"/>
  <c r="BI30"/>
  <c r="BH30"/>
  <c r="BG30"/>
  <c r="BF30"/>
  <c r="BE30"/>
  <c r="BD30"/>
  <c r="BC30"/>
  <c r="BB30"/>
  <c r="BA30"/>
  <c r="AZ30"/>
  <c r="AY30"/>
  <c r="AX30"/>
  <c r="AW30"/>
  <c r="AV30"/>
  <c r="AU30"/>
  <c r="AT30"/>
  <c r="AS30"/>
  <c r="AR30"/>
  <c r="AQ30"/>
  <c r="AP30"/>
  <c r="AO30"/>
  <c r="AN30"/>
  <c r="AM30"/>
  <c r="AL30"/>
  <c r="AK30"/>
  <c r="AJ30"/>
  <c r="AI30"/>
  <c r="AH30"/>
  <c r="AG30"/>
  <c r="AF30"/>
  <c r="AE30"/>
  <c r="AD30"/>
  <c r="AC30"/>
  <c r="AB30"/>
  <c r="AA30"/>
  <c r="Z30"/>
  <c r="Y30"/>
  <c r="X30"/>
  <c r="W30"/>
  <c r="V30"/>
  <c r="U30"/>
  <c r="T30"/>
  <c r="S30"/>
  <c r="R30"/>
  <c r="Q30"/>
  <c r="P30"/>
  <c r="O30"/>
  <c r="N30"/>
  <c r="M30"/>
  <c r="L30"/>
  <c r="K30"/>
  <c r="J30"/>
  <c r="I30"/>
  <c r="H30"/>
  <c r="G30"/>
  <c r="F30"/>
  <c r="E30"/>
  <c r="D30"/>
  <c r="C30"/>
  <c r="BJ29"/>
  <c r="BJ42" s="1"/>
  <c r="BI29"/>
  <c r="BI42" s="1"/>
  <c r="BH29"/>
  <c r="BH42" s="1"/>
  <c r="BG29"/>
  <c r="BG42" s="1"/>
  <c r="BF29"/>
  <c r="BF42" s="1"/>
  <c r="BE29"/>
  <c r="BE42" s="1"/>
  <c r="BD29"/>
  <c r="BD42" s="1"/>
  <c r="BC29"/>
  <c r="BC42" s="1"/>
  <c r="BB29"/>
  <c r="BB42" s="1"/>
  <c r="BA29"/>
  <c r="BA42" s="1"/>
  <c r="AZ29"/>
  <c r="AZ42" s="1"/>
  <c r="AY29"/>
  <c r="AY42" s="1"/>
  <c r="AX29"/>
  <c r="AX42" s="1"/>
  <c r="AW29"/>
  <c r="AW42" s="1"/>
  <c r="AV29"/>
  <c r="AV42" s="1"/>
  <c r="AU29"/>
  <c r="AU42" s="1"/>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C29"/>
  <c r="C42" s="1"/>
  <c r="E17" i="25" s="1"/>
  <c r="E18" s="1"/>
  <c r="E23" s="1"/>
  <c r="G27" i="19"/>
  <c r="F27"/>
  <c r="E27"/>
  <c r="D27"/>
  <c r="C27"/>
  <c r="G21"/>
  <c r="F21"/>
  <c r="E21"/>
  <c r="D21"/>
  <c r="C21"/>
  <c r="P45" i="25" l="1"/>
  <c r="G59" i="6"/>
  <c r="G19" i="8" s="1"/>
  <c r="P29" i="25"/>
  <c r="P21"/>
  <c r="G60" i="6"/>
  <c r="G20" i="8" s="1"/>
  <c r="G40"/>
  <c r="F42" i="20"/>
  <c r="H17" i="25" s="1"/>
  <c r="J42" i="20"/>
  <c r="L17" i="25" s="1"/>
  <c r="N42" i="20"/>
  <c r="P17" i="25" s="1"/>
  <c r="R42" i="20"/>
  <c r="V42"/>
  <c r="Z42"/>
  <c r="AD42"/>
  <c r="AH42"/>
  <c r="AL42"/>
  <c r="AP42"/>
  <c r="AT42"/>
  <c r="E42"/>
  <c r="G17" i="25" s="1"/>
  <c r="I42" i="20"/>
  <c r="K17" i="25" s="1"/>
  <c r="M42" i="20"/>
  <c r="O17" i="25" s="1"/>
  <c r="Q42" i="20"/>
  <c r="U42"/>
  <c r="Y42"/>
  <c r="AC42"/>
  <c r="AG42"/>
  <c r="AK42"/>
  <c r="AO42"/>
  <c r="AS42"/>
  <c r="D42"/>
  <c r="F17" i="25" s="1"/>
  <c r="F18" s="1"/>
  <c r="F23" s="1"/>
  <c r="H42" i="20"/>
  <c r="J17" i="25" s="1"/>
  <c r="L42" i="20"/>
  <c r="N17" i="25" s="1"/>
  <c r="P42" i="20"/>
  <c r="T42"/>
  <c r="X42"/>
  <c r="AB42"/>
  <c r="AF42"/>
  <c r="AJ42"/>
  <c r="AN42"/>
  <c r="AR42"/>
  <c r="G39" i="8"/>
  <c r="G42" i="20"/>
  <c r="I17" i="25" s="1"/>
  <c r="K42" i="20"/>
  <c r="M17" i="25" s="1"/>
  <c r="O42" i="20"/>
  <c r="S42"/>
  <c r="W42"/>
  <c r="AA42"/>
  <c r="AA43" s="1"/>
  <c r="AE42"/>
  <c r="AI42"/>
  <c r="AM42"/>
  <c r="AM43" s="1"/>
  <c r="AQ42"/>
  <c r="G58" i="6"/>
  <c r="G37" i="8"/>
  <c r="G38"/>
  <c r="G56"/>
  <c r="G57" i="6"/>
  <c r="G17" i="8" s="1"/>
  <c r="G57"/>
  <c r="G59"/>
  <c r="G58"/>
  <c r="I8" i="7"/>
  <c r="H18"/>
  <c r="H20" i="6" s="1"/>
  <c r="H20" i="7"/>
  <c r="H22" i="6" s="1"/>
  <c r="H17" i="7"/>
  <c r="H19" i="6" s="1"/>
  <c r="H19" i="7"/>
  <c r="H21" i="6" s="1"/>
  <c r="I8" i="20"/>
  <c r="H18"/>
  <c r="H39" i="6" s="1"/>
  <c r="H19" i="20"/>
  <c r="H40" i="6" s="1"/>
  <c r="H17" i="20"/>
  <c r="H38" i="6" s="1"/>
  <c r="H20" i="20"/>
  <c r="H41" i="6" s="1"/>
  <c r="W50" i="12"/>
  <c r="Q50"/>
  <c r="U50"/>
  <c r="Y50"/>
  <c r="C11" i="20"/>
  <c r="C32" i="6" s="1"/>
  <c r="C13" i="20"/>
  <c r="C34" i="6" s="1"/>
  <c r="C15" i="20"/>
  <c r="C36" i="6" s="1"/>
  <c r="C9" i="20"/>
  <c r="C10"/>
  <c r="C31" i="6" s="1"/>
  <c r="C12" i="20"/>
  <c r="C33" i="6" s="1"/>
  <c r="C14" i="20"/>
  <c r="C35" i="6" s="1"/>
  <c r="C16" i="20"/>
  <c r="C37" i="6" s="1"/>
  <c r="AG63" i="21"/>
  <c r="N64"/>
  <c r="AA39"/>
  <c r="AD64"/>
  <c r="AG39"/>
  <c r="AJ64"/>
  <c r="N40"/>
  <c r="AA65"/>
  <c r="AD40"/>
  <c r="AG65"/>
  <c r="AJ40"/>
  <c r="N66"/>
  <c r="AA41"/>
  <c r="AD66"/>
  <c r="AG41"/>
  <c r="AJ66"/>
  <c r="N42"/>
  <c r="AD67"/>
  <c r="AJ67"/>
  <c r="AA68"/>
  <c r="AG68"/>
  <c r="N69"/>
  <c r="AD69"/>
  <c r="AJ69"/>
  <c r="AA70"/>
  <c r="AD70"/>
  <c r="AJ70"/>
  <c r="N71"/>
  <c r="AA71"/>
  <c r="AD71"/>
  <c r="AG71"/>
  <c r="AJ71"/>
  <c r="N72"/>
  <c r="AD72"/>
  <c r="AG72"/>
  <c r="AJ72"/>
  <c r="AA73"/>
  <c r="AG73"/>
  <c r="N74"/>
  <c r="AA74"/>
  <c r="AD74"/>
  <c r="AG74"/>
  <c r="AJ74"/>
  <c r="AD75"/>
  <c r="AJ75"/>
  <c r="AA76"/>
  <c r="AD76"/>
  <c r="AG76"/>
  <c r="N77"/>
  <c r="AD77"/>
  <c r="AJ77"/>
  <c r="AA78"/>
  <c r="AG78"/>
  <c r="N79"/>
  <c r="AD79"/>
  <c r="AG79"/>
  <c r="AJ79"/>
  <c r="N80"/>
  <c r="AD80"/>
  <c r="AJ80"/>
  <c r="S50" i="12"/>
  <c r="N62" i="21"/>
  <c r="AD62"/>
  <c r="AG37"/>
  <c r="AJ62"/>
  <c r="N38"/>
  <c r="AA63"/>
  <c r="AG36"/>
  <c r="N37"/>
  <c r="AD37"/>
  <c r="AJ37"/>
  <c r="N39"/>
  <c r="AD39"/>
  <c r="AJ39"/>
  <c r="AA40"/>
  <c r="AG40"/>
  <c r="N41"/>
  <c r="AD41"/>
  <c r="AJ41"/>
  <c r="AA67"/>
  <c r="AA42"/>
  <c r="AG67"/>
  <c r="AG42"/>
  <c r="N68"/>
  <c r="N43"/>
  <c r="AD68"/>
  <c r="AD43"/>
  <c r="AJ68"/>
  <c r="AJ43"/>
  <c r="AA69"/>
  <c r="AA44"/>
  <c r="AG69"/>
  <c r="AG44"/>
  <c r="N70"/>
  <c r="N45"/>
  <c r="AD45"/>
  <c r="AJ45"/>
  <c r="AA46"/>
  <c r="AG46"/>
  <c r="N47"/>
  <c r="AD47"/>
  <c r="AJ47"/>
  <c r="AA48"/>
  <c r="AG48"/>
  <c r="N49"/>
  <c r="AD49"/>
  <c r="AJ49"/>
  <c r="AA75"/>
  <c r="AA50"/>
  <c r="AG75"/>
  <c r="AG50"/>
  <c r="N76"/>
  <c r="N51"/>
  <c r="AD51"/>
  <c r="AJ76"/>
  <c r="AJ51"/>
  <c r="AA77"/>
  <c r="AA52"/>
  <c r="AG77"/>
  <c r="AG52"/>
  <c r="N78"/>
  <c r="N53"/>
  <c r="AD78"/>
  <c r="AD53"/>
  <c r="AJ78"/>
  <c r="AJ53"/>
  <c r="AA79"/>
  <c r="AA54"/>
  <c r="AG54"/>
  <c r="N55"/>
  <c r="AD55"/>
  <c r="AJ55"/>
  <c r="P50" i="12"/>
  <c r="R50"/>
  <c r="T50"/>
  <c r="V50"/>
  <c r="X50"/>
  <c r="Z50"/>
  <c r="AA62" i="21"/>
  <c r="AG62"/>
  <c r="N63"/>
  <c r="AD63"/>
  <c r="AJ63"/>
  <c r="AA64"/>
  <c r="AG64"/>
  <c r="N65"/>
  <c r="AD65"/>
  <c r="AJ65"/>
  <c r="AA66"/>
  <c r="AG66"/>
  <c r="N67"/>
  <c r="N36"/>
  <c r="AD36"/>
  <c r="AJ36"/>
  <c r="AD42"/>
  <c r="AJ42"/>
  <c r="AA43"/>
  <c r="AG43"/>
  <c r="N44"/>
  <c r="AD44"/>
  <c r="AJ44"/>
  <c r="AA45"/>
  <c r="AG70"/>
  <c r="AG45"/>
  <c r="N46"/>
  <c r="AD46"/>
  <c r="AJ46"/>
  <c r="AA72"/>
  <c r="AA47"/>
  <c r="AG47"/>
  <c r="N73"/>
  <c r="N48"/>
  <c r="AD73"/>
  <c r="AD48"/>
  <c r="AJ73"/>
  <c r="AJ48"/>
  <c r="AA49"/>
  <c r="AG49"/>
  <c r="N75"/>
  <c r="N50"/>
  <c r="AD50"/>
  <c r="AJ50"/>
  <c r="AA51"/>
  <c r="AG51"/>
  <c r="N52"/>
  <c r="AD52"/>
  <c r="AJ52"/>
  <c r="AA53"/>
  <c r="AG53"/>
  <c r="N54"/>
  <c r="AD54"/>
  <c r="AJ54"/>
  <c r="AA80"/>
  <c r="AA55"/>
  <c r="AG80"/>
  <c r="AG55"/>
  <c r="C43" i="20"/>
  <c r="O43"/>
  <c r="AY43"/>
  <c r="N56" i="21" l="1"/>
  <c r="AA56"/>
  <c r="AD56"/>
  <c r="AJ56"/>
  <c r="AG56"/>
  <c r="N50" i="12"/>
  <c r="P41" i="25"/>
  <c r="K50" i="12"/>
  <c r="M41" i="25"/>
  <c r="D50" i="12"/>
  <c r="F41" i="25"/>
  <c r="I50" i="12"/>
  <c r="K41" i="25"/>
  <c r="G50" i="12"/>
  <c r="I41" i="25"/>
  <c r="J50" i="12"/>
  <c r="L41" i="25"/>
  <c r="L50" i="12"/>
  <c r="N41" i="25"/>
  <c r="M50" i="12"/>
  <c r="O41" i="25"/>
  <c r="E50" i="12"/>
  <c r="G41" i="25"/>
  <c r="F50" i="12"/>
  <c r="H41" i="25"/>
  <c r="H50" i="12"/>
  <c r="J41" i="25"/>
  <c r="G18"/>
  <c r="G23" s="1"/>
  <c r="H58" i="6"/>
  <c r="H59"/>
  <c r="H19" i="8" s="1"/>
  <c r="H39"/>
  <c r="H40"/>
  <c r="H60" i="6"/>
  <c r="H20" i="8" s="1"/>
  <c r="H38"/>
  <c r="H57" i="6"/>
  <c r="H17" i="8" s="1"/>
  <c r="H37"/>
  <c r="H56"/>
  <c r="H57"/>
  <c r="H59"/>
  <c r="H58"/>
  <c r="J8" i="7"/>
  <c r="I17"/>
  <c r="I19" i="6" s="1"/>
  <c r="I18" i="7"/>
  <c r="I20" i="6" s="1"/>
  <c r="I20" i="7"/>
  <c r="I22" i="6" s="1"/>
  <c r="I19" i="7"/>
  <c r="I21" i="6" s="1"/>
  <c r="C30"/>
  <c r="C43" s="1"/>
  <c r="C22" i="20"/>
  <c r="E25" i="25" s="1"/>
  <c r="E26" s="1"/>
  <c r="E31" s="1"/>
  <c r="J8" i="20"/>
  <c r="I17"/>
  <c r="I38" i="6" s="1"/>
  <c r="I18" i="20"/>
  <c r="I39" i="6" s="1"/>
  <c r="I20" i="20"/>
  <c r="I41" i="6" s="1"/>
  <c r="I19" i="20"/>
  <c r="I40" i="6" s="1"/>
  <c r="AW50" i="12"/>
  <c r="AV50"/>
  <c r="AU50"/>
  <c r="AS50"/>
  <c r="AX50"/>
  <c r="AT50"/>
  <c r="BI50"/>
  <c r="BG50"/>
  <c r="BE50"/>
  <c r="BJ50"/>
  <c r="BH50"/>
  <c r="BF50"/>
  <c r="AK50"/>
  <c r="AJ50"/>
  <c r="AI50"/>
  <c r="AG50"/>
  <c r="AH50"/>
  <c r="AL50"/>
  <c r="D10" i="20"/>
  <c r="D31" i="6" s="1"/>
  <c r="D12" i="20"/>
  <c r="D33" i="6" s="1"/>
  <c r="D14" i="20"/>
  <c r="D35" i="6" s="1"/>
  <c r="D16" i="20"/>
  <c r="D37" i="6" s="1"/>
  <c r="D9" i="20"/>
  <c r="D11"/>
  <c r="D32" i="6" s="1"/>
  <c r="D13" i="20"/>
  <c r="D34" i="6" s="1"/>
  <c r="D15" i="20"/>
  <c r="D36" i="6" s="1"/>
  <c r="AJ61" i="21"/>
  <c r="AJ81" s="1"/>
  <c r="G21" i="10" s="1"/>
  <c r="AD61" i="21"/>
  <c r="AD81" s="1"/>
  <c r="E21" i="10" s="1"/>
  <c r="B81" i="21"/>
  <c r="N61"/>
  <c r="N81" s="1"/>
  <c r="C21" i="10" s="1"/>
  <c r="AG61" i="21"/>
  <c r="AG81" s="1"/>
  <c r="F21" i="10" s="1"/>
  <c r="AA61" i="21"/>
  <c r="AA81" s="1"/>
  <c r="D21" i="10" s="1"/>
  <c r="AZ43" i="20"/>
  <c r="BA43" s="1"/>
  <c r="BB43" s="1"/>
  <c r="BC43" s="1"/>
  <c r="BD43" s="1"/>
  <c r="BE43" s="1"/>
  <c r="BF43" s="1"/>
  <c r="BG43" s="1"/>
  <c r="BH43" s="1"/>
  <c r="BI43" s="1"/>
  <c r="BJ43" s="1"/>
  <c r="G9" i="10" s="1"/>
  <c r="AN43" i="20"/>
  <c r="AO43" s="1"/>
  <c r="AP43" s="1"/>
  <c r="AQ43" s="1"/>
  <c r="AR43" s="1"/>
  <c r="AS43" s="1"/>
  <c r="AT43" s="1"/>
  <c r="AU43" s="1"/>
  <c r="AV43" s="1"/>
  <c r="AW43" s="1"/>
  <c r="AX43" s="1"/>
  <c r="F9" i="10" s="1"/>
  <c r="AB43" i="20"/>
  <c r="AC43" s="1"/>
  <c r="AD43" s="1"/>
  <c r="AE43" s="1"/>
  <c r="AF43" s="1"/>
  <c r="AG43" s="1"/>
  <c r="AH43" s="1"/>
  <c r="AI43" s="1"/>
  <c r="AJ43" s="1"/>
  <c r="AK43" s="1"/>
  <c r="AL43" s="1"/>
  <c r="E9" i="10" s="1"/>
  <c r="P43" i="20"/>
  <c r="Q43" s="1"/>
  <c r="R43" s="1"/>
  <c r="S43" s="1"/>
  <c r="T43" s="1"/>
  <c r="U43" s="1"/>
  <c r="V43" s="1"/>
  <c r="W43" s="1"/>
  <c r="X43" s="1"/>
  <c r="Y43" s="1"/>
  <c r="Z43" s="1"/>
  <c r="D9" i="10" s="1"/>
  <c r="D43" i="20"/>
  <c r="E43" s="1"/>
  <c r="F43" s="1"/>
  <c r="G43" s="1"/>
  <c r="H43" s="1"/>
  <c r="I43" s="1"/>
  <c r="J43" s="1"/>
  <c r="K43" s="1"/>
  <c r="L43" s="1"/>
  <c r="M43" s="1"/>
  <c r="N43" s="1"/>
  <c r="C9" i="10" s="1"/>
  <c r="E41" i="25" l="1"/>
  <c r="E42" s="1"/>
  <c r="H18"/>
  <c r="I39" i="8"/>
  <c r="I38"/>
  <c r="I58" i="6"/>
  <c r="I60"/>
  <c r="I20" i="8" s="1"/>
  <c r="I40"/>
  <c r="I59" i="6"/>
  <c r="I19" i="8" s="1"/>
  <c r="I37"/>
  <c r="I57" i="6"/>
  <c r="I17" i="8" s="1"/>
  <c r="I56"/>
  <c r="I57"/>
  <c r="I59"/>
  <c r="I58"/>
  <c r="K8" i="7"/>
  <c r="J20"/>
  <c r="J22" i="6" s="1"/>
  <c r="J18" i="7"/>
  <c r="J20" i="6" s="1"/>
  <c r="J19" i="7"/>
  <c r="J21" i="6" s="1"/>
  <c r="J17" i="7"/>
  <c r="J19" i="6" s="1"/>
  <c r="D30"/>
  <c r="D43" s="1"/>
  <c r="D22" i="20"/>
  <c r="F25" i="25" s="1"/>
  <c r="F26" s="1"/>
  <c r="F31" s="1"/>
  <c r="K8" i="20"/>
  <c r="J20"/>
  <c r="J41" i="6" s="1"/>
  <c r="J18" i="20"/>
  <c r="J39" i="6" s="1"/>
  <c r="J17" i="20"/>
  <c r="J38" i="6" s="1"/>
  <c r="J19" i="20"/>
  <c r="J40" i="6" s="1"/>
  <c r="AC50" i="12"/>
  <c r="AA50"/>
  <c r="AB50"/>
  <c r="AF50"/>
  <c r="AE50"/>
  <c r="AD50"/>
  <c r="BA50"/>
  <c r="AY50"/>
  <c r="AZ50"/>
  <c r="BD50"/>
  <c r="BC50"/>
  <c r="BB50"/>
  <c r="AO50"/>
  <c r="AM50"/>
  <c r="AN50"/>
  <c r="AR50"/>
  <c r="AQ50"/>
  <c r="AP50"/>
  <c r="O50"/>
  <c r="C50"/>
  <c r="F10" i="20"/>
  <c r="F31" i="6" s="1"/>
  <c r="F12" i="20"/>
  <c r="F33" i="6" s="1"/>
  <c r="F14" i="20"/>
  <c r="F35" i="6" s="1"/>
  <c r="F16" i="20"/>
  <c r="F37" i="6" s="1"/>
  <c r="F9" i="20"/>
  <c r="F11"/>
  <c r="F32" i="6" s="1"/>
  <c r="F13" i="20"/>
  <c r="F34" i="6" s="1"/>
  <c r="F15" i="20"/>
  <c r="F36" i="6" s="1"/>
  <c r="E9" i="20"/>
  <c r="E11"/>
  <c r="E32" i="6" s="1"/>
  <c r="E13" i="20"/>
  <c r="E34" i="6" s="1"/>
  <c r="E15" i="20"/>
  <c r="E36" i="6" s="1"/>
  <c r="E10" i="20"/>
  <c r="E31" i="6" s="1"/>
  <c r="E12" i="20"/>
  <c r="E33" i="6" s="1"/>
  <c r="E14" i="20"/>
  <c r="E35" i="6" s="1"/>
  <c r="E16" i="20"/>
  <c r="E37" i="6" s="1"/>
  <c r="S30" i="2"/>
  <c r="T30"/>
  <c r="U30"/>
  <c r="V30"/>
  <c r="W30"/>
  <c r="X30"/>
  <c r="Y30"/>
  <c r="Z30"/>
  <c r="AA30"/>
  <c r="AB30"/>
  <c r="AC30"/>
  <c r="E30"/>
  <c r="F30"/>
  <c r="G30"/>
  <c r="H30"/>
  <c r="I30"/>
  <c r="J30"/>
  <c r="K30"/>
  <c r="L30"/>
  <c r="M30"/>
  <c r="N30"/>
  <c r="O30"/>
  <c r="AO30"/>
  <c r="AN30"/>
  <c r="AK30"/>
  <c r="AJ30"/>
  <c r="AG30"/>
  <c r="AF30"/>
  <c r="R30"/>
  <c r="D30"/>
  <c r="G20" i="1"/>
  <c r="G21"/>
  <c r="G19"/>
  <c r="D20"/>
  <c r="E20"/>
  <c r="F20"/>
  <c r="D21"/>
  <c r="E21"/>
  <c r="F21"/>
  <c r="F19"/>
  <c r="E19"/>
  <c r="D19"/>
  <c r="C19"/>
  <c r="C9" i="7"/>
  <c r="C28" i="4"/>
  <c r="C54" i="12" s="1"/>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C29"/>
  <c r="C26" i="14" s="1"/>
  <c r="C24" i="12"/>
  <c r="G33" i="3"/>
  <c r="G34"/>
  <c r="G35"/>
  <c r="G36"/>
  <c r="G37"/>
  <c r="G38"/>
  <c r="G39"/>
  <c r="G32"/>
  <c r="B33"/>
  <c r="B34"/>
  <c r="B35"/>
  <c r="B36"/>
  <c r="B37"/>
  <c r="B38"/>
  <c r="B39"/>
  <c r="B32"/>
  <c r="B16" i="5"/>
  <c r="B15"/>
  <c r="B14"/>
  <c r="B13"/>
  <c r="B12"/>
  <c r="B11"/>
  <c r="B10"/>
  <c r="B9"/>
  <c r="AK27" i="4"/>
  <c r="AK26"/>
  <c r="AK25"/>
  <c r="AK24"/>
  <c r="AK23"/>
  <c r="AK22"/>
  <c r="AK21"/>
  <c r="AK20"/>
  <c r="AK19"/>
  <c r="AK18"/>
  <c r="AK17"/>
  <c r="AK16"/>
  <c r="AK15"/>
  <c r="AK14"/>
  <c r="AK13"/>
  <c r="AK12"/>
  <c r="AK11"/>
  <c r="AK10"/>
  <c r="AK9"/>
  <c r="G12" i="19" s="1"/>
  <c r="G23" s="1"/>
  <c r="AH27" i="4"/>
  <c r="AH26"/>
  <c r="AH25"/>
  <c r="AH24"/>
  <c r="AH23"/>
  <c r="AH22"/>
  <c r="AH21"/>
  <c r="AH20"/>
  <c r="AH19"/>
  <c r="AH18"/>
  <c r="AH17"/>
  <c r="AH16"/>
  <c r="AH15"/>
  <c r="AH14"/>
  <c r="AH13"/>
  <c r="AH12"/>
  <c r="AH11"/>
  <c r="AH10"/>
  <c r="AH9"/>
  <c r="AE27"/>
  <c r="AE26"/>
  <c r="AE25"/>
  <c r="AE24"/>
  <c r="AE23"/>
  <c r="AE22"/>
  <c r="AE21"/>
  <c r="AE20"/>
  <c r="AE19"/>
  <c r="AE18"/>
  <c r="AE17"/>
  <c r="AE16"/>
  <c r="AE15"/>
  <c r="AE14"/>
  <c r="AE13"/>
  <c r="AE12"/>
  <c r="AE11"/>
  <c r="AE10"/>
  <c r="AE9"/>
  <c r="E12" i="19" s="1"/>
  <c r="E23" s="1"/>
  <c r="AF28" i="4"/>
  <c r="AM54" i="12" s="1"/>
  <c r="AB9" i="4"/>
  <c r="D12" i="19" s="1"/>
  <c r="D23" s="1"/>
  <c r="AB27" i="4"/>
  <c r="AB26"/>
  <c r="AB25"/>
  <c r="AB24"/>
  <c r="AB23"/>
  <c r="AB22"/>
  <c r="AB21"/>
  <c r="AB20"/>
  <c r="AB19"/>
  <c r="AB18"/>
  <c r="AB17"/>
  <c r="AB16"/>
  <c r="AB15"/>
  <c r="AB14"/>
  <c r="AB13"/>
  <c r="AB12"/>
  <c r="AB11"/>
  <c r="AB10"/>
  <c r="O10"/>
  <c r="AN10" s="1"/>
  <c r="O11"/>
  <c r="AN11" s="1"/>
  <c r="O12"/>
  <c r="AN12" s="1"/>
  <c r="O13"/>
  <c r="AN13" s="1"/>
  <c r="O14"/>
  <c r="AN14" s="1"/>
  <c r="O15"/>
  <c r="AN15" s="1"/>
  <c r="O16"/>
  <c r="AN16" s="1"/>
  <c r="O17"/>
  <c r="AN17" s="1"/>
  <c r="O18"/>
  <c r="AN18" s="1"/>
  <c r="O19"/>
  <c r="AN19" s="1"/>
  <c r="O20"/>
  <c r="AN20" s="1"/>
  <c r="O21"/>
  <c r="AN21" s="1"/>
  <c r="O22"/>
  <c r="AN22" s="1"/>
  <c r="O23"/>
  <c r="AN23" s="1"/>
  <c r="O24"/>
  <c r="AN24" s="1"/>
  <c r="O25"/>
  <c r="AN25" s="1"/>
  <c r="O26"/>
  <c r="AN26" s="1"/>
  <c r="O27"/>
  <c r="AN27" s="1"/>
  <c r="O9"/>
  <c r="C25" i="14" s="1"/>
  <c r="D28" i="4"/>
  <c r="D54" i="12" s="1"/>
  <c r="E28" i="4"/>
  <c r="E54" i="12" s="1"/>
  <c r="F28" i="4"/>
  <c r="F54" i="12" s="1"/>
  <c r="G28" i="4"/>
  <c r="G54" i="12" s="1"/>
  <c r="H28" i="4"/>
  <c r="H54" i="12" s="1"/>
  <c r="I28" i="4"/>
  <c r="I54" i="12" s="1"/>
  <c r="J28" i="4"/>
  <c r="J54" i="12" s="1"/>
  <c r="K28" i="4"/>
  <c r="K54" i="12" s="1"/>
  <c r="L28" i="4"/>
  <c r="L54" i="12" s="1"/>
  <c r="M28" i="4"/>
  <c r="M54" i="12" s="1"/>
  <c r="N28" i="4"/>
  <c r="N54" i="12" s="1"/>
  <c r="P28" i="4"/>
  <c r="O54" i="12" s="1"/>
  <c r="Q28" i="4"/>
  <c r="P54" i="12" s="1"/>
  <c r="R28" i="4"/>
  <c r="Q54" i="12" s="1"/>
  <c r="S28" i="4"/>
  <c r="R54" i="12" s="1"/>
  <c r="T28" i="4"/>
  <c r="S54" i="12" s="1"/>
  <c r="U28" i="4"/>
  <c r="T54" i="12" s="1"/>
  <c r="V28" i="4"/>
  <c r="U54" i="12" s="1"/>
  <c r="W28" i="4"/>
  <c r="V54" i="12" s="1"/>
  <c r="X28" i="4"/>
  <c r="W54" i="12" s="1"/>
  <c r="Y28" i="4"/>
  <c r="X54" i="12" s="1"/>
  <c r="Z28" i="4"/>
  <c r="Y54" i="12" s="1"/>
  <c r="AA28" i="4"/>
  <c r="Z54" i="12" s="1"/>
  <c r="AC28" i="4"/>
  <c r="AA54" i="12" s="1"/>
  <c r="AD28" i="4"/>
  <c r="AG54" i="12" s="1"/>
  <c r="AG28" i="4"/>
  <c r="AS54" i="12" s="1"/>
  <c r="AI28" i="4"/>
  <c r="AY54" i="12" s="1"/>
  <c r="AJ28" i="4"/>
  <c r="BE54" i="12" s="1"/>
  <c r="AO10" i="4" l="1"/>
  <c r="AO14"/>
  <c r="AO12"/>
  <c r="AO16"/>
  <c r="AO20"/>
  <c r="AO24"/>
  <c r="AR13"/>
  <c r="AR17"/>
  <c r="AR21"/>
  <c r="AR25"/>
  <c r="E47" i="25"/>
  <c r="F42"/>
  <c r="F47" s="1"/>
  <c r="AP23" i="4"/>
  <c r="AQ16"/>
  <c r="AO11"/>
  <c r="AO15"/>
  <c r="AO19"/>
  <c r="AO23"/>
  <c r="AO27"/>
  <c r="AP10"/>
  <c r="AP14"/>
  <c r="AP18"/>
  <c r="AP22"/>
  <c r="AP26"/>
  <c r="AQ15"/>
  <c r="AQ19"/>
  <c r="AQ23"/>
  <c r="AQ27"/>
  <c r="AR16"/>
  <c r="AR20"/>
  <c r="AR24"/>
  <c r="AP15"/>
  <c r="AP27"/>
  <c r="AQ24"/>
  <c r="AO13"/>
  <c r="AO17"/>
  <c r="AO21"/>
  <c r="AO25"/>
  <c r="AP12"/>
  <c r="AP16"/>
  <c r="AP20"/>
  <c r="AP24"/>
  <c r="AQ13"/>
  <c r="AQ17"/>
  <c r="AQ21"/>
  <c r="AQ25"/>
  <c r="AR10"/>
  <c r="AR14"/>
  <c r="AR18"/>
  <c r="AR22"/>
  <c r="AR26"/>
  <c r="AP19"/>
  <c r="AQ20"/>
  <c r="I18" i="25"/>
  <c r="H23"/>
  <c r="AO18" i="4"/>
  <c r="AO22"/>
  <c r="AO26"/>
  <c r="AP13"/>
  <c r="AP17"/>
  <c r="AP21"/>
  <c r="AP25"/>
  <c r="AQ10"/>
  <c r="AQ14"/>
  <c r="AQ18"/>
  <c r="AQ22"/>
  <c r="AQ26"/>
  <c r="AR15"/>
  <c r="AR19"/>
  <c r="AR23"/>
  <c r="AR27"/>
  <c r="AR12"/>
  <c r="AQ12"/>
  <c r="AP11"/>
  <c r="AR11"/>
  <c r="AQ11"/>
  <c r="C12" i="19"/>
  <c r="C23" s="1"/>
  <c r="D25" i="14"/>
  <c r="J38" i="8"/>
  <c r="J39"/>
  <c r="J40"/>
  <c r="J60" i="6"/>
  <c r="J20" i="8" s="1"/>
  <c r="J58" i="6"/>
  <c r="J59"/>
  <c r="J19" i="8" s="1"/>
  <c r="F12" i="19"/>
  <c r="F23" s="1"/>
  <c r="J37" i="8"/>
  <c r="J57" i="6"/>
  <c r="J17" i="8" s="1"/>
  <c r="J57"/>
  <c r="J56"/>
  <c r="J59"/>
  <c r="J58"/>
  <c r="L8" i="7"/>
  <c r="K19"/>
  <c r="K21" i="6" s="1"/>
  <c r="K20" i="7"/>
  <c r="K22" i="6" s="1"/>
  <c r="K18" i="7"/>
  <c r="K20" i="6" s="1"/>
  <c r="K17" i="7"/>
  <c r="K19" i="6" s="1"/>
  <c r="C11"/>
  <c r="L8" i="20"/>
  <c r="K19"/>
  <c r="K40" i="6" s="1"/>
  <c r="K18" i="20"/>
  <c r="K39" i="6" s="1"/>
  <c r="K17" i="20"/>
  <c r="K38" i="6" s="1"/>
  <c r="K20" i="20"/>
  <c r="K41" i="6" s="1"/>
  <c r="E30"/>
  <c r="E43" s="1"/>
  <c r="E22" i="20"/>
  <c r="G25" i="25" s="1"/>
  <c r="G26" s="1"/>
  <c r="F30" i="6"/>
  <c r="F43" s="1"/>
  <c r="F22" i="20"/>
  <c r="H25" i="25" s="1"/>
  <c r="D26" i="14"/>
  <c r="E26" s="1"/>
  <c r="F26" s="1"/>
  <c r="G26" s="1"/>
  <c r="E29" i="10"/>
  <c r="E14" i="19" s="1"/>
  <c r="F29" i="10"/>
  <c r="F14" i="19" s="1"/>
  <c r="D29" i="10"/>
  <c r="D14" i="19" s="1"/>
  <c r="C29" i="10"/>
  <c r="C30" i="14" s="1"/>
  <c r="G29" i="10"/>
  <c r="G14" i="19" s="1"/>
  <c r="O28" i="4"/>
  <c r="C11" i="14" s="1"/>
  <c r="D20" i="10"/>
  <c r="D30" i="19" s="1"/>
  <c r="C24"/>
  <c r="G24"/>
  <c r="G25" s="1"/>
  <c r="F24"/>
  <c r="E24"/>
  <c r="E25" s="1"/>
  <c r="D24"/>
  <c r="D25" s="1"/>
  <c r="AK28" i="4"/>
  <c r="G11" i="19" s="1"/>
  <c r="C11" i="7"/>
  <c r="C13" i="6" s="1"/>
  <c r="G9" i="20"/>
  <c r="G11"/>
  <c r="G32" i="6" s="1"/>
  <c r="G13" i="20"/>
  <c r="G34" i="6" s="1"/>
  <c r="G15" i="20"/>
  <c r="G36" i="6" s="1"/>
  <c r="G10" i="20"/>
  <c r="G31" i="6" s="1"/>
  <c r="G12" i="20"/>
  <c r="G33" i="6" s="1"/>
  <c r="G14" i="20"/>
  <c r="G35" i="6" s="1"/>
  <c r="G16" i="20"/>
  <c r="G37" i="6" s="1"/>
  <c r="C48" i="8"/>
  <c r="C10" i="7"/>
  <c r="C12" i="6" s="1"/>
  <c r="C16" i="7"/>
  <c r="C18" i="6" s="1"/>
  <c r="C14" i="7"/>
  <c r="C16" i="6" s="1"/>
  <c r="G20" i="10"/>
  <c r="G30" i="19" s="1"/>
  <c r="F20" i="10"/>
  <c r="F30" i="19" s="1"/>
  <c r="C20" i="10"/>
  <c r="C30" i="19" s="1"/>
  <c r="AH28" i="4"/>
  <c r="F11" i="19" s="1"/>
  <c r="AE28" i="4"/>
  <c r="AB28"/>
  <c r="D11" i="19" s="1"/>
  <c r="C6" i="21"/>
  <c r="D6"/>
  <c r="F6"/>
  <c r="G6"/>
  <c r="E6"/>
  <c r="E20" i="10"/>
  <c r="E30" i="19" s="1"/>
  <c r="C13" i="7"/>
  <c r="C15" i="6" s="1"/>
  <c r="C15" i="7"/>
  <c r="C17" i="6" s="1"/>
  <c r="C12" i="7"/>
  <c r="C14" i="6" s="1"/>
  <c r="D9" i="7"/>
  <c r="F15" i="1" l="1"/>
  <c r="AT15" s="1"/>
  <c r="F10"/>
  <c r="F13"/>
  <c r="AT13" s="1"/>
  <c r="F16"/>
  <c r="AY16" s="1"/>
  <c r="F12"/>
  <c r="F12" i="18" s="1"/>
  <c r="G16" i="1"/>
  <c r="BK16" s="1"/>
  <c r="G15"/>
  <c r="BF15" s="1"/>
  <c r="G10"/>
  <c r="G13"/>
  <c r="BM13" s="1"/>
  <c r="G12"/>
  <c r="BG12" s="1"/>
  <c r="E13"/>
  <c r="AH13" s="1"/>
  <c r="E10"/>
  <c r="E12"/>
  <c r="AN12" s="1"/>
  <c r="E16"/>
  <c r="AH16" s="1"/>
  <c r="E15"/>
  <c r="AK15" s="1"/>
  <c r="D15"/>
  <c r="Z15" s="1"/>
  <c r="D12"/>
  <c r="X12" s="1"/>
  <c r="D10"/>
  <c r="D16"/>
  <c r="U16" s="1"/>
  <c r="D13"/>
  <c r="Z13" s="1"/>
  <c r="C12"/>
  <c r="L12" s="1"/>
  <c r="C13"/>
  <c r="J13" s="1"/>
  <c r="C15"/>
  <c r="O15" s="1"/>
  <c r="C16"/>
  <c r="O16" s="1"/>
  <c r="C10"/>
  <c r="G42" i="25"/>
  <c r="G47" s="1"/>
  <c r="H26"/>
  <c r="G31"/>
  <c r="D11" i="14"/>
  <c r="J18" i="25"/>
  <c r="I23"/>
  <c r="D30" i="14"/>
  <c r="E30" s="1"/>
  <c r="E25"/>
  <c r="F25" s="1"/>
  <c r="C11" i="19"/>
  <c r="E11"/>
  <c r="F25"/>
  <c r="C25"/>
  <c r="K59" i="6"/>
  <c r="K19" i="8" s="1"/>
  <c r="K38"/>
  <c r="K58" i="6"/>
  <c r="K39" i="8"/>
  <c r="K40"/>
  <c r="K60" i="6"/>
  <c r="K20" i="8" s="1"/>
  <c r="K37"/>
  <c r="K57" i="6"/>
  <c r="K17" i="8" s="1"/>
  <c r="K56"/>
  <c r="K59"/>
  <c r="K57"/>
  <c r="K58"/>
  <c r="D11" i="6"/>
  <c r="M8" i="7"/>
  <c r="L18"/>
  <c r="L20" i="6" s="1"/>
  <c r="L19" i="7"/>
  <c r="L21" i="6" s="1"/>
  <c r="L17" i="7"/>
  <c r="L19" i="6" s="1"/>
  <c r="L20" i="7"/>
  <c r="L22" i="6" s="1"/>
  <c r="C22" i="7"/>
  <c r="E33" i="25" s="1"/>
  <c r="E34" s="1"/>
  <c r="E39" s="1"/>
  <c r="G30" i="6"/>
  <c r="G43" s="1"/>
  <c r="G22" i="20"/>
  <c r="M8"/>
  <c r="L18"/>
  <c r="L39" i="6" s="1"/>
  <c r="L17" i="20"/>
  <c r="L38" i="6" s="1"/>
  <c r="L20" i="20"/>
  <c r="L41" i="6" s="1"/>
  <c r="L19" i="20"/>
  <c r="L40" i="6" s="1"/>
  <c r="C14" i="19"/>
  <c r="AN28" i="4"/>
  <c r="D14" i="7"/>
  <c r="D16" i="6" s="1"/>
  <c r="C50" i="8"/>
  <c r="H10" i="20"/>
  <c r="H31" i="6" s="1"/>
  <c r="H12" i="20"/>
  <c r="H33" i="6" s="1"/>
  <c r="H14" i="20"/>
  <c r="H35" i="6" s="1"/>
  <c r="H16" i="20"/>
  <c r="H37" i="6" s="1"/>
  <c r="H9" i="20"/>
  <c r="H11"/>
  <c r="H32" i="6" s="1"/>
  <c r="H13" i="20"/>
  <c r="H34" i="6" s="1"/>
  <c r="H15" i="20"/>
  <c r="H36" i="6" s="1"/>
  <c r="C54" i="8"/>
  <c r="C53"/>
  <c r="C49"/>
  <c r="C51"/>
  <c r="C52"/>
  <c r="C55"/>
  <c r="D48"/>
  <c r="C30"/>
  <c r="D30" s="1"/>
  <c r="E30" s="1"/>
  <c r="F30" s="1"/>
  <c r="G30" s="1"/>
  <c r="C32"/>
  <c r="D32" s="1"/>
  <c r="E32" s="1"/>
  <c r="F32" s="1"/>
  <c r="G32" s="1"/>
  <c r="C36"/>
  <c r="D36" s="1"/>
  <c r="E36" s="1"/>
  <c r="F36" s="1"/>
  <c r="G36" s="1"/>
  <c r="C31"/>
  <c r="D31" s="1"/>
  <c r="E31" s="1"/>
  <c r="F31" s="1"/>
  <c r="G31" s="1"/>
  <c r="C35"/>
  <c r="D35" s="1"/>
  <c r="E35" s="1"/>
  <c r="F35" s="1"/>
  <c r="G35" s="1"/>
  <c r="C34"/>
  <c r="D34" s="1"/>
  <c r="E34" s="1"/>
  <c r="F34" s="1"/>
  <c r="G34" s="1"/>
  <c r="C29"/>
  <c r="C33"/>
  <c r="D33" s="1"/>
  <c r="E33" s="1"/>
  <c r="F33" s="1"/>
  <c r="G33" s="1"/>
  <c r="D16" i="7"/>
  <c r="D18" i="6" s="1"/>
  <c r="F15" i="12"/>
  <c r="D15"/>
  <c r="E15"/>
  <c r="D15" i="7"/>
  <c r="D17" i="6" s="1"/>
  <c r="AR28" i="4"/>
  <c r="AQ28"/>
  <c r="AP28"/>
  <c r="AO28"/>
  <c r="D12" i="7"/>
  <c r="D14" i="6" s="1"/>
  <c r="E11" i="7"/>
  <c r="E13" i="6" s="1"/>
  <c r="D11" i="7"/>
  <c r="D13" i="6" s="1"/>
  <c r="D13" i="7"/>
  <c r="D15" i="6" s="1"/>
  <c r="D10" i="7"/>
  <c r="D12" i="6" s="1"/>
  <c r="H42" i="25" l="1"/>
  <c r="H47" s="1"/>
  <c r="BA16" i="1"/>
  <c r="BB16"/>
  <c r="BC16"/>
  <c r="AS16"/>
  <c r="AT16"/>
  <c r="AZ16"/>
  <c r="AU16"/>
  <c r="AX16"/>
  <c r="AW16"/>
  <c r="BD16"/>
  <c r="AV16"/>
  <c r="L37" i="8"/>
  <c r="G15" i="12"/>
  <c r="I25" i="25"/>
  <c r="I26" s="1"/>
  <c r="E11" i="14"/>
  <c r="K18" i="25"/>
  <c r="J23"/>
  <c r="H31"/>
  <c r="F30" i="14"/>
  <c r="G25"/>
  <c r="L38" i="8"/>
  <c r="L58" i="6"/>
  <c r="L39" i="8"/>
  <c r="L60" i="6"/>
  <c r="L20" i="8" s="1"/>
  <c r="L59" i="6"/>
  <c r="L19" i="8" s="1"/>
  <c r="L40"/>
  <c r="E25" i="10"/>
  <c r="D25"/>
  <c r="G25"/>
  <c r="F25"/>
  <c r="C25"/>
  <c r="C12" i="14" s="1"/>
  <c r="L57" i="6"/>
  <c r="L17" i="8" s="1"/>
  <c r="C61"/>
  <c r="L56"/>
  <c r="L58"/>
  <c r="L59"/>
  <c r="L57"/>
  <c r="D29"/>
  <c r="C42"/>
  <c r="N8" i="7"/>
  <c r="M17"/>
  <c r="M19" i="6" s="1"/>
  <c r="M19" i="7"/>
  <c r="M21" i="6" s="1"/>
  <c r="M20" i="7"/>
  <c r="M22" i="6" s="1"/>
  <c r="M18" i="7"/>
  <c r="M20" i="6" s="1"/>
  <c r="D22" i="7"/>
  <c r="F33" i="25" s="1"/>
  <c r="F34" s="1"/>
  <c r="F39" s="1"/>
  <c r="Y12" i="1"/>
  <c r="N8" i="20"/>
  <c r="M17"/>
  <c r="M38" i="6" s="1"/>
  <c r="M20" i="20"/>
  <c r="M41" i="6" s="1"/>
  <c r="M19" i="20"/>
  <c r="M40" i="6" s="1"/>
  <c r="M18" i="20"/>
  <c r="M39" i="6" s="1"/>
  <c r="H30"/>
  <c r="H43" s="1"/>
  <c r="H22" i="20"/>
  <c r="AO12" i="1"/>
  <c r="AI12"/>
  <c r="AQ12"/>
  <c r="BI12"/>
  <c r="BD13"/>
  <c r="AU13"/>
  <c r="AW13"/>
  <c r="AV13"/>
  <c r="AM13"/>
  <c r="AF13"/>
  <c r="Y13"/>
  <c r="AL13"/>
  <c r="AW12"/>
  <c r="BK13"/>
  <c r="AB12"/>
  <c r="BL13"/>
  <c r="BN13"/>
  <c r="Z12"/>
  <c r="AE12"/>
  <c r="BK12"/>
  <c r="U12"/>
  <c r="BI13"/>
  <c r="BC12"/>
  <c r="AD12"/>
  <c r="BP12"/>
  <c r="BM12"/>
  <c r="AA13"/>
  <c r="AC13"/>
  <c r="AI13"/>
  <c r="AG13"/>
  <c r="AS13"/>
  <c r="AJ13"/>
  <c r="AK13"/>
  <c r="AE13"/>
  <c r="X13"/>
  <c r="BH13"/>
  <c r="BE13"/>
  <c r="AD13"/>
  <c r="AZ13"/>
  <c r="BB13"/>
  <c r="AP13"/>
  <c r="BC13"/>
  <c r="AV12"/>
  <c r="AC12"/>
  <c r="AT12"/>
  <c r="AA12"/>
  <c r="BB12"/>
  <c r="AU12"/>
  <c r="D12" i="18"/>
  <c r="AX13" i="1"/>
  <c r="BM16"/>
  <c r="W13"/>
  <c r="BG13"/>
  <c r="BF13"/>
  <c r="BJ13"/>
  <c r="U13"/>
  <c r="AY13"/>
  <c r="BA13"/>
  <c r="AO13"/>
  <c r="AZ12"/>
  <c r="V12"/>
  <c r="AX12"/>
  <c r="W12"/>
  <c r="AF12"/>
  <c r="Q12"/>
  <c r="T12"/>
  <c r="O12"/>
  <c r="P13"/>
  <c r="S12"/>
  <c r="K12"/>
  <c r="R12"/>
  <c r="C12" i="18"/>
  <c r="N13" i="1"/>
  <c r="Q13"/>
  <c r="P12"/>
  <c r="J12"/>
  <c r="M12"/>
  <c r="I12"/>
  <c r="N12"/>
  <c r="K13"/>
  <c r="L13"/>
  <c r="R13"/>
  <c r="AM12"/>
  <c r="AL12"/>
  <c r="AK12"/>
  <c r="AP12"/>
  <c r="BL12"/>
  <c r="BJ12"/>
  <c r="BF12"/>
  <c r="AH12"/>
  <c r="S13"/>
  <c r="T13"/>
  <c r="I13"/>
  <c r="AB13"/>
  <c r="BO13"/>
  <c r="BP13"/>
  <c r="V13"/>
  <c r="AR13"/>
  <c r="AN13"/>
  <c r="AQ13"/>
  <c r="AY12"/>
  <c r="BD12"/>
  <c r="BA12"/>
  <c r="AS12"/>
  <c r="AR12"/>
  <c r="AJ12"/>
  <c r="BH12"/>
  <c r="BN12"/>
  <c r="E12" i="18"/>
  <c r="G12"/>
  <c r="O13" i="1"/>
  <c r="M13"/>
  <c r="AG12"/>
  <c r="BO12"/>
  <c r="BE12"/>
  <c r="BO16"/>
  <c r="S15"/>
  <c r="BI15"/>
  <c r="AK16"/>
  <c r="E15" i="7"/>
  <c r="E17" i="6" s="1"/>
  <c r="BJ16" i="1"/>
  <c r="BL16"/>
  <c r="BG16"/>
  <c r="Y15"/>
  <c r="U15"/>
  <c r="BE16"/>
  <c r="AB15"/>
  <c r="AA15"/>
  <c r="AD15"/>
  <c r="V15"/>
  <c r="BN16"/>
  <c r="BF16"/>
  <c r="BI16"/>
  <c r="AC15"/>
  <c r="AF15"/>
  <c r="X15"/>
  <c r="BP16"/>
  <c r="BH16"/>
  <c r="P16"/>
  <c r="AE15"/>
  <c r="W15"/>
  <c r="L16"/>
  <c r="D53" i="8"/>
  <c r="X16" i="1"/>
  <c r="BE15"/>
  <c r="S16"/>
  <c r="N15"/>
  <c r="AJ15"/>
  <c r="BL15"/>
  <c r="AI15"/>
  <c r="E9" i="7"/>
  <c r="AP16" i="1"/>
  <c r="AQ16"/>
  <c r="T16"/>
  <c r="I16"/>
  <c r="K16"/>
  <c r="E13" i="7"/>
  <c r="E15" i="6" s="1"/>
  <c r="E16" i="7"/>
  <c r="E18" i="6" s="1"/>
  <c r="L15" i="1"/>
  <c r="AN15"/>
  <c r="BM15"/>
  <c r="BP15"/>
  <c r="BH15"/>
  <c r="I9" i="20"/>
  <c r="I11"/>
  <c r="I32" i="6" s="1"/>
  <c r="I13" i="20"/>
  <c r="I34" i="6" s="1"/>
  <c r="I15" i="20"/>
  <c r="I36" i="6" s="1"/>
  <c r="I10" i="20"/>
  <c r="I31" i="6" s="1"/>
  <c r="I12" i="20"/>
  <c r="I33" i="6" s="1"/>
  <c r="I14" i="20"/>
  <c r="I35" i="6" s="1"/>
  <c r="I16" i="20"/>
  <c r="I37" i="6" s="1"/>
  <c r="C23" i="7"/>
  <c r="C46" i="12"/>
  <c r="D50" i="8"/>
  <c r="E50" s="1"/>
  <c r="D55"/>
  <c r="D52"/>
  <c r="D51"/>
  <c r="D49"/>
  <c r="D54"/>
  <c r="C23" i="20"/>
  <c r="D23" s="1"/>
  <c r="E23" s="1"/>
  <c r="F23" s="1"/>
  <c r="G23" s="1"/>
  <c r="C15" i="12"/>
  <c r="H33" i="8"/>
  <c r="H34"/>
  <c r="H35"/>
  <c r="H31"/>
  <c r="H36"/>
  <c r="H32"/>
  <c r="H30"/>
  <c r="AF16" i="1"/>
  <c r="AA16"/>
  <c r="R16"/>
  <c r="N16"/>
  <c r="M16"/>
  <c r="Q16"/>
  <c r="J16"/>
  <c r="F10" i="7"/>
  <c r="F12" i="6" s="1"/>
  <c r="E10" i="7"/>
  <c r="E12" i="6" s="1"/>
  <c r="E12" i="7"/>
  <c r="E14" i="6" s="1"/>
  <c r="E14" i="7"/>
  <c r="E16" i="6" s="1"/>
  <c r="AQ15" i="1"/>
  <c r="AR15"/>
  <c r="AM15"/>
  <c r="C16" i="12"/>
  <c r="D49" s="1"/>
  <c r="AL16" i="1"/>
  <c r="AJ16"/>
  <c r="AN16"/>
  <c r="BO15"/>
  <c r="BK15"/>
  <c r="BG15"/>
  <c r="BN15"/>
  <c r="BJ15"/>
  <c r="BB15"/>
  <c r="K15"/>
  <c r="R15"/>
  <c r="M15"/>
  <c r="AI16"/>
  <c r="AM16"/>
  <c r="AR16"/>
  <c r="AG16"/>
  <c r="AO16"/>
  <c r="AY15"/>
  <c r="AS15"/>
  <c r="Q15"/>
  <c r="J15"/>
  <c r="T15"/>
  <c r="P15"/>
  <c r="I15"/>
  <c r="AB16"/>
  <c r="AE16"/>
  <c r="W16"/>
  <c r="AG15"/>
  <c r="AO15"/>
  <c r="AH15"/>
  <c r="AP15"/>
  <c r="AL15"/>
  <c r="BC15"/>
  <c r="AU15"/>
  <c r="AX15"/>
  <c r="BA15"/>
  <c r="AW15"/>
  <c r="BD15"/>
  <c r="AZ15"/>
  <c r="AV15"/>
  <c r="AD16"/>
  <c r="Z16"/>
  <c r="V16"/>
  <c r="AC16"/>
  <c r="Y16"/>
  <c r="N10"/>
  <c r="Q10"/>
  <c r="O10"/>
  <c r="S10"/>
  <c r="P10"/>
  <c r="R10"/>
  <c r="M10"/>
  <c r="L10"/>
  <c r="T10"/>
  <c r="I10"/>
  <c r="K10"/>
  <c r="J10"/>
  <c r="V10"/>
  <c r="AA10"/>
  <c r="W10"/>
  <c r="AC10"/>
  <c r="U10"/>
  <c r="Z10"/>
  <c r="AF10"/>
  <c r="X10"/>
  <c r="AE10"/>
  <c r="AB10"/>
  <c r="Y10"/>
  <c r="AD10"/>
  <c r="AT10"/>
  <c r="BD10"/>
  <c r="AU10"/>
  <c r="AW10"/>
  <c r="BB10"/>
  <c r="AY10"/>
  <c r="AV10"/>
  <c r="BC10"/>
  <c r="AZ10"/>
  <c r="BA10"/>
  <c r="AS10"/>
  <c r="AX10"/>
  <c r="BE10"/>
  <c r="BL10"/>
  <c r="BG10"/>
  <c r="BO10"/>
  <c r="BI10"/>
  <c r="BP10"/>
  <c r="BK10"/>
  <c r="BJ10"/>
  <c r="BF10"/>
  <c r="BN10"/>
  <c r="BH10"/>
  <c r="BM10"/>
  <c r="AH10"/>
  <c r="AQ10"/>
  <c r="AI10"/>
  <c r="AR10"/>
  <c r="AK10"/>
  <c r="AP10"/>
  <c r="AN10"/>
  <c r="AM10"/>
  <c r="AJ10"/>
  <c r="AO10"/>
  <c r="AG10"/>
  <c r="AL10"/>
  <c r="D16" i="12"/>
  <c r="E49" s="1"/>
  <c r="C41" i="7"/>
  <c r="I42" i="25" l="1"/>
  <c r="I47" s="1"/>
  <c r="I31"/>
  <c r="F11" i="14"/>
  <c r="D12"/>
  <c r="C13"/>
  <c r="C14" s="1"/>
  <c r="L18" i="25"/>
  <c r="K23"/>
  <c r="H15" i="12"/>
  <c r="J25" i="25"/>
  <c r="J26" s="1"/>
  <c r="M38" i="8"/>
  <c r="G30" i="14"/>
  <c r="J42" i="25"/>
  <c r="J47" s="1"/>
  <c r="M58" i="6"/>
  <c r="M40" i="8"/>
  <c r="M59" i="6"/>
  <c r="M19" i="8" s="1"/>
  <c r="M39"/>
  <c r="M60" i="6"/>
  <c r="M20" i="8" s="1"/>
  <c r="M37"/>
  <c r="M58"/>
  <c r="M57" i="6"/>
  <c r="M17" i="8" s="1"/>
  <c r="D61"/>
  <c r="M57"/>
  <c r="M56"/>
  <c r="M59"/>
  <c r="E29"/>
  <c r="D42"/>
  <c r="E11" i="6"/>
  <c r="E22" i="7"/>
  <c r="O8"/>
  <c r="N20"/>
  <c r="N22" i="6" s="1"/>
  <c r="N17" i="7"/>
  <c r="N19" i="6" s="1"/>
  <c r="N19" i="7"/>
  <c r="N21" i="6" s="1"/>
  <c r="N18" i="7"/>
  <c r="N20" i="6" s="1"/>
  <c r="O8" i="20"/>
  <c r="N20"/>
  <c r="N41" i="6" s="1"/>
  <c r="N19" i="20"/>
  <c r="N40" i="6" s="1"/>
  <c r="N17" i="20"/>
  <c r="N38" i="6" s="1"/>
  <c r="N18" i="20"/>
  <c r="N39" i="6" s="1"/>
  <c r="I30"/>
  <c r="I43" s="1"/>
  <c r="I22" i="20"/>
  <c r="C40" i="12"/>
  <c r="F16" i="7"/>
  <c r="F18" i="6" s="1"/>
  <c r="E54" i="8"/>
  <c r="F13" i="7"/>
  <c r="F15" i="6" s="1"/>
  <c r="F9" i="7"/>
  <c r="F12"/>
  <c r="F14" i="6" s="1"/>
  <c r="F15" i="7"/>
  <c r="F17" i="6" s="1"/>
  <c r="E55" i="8"/>
  <c r="F11" i="7"/>
  <c r="F13" i="6" s="1"/>
  <c r="G16" i="7"/>
  <c r="G18" i="6" s="1"/>
  <c r="F14" i="7"/>
  <c r="F16" i="6" s="1"/>
  <c r="E52" i="8"/>
  <c r="E48"/>
  <c r="J10" i="20"/>
  <c r="J31" i="6" s="1"/>
  <c r="J12" i="20"/>
  <c r="J33" i="6" s="1"/>
  <c r="J14" i="20"/>
  <c r="J35" i="6" s="1"/>
  <c r="J16" i="20"/>
  <c r="J37" i="6" s="1"/>
  <c r="J9" i="20"/>
  <c r="J11"/>
  <c r="J32" i="6" s="1"/>
  <c r="J13" i="20"/>
  <c r="J34" i="6" s="1"/>
  <c r="J15" i="20"/>
  <c r="J36" i="6" s="1"/>
  <c r="E53" i="8"/>
  <c r="E51"/>
  <c r="D23" i="7"/>
  <c r="D46" i="12"/>
  <c r="E49" i="8"/>
  <c r="F49" s="1"/>
  <c r="I32"/>
  <c r="I31"/>
  <c r="I34"/>
  <c r="I33"/>
  <c r="I30"/>
  <c r="I36"/>
  <c r="I35"/>
  <c r="H23" i="20"/>
  <c r="D41" i="7"/>
  <c r="J31" i="25" l="1"/>
  <c r="G11" i="14"/>
  <c r="M18" i="25"/>
  <c r="L23"/>
  <c r="I15" i="12"/>
  <c r="K25" i="25"/>
  <c r="K26" s="1"/>
  <c r="E12" i="14"/>
  <c r="D13"/>
  <c r="D14" s="1"/>
  <c r="E46" i="12"/>
  <c r="G33" i="25"/>
  <c r="G34" s="1"/>
  <c r="G39" s="1"/>
  <c r="K42"/>
  <c r="K47" s="1"/>
  <c r="N38" i="8"/>
  <c r="N59" i="6"/>
  <c r="N19" i="8" s="1"/>
  <c r="N58" i="6"/>
  <c r="N40" i="8"/>
  <c r="N60" i="6"/>
  <c r="N20" i="8" s="1"/>
  <c r="N37"/>
  <c r="N39"/>
  <c r="N57" i="6"/>
  <c r="N17" i="8" s="1"/>
  <c r="E61"/>
  <c r="N58"/>
  <c r="N56"/>
  <c r="N57"/>
  <c r="N59"/>
  <c r="F29"/>
  <c r="E42"/>
  <c r="F11" i="6"/>
  <c r="F22" i="7"/>
  <c r="P8"/>
  <c r="O19"/>
  <c r="O21" i="6" s="1"/>
  <c r="O17" i="7"/>
  <c r="O19" i="6" s="1"/>
  <c r="O18" i="7"/>
  <c r="O20" i="6" s="1"/>
  <c r="O20" i="7"/>
  <c r="O22" i="6" s="1"/>
  <c r="P8" i="20"/>
  <c r="O19"/>
  <c r="O40" i="6" s="1"/>
  <c r="O20" i="20"/>
  <c r="O41" i="6" s="1"/>
  <c r="O18" i="20"/>
  <c r="O39" i="6" s="1"/>
  <c r="O17" i="20"/>
  <c r="O38" i="6" s="1"/>
  <c r="J30"/>
  <c r="J43" s="1"/>
  <c r="J22" i="20"/>
  <c r="L25" i="25" s="1"/>
  <c r="F54" i="8"/>
  <c r="F48"/>
  <c r="H15" i="7"/>
  <c r="H17" i="6" s="1"/>
  <c r="F52" i="8"/>
  <c r="G13" i="7"/>
  <c r="G15" i="6" s="1"/>
  <c r="G15" i="7"/>
  <c r="G17" i="6" s="1"/>
  <c r="G10" i="7"/>
  <c r="G12" i="6" s="1"/>
  <c r="G12" i="7"/>
  <c r="G14" i="6" s="1"/>
  <c r="G9" i="7"/>
  <c r="G14"/>
  <c r="G16" i="6" s="1"/>
  <c r="G11" i="7"/>
  <c r="G13" i="6" s="1"/>
  <c r="F51" i="8"/>
  <c r="F55"/>
  <c r="G55" s="1"/>
  <c r="F53"/>
  <c r="F50"/>
  <c r="E23" i="7"/>
  <c r="K9" i="20"/>
  <c r="K11"/>
  <c r="K32" i="6" s="1"/>
  <c r="K13" i="20"/>
  <c r="K34" i="6" s="1"/>
  <c r="K15" i="20"/>
  <c r="K36" i="6" s="1"/>
  <c r="K10" i="20"/>
  <c r="K31" i="6" s="1"/>
  <c r="K12" i="20"/>
  <c r="K33" i="6" s="1"/>
  <c r="K14" i="20"/>
  <c r="K35" i="6" s="1"/>
  <c r="K16" i="20"/>
  <c r="K37" i="6" s="1"/>
  <c r="J35" i="8"/>
  <c r="J30"/>
  <c r="J34"/>
  <c r="J32"/>
  <c r="J36"/>
  <c r="J33"/>
  <c r="J31"/>
  <c r="I23" i="20"/>
  <c r="E41" i="7"/>
  <c r="E16" i="12"/>
  <c r="F49" s="1"/>
  <c r="L26" i="25" l="1"/>
  <c r="K31"/>
  <c r="F12" i="14"/>
  <c r="E13"/>
  <c r="E14" s="1"/>
  <c r="N18" i="25"/>
  <c r="M23"/>
  <c r="F46" i="12"/>
  <c r="H33" i="25"/>
  <c r="H34" s="1"/>
  <c r="H39" s="1"/>
  <c r="L42"/>
  <c r="L47" s="1"/>
  <c r="O40" i="8"/>
  <c r="O60" i="6"/>
  <c r="O20" i="8" s="1"/>
  <c r="O59" i="6"/>
  <c r="O19" i="8" s="1"/>
  <c r="O39"/>
  <c r="O38"/>
  <c r="O58" i="6"/>
  <c r="O58" i="8"/>
  <c r="O37"/>
  <c r="O57" i="6"/>
  <c r="O17" i="8" s="1"/>
  <c r="F61"/>
  <c r="O56"/>
  <c r="O57"/>
  <c r="O59"/>
  <c r="G29"/>
  <c r="F42"/>
  <c r="G11" i="6"/>
  <c r="G22" i="7"/>
  <c r="Q8"/>
  <c r="P18"/>
  <c r="P20" i="6" s="1"/>
  <c r="P20" i="7"/>
  <c r="P22" i="6" s="1"/>
  <c r="P17" i="7"/>
  <c r="P19" i="6" s="1"/>
  <c r="P19" i="7"/>
  <c r="P21" i="6" s="1"/>
  <c r="K30"/>
  <c r="K43" s="1"/>
  <c r="K22" i="20"/>
  <c r="M25" i="25" s="1"/>
  <c r="Q8" i="20"/>
  <c r="P18"/>
  <c r="P39" i="6" s="1"/>
  <c r="P19" i="20"/>
  <c r="P40" i="6" s="1"/>
  <c r="P17" i="20"/>
  <c r="P38" i="6" s="1"/>
  <c r="P20" i="20"/>
  <c r="P41" i="6" s="1"/>
  <c r="G52" i="8"/>
  <c r="H9" i="7"/>
  <c r="H14"/>
  <c r="H16" i="6" s="1"/>
  <c r="H12" i="7"/>
  <c r="H14" i="6" s="1"/>
  <c r="H16" i="7"/>
  <c r="H18" i="6" s="1"/>
  <c r="H13" i="7"/>
  <c r="H15" i="6" s="1"/>
  <c r="H11" i="7"/>
  <c r="H13" i="6" s="1"/>
  <c r="H10" i="7"/>
  <c r="H12" i="6" s="1"/>
  <c r="G51" i="8"/>
  <c r="G48"/>
  <c r="G49"/>
  <c r="G54"/>
  <c r="H54" s="1"/>
  <c r="G53"/>
  <c r="G50"/>
  <c r="F23" i="7"/>
  <c r="L10" i="20"/>
  <c r="L31" i="6" s="1"/>
  <c r="L12" i="20"/>
  <c r="L33" i="6" s="1"/>
  <c r="L14" i="20"/>
  <c r="L35" i="6" s="1"/>
  <c r="L16" i="20"/>
  <c r="L37" i="6" s="1"/>
  <c r="L9" i="20"/>
  <c r="L11"/>
  <c r="L32" i="6" s="1"/>
  <c r="L13" i="20"/>
  <c r="L34" i="6" s="1"/>
  <c r="L15" i="20"/>
  <c r="L36" i="6" s="1"/>
  <c r="J23" i="20"/>
  <c r="J15" i="12"/>
  <c r="K33" i="8"/>
  <c r="K34"/>
  <c r="K35"/>
  <c r="K31"/>
  <c r="K36"/>
  <c r="K32"/>
  <c r="K30"/>
  <c r="F41" i="7"/>
  <c r="C18" i="8"/>
  <c r="F16" i="12"/>
  <c r="G49" s="1"/>
  <c r="I10" i="7"/>
  <c r="I12" i="6" s="1"/>
  <c r="I12" i="7"/>
  <c r="I14" i="6" s="1"/>
  <c r="I14" i="7"/>
  <c r="I16" i="6" s="1"/>
  <c r="I16" i="7"/>
  <c r="I18" i="6" s="1"/>
  <c r="I13" i="7"/>
  <c r="I15" i="6" s="1"/>
  <c r="I9" i="7"/>
  <c r="I11"/>
  <c r="I13" i="6" s="1"/>
  <c r="I15" i="7"/>
  <c r="I17" i="6" s="1"/>
  <c r="P59" l="1"/>
  <c r="P19" i="8" s="1"/>
  <c r="G12" i="14"/>
  <c r="G13" s="1"/>
  <c r="G14" s="1"/>
  <c r="F13"/>
  <c r="F14" s="1"/>
  <c r="O18" i="25"/>
  <c r="N23"/>
  <c r="M26"/>
  <c r="L31"/>
  <c r="G46" i="12"/>
  <c r="I33" i="25"/>
  <c r="I34" s="1"/>
  <c r="I39" s="1"/>
  <c r="M42"/>
  <c r="M47" s="1"/>
  <c r="P40" i="8"/>
  <c r="P60" i="6"/>
  <c r="P20" i="8" s="1"/>
  <c r="P38"/>
  <c r="P58" i="6"/>
  <c r="P57"/>
  <c r="P17" i="8" s="1"/>
  <c r="P39"/>
  <c r="P37"/>
  <c r="P59"/>
  <c r="P58"/>
  <c r="P57"/>
  <c r="G61"/>
  <c r="P56"/>
  <c r="G42"/>
  <c r="H29"/>
  <c r="D18"/>
  <c r="R8" i="7"/>
  <c r="Q17"/>
  <c r="Q19" i="6" s="1"/>
  <c r="Q18" i="7"/>
  <c r="Q20" i="6" s="1"/>
  <c r="Q20" i="7"/>
  <c r="Q22" i="6" s="1"/>
  <c r="Q19" i="7"/>
  <c r="Q21" i="6" s="1"/>
  <c r="I11"/>
  <c r="I22" i="7"/>
  <c r="K33" i="25" s="1"/>
  <c r="H11" i="6"/>
  <c r="H22" i="7"/>
  <c r="R8" i="20"/>
  <c r="Q17"/>
  <c r="Q38" i="6" s="1"/>
  <c r="Q18" i="20"/>
  <c r="Q39" i="6" s="1"/>
  <c r="Q20" i="20"/>
  <c r="Q41" i="6" s="1"/>
  <c r="Q19" i="20"/>
  <c r="Q40" i="6" s="1"/>
  <c r="L30"/>
  <c r="L43" s="1"/>
  <c r="L22" i="20"/>
  <c r="N25" i="25" s="1"/>
  <c r="H55" i="8"/>
  <c r="I55" s="1"/>
  <c r="H52"/>
  <c r="I52" s="1"/>
  <c r="H48"/>
  <c r="H50"/>
  <c r="I50" s="1"/>
  <c r="H49"/>
  <c r="I49" s="1"/>
  <c r="H53"/>
  <c r="I53" s="1"/>
  <c r="H51"/>
  <c r="I51" s="1"/>
  <c r="G23" i="7"/>
  <c r="M9" i="20"/>
  <c r="M11"/>
  <c r="M32" i="6" s="1"/>
  <c r="M13" i="20"/>
  <c r="M34" i="6" s="1"/>
  <c r="M15" i="20"/>
  <c r="M36" i="6" s="1"/>
  <c r="M10" i="20"/>
  <c r="M31" i="6" s="1"/>
  <c r="M12" i="20"/>
  <c r="M33" i="6" s="1"/>
  <c r="M14" i="20"/>
  <c r="M35" i="6" s="1"/>
  <c r="M16" i="20"/>
  <c r="M37" i="6" s="1"/>
  <c r="I54" i="8"/>
  <c r="K23" i="20"/>
  <c r="K15" i="12"/>
  <c r="L32" i="8"/>
  <c r="L31"/>
  <c r="L34"/>
  <c r="L33"/>
  <c r="L30"/>
  <c r="L36"/>
  <c r="L35"/>
  <c r="G41" i="7"/>
  <c r="E18" i="8"/>
  <c r="G16" i="12"/>
  <c r="H49" s="1"/>
  <c r="J11" i="7"/>
  <c r="J13" i="6" s="1"/>
  <c r="J13" i="7"/>
  <c r="J15" i="6" s="1"/>
  <c r="J15" i="7"/>
  <c r="J17" i="6" s="1"/>
  <c r="J9" i="7"/>
  <c r="J12"/>
  <c r="J14" i="6" s="1"/>
  <c r="J16" i="7"/>
  <c r="J18" i="6" s="1"/>
  <c r="J10" i="7"/>
  <c r="J12" i="6" s="1"/>
  <c r="J14" i="7"/>
  <c r="J16" i="6" s="1"/>
  <c r="Q57" l="1"/>
  <c r="Q17" i="8" s="1"/>
  <c r="P18" i="25"/>
  <c r="P23" s="1"/>
  <c r="O23"/>
  <c r="N26"/>
  <c r="M31"/>
  <c r="H46" i="12"/>
  <c r="J33" i="25"/>
  <c r="J34" s="1"/>
  <c r="J39" s="1"/>
  <c r="N42"/>
  <c r="N47" s="1"/>
  <c r="Q59" i="6"/>
  <c r="Q19" i="8" s="1"/>
  <c r="Q58" i="6"/>
  <c r="Q39" i="8"/>
  <c r="Q38"/>
  <c r="Q60" i="6"/>
  <c r="Q20" i="8" s="1"/>
  <c r="Q40"/>
  <c r="Q37"/>
  <c r="Q59"/>
  <c r="Q57"/>
  <c r="Q58"/>
  <c r="I48"/>
  <c r="I61" s="1"/>
  <c r="H61"/>
  <c r="Q56"/>
  <c r="H42"/>
  <c r="I29"/>
  <c r="S8" i="7"/>
  <c r="R20"/>
  <c r="R22" i="6" s="1"/>
  <c r="R18" i="7"/>
  <c r="R20" i="6" s="1"/>
  <c r="R19" i="7"/>
  <c r="R21" i="6" s="1"/>
  <c r="R17" i="7"/>
  <c r="R19" i="6" s="1"/>
  <c r="J11"/>
  <c r="J22" i="7"/>
  <c r="L33" i="25" s="1"/>
  <c r="M30" i="6"/>
  <c r="M43" s="1"/>
  <c r="M22" i="20"/>
  <c r="O25" i="25" s="1"/>
  <c r="S8" i="20"/>
  <c r="R20"/>
  <c r="R41" i="6" s="1"/>
  <c r="R18" i="20"/>
  <c r="R39" i="6" s="1"/>
  <c r="R17" i="20"/>
  <c r="R38" i="6" s="1"/>
  <c r="R19" i="20"/>
  <c r="R40" i="6" s="1"/>
  <c r="H23" i="7"/>
  <c r="I23" s="1"/>
  <c r="N10" i="20"/>
  <c r="N31" i="6" s="1"/>
  <c r="N12" i="20"/>
  <c r="N33" i="6" s="1"/>
  <c r="N14" i="20"/>
  <c r="N35" i="6" s="1"/>
  <c r="N16" i="20"/>
  <c r="N37" i="6" s="1"/>
  <c r="N9" i="20"/>
  <c r="N11"/>
  <c r="N32" i="6" s="1"/>
  <c r="N13" i="20"/>
  <c r="N34" i="6" s="1"/>
  <c r="N15" i="20"/>
  <c r="N36" i="6" s="1"/>
  <c r="I46" i="12"/>
  <c r="J52" i="8"/>
  <c r="J54"/>
  <c r="J55"/>
  <c r="J53"/>
  <c r="J50"/>
  <c r="J49"/>
  <c r="J51"/>
  <c r="L23" i="20"/>
  <c r="L15" i="12"/>
  <c r="M35" i="8"/>
  <c r="M30"/>
  <c r="M34"/>
  <c r="M32"/>
  <c r="M36"/>
  <c r="M33"/>
  <c r="M31"/>
  <c r="H41" i="7"/>
  <c r="H16" i="12"/>
  <c r="I49" s="1"/>
  <c r="K10" i="7"/>
  <c r="K12" i="6" s="1"/>
  <c r="K12" i="7"/>
  <c r="K14" i="6" s="1"/>
  <c r="K14" i="7"/>
  <c r="K16" i="6" s="1"/>
  <c r="K16" i="7"/>
  <c r="K18" i="6" s="1"/>
  <c r="K11" i="7"/>
  <c r="K13" i="6" s="1"/>
  <c r="K15" i="7"/>
  <c r="K17" i="6" s="1"/>
  <c r="K13" i="7"/>
  <c r="K15" i="6" s="1"/>
  <c r="K9" i="7"/>
  <c r="R60" i="6" l="1"/>
  <c r="R20" i="8" s="1"/>
  <c r="O26" i="25"/>
  <c r="N31"/>
  <c r="K34"/>
  <c r="K39" s="1"/>
  <c r="O42"/>
  <c r="O47" s="1"/>
  <c r="R58" i="6"/>
  <c r="R40" i="8"/>
  <c r="R39"/>
  <c r="R59" i="6"/>
  <c r="R19" i="8" s="1"/>
  <c r="R38"/>
  <c r="R57"/>
  <c r="R57" i="6"/>
  <c r="R17" i="8" s="1"/>
  <c r="R37"/>
  <c r="J48"/>
  <c r="J61" s="1"/>
  <c r="R56"/>
  <c r="R59"/>
  <c r="R58"/>
  <c r="I42"/>
  <c r="J29"/>
  <c r="T8" i="7"/>
  <c r="S19"/>
  <c r="S21" i="6" s="1"/>
  <c r="S20" i="7"/>
  <c r="S22" i="6" s="1"/>
  <c r="S18" i="7"/>
  <c r="S20" i="6" s="1"/>
  <c r="S17" i="7"/>
  <c r="S19" i="6" s="1"/>
  <c r="K11"/>
  <c r="K22" i="7"/>
  <c r="M33" i="25" s="1"/>
  <c r="T8" i="20"/>
  <c r="S19"/>
  <c r="S40" i="6" s="1"/>
  <c r="S18" i="20"/>
  <c r="S39" i="6" s="1"/>
  <c r="S17" i="20"/>
  <c r="S38" i="6" s="1"/>
  <c r="S20" i="20"/>
  <c r="S41" i="6" s="1"/>
  <c r="N30"/>
  <c r="N43" s="1"/>
  <c r="N22" i="20"/>
  <c r="P25" i="25" s="1"/>
  <c r="O9" i="20"/>
  <c r="O11"/>
  <c r="O32" i="6" s="1"/>
  <c r="O13" i="20"/>
  <c r="O34" i="6" s="1"/>
  <c r="O15" i="20"/>
  <c r="O36" i="6" s="1"/>
  <c r="O10" i="20"/>
  <c r="O31" i="6" s="1"/>
  <c r="O12" i="20"/>
  <c r="O33" i="6" s="1"/>
  <c r="O14" i="20"/>
  <c r="O35" i="6" s="1"/>
  <c r="O16" i="20"/>
  <c r="O37" i="6" s="1"/>
  <c r="J23" i="7"/>
  <c r="J46" i="12"/>
  <c r="K50" i="8"/>
  <c r="K55"/>
  <c r="K52"/>
  <c r="K51"/>
  <c r="K49"/>
  <c r="K53"/>
  <c r="K54"/>
  <c r="N33"/>
  <c r="N34"/>
  <c r="N35"/>
  <c r="M23" i="20"/>
  <c r="M15" i="12"/>
  <c r="N31" i="8"/>
  <c r="N36"/>
  <c r="N32"/>
  <c r="N30"/>
  <c r="I41" i="7"/>
  <c r="L9"/>
  <c r="L10"/>
  <c r="L12" i="6" s="1"/>
  <c r="L12" i="7"/>
  <c r="L14" i="6" s="1"/>
  <c r="L14" i="7"/>
  <c r="L16" i="6" s="1"/>
  <c r="L11" i="7"/>
  <c r="L13" i="6" s="1"/>
  <c r="L15" i="7"/>
  <c r="L17" i="6" s="1"/>
  <c r="L13" i="7"/>
  <c r="L15" i="6" s="1"/>
  <c r="L16" i="7"/>
  <c r="L18" i="6" s="1"/>
  <c r="I16" i="12"/>
  <c r="J49" s="1"/>
  <c r="P26" i="25" l="1"/>
  <c r="P31" s="1"/>
  <c r="O31"/>
  <c r="L34"/>
  <c r="L39" s="1"/>
  <c r="P42"/>
  <c r="P47" s="1"/>
  <c r="S60" i="6"/>
  <c r="S20" i="8" s="1"/>
  <c r="S59" i="6"/>
  <c r="S19" i="8" s="1"/>
  <c r="S38"/>
  <c r="S58" i="6"/>
  <c r="S40" i="8"/>
  <c r="S39"/>
  <c r="S56"/>
  <c r="S37"/>
  <c r="S57" i="6"/>
  <c r="S17" i="8" s="1"/>
  <c r="K48"/>
  <c r="L48" s="1"/>
  <c r="S58"/>
  <c r="S59"/>
  <c r="S57"/>
  <c r="J42"/>
  <c r="K29"/>
  <c r="U8" i="7"/>
  <c r="T18"/>
  <c r="T20" i="6" s="1"/>
  <c r="T19" i="7"/>
  <c r="T21" i="6" s="1"/>
  <c r="T17" i="7"/>
  <c r="T19" i="6" s="1"/>
  <c r="T20" i="7"/>
  <c r="T22" i="6" s="1"/>
  <c r="L11"/>
  <c r="L22" i="7"/>
  <c r="N33" i="25" s="1"/>
  <c r="O30" i="6"/>
  <c r="O43" s="1"/>
  <c r="O22" i="20"/>
  <c r="U8"/>
  <c r="T18"/>
  <c r="T39" i="6" s="1"/>
  <c r="T17" i="20"/>
  <c r="T38" i="6" s="1"/>
  <c r="T20" i="20"/>
  <c r="T41" i="6" s="1"/>
  <c r="T19" i="20"/>
  <c r="T40" i="6" s="1"/>
  <c r="J41" i="7"/>
  <c r="P10" i="20"/>
  <c r="P31" i="6" s="1"/>
  <c r="P12" i="20"/>
  <c r="P33" i="6" s="1"/>
  <c r="P14" i="20"/>
  <c r="P35" i="6" s="1"/>
  <c r="P16" i="20"/>
  <c r="P37" i="6" s="1"/>
  <c r="P9" i="20"/>
  <c r="P11"/>
  <c r="P32" i="6" s="1"/>
  <c r="P13" i="20"/>
  <c r="P34" i="6" s="1"/>
  <c r="P15" i="20"/>
  <c r="P36" i="6" s="1"/>
  <c r="L53" i="8"/>
  <c r="L51"/>
  <c r="L55"/>
  <c r="K23" i="7"/>
  <c r="K46" i="12"/>
  <c r="O30" i="8"/>
  <c r="L54"/>
  <c r="L49"/>
  <c r="L52"/>
  <c r="L50"/>
  <c r="N23" i="20"/>
  <c r="N15" i="12"/>
  <c r="O32" i="8"/>
  <c r="O31"/>
  <c r="O34"/>
  <c r="O33"/>
  <c r="O36"/>
  <c r="O35"/>
  <c r="M11" i="7"/>
  <c r="M13" i="6" s="1"/>
  <c r="M13" i="7"/>
  <c r="M15" i="6" s="1"/>
  <c r="M15" i="7"/>
  <c r="M17" i="6" s="1"/>
  <c r="M9" i="7"/>
  <c r="M12"/>
  <c r="M14" i="6" s="1"/>
  <c r="M16" i="7"/>
  <c r="M18" i="6" s="1"/>
  <c r="M10" i="7"/>
  <c r="M12" i="6" s="1"/>
  <c r="M14" i="7"/>
  <c r="M16" i="6" s="1"/>
  <c r="F18" i="8"/>
  <c r="J16" i="12"/>
  <c r="K49" s="1"/>
  <c r="C18" i="1" l="1"/>
  <c r="C17"/>
  <c r="M34" i="25"/>
  <c r="M39" s="1"/>
  <c r="K61" i="8"/>
  <c r="T58" i="6"/>
  <c r="T59"/>
  <c r="T19" i="8" s="1"/>
  <c r="T38"/>
  <c r="T39"/>
  <c r="T60" i="6"/>
  <c r="T20" i="8" s="1"/>
  <c r="T40"/>
  <c r="T57" i="6"/>
  <c r="T17" i="8" s="1"/>
  <c r="T37"/>
  <c r="T58"/>
  <c r="L61"/>
  <c r="T59"/>
  <c r="T56"/>
  <c r="T57"/>
  <c r="K42"/>
  <c r="L29"/>
  <c r="M11" i="6"/>
  <c r="M22" i="7"/>
  <c r="O33" i="25" s="1"/>
  <c r="V8" i="7"/>
  <c r="U17"/>
  <c r="U19" i="6" s="1"/>
  <c r="U19" i="7"/>
  <c r="U21" i="6" s="1"/>
  <c r="U20" i="7"/>
  <c r="U22" i="6" s="1"/>
  <c r="U18" i="7"/>
  <c r="U20" i="6" s="1"/>
  <c r="V8" i="20"/>
  <c r="U17"/>
  <c r="U38" i="6" s="1"/>
  <c r="U20" i="20"/>
  <c r="U41" i="6" s="1"/>
  <c r="U19" i="20"/>
  <c r="U40" i="6" s="1"/>
  <c r="U18" i="20"/>
  <c r="U39" i="6" s="1"/>
  <c r="P30"/>
  <c r="P43" s="1"/>
  <c r="P22" i="20"/>
  <c r="C11" i="1"/>
  <c r="C9"/>
  <c r="K41" i="7"/>
  <c r="Q9" i="20"/>
  <c r="Q11"/>
  <c r="Q32" i="6" s="1"/>
  <c r="Q13" i="20"/>
  <c r="Q34" i="6" s="1"/>
  <c r="Q15" i="20"/>
  <c r="Q36" i="6" s="1"/>
  <c r="Q10" i="20"/>
  <c r="Q31" i="6" s="1"/>
  <c r="Q12" i="20"/>
  <c r="Q33" i="6" s="1"/>
  <c r="Q14" i="20"/>
  <c r="Q35" i="6" s="1"/>
  <c r="Q16" i="20"/>
  <c r="Q37" i="6" s="1"/>
  <c r="M50" i="8"/>
  <c r="M49"/>
  <c r="M55"/>
  <c r="M53"/>
  <c r="L23" i="7"/>
  <c r="L46" i="12"/>
  <c r="M52" i="8"/>
  <c r="M54"/>
  <c r="M48"/>
  <c r="M51"/>
  <c r="C14" i="1"/>
  <c r="P35" i="8"/>
  <c r="P30"/>
  <c r="P34"/>
  <c r="P32"/>
  <c r="O23" i="20"/>
  <c r="O15" i="12"/>
  <c r="P36" i="8"/>
  <c r="P33"/>
  <c r="P31"/>
  <c r="K16" i="12"/>
  <c r="L49" s="1"/>
  <c r="G18" i="8"/>
  <c r="N10" i="7"/>
  <c r="N12" i="6" s="1"/>
  <c r="N12" i="7"/>
  <c r="N14" i="6" s="1"/>
  <c r="N14" i="7"/>
  <c r="N16" i="6" s="1"/>
  <c r="N16" i="7"/>
  <c r="N18" i="6" s="1"/>
  <c r="N11" i="7"/>
  <c r="N13" i="6" s="1"/>
  <c r="N15" i="7"/>
  <c r="N17" i="6" s="1"/>
  <c r="N9" i="7"/>
  <c r="N13"/>
  <c r="N15" i="6" s="1"/>
  <c r="N34" i="25" l="1"/>
  <c r="N39" s="1"/>
  <c r="U58" i="6"/>
  <c r="U60"/>
  <c r="U20" i="8" s="1"/>
  <c r="U38"/>
  <c r="U40"/>
  <c r="U59" i="6"/>
  <c r="U19" i="8" s="1"/>
  <c r="U39"/>
  <c r="U57"/>
  <c r="U57" i="6"/>
  <c r="U17" i="8" s="1"/>
  <c r="U37"/>
  <c r="U56"/>
  <c r="M61"/>
  <c r="U59"/>
  <c r="U58"/>
  <c r="L42"/>
  <c r="M29"/>
  <c r="W8" i="7"/>
  <c r="V20"/>
  <c r="V22" i="6" s="1"/>
  <c r="V17" i="7"/>
  <c r="V19" i="6" s="1"/>
  <c r="V19" i="7"/>
  <c r="V21" i="6" s="1"/>
  <c r="V18" i="7"/>
  <c r="V20" i="6" s="1"/>
  <c r="N11"/>
  <c r="N22" i="7"/>
  <c r="P33" i="25" s="1"/>
  <c r="Q30" i="6"/>
  <c r="Q43" s="1"/>
  <c r="Q22" i="20"/>
  <c r="W8"/>
  <c r="V20"/>
  <c r="V41" i="6" s="1"/>
  <c r="V19" i="20"/>
  <c r="V40" i="6" s="1"/>
  <c r="V17" i="20"/>
  <c r="V38" i="6" s="1"/>
  <c r="V18" i="20"/>
  <c r="V39" i="6" s="1"/>
  <c r="T9" i="1"/>
  <c r="L9"/>
  <c r="R9"/>
  <c r="S9"/>
  <c r="N9"/>
  <c r="I9"/>
  <c r="O9"/>
  <c r="J9"/>
  <c r="M9"/>
  <c r="P9"/>
  <c r="Q9"/>
  <c r="K9"/>
  <c r="L41" i="7"/>
  <c r="R10" i="20"/>
  <c r="R31" i="6" s="1"/>
  <c r="R12" i="20"/>
  <c r="R33" i="6" s="1"/>
  <c r="R14" i="20"/>
  <c r="R35" i="6" s="1"/>
  <c r="R16" i="20"/>
  <c r="R37" i="6" s="1"/>
  <c r="R9" i="20"/>
  <c r="R11"/>
  <c r="R32" i="6" s="1"/>
  <c r="R13" i="20"/>
  <c r="R34" i="6" s="1"/>
  <c r="R15" i="20"/>
  <c r="R36" i="6" s="1"/>
  <c r="N48" i="8"/>
  <c r="N52"/>
  <c r="N55"/>
  <c r="N50"/>
  <c r="M23" i="7"/>
  <c r="M46" i="12"/>
  <c r="N51" i="8"/>
  <c r="N54"/>
  <c r="N53"/>
  <c r="N49"/>
  <c r="P23" i="20"/>
  <c r="P15" i="12"/>
  <c r="Q33" i="8"/>
  <c r="Q34"/>
  <c r="Q35"/>
  <c r="Q31"/>
  <c r="Q36"/>
  <c r="Q32"/>
  <c r="Q30"/>
  <c r="O9" i="7"/>
  <c r="O10"/>
  <c r="O12" i="6" s="1"/>
  <c r="O11" i="7"/>
  <c r="O13" i="6" s="1"/>
  <c r="O12" i="7"/>
  <c r="O14" i="6" s="1"/>
  <c r="O13" i="7"/>
  <c r="O15" i="6" s="1"/>
  <c r="O14" i="7"/>
  <c r="O16" i="6" s="1"/>
  <c r="O15" i="7"/>
  <c r="O17" i="6" s="1"/>
  <c r="O16" i="7"/>
  <c r="O18" i="6" s="1"/>
  <c r="L16" i="12"/>
  <c r="M49" s="1"/>
  <c r="O34" i="25" l="1"/>
  <c r="O39" s="1"/>
  <c r="V38" i="8"/>
  <c r="V39"/>
  <c r="V59" i="6"/>
  <c r="V19" i="8" s="1"/>
  <c r="V40"/>
  <c r="V58" i="6"/>
  <c r="V60"/>
  <c r="V20" i="8" s="1"/>
  <c r="V57" i="6"/>
  <c r="V17" i="8" s="1"/>
  <c r="V37"/>
  <c r="V56"/>
  <c r="V59"/>
  <c r="N61"/>
  <c r="V57"/>
  <c r="V58"/>
  <c r="M42"/>
  <c r="N29"/>
  <c r="X8" i="7"/>
  <c r="W19"/>
  <c r="W21" i="6" s="1"/>
  <c r="W17" i="7"/>
  <c r="W19" i="6" s="1"/>
  <c r="W18" i="7"/>
  <c r="W20" i="6" s="1"/>
  <c r="W20" i="7"/>
  <c r="W22" i="6" s="1"/>
  <c r="O11"/>
  <c r="O22" i="7"/>
  <c r="X8" i="20"/>
  <c r="W19"/>
  <c r="W40" i="6" s="1"/>
  <c r="W20" i="20"/>
  <c r="W41" i="6" s="1"/>
  <c r="W18" i="20"/>
  <c r="W39" i="6" s="1"/>
  <c r="W17" i="20"/>
  <c r="W38" i="6" s="1"/>
  <c r="R30"/>
  <c r="R43" s="1"/>
  <c r="R22" i="20"/>
  <c r="M41" i="7"/>
  <c r="S9" i="20"/>
  <c r="S11"/>
  <c r="S32" i="6" s="1"/>
  <c r="S13" i="20"/>
  <c r="S34" i="6" s="1"/>
  <c r="S15" i="20"/>
  <c r="S36" i="6" s="1"/>
  <c r="S10" i="20"/>
  <c r="S31" i="6" s="1"/>
  <c r="S12" i="20"/>
  <c r="S33" i="6" s="1"/>
  <c r="S14" i="20"/>
  <c r="S35" i="6" s="1"/>
  <c r="S16" i="20"/>
  <c r="S37" i="6" s="1"/>
  <c r="O53" i="8"/>
  <c r="O51"/>
  <c r="O55"/>
  <c r="O48"/>
  <c r="N23" i="7"/>
  <c r="N46" i="12"/>
  <c r="O49" i="8"/>
  <c r="O54"/>
  <c r="O50"/>
  <c r="O52"/>
  <c r="Q23" i="20"/>
  <c r="Q15" i="12"/>
  <c r="R32" i="8"/>
  <c r="R31"/>
  <c r="R34"/>
  <c r="R33"/>
  <c r="R30"/>
  <c r="R36"/>
  <c r="R35"/>
  <c r="P9" i="7"/>
  <c r="P10"/>
  <c r="P12" i="6" s="1"/>
  <c r="P11" i="7"/>
  <c r="P13" i="6" s="1"/>
  <c r="P12" i="7"/>
  <c r="P14" i="6" s="1"/>
  <c r="P13" i="7"/>
  <c r="P15" i="6" s="1"/>
  <c r="P14" i="7"/>
  <c r="P16" i="6" s="1"/>
  <c r="P15" i="7"/>
  <c r="P17" i="6" s="1"/>
  <c r="P16" i="7"/>
  <c r="P18" i="6" s="1"/>
  <c r="H18" i="8"/>
  <c r="M16" i="12"/>
  <c r="N49" s="1"/>
  <c r="P34" i="25" l="1"/>
  <c r="P39" s="1"/>
  <c r="W60" i="6"/>
  <c r="W20" i="8" s="1"/>
  <c r="W38"/>
  <c r="W59" i="6"/>
  <c r="W19" i="8" s="1"/>
  <c r="W57" i="6"/>
  <c r="W17" i="8" s="1"/>
  <c r="W40"/>
  <c r="W39"/>
  <c r="W58" i="6"/>
  <c r="W37" i="8"/>
  <c r="W56"/>
  <c r="W58"/>
  <c r="O61"/>
  <c r="W59"/>
  <c r="W57"/>
  <c r="N42"/>
  <c r="C17" i="14" s="1"/>
  <c r="O29" i="8"/>
  <c r="Y8" i="7"/>
  <c r="X18"/>
  <c r="X20" i="6" s="1"/>
  <c r="X20" i="7"/>
  <c r="X22" i="6" s="1"/>
  <c r="X17" i="7"/>
  <c r="X19" i="6" s="1"/>
  <c r="X19" i="7"/>
  <c r="X21" i="6" s="1"/>
  <c r="P11"/>
  <c r="P22" i="7"/>
  <c r="S30" i="6"/>
  <c r="S43" s="1"/>
  <c r="S22" i="20"/>
  <c r="Y8"/>
  <c r="X18"/>
  <c r="X39" i="6" s="1"/>
  <c r="X19" i="20"/>
  <c r="X40" i="6" s="1"/>
  <c r="X17" i="20"/>
  <c r="X38" i="6" s="1"/>
  <c r="X20" i="20"/>
  <c r="X41" i="6" s="1"/>
  <c r="N41" i="7"/>
  <c r="C11" i="10" s="1"/>
  <c r="T10" i="20"/>
  <c r="T31" i="6" s="1"/>
  <c r="T12" i="20"/>
  <c r="T33" i="6" s="1"/>
  <c r="T14" i="20"/>
  <c r="T35" i="6" s="1"/>
  <c r="T16" i="20"/>
  <c r="T37" i="6" s="1"/>
  <c r="T9" i="20"/>
  <c r="T11"/>
  <c r="T32" i="6" s="1"/>
  <c r="T13" i="20"/>
  <c r="T34" i="6" s="1"/>
  <c r="T15" i="20"/>
  <c r="T36" i="6" s="1"/>
  <c r="O23" i="7"/>
  <c r="O46" i="12"/>
  <c r="P50" i="8"/>
  <c r="P49"/>
  <c r="P55"/>
  <c r="P53"/>
  <c r="P52"/>
  <c r="P54"/>
  <c r="P48"/>
  <c r="P51"/>
  <c r="R23" i="20"/>
  <c r="R15" i="12"/>
  <c r="S35" i="8"/>
  <c r="S30"/>
  <c r="S34"/>
  <c r="S32"/>
  <c r="S36"/>
  <c r="S33"/>
  <c r="S31"/>
  <c r="Q9" i="7"/>
  <c r="Q10"/>
  <c r="Q12" i="6" s="1"/>
  <c r="Q11" i="7"/>
  <c r="Q13" i="6" s="1"/>
  <c r="Q12" i="7"/>
  <c r="Q14" i="6" s="1"/>
  <c r="Q13" i="7"/>
  <c r="Q15" i="6" s="1"/>
  <c r="Q14" i="7"/>
  <c r="Q16" i="6" s="1"/>
  <c r="Q15" i="7"/>
  <c r="Q17" i="6" s="1"/>
  <c r="Q16" i="7"/>
  <c r="Q18" i="6" s="1"/>
  <c r="O41" i="7"/>
  <c r="X58" i="6" l="1"/>
  <c r="X59"/>
  <c r="X19" i="8" s="1"/>
  <c r="X38"/>
  <c r="X39"/>
  <c r="X60" i="6"/>
  <c r="X20" i="8" s="1"/>
  <c r="X57" i="6"/>
  <c r="X17" i="8" s="1"/>
  <c r="X37"/>
  <c r="X40"/>
  <c r="X58"/>
  <c r="X57"/>
  <c r="P61"/>
  <c r="X59"/>
  <c r="X56"/>
  <c r="O42"/>
  <c r="P29"/>
  <c r="Z8" i="7"/>
  <c r="Y17"/>
  <c r="Y19" i="6" s="1"/>
  <c r="Y18" i="7"/>
  <c r="Y20" i="6" s="1"/>
  <c r="Y20" i="7"/>
  <c r="Y22" i="6" s="1"/>
  <c r="Y19" i="7"/>
  <c r="Y21" i="6" s="1"/>
  <c r="Q11"/>
  <c r="Q22" i="7"/>
  <c r="Z8" i="20"/>
  <c r="Y17"/>
  <c r="Y38" i="6" s="1"/>
  <c r="Y18" i="20"/>
  <c r="Y39" i="6" s="1"/>
  <c r="Y20" i="20"/>
  <c r="Y41" i="6" s="1"/>
  <c r="Y19" i="20"/>
  <c r="Y40" i="6" s="1"/>
  <c r="T30"/>
  <c r="T43" s="1"/>
  <c r="T22" i="20"/>
  <c r="U9"/>
  <c r="U11"/>
  <c r="U32" i="6" s="1"/>
  <c r="U13" i="20"/>
  <c r="U34" i="6" s="1"/>
  <c r="U15" i="20"/>
  <c r="U36" i="6" s="1"/>
  <c r="U10" i="20"/>
  <c r="U31" i="6" s="1"/>
  <c r="U12" i="20"/>
  <c r="U33" i="6" s="1"/>
  <c r="U14" i="20"/>
  <c r="U35" i="6" s="1"/>
  <c r="U16" i="20"/>
  <c r="U37" i="6" s="1"/>
  <c r="P23" i="7"/>
  <c r="P46" i="12"/>
  <c r="Q48" i="8"/>
  <c r="Q52"/>
  <c r="Q55"/>
  <c r="Q50"/>
  <c r="Q51"/>
  <c r="Q54"/>
  <c r="Q53"/>
  <c r="Q49"/>
  <c r="T33"/>
  <c r="T34"/>
  <c r="T35"/>
  <c r="S23" i="20"/>
  <c r="S15" i="12"/>
  <c r="T31" i="8"/>
  <c r="T36"/>
  <c r="T32"/>
  <c r="T30"/>
  <c r="R9" i="7"/>
  <c r="R10"/>
  <c r="R12" i="6" s="1"/>
  <c r="R11" i="7"/>
  <c r="R13" i="6" s="1"/>
  <c r="R12" i="7"/>
  <c r="R14" i="6" s="1"/>
  <c r="R13" i="7"/>
  <c r="R15" i="6" s="1"/>
  <c r="R14" i="7"/>
  <c r="R16" i="6" s="1"/>
  <c r="R15" i="7"/>
  <c r="R17" i="6" s="1"/>
  <c r="R16" i="7"/>
  <c r="R18" i="6" s="1"/>
  <c r="O16" i="12"/>
  <c r="P49" s="1"/>
  <c r="P41" i="7"/>
  <c r="N16" i="12"/>
  <c r="O49" s="1"/>
  <c r="C32" i="14"/>
  <c r="Y38" i="8" l="1"/>
  <c r="Y58" i="6"/>
  <c r="Y39" i="8"/>
  <c r="Y60" i="6"/>
  <c r="Y20" i="8" s="1"/>
  <c r="Y59" i="6"/>
  <c r="Y19" i="8" s="1"/>
  <c r="Y40"/>
  <c r="Y37"/>
  <c r="Y57" i="6"/>
  <c r="Y17" i="8" s="1"/>
  <c r="Y57"/>
  <c r="Y56"/>
  <c r="Y58"/>
  <c r="Q61"/>
  <c r="Y59"/>
  <c r="P42"/>
  <c r="Q29"/>
  <c r="R11" i="6"/>
  <c r="R22" i="7"/>
  <c r="AA8"/>
  <c r="Z20"/>
  <c r="Z22" i="6" s="1"/>
  <c r="Z18" i="7"/>
  <c r="Z20" i="6" s="1"/>
  <c r="Z19" i="7"/>
  <c r="Z21" i="6" s="1"/>
  <c r="Z17" i="7"/>
  <c r="Z19" i="6" s="1"/>
  <c r="AA8" i="20"/>
  <c r="Z20"/>
  <c r="Z41" i="6" s="1"/>
  <c r="Z18" i="20"/>
  <c r="Z39" i="6" s="1"/>
  <c r="Z17" i="20"/>
  <c r="Z38" i="6" s="1"/>
  <c r="Z19" i="20"/>
  <c r="Z40" i="6" s="1"/>
  <c r="U30"/>
  <c r="U43" s="1"/>
  <c r="U22" i="20"/>
  <c r="V10"/>
  <c r="V31" i="6" s="1"/>
  <c r="V12" i="20"/>
  <c r="V33" i="6" s="1"/>
  <c r="V14" i="20"/>
  <c r="V35" i="6" s="1"/>
  <c r="V16" i="20"/>
  <c r="V37" i="6" s="1"/>
  <c r="V9" i="20"/>
  <c r="V11"/>
  <c r="V32" i="6" s="1"/>
  <c r="V13" i="20"/>
  <c r="V34" i="6" s="1"/>
  <c r="V15" i="20"/>
  <c r="V36" i="6" s="1"/>
  <c r="R53" i="8"/>
  <c r="R51"/>
  <c r="R55"/>
  <c r="R48"/>
  <c r="Q23" i="7"/>
  <c r="Q46" i="12"/>
  <c r="R49" i="8"/>
  <c r="R54"/>
  <c r="R50"/>
  <c r="R52"/>
  <c r="T23" i="20"/>
  <c r="T15" i="12"/>
  <c r="U32" i="8"/>
  <c r="U31"/>
  <c r="U34"/>
  <c r="U33"/>
  <c r="U30"/>
  <c r="U36"/>
  <c r="U35"/>
  <c r="S9" i="7"/>
  <c r="S10"/>
  <c r="S12" i="6" s="1"/>
  <c r="S11" i="7"/>
  <c r="S13" i="6" s="1"/>
  <c r="S12" i="7"/>
  <c r="S14" i="6" s="1"/>
  <c r="S13" i="7"/>
  <c r="S15" i="6" s="1"/>
  <c r="S14" i="7"/>
  <c r="S16" i="6" s="1"/>
  <c r="S15" i="7"/>
  <c r="S17" i="6" s="1"/>
  <c r="S16" i="7"/>
  <c r="S18" i="6" s="1"/>
  <c r="P17" i="1"/>
  <c r="Q41" i="7"/>
  <c r="S14" i="1"/>
  <c r="P16" i="12"/>
  <c r="Q49" s="1"/>
  <c r="M11" i="1"/>
  <c r="J11"/>
  <c r="R11"/>
  <c r="O11"/>
  <c r="L11"/>
  <c r="T11"/>
  <c r="I11"/>
  <c r="Q11"/>
  <c r="N11"/>
  <c r="K11"/>
  <c r="S11"/>
  <c r="P11"/>
  <c r="K17"/>
  <c r="C11" i="18"/>
  <c r="K18" i="1"/>
  <c r="S18"/>
  <c r="P18"/>
  <c r="I18"/>
  <c r="Q18"/>
  <c r="N18"/>
  <c r="O18"/>
  <c r="L18"/>
  <c r="T18"/>
  <c r="M18"/>
  <c r="J18"/>
  <c r="R18"/>
  <c r="I18" i="8"/>
  <c r="Z59" i="6" l="1"/>
  <c r="Z19" i="8" s="1"/>
  <c r="Z39"/>
  <c r="Z38"/>
  <c r="Z60" i="6"/>
  <c r="Z20" i="8" s="1"/>
  <c r="Z58" i="6"/>
  <c r="Z40" i="8"/>
  <c r="Z57" i="6"/>
  <c r="Z17" i="8" s="1"/>
  <c r="Z37"/>
  <c r="Z56"/>
  <c r="Z59"/>
  <c r="R61"/>
  <c r="Z57"/>
  <c r="Z58"/>
  <c r="Q42"/>
  <c r="R29"/>
  <c r="S11" i="6"/>
  <c r="S22" i="7"/>
  <c r="AB8"/>
  <c r="AA19"/>
  <c r="AA21" i="6" s="1"/>
  <c r="AA20" i="7"/>
  <c r="AA22" i="6" s="1"/>
  <c r="AA18" i="7"/>
  <c r="AA20" i="6" s="1"/>
  <c r="AA17" i="7"/>
  <c r="AA19" i="6" s="1"/>
  <c r="AB8" i="20"/>
  <c r="AA19"/>
  <c r="AA40" i="6" s="1"/>
  <c r="AA18" i="20"/>
  <c r="AA39" i="6" s="1"/>
  <c r="AA17" i="20"/>
  <c r="AA38" i="6" s="1"/>
  <c r="AA20" i="20"/>
  <c r="AA41" i="6" s="1"/>
  <c r="V30"/>
  <c r="V43" s="1"/>
  <c r="V22" i="20"/>
  <c r="W9"/>
  <c r="W11"/>
  <c r="W32" i="6" s="1"/>
  <c r="W13" i="20"/>
  <c r="W34" i="6" s="1"/>
  <c r="W15" i="20"/>
  <c r="W36" i="6" s="1"/>
  <c r="W10" i="20"/>
  <c r="W31" i="6" s="1"/>
  <c r="W12" i="20"/>
  <c r="W33" i="6" s="1"/>
  <c r="W14" i="20"/>
  <c r="W35" i="6" s="1"/>
  <c r="W16" i="20"/>
  <c r="W37" i="6" s="1"/>
  <c r="S50" i="8"/>
  <c r="S49"/>
  <c r="S55"/>
  <c r="S53"/>
  <c r="R23" i="7"/>
  <c r="R46" i="12"/>
  <c r="S52" i="8"/>
  <c r="S54"/>
  <c r="S48"/>
  <c r="S51"/>
  <c r="V35"/>
  <c r="V30"/>
  <c r="V34"/>
  <c r="V32"/>
  <c r="U23" i="20"/>
  <c r="U15" i="12"/>
  <c r="V36" i="8"/>
  <c r="V33"/>
  <c r="V31"/>
  <c r="T17" i="1"/>
  <c r="Q17"/>
  <c r="J17"/>
  <c r="O17"/>
  <c r="T9" i="7"/>
  <c r="T10"/>
  <c r="T12" i="6" s="1"/>
  <c r="T11" i="7"/>
  <c r="T13" i="6" s="1"/>
  <c r="T12" i="7"/>
  <c r="T14" i="6" s="1"/>
  <c r="T13" i="7"/>
  <c r="T15" i="6" s="1"/>
  <c r="T14" i="7"/>
  <c r="T16" i="6" s="1"/>
  <c r="T15" i="7"/>
  <c r="T17" i="6" s="1"/>
  <c r="T16" i="7"/>
  <c r="T18" i="6" s="1"/>
  <c r="K14" i="1"/>
  <c r="K29" s="1"/>
  <c r="E24" i="6" s="1"/>
  <c r="C29" i="1"/>
  <c r="C15" i="10" s="1"/>
  <c r="R17" i="1"/>
  <c r="M17"/>
  <c r="L17"/>
  <c r="N17"/>
  <c r="I17"/>
  <c r="S17"/>
  <c r="S29" s="1"/>
  <c r="M24" i="6" s="1"/>
  <c r="T14" i="1"/>
  <c r="Q14"/>
  <c r="J14"/>
  <c r="O14"/>
  <c r="O29" s="1"/>
  <c r="I24" i="6" s="1"/>
  <c r="P14" i="1"/>
  <c r="R14"/>
  <c r="M14"/>
  <c r="L14"/>
  <c r="N14"/>
  <c r="I14"/>
  <c r="Q16" i="12"/>
  <c r="R49" s="1"/>
  <c r="R41" i="7"/>
  <c r="J18" i="8"/>
  <c r="AA60" i="6" l="1"/>
  <c r="AA20" i="8" s="1"/>
  <c r="AA40"/>
  <c r="AA38"/>
  <c r="AA58" i="6"/>
  <c r="AA39" i="8"/>
  <c r="AA59" i="6"/>
  <c r="AA19" i="8" s="1"/>
  <c r="AA57" i="6"/>
  <c r="AA17" i="8" s="1"/>
  <c r="AA37"/>
  <c r="AA58"/>
  <c r="AA59"/>
  <c r="S61"/>
  <c r="AA56"/>
  <c r="AA57"/>
  <c r="R42"/>
  <c r="S29"/>
  <c r="T11" i="6"/>
  <c r="T22" i="7"/>
  <c r="AC8"/>
  <c r="AB18"/>
  <c r="AB20" i="6" s="1"/>
  <c r="AB19" i="7"/>
  <c r="AB21" i="6" s="1"/>
  <c r="AB17" i="7"/>
  <c r="AB19" i="6" s="1"/>
  <c r="AB20" i="7"/>
  <c r="AB22" i="6" s="1"/>
  <c r="AC8" i="20"/>
  <c r="AB18"/>
  <c r="AB39" i="6" s="1"/>
  <c r="AB17" i="20"/>
  <c r="AB38" i="6" s="1"/>
  <c r="AB20" i="20"/>
  <c r="AB41" i="6" s="1"/>
  <c r="AB19" i="20"/>
  <c r="AB40" i="6" s="1"/>
  <c r="W30"/>
  <c r="W43" s="1"/>
  <c r="W22" i="20"/>
  <c r="T29" i="1"/>
  <c r="N24" i="6" s="1"/>
  <c r="C18" i="14" s="1"/>
  <c r="I62" i="6"/>
  <c r="I22" i="8" s="1"/>
  <c r="M62" i="6"/>
  <c r="M22" i="8" s="1"/>
  <c r="E62" i="6"/>
  <c r="E22" i="8" s="1"/>
  <c r="X10" i="20"/>
  <c r="X31" i="6" s="1"/>
  <c r="X12" i="20"/>
  <c r="X33" i="6" s="1"/>
  <c r="X14" i="20"/>
  <c r="X35" i="6" s="1"/>
  <c r="X16" i="20"/>
  <c r="X37" i="6" s="1"/>
  <c r="X9" i="20"/>
  <c r="X11"/>
  <c r="X32" i="6" s="1"/>
  <c r="X13" i="20"/>
  <c r="X34" i="6" s="1"/>
  <c r="X15" i="20"/>
  <c r="X36" i="6" s="1"/>
  <c r="S23" i="7"/>
  <c r="S46" i="12"/>
  <c r="T48" i="8"/>
  <c r="T52"/>
  <c r="T55"/>
  <c r="T50"/>
  <c r="T51"/>
  <c r="T54"/>
  <c r="T53"/>
  <c r="T49"/>
  <c r="V23" i="20"/>
  <c r="V15" i="12"/>
  <c r="W33" i="8"/>
  <c r="W34"/>
  <c r="W35"/>
  <c r="W31"/>
  <c r="W36"/>
  <c r="W32"/>
  <c r="W30"/>
  <c r="Q29" i="1"/>
  <c r="K24" i="6" s="1"/>
  <c r="E47" i="12"/>
  <c r="I47"/>
  <c r="M47"/>
  <c r="N29" i="1"/>
  <c r="H24" i="6" s="1"/>
  <c r="I29" i="1"/>
  <c r="C24" i="6" s="1"/>
  <c r="R29" i="1"/>
  <c r="L24" i="6" s="1"/>
  <c r="D49"/>
  <c r="D9" i="8" s="1"/>
  <c r="E53" i="6"/>
  <c r="E13" i="8" s="1"/>
  <c r="E49" i="6"/>
  <c r="E9" i="8" s="1"/>
  <c r="J51" i="6"/>
  <c r="J11" i="8" s="1"/>
  <c r="L54" i="6"/>
  <c r="L14" i="8" s="1"/>
  <c r="F55" i="6"/>
  <c r="F15" i="8" s="1"/>
  <c r="C49" i="6"/>
  <c r="C9" i="8" s="1"/>
  <c r="H50" i="6"/>
  <c r="H10" i="8" s="1"/>
  <c r="H55" i="6"/>
  <c r="H15" i="8" s="1"/>
  <c r="I54" i="6"/>
  <c r="I14" i="8" s="1"/>
  <c r="K53" i="6"/>
  <c r="K13" i="8" s="1"/>
  <c r="E55" i="6"/>
  <c r="E15" i="8" s="1"/>
  <c r="E51" i="6"/>
  <c r="E11" i="8" s="1"/>
  <c r="J53" i="6"/>
  <c r="J13" i="8" s="1"/>
  <c r="G54" i="6"/>
  <c r="G14" i="8" s="1"/>
  <c r="C51" i="6"/>
  <c r="C11" i="8" s="1"/>
  <c r="H52" i="6"/>
  <c r="H12" i="8" s="1"/>
  <c r="U9" i="7"/>
  <c r="U10"/>
  <c r="U12" i="6" s="1"/>
  <c r="U11" i="7"/>
  <c r="U13" i="6" s="1"/>
  <c r="U12" i="7"/>
  <c r="U14" i="6" s="1"/>
  <c r="U13" i="7"/>
  <c r="U15" i="6" s="1"/>
  <c r="U14" i="7"/>
  <c r="U16" i="6" s="1"/>
  <c r="U15" i="7"/>
  <c r="U17" i="6" s="1"/>
  <c r="U16" i="7"/>
  <c r="U18" i="6" s="1"/>
  <c r="E56"/>
  <c r="E16" i="8" s="1"/>
  <c r="E50" i="6"/>
  <c r="E10" i="8" s="1"/>
  <c r="E52" i="6"/>
  <c r="E12" i="8" s="1"/>
  <c r="E54" i="6"/>
  <c r="E14" i="8" s="1"/>
  <c r="L56" i="6"/>
  <c r="L16" i="8" s="1"/>
  <c r="C52" i="6"/>
  <c r="C12" i="8" s="1"/>
  <c r="L51" i="6"/>
  <c r="L11" i="8" s="1"/>
  <c r="I50" i="6"/>
  <c r="I10" i="8" s="1"/>
  <c r="K56" i="6"/>
  <c r="K16" i="8" s="1"/>
  <c r="J50" i="6"/>
  <c r="J10" i="8" s="1"/>
  <c r="D54" i="6"/>
  <c r="D14" i="8" s="1"/>
  <c r="D56" i="6"/>
  <c r="D16" i="8" s="1"/>
  <c r="J56" i="6"/>
  <c r="J16" i="8" s="1"/>
  <c r="G52" i="6"/>
  <c r="G12" i="8" s="1"/>
  <c r="H53" i="6"/>
  <c r="H13" i="8" s="1"/>
  <c r="H56" i="6"/>
  <c r="H16" i="8" s="1"/>
  <c r="J52" i="6"/>
  <c r="J12" i="8" s="1"/>
  <c r="D50" i="6"/>
  <c r="D10" i="8" s="1"/>
  <c r="D52" i="6"/>
  <c r="D12" i="8" s="1"/>
  <c r="D51" i="6"/>
  <c r="D11" i="8" s="1"/>
  <c r="I52" i="6"/>
  <c r="I12" i="8" s="1"/>
  <c r="I53" i="6"/>
  <c r="I13" i="8" s="1"/>
  <c r="K54" i="6"/>
  <c r="K14" i="8" s="1"/>
  <c r="J55" i="6"/>
  <c r="J15" i="8" s="1"/>
  <c r="K52" i="6"/>
  <c r="K12" i="8" s="1"/>
  <c r="G49" i="6"/>
  <c r="G9" i="8" s="1"/>
  <c r="G55" i="6"/>
  <c r="G15" i="8" s="1"/>
  <c r="G51" i="6"/>
  <c r="G11" i="8" s="1"/>
  <c r="F49" i="6"/>
  <c r="F9" i="8" s="1"/>
  <c r="F56" i="6"/>
  <c r="F16" i="8" s="1"/>
  <c r="F54" i="6"/>
  <c r="F14" i="8" s="1"/>
  <c r="C54" i="6"/>
  <c r="C14" i="8" s="1"/>
  <c r="C56" i="6"/>
  <c r="C16" i="8" s="1"/>
  <c r="C53" i="6"/>
  <c r="C13" i="8" s="1"/>
  <c r="H49" i="6"/>
  <c r="H9" i="8" s="1"/>
  <c r="H51" i="6"/>
  <c r="H11" i="8" s="1"/>
  <c r="R16" i="12"/>
  <c r="S49" s="1"/>
  <c r="D55" i="6"/>
  <c r="D15" i="8" s="1"/>
  <c r="J29" i="1"/>
  <c r="D24" i="6" s="1"/>
  <c r="I55"/>
  <c r="I15" i="8" s="1"/>
  <c r="P29" i="1"/>
  <c r="J24" i="6" s="1"/>
  <c r="I56"/>
  <c r="I16" i="8" s="1"/>
  <c r="I51" i="6"/>
  <c r="I11" i="8" s="1"/>
  <c r="K55" i="6"/>
  <c r="K15" i="8" s="1"/>
  <c r="K51" i="6"/>
  <c r="K11" i="8" s="1"/>
  <c r="F50" i="6"/>
  <c r="F10" i="8" s="1"/>
  <c r="H54" i="6"/>
  <c r="H14" i="8" s="1"/>
  <c r="D53" i="6"/>
  <c r="D13" i="8" s="1"/>
  <c r="J54" i="6"/>
  <c r="J14" i="8" s="1"/>
  <c r="G56" i="6"/>
  <c r="G16" i="8" s="1"/>
  <c r="G53" i="6"/>
  <c r="G13" i="8" s="1"/>
  <c r="J49" i="6"/>
  <c r="J9" i="8" s="1"/>
  <c r="F51" i="6"/>
  <c r="F11" i="8" s="1"/>
  <c r="C55" i="6"/>
  <c r="C15" i="8" s="1"/>
  <c r="F52" i="6"/>
  <c r="F12" i="8" s="1"/>
  <c r="L29" i="1"/>
  <c r="F24" i="6" s="1"/>
  <c r="F53"/>
  <c r="F13" i="8" s="1"/>
  <c r="G50" i="6"/>
  <c r="G10" i="8" s="1"/>
  <c r="M29" i="1"/>
  <c r="G24" i="6" s="1"/>
  <c r="L55"/>
  <c r="L15" i="8" s="1"/>
  <c r="S41" i="7"/>
  <c r="AB38" i="8" l="1"/>
  <c r="AB59" i="6"/>
  <c r="AB19" i="8" s="1"/>
  <c r="AB39"/>
  <c r="AB60" i="6"/>
  <c r="AB20" i="8" s="1"/>
  <c r="AB58" i="6"/>
  <c r="AB40" i="8"/>
  <c r="N62" i="6"/>
  <c r="N22" i="8" s="1"/>
  <c r="AB37"/>
  <c r="AB57" i="6"/>
  <c r="AB17" i="8" s="1"/>
  <c r="AB59"/>
  <c r="AB57"/>
  <c r="AB56"/>
  <c r="T61"/>
  <c r="AB58"/>
  <c r="S42"/>
  <c r="T29"/>
  <c r="U11" i="6"/>
  <c r="U22" i="7"/>
  <c r="AD8"/>
  <c r="AC17"/>
  <c r="AC19" i="6" s="1"/>
  <c r="AC19" i="7"/>
  <c r="AC21" i="6" s="1"/>
  <c r="AC20" i="7"/>
  <c r="AC22" i="6" s="1"/>
  <c r="AC18" i="7"/>
  <c r="AC20" i="6" s="1"/>
  <c r="AD8" i="20"/>
  <c r="AC17"/>
  <c r="AC38" i="6" s="1"/>
  <c r="AC20" i="20"/>
  <c r="AC41" i="6" s="1"/>
  <c r="AC19" i="20"/>
  <c r="AC40" i="6" s="1"/>
  <c r="AC18" i="20"/>
  <c r="AC39" i="6" s="1"/>
  <c r="X30"/>
  <c r="X43" s="1"/>
  <c r="X22" i="20"/>
  <c r="N47" i="12"/>
  <c r="F62" i="6"/>
  <c r="F22" i="8" s="1"/>
  <c r="C62" i="6"/>
  <c r="C22" i="8" s="1"/>
  <c r="K62" i="6"/>
  <c r="K22" i="8" s="1"/>
  <c r="G62" i="6"/>
  <c r="G22" i="8" s="1"/>
  <c r="J62" i="6"/>
  <c r="J22" i="8" s="1"/>
  <c r="D62" i="6"/>
  <c r="D22" i="8" s="1"/>
  <c r="L62" i="6"/>
  <c r="L22" i="8" s="1"/>
  <c r="H62" i="6"/>
  <c r="H22" i="8" s="1"/>
  <c r="Y9" i="20"/>
  <c r="Y11"/>
  <c r="Y32" i="6" s="1"/>
  <c r="Y13" i="20"/>
  <c r="Y34" i="6" s="1"/>
  <c r="Y15" i="20"/>
  <c r="Y36" i="6" s="1"/>
  <c r="Y10" i="20"/>
  <c r="Y31" i="6" s="1"/>
  <c r="Y12" i="20"/>
  <c r="Y33" i="6" s="1"/>
  <c r="Y14" i="20"/>
  <c r="Y35" i="6" s="1"/>
  <c r="Y16" i="20"/>
  <c r="Y37" i="6" s="1"/>
  <c r="T23" i="7"/>
  <c r="T46" i="12"/>
  <c r="U53" i="8"/>
  <c r="U51"/>
  <c r="U55"/>
  <c r="U48"/>
  <c r="U49"/>
  <c r="U54"/>
  <c r="U50"/>
  <c r="U52"/>
  <c r="X32"/>
  <c r="X31"/>
  <c r="X34"/>
  <c r="X33"/>
  <c r="W23" i="20"/>
  <c r="W15" i="12"/>
  <c r="X30" i="8"/>
  <c r="X36"/>
  <c r="X35"/>
  <c r="K47" i="12"/>
  <c r="G47"/>
  <c r="F47"/>
  <c r="C47"/>
  <c r="J47"/>
  <c r="D47"/>
  <c r="L47"/>
  <c r="H47"/>
  <c r="I49" i="6"/>
  <c r="I9" i="8" s="1"/>
  <c r="K49" i="6"/>
  <c r="K9" i="8" s="1"/>
  <c r="E48" i="12"/>
  <c r="C50" i="6"/>
  <c r="C10" i="8" s="1"/>
  <c r="V9" i="7"/>
  <c r="V10"/>
  <c r="V12" i="6" s="1"/>
  <c r="V11" i="7"/>
  <c r="V13" i="6" s="1"/>
  <c r="V12" i="7"/>
  <c r="V14" i="6" s="1"/>
  <c r="V13" i="7"/>
  <c r="V15" i="6" s="1"/>
  <c r="V14" i="7"/>
  <c r="V16" i="6" s="1"/>
  <c r="V15" i="7"/>
  <c r="V17" i="6" s="1"/>
  <c r="V16" i="7"/>
  <c r="V18" i="6" s="1"/>
  <c r="L53"/>
  <c r="L13" i="8" s="1"/>
  <c r="M51" i="6"/>
  <c r="M11" i="8" s="1"/>
  <c r="K18"/>
  <c r="M55" i="6"/>
  <c r="M15" i="8" s="1"/>
  <c r="I48" i="12"/>
  <c r="S16"/>
  <c r="T49" s="1"/>
  <c r="T41" i="7"/>
  <c r="AC59" i="6" l="1"/>
  <c r="AC19" i="8" s="1"/>
  <c r="AC38"/>
  <c r="AC60" i="6"/>
  <c r="AC20" i="8" s="1"/>
  <c r="AC40"/>
  <c r="AC58" i="6"/>
  <c r="AC57"/>
  <c r="AC17" i="8" s="1"/>
  <c r="AC39"/>
  <c r="AC57"/>
  <c r="AC37"/>
  <c r="AC58"/>
  <c r="AC59"/>
  <c r="AC56"/>
  <c r="U61"/>
  <c r="T42"/>
  <c r="U29"/>
  <c r="AE8" i="7"/>
  <c r="AD20"/>
  <c r="AD22" i="6" s="1"/>
  <c r="AD17" i="7"/>
  <c r="AD19" i="6" s="1"/>
  <c r="AD19" i="7"/>
  <c r="AD21" i="6" s="1"/>
  <c r="AD18" i="7"/>
  <c r="AD20" i="6" s="1"/>
  <c r="V11"/>
  <c r="V22" i="7"/>
  <c r="AE8" i="20"/>
  <c r="AD20"/>
  <c r="AD41" i="6" s="1"/>
  <c r="AD19" i="20"/>
  <c r="AD40" i="6" s="1"/>
  <c r="AD17" i="20"/>
  <c r="AD38" i="6" s="1"/>
  <c r="AD18" i="20"/>
  <c r="AD39" i="6" s="1"/>
  <c r="Y30"/>
  <c r="Y43" s="1"/>
  <c r="Y22" i="20"/>
  <c r="F17" i="12"/>
  <c r="F40" s="1"/>
  <c r="J17"/>
  <c r="J40" s="1"/>
  <c r="J48"/>
  <c r="F48"/>
  <c r="H48"/>
  <c r="D48"/>
  <c r="C48"/>
  <c r="G48"/>
  <c r="Z10" i="20"/>
  <c r="Z31" i="6" s="1"/>
  <c r="Z12" i="20"/>
  <c r="Z33" i="6" s="1"/>
  <c r="Z14" i="20"/>
  <c r="Z35" i="6" s="1"/>
  <c r="Z16" i="20"/>
  <c r="Z37" i="6" s="1"/>
  <c r="Z9" i="20"/>
  <c r="Z11"/>
  <c r="Z32" i="6" s="1"/>
  <c r="Z13" i="20"/>
  <c r="Z34" i="6" s="1"/>
  <c r="Z15" i="20"/>
  <c r="Z36" i="6" s="1"/>
  <c r="V50" i="8"/>
  <c r="V49"/>
  <c r="V55"/>
  <c r="V53"/>
  <c r="U23" i="7"/>
  <c r="U46" i="12"/>
  <c r="V52" i="8"/>
  <c r="V54"/>
  <c r="V48"/>
  <c r="V51"/>
  <c r="Y35"/>
  <c r="Y30"/>
  <c r="Y34"/>
  <c r="Y32"/>
  <c r="X23" i="20"/>
  <c r="X15" i="12"/>
  <c r="Y36" i="8"/>
  <c r="Y33"/>
  <c r="Y31"/>
  <c r="W9" i="7"/>
  <c r="W10"/>
  <c r="W12" i="6" s="1"/>
  <c r="W11" i="7"/>
  <c r="W13" i="6" s="1"/>
  <c r="W12" i="7"/>
  <c r="W14" i="6" s="1"/>
  <c r="W13" i="7"/>
  <c r="W15" i="6" s="1"/>
  <c r="W14" i="7"/>
  <c r="W16" i="6" s="1"/>
  <c r="W15" i="7"/>
  <c r="W17" i="6" s="1"/>
  <c r="W16" i="7"/>
  <c r="W18" i="6" s="1"/>
  <c r="L50"/>
  <c r="L10" i="8" s="1"/>
  <c r="L52" i="6"/>
  <c r="L12" i="8" s="1"/>
  <c r="M53" i="6"/>
  <c r="M13" i="8" s="1"/>
  <c r="N51" i="6"/>
  <c r="N11" i="8" s="1"/>
  <c r="T16" i="12"/>
  <c r="U49" s="1"/>
  <c r="M56" i="6"/>
  <c r="M16" i="8" s="1"/>
  <c r="U41" i="7"/>
  <c r="K50" i="6"/>
  <c r="K10" i="8" s="1"/>
  <c r="K48" i="12"/>
  <c r="M54" i="6"/>
  <c r="M14" i="8" s="1"/>
  <c r="AD60" i="6" l="1"/>
  <c r="AD20" i="8" s="1"/>
  <c r="AD59" i="6"/>
  <c r="AD19" i="8" s="1"/>
  <c r="AD39"/>
  <c r="AD40"/>
  <c r="AD58" i="6"/>
  <c r="AD38" i="8"/>
  <c r="AD58"/>
  <c r="AD57" i="6"/>
  <c r="AD17" i="8" s="1"/>
  <c r="AD37"/>
  <c r="AD59"/>
  <c r="V61"/>
  <c r="AD57"/>
  <c r="AD56"/>
  <c r="U42"/>
  <c r="V29"/>
  <c r="AF8" i="7"/>
  <c r="AE19"/>
  <c r="AE21" i="6" s="1"/>
  <c r="AE17" i="7"/>
  <c r="AE19" i="6" s="1"/>
  <c r="AE18" i="7"/>
  <c r="AE20" i="6" s="1"/>
  <c r="AE20" i="7"/>
  <c r="AE22" i="6" s="1"/>
  <c r="W11"/>
  <c r="W22" i="7"/>
  <c r="Z30" i="6"/>
  <c r="Z43" s="1"/>
  <c r="D32" i="14" s="1"/>
  <c r="Z22" i="20"/>
  <c r="AF8"/>
  <c r="AE19"/>
  <c r="AE40" i="6" s="1"/>
  <c r="AE20" i="20"/>
  <c r="AE41" i="6" s="1"/>
  <c r="AE18" i="20"/>
  <c r="AE39" i="6" s="1"/>
  <c r="AE17" i="20"/>
  <c r="AE38" i="6" s="1"/>
  <c r="E17" i="12"/>
  <c r="E40" s="1"/>
  <c r="D17"/>
  <c r="D40" s="1"/>
  <c r="K17"/>
  <c r="K40" s="1"/>
  <c r="H17"/>
  <c r="H40" s="1"/>
  <c r="G17"/>
  <c r="G40" s="1"/>
  <c r="L17"/>
  <c r="L40" s="1"/>
  <c r="I17"/>
  <c r="I40" s="1"/>
  <c r="AA9" i="20"/>
  <c r="AA11"/>
  <c r="AA32" i="6" s="1"/>
  <c r="AA13" i="20"/>
  <c r="AA34" i="6" s="1"/>
  <c r="AA15" i="20"/>
  <c r="AA36" i="6" s="1"/>
  <c r="AA10" i="20"/>
  <c r="AA31" i="6" s="1"/>
  <c r="AA12" i="20"/>
  <c r="AA33" i="6" s="1"/>
  <c r="AA14" i="20"/>
  <c r="AA35" i="6" s="1"/>
  <c r="AA16" i="20"/>
  <c r="AA37" i="6" s="1"/>
  <c r="V23" i="7"/>
  <c r="V46" i="12"/>
  <c r="W48" i="8"/>
  <c r="W52"/>
  <c r="W55"/>
  <c r="W50"/>
  <c r="W51"/>
  <c r="W54"/>
  <c r="W53"/>
  <c r="W49"/>
  <c r="Y23" i="20"/>
  <c r="Y15" i="12"/>
  <c r="Z33" i="8"/>
  <c r="Z34"/>
  <c r="Z35"/>
  <c r="Z31"/>
  <c r="Z36"/>
  <c r="Z32"/>
  <c r="Z30"/>
  <c r="X9" i="7"/>
  <c r="X10"/>
  <c r="X12" i="6" s="1"/>
  <c r="X11" i="7"/>
  <c r="X13" i="6" s="1"/>
  <c r="X12" i="7"/>
  <c r="X14" i="6" s="1"/>
  <c r="X13" i="7"/>
  <c r="X15" i="6" s="1"/>
  <c r="X14" i="7"/>
  <c r="X16" i="6" s="1"/>
  <c r="X15" i="7"/>
  <c r="X17" i="6" s="1"/>
  <c r="X16" i="7"/>
  <c r="X18" i="6" s="1"/>
  <c r="M52"/>
  <c r="M12" i="8" s="1"/>
  <c r="N54" i="6"/>
  <c r="N14" i="8" s="1"/>
  <c r="N56" i="6"/>
  <c r="N16" i="8" s="1"/>
  <c r="L49" i="6"/>
  <c r="L48" i="12"/>
  <c r="U16"/>
  <c r="V49" s="1"/>
  <c r="V41" i="7"/>
  <c r="AE59" i="6" l="1"/>
  <c r="AE19" i="8" s="1"/>
  <c r="AE38"/>
  <c r="AE39"/>
  <c r="AE58" i="6"/>
  <c r="AE40" i="8"/>
  <c r="AE60" i="6"/>
  <c r="AE20" i="8" s="1"/>
  <c r="AE57" i="6"/>
  <c r="AE17" i="8" s="1"/>
  <c r="AE56"/>
  <c r="AE37"/>
  <c r="AE59"/>
  <c r="W61"/>
  <c r="AE58"/>
  <c r="AE57"/>
  <c r="V42"/>
  <c r="W29"/>
  <c r="L18"/>
  <c r="AG8" i="7"/>
  <c r="AF18"/>
  <c r="AF20" i="6" s="1"/>
  <c r="AF20" i="7"/>
  <c r="AF22" i="6" s="1"/>
  <c r="AF17" i="7"/>
  <c r="AF19" i="6" s="1"/>
  <c r="AF19" i="7"/>
  <c r="AF21" i="6" s="1"/>
  <c r="X11"/>
  <c r="X22" i="7"/>
  <c r="AA30" i="6"/>
  <c r="AA43" s="1"/>
  <c r="AA22" i="20"/>
  <c r="AG8"/>
  <c r="AF18"/>
  <c r="AF39" i="6" s="1"/>
  <c r="AF19" i="20"/>
  <c r="AF40" i="6" s="1"/>
  <c r="AF17" i="20"/>
  <c r="AF38" i="6" s="1"/>
  <c r="AF20" i="20"/>
  <c r="AF41" i="6" s="1"/>
  <c r="M17" i="12"/>
  <c r="M40" s="1"/>
  <c r="AB10" i="20"/>
  <c r="AB31" i="6" s="1"/>
  <c r="AB12" i="20"/>
  <c r="AB33" i="6" s="1"/>
  <c r="AB14" i="20"/>
  <c r="AB35" i="6" s="1"/>
  <c r="AB16" i="20"/>
  <c r="AB37" i="6" s="1"/>
  <c r="AB9" i="20"/>
  <c r="AB11"/>
  <c r="AB32" i="6" s="1"/>
  <c r="AB13" i="20"/>
  <c r="AB34" i="6" s="1"/>
  <c r="AB15" i="20"/>
  <c r="AB36" i="6" s="1"/>
  <c r="W23" i="7"/>
  <c r="W46" i="12"/>
  <c r="X53" i="8"/>
  <c r="X51"/>
  <c r="X55"/>
  <c r="X48"/>
  <c r="X49"/>
  <c r="X54"/>
  <c r="X50"/>
  <c r="X52"/>
  <c r="Z23" i="20"/>
  <c r="D18" i="1" s="1"/>
  <c r="Z15" i="12"/>
  <c r="AA32" i="8"/>
  <c r="AA31"/>
  <c r="AA34"/>
  <c r="AA33"/>
  <c r="AA30"/>
  <c r="AA36"/>
  <c r="AA35"/>
  <c r="L9"/>
  <c r="Y9" i="7"/>
  <c r="Y10"/>
  <c r="Y12" i="6" s="1"/>
  <c r="Y11" i="7"/>
  <c r="Y13" i="6" s="1"/>
  <c r="Y12" i="7"/>
  <c r="Y14" i="6" s="1"/>
  <c r="Y13" i="7"/>
  <c r="Y15" i="6" s="1"/>
  <c r="Y14" i="7"/>
  <c r="Y16" i="6" s="1"/>
  <c r="Y15" i="7"/>
  <c r="Y17" i="6" s="1"/>
  <c r="Y16" i="7"/>
  <c r="Y18" i="6" s="1"/>
  <c r="M50"/>
  <c r="M10" i="8" s="1"/>
  <c r="N53" i="6"/>
  <c r="N13" i="8" s="1"/>
  <c r="N55" i="6"/>
  <c r="N15" i="8" s="1"/>
  <c r="V16" i="12"/>
  <c r="W49" s="1"/>
  <c r="M48"/>
  <c r="M49" i="6"/>
  <c r="M9" i="8" s="1"/>
  <c r="W41" i="7"/>
  <c r="AF38" i="8" l="1"/>
  <c r="AF58" i="6"/>
  <c r="AF59"/>
  <c r="AF19" i="8" s="1"/>
  <c r="AF39"/>
  <c r="AF60" i="6"/>
  <c r="AF20" i="8" s="1"/>
  <c r="AF40"/>
  <c r="AF57" i="6"/>
  <c r="AF17" i="8" s="1"/>
  <c r="AF37"/>
  <c r="AF59"/>
  <c r="AF58"/>
  <c r="AF57"/>
  <c r="X61"/>
  <c r="AF56"/>
  <c r="W42"/>
  <c r="X29"/>
  <c r="Y11" i="6"/>
  <c r="Y22" i="7"/>
  <c r="AH8"/>
  <c r="AG17"/>
  <c r="AG19" i="6" s="1"/>
  <c r="AG18" i="7"/>
  <c r="AG20" i="6" s="1"/>
  <c r="AG20" i="7"/>
  <c r="AG22" i="6" s="1"/>
  <c r="AG19" i="7"/>
  <c r="AG21" i="6" s="1"/>
  <c r="AB30"/>
  <c r="AB43" s="1"/>
  <c r="AB22" i="20"/>
  <c r="AH8"/>
  <c r="AG17"/>
  <c r="AG38" i="6" s="1"/>
  <c r="AG18" i="20"/>
  <c r="AG39" i="6" s="1"/>
  <c r="AG20" i="20"/>
  <c r="AG41" i="6" s="1"/>
  <c r="AG19" i="20"/>
  <c r="AG40" i="6" s="1"/>
  <c r="N17" i="12"/>
  <c r="N40" s="1"/>
  <c r="D11" i="1"/>
  <c r="D9"/>
  <c r="AC9" i="20"/>
  <c r="AC11"/>
  <c r="AC32" i="6" s="1"/>
  <c r="AC13" i="20"/>
  <c r="AC34" i="6" s="1"/>
  <c r="AC15" i="20"/>
  <c r="AC36" i="6" s="1"/>
  <c r="AC10" i="20"/>
  <c r="AC31" i="6" s="1"/>
  <c r="AC12" i="20"/>
  <c r="AC33" i="6" s="1"/>
  <c r="AC14" i="20"/>
  <c r="AC35" i="6" s="1"/>
  <c r="AC16" i="20"/>
  <c r="AC37" i="6" s="1"/>
  <c r="Y50" i="8"/>
  <c r="Y49"/>
  <c r="Y55"/>
  <c r="Y53"/>
  <c r="X23" i="7"/>
  <c r="X46" i="12"/>
  <c r="Y52" i="8"/>
  <c r="Y54"/>
  <c r="Y48"/>
  <c r="Y51"/>
  <c r="AA23" i="20"/>
  <c r="AA15" i="12"/>
  <c r="D17" i="1"/>
  <c r="D14"/>
  <c r="AB35" i="8"/>
  <c r="AB30"/>
  <c r="AB34"/>
  <c r="AB32"/>
  <c r="AB36"/>
  <c r="AB33"/>
  <c r="AB31"/>
  <c r="Z9" i="7"/>
  <c r="Z10"/>
  <c r="Z12" i="6" s="1"/>
  <c r="Z11" i="7"/>
  <c r="Z13" i="6" s="1"/>
  <c r="Z12" i="7"/>
  <c r="Z14" i="6" s="1"/>
  <c r="Z13" i="7"/>
  <c r="Z15" i="6" s="1"/>
  <c r="Z14" i="7"/>
  <c r="Z16" i="6" s="1"/>
  <c r="Z15" i="7"/>
  <c r="Z17" i="6" s="1"/>
  <c r="Z16" i="7"/>
  <c r="Z18" i="6" s="1"/>
  <c r="X41" i="7"/>
  <c r="W16" i="12"/>
  <c r="X49" s="1"/>
  <c r="AG38" i="8" l="1"/>
  <c r="AG58" i="6"/>
  <c r="AG37" i="8"/>
  <c r="AG39"/>
  <c r="AG60" i="6"/>
  <c r="AG20" i="8" s="1"/>
  <c r="AG59" i="6"/>
  <c r="AG19" i="8" s="1"/>
  <c r="AG40"/>
  <c r="AG57" i="6"/>
  <c r="AG17" i="8" s="1"/>
  <c r="AG58"/>
  <c r="AG57"/>
  <c r="Y61"/>
  <c r="AG56"/>
  <c r="AG59"/>
  <c r="X42"/>
  <c r="Y29"/>
  <c r="M18"/>
  <c r="Z11" i="6"/>
  <c r="Z22" i="7"/>
  <c r="AI8"/>
  <c r="AH20"/>
  <c r="AH22" i="6" s="1"/>
  <c r="AH18" i="7"/>
  <c r="AH20" i="6" s="1"/>
  <c r="AH19" i="7"/>
  <c r="AH21" i="6" s="1"/>
  <c r="AH17" i="7"/>
  <c r="AH19" i="6" s="1"/>
  <c r="AC30"/>
  <c r="AC43" s="1"/>
  <c r="AC22" i="20"/>
  <c r="AI8"/>
  <c r="AH20"/>
  <c r="AH41" i="6" s="1"/>
  <c r="AH18" i="20"/>
  <c r="AH39" i="6" s="1"/>
  <c r="AH17" i="20"/>
  <c r="AH38" i="6" s="1"/>
  <c r="AH19" i="20"/>
  <c r="AH40" i="6" s="1"/>
  <c r="W9" i="1"/>
  <c r="AE9"/>
  <c r="AB9"/>
  <c r="U9"/>
  <c r="AF9"/>
  <c r="AA9"/>
  <c r="X9"/>
  <c r="Y9"/>
  <c r="V9"/>
  <c r="AD9"/>
  <c r="AC9"/>
  <c r="Z9"/>
  <c r="AD10" i="20"/>
  <c r="AD31" i="6" s="1"/>
  <c r="AD12" i="20"/>
  <c r="AD33" i="6" s="1"/>
  <c r="AD14" i="20"/>
  <c r="AD35" i="6" s="1"/>
  <c r="AD16" i="20"/>
  <c r="AD37" i="6" s="1"/>
  <c r="AD9" i="20"/>
  <c r="AD11"/>
  <c r="AD32" i="6" s="1"/>
  <c r="AD13" i="20"/>
  <c r="AD34" i="6" s="1"/>
  <c r="AD15" i="20"/>
  <c r="AD36" i="6" s="1"/>
  <c r="Z48" i="8"/>
  <c r="Z52"/>
  <c r="Z55"/>
  <c r="Z50"/>
  <c r="Y23" i="7"/>
  <c r="Y46" i="12"/>
  <c r="Z51" i="8"/>
  <c r="Z54"/>
  <c r="Z53"/>
  <c r="Z49"/>
  <c r="AB23" i="20"/>
  <c r="AB15" i="12"/>
  <c r="AC33" i="8"/>
  <c r="AC34"/>
  <c r="AC35"/>
  <c r="AC31"/>
  <c r="AC36"/>
  <c r="AC32"/>
  <c r="AC30"/>
  <c r="AA9" i="7"/>
  <c r="AA10"/>
  <c r="AA12" i="6" s="1"/>
  <c r="AA11" i="7"/>
  <c r="AA13" i="6" s="1"/>
  <c r="AA12" i="7"/>
  <c r="AA14" i="6" s="1"/>
  <c r="AA13" i="7"/>
  <c r="AA15" i="6" s="1"/>
  <c r="AA14" i="7"/>
  <c r="AA16" i="6" s="1"/>
  <c r="AA15" i="7"/>
  <c r="AA17" i="6" s="1"/>
  <c r="AA16" i="7"/>
  <c r="AA18" i="6" s="1"/>
  <c r="N52"/>
  <c r="N12" i="8" s="1"/>
  <c r="N50" i="6"/>
  <c r="N10" i="8" s="1"/>
  <c r="X16" i="12"/>
  <c r="Y49" s="1"/>
  <c r="Y41" i="7"/>
  <c r="N49" i="6"/>
  <c r="N9" i="8" s="1"/>
  <c r="AH38" l="1"/>
  <c r="AH58" i="6"/>
  <c r="AH40" i="8"/>
  <c r="AH59" i="6"/>
  <c r="AH19" i="8" s="1"/>
  <c r="AH39"/>
  <c r="AH60" i="6"/>
  <c r="AH20" i="8" s="1"/>
  <c r="AH37"/>
  <c r="AH57" i="6"/>
  <c r="AH17" i="8" s="1"/>
  <c r="AH58"/>
  <c r="AH57"/>
  <c r="Z61"/>
  <c r="D31" i="14" s="1"/>
  <c r="AH56" i="8"/>
  <c r="AH59"/>
  <c r="Y42"/>
  <c r="Z29"/>
  <c r="AA11" i="6"/>
  <c r="AA22" i="7"/>
  <c r="AJ8"/>
  <c r="AI19"/>
  <c r="AI21" i="6" s="1"/>
  <c r="AI20" i="7"/>
  <c r="AI22" i="6" s="1"/>
  <c r="AI18" i="7"/>
  <c r="AI20" i="6" s="1"/>
  <c r="AI17" i="7"/>
  <c r="AI19" i="6" s="1"/>
  <c r="AJ8" i="20"/>
  <c r="AI19"/>
  <c r="AI40" i="6" s="1"/>
  <c r="AI18" i="20"/>
  <c r="AI39" i="6" s="1"/>
  <c r="AI17" i="20"/>
  <c r="AI38" i="6" s="1"/>
  <c r="AI20" i="20"/>
  <c r="AI41" i="6" s="1"/>
  <c r="AD30"/>
  <c r="AD43" s="1"/>
  <c r="AD22" i="20"/>
  <c r="AE9"/>
  <c r="AE11"/>
  <c r="AE32" i="6" s="1"/>
  <c r="AE13" i="20"/>
  <c r="AE34" i="6" s="1"/>
  <c r="AE15" i="20"/>
  <c r="AE36" i="6" s="1"/>
  <c r="AE10" i="20"/>
  <c r="AE31" i="6" s="1"/>
  <c r="AE12" i="20"/>
  <c r="AE33" i="6" s="1"/>
  <c r="AE14" i="20"/>
  <c r="AE35" i="6" s="1"/>
  <c r="AE16" i="20"/>
  <c r="AE37" i="6" s="1"/>
  <c r="AA53" i="8"/>
  <c r="AA51"/>
  <c r="AA55"/>
  <c r="AA48"/>
  <c r="Z23" i="7"/>
  <c r="Z46" i="12"/>
  <c r="AA49" i="8"/>
  <c r="AA54"/>
  <c r="AA50"/>
  <c r="AA52"/>
  <c r="AD32"/>
  <c r="AD31"/>
  <c r="AD34"/>
  <c r="AD33"/>
  <c r="AC23" i="20"/>
  <c r="AC15" i="12"/>
  <c r="AD30" i="8"/>
  <c r="AD36"/>
  <c r="AD35"/>
  <c r="AB9" i="7"/>
  <c r="AB10"/>
  <c r="AB12" i="6" s="1"/>
  <c r="AB11" i="7"/>
  <c r="AB13" i="6" s="1"/>
  <c r="AB12" i="7"/>
  <c r="AB14" i="6" s="1"/>
  <c r="AB13" i="7"/>
  <c r="AB15" i="6" s="1"/>
  <c r="AB14" i="7"/>
  <c r="AB16" i="6" s="1"/>
  <c r="AB15" i="7"/>
  <c r="AB17" i="6" s="1"/>
  <c r="AB16" i="7"/>
  <c r="AB18" i="6" s="1"/>
  <c r="Y16" i="12"/>
  <c r="Z49" s="1"/>
  <c r="Z41" i="7"/>
  <c r="D11" i="10" s="1"/>
  <c r="N18" i="8"/>
  <c r="N48" i="12"/>
  <c r="AI40" i="8" l="1"/>
  <c r="AI58" i="6"/>
  <c r="AI38" i="8"/>
  <c r="AI59" i="6"/>
  <c r="AI19" i="8" s="1"/>
  <c r="AI39"/>
  <c r="AI60" i="6"/>
  <c r="AI20" i="8" s="1"/>
  <c r="AI57" i="6"/>
  <c r="AI17" i="8" s="1"/>
  <c r="AI59"/>
  <c r="AI37"/>
  <c r="AI56"/>
  <c r="AI57"/>
  <c r="AI58"/>
  <c r="AA61"/>
  <c r="Z42"/>
  <c r="D17" i="14" s="1"/>
  <c r="AA29" i="8"/>
  <c r="AB11" i="6"/>
  <c r="AB22" i="7"/>
  <c r="AK8"/>
  <c r="AJ18"/>
  <c r="AJ20" i="6" s="1"/>
  <c r="AJ19" i="7"/>
  <c r="AJ21" i="6" s="1"/>
  <c r="AJ17" i="7"/>
  <c r="AJ19" i="6" s="1"/>
  <c r="AJ20" i="7"/>
  <c r="AJ22" i="6" s="1"/>
  <c r="AK8" i="20"/>
  <c r="AJ18"/>
  <c r="AJ39" i="6" s="1"/>
  <c r="AJ17" i="20"/>
  <c r="AJ38" i="6" s="1"/>
  <c r="AJ20" i="20"/>
  <c r="AJ41" i="6" s="1"/>
  <c r="AJ19" i="20"/>
  <c r="AJ40" i="6" s="1"/>
  <c r="AE30"/>
  <c r="AE43" s="1"/>
  <c r="AE22" i="20"/>
  <c r="C31" i="14"/>
  <c r="C10" i="19"/>
  <c r="AF10" i="20"/>
  <c r="AF31" i="6" s="1"/>
  <c r="AF12" i="20"/>
  <c r="AF33" i="6" s="1"/>
  <c r="AF14" i="20"/>
  <c r="AF35" i="6" s="1"/>
  <c r="AF16" i="20"/>
  <c r="AF37" i="6" s="1"/>
  <c r="AF9" i="20"/>
  <c r="AF11"/>
  <c r="AF32" i="6" s="1"/>
  <c r="AF13" i="20"/>
  <c r="AF34" i="6" s="1"/>
  <c r="AF15" i="20"/>
  <c r="AF36" i="6" s="1"/>
  <c r="AB50" i="8"/>
  <c r="AB49"/>
  <c r="AB55"/>
  <c r="AB53"/>
  <c r="AA23" i="7"/>
  <c r="AA46" i="12"/>
  <c r="AB52" i="8"/>
  <c r="AB54"/>
  <c r="AB48"/>
  <c r="AB51"/>
  <c r="AD23" i="20"/>
  <c r="AD15" i="12"/>
  <c r="AE35" i="8"/>
  <c r="AE30"/>
  <c r="AE34"/>
  <c r="AE32"/>
  <c r="AE36"/>
  <c r="AE33"/>
  <c r="AE31"/>
  <c r="AC9" i="7"/>
  <c r="AC10"/>
  <c r="AC12" i="6" s="1"/>
  <c r="AC11" i="7"/>
  <c r="AC13" i="6" s="1"/>
  <c r="AC12" i="7"/>
  <c r="AC14" i="6" s="1"/>
  <c r="AC13" i="7"/>
  <c r="AC15" i="6" s="1"/>
  <c r="AC14" i="7"/>
  <c r="AC16" i="6" s="1"/>
  <c r="AC15" i="7"/>
  <c r="AC17" i="6" s="1"/>
  <c r="AC16" i="7"/>
  <c r="AC18" i="6" s="1"/>
  <c r="C12" i="10"/>
  <c r="AA41" i="7"/>
  <c r="O17" i="12"/>
  <c r="O40" s="1"/>
  <c r="AJ40" i="8" l="1"/>
  <c r="AJ59" i="6"/>
  <c r="AJ19" i="8" s="1"/>
  <c r="AJ38"/>
  <c r="AJ60" i="6"/>
  <c r="AJ20" i="8" s="1"/>
  <c r="AJ58" i="6"/>
  <c r="AJ39" i="8"/>
  <c r="AJ37"/>
  <c r="AJ57" i="6"/>
  <c r="AJ17" i="8" s="1"/>
  <c r="AJ57"/>
  <c r="AJ56"/>
  <c r="AJ58"/>
  <c r="AB61"/>
  <c r="AJ59"/>
  <c r="AA42"/>
  <c r="AB29"/>
  <c r="AC11" i="6"/>
  <c r="AC22" i="7"/>
  <c r="AL8"/>
  <c r="AK17"/>
  <c r="AK19" i="6" s="1"/>
  <c r="AK19" i="7"/>
  <c r="AK21" i="6" s="1"/>
  <c r="AK20" i="7"/>
  <c r="AK22" i="6" s="1"/>
  <c r="AK18" i="7"/>
  <c r="AK20" i="6" s="1"/>
  <c r="AF30"/>
  <c r="AF43" s="1"/>
  <c r="AF22" i="20"/>
  <c r="AL8"/>
  <c r="AK17"/>
  <c r="AK38" i="6" s="1"/>
  <c r="AK20" i="20"/>
  <c r="AK41" i="6" s="1"/>
  <c r="AK19" i="20"/>
  <c r="AK40" i="6" s="1"/>
  <c r="AK18" i="20"/>
  <c r="AK39" i="6" s="1"/>
  <c r="AG9" i="20"/>
  <c r="AG11"/>
  <c r="AG32" i="6" s="1"/>
  <c r="AG13" i="20"/>
  <c r="AG34" i="6" s="1"/>
  <c r="AG15" i="20"/>
  <c r="AG36" i="6" s="1"/>
  <c r="AG10" i="20"/>
  <c r="AG31" i="6" s="1"/>
  <c r="AG12" i="20"/>
  <c r="AG33" i="6" s="1"/>
  <c r="AG14" i="20"/>
  <c r="AG35" i="6" s="1"/>
  <c r="AG16" i="20"/>
  <c r="AG37" i="6" s="1"/>
  <c r="AB23" i="7"/>
  <c r="AB46" i="12"/>
  <c r="AC48" i="8"/>
  <c r="AC52"/>
  <c r="AC55"/>
  <c r="AC50"/>
  <c r="AC51"/>
  <c r="AC54"/>
  <c r="AC53"/>
  <c r="AC49"/>
  <c r="AE23" i="20"/>
  <c r="AE15" i="12"/>
  <c r="AF33" i="8"/>
  <c r="AF34"/>
  <c r="AF35"/>
  <c r="AF31"/>
  <c r="AF36"/>
  <c r="AF32"/>
  <c r="AF30"/>
  <c r="AD9" i="7"/>
  <c r="AD10"/>
  <c r="AD12" i="6" s="1"/>
  <c r="AD11" i="7"/>
  <c r="AD13" i="6" s="1"/>
  <c r="AD12" i="7"/>
  <c r="AD14" i="6" s="1"/>
  <c r="AD13" i="7"/>
  <c r="AD15" i="6" s="1"/>
  <c r="AD14" i="7"/>
  <c r="AD16" i="6" s="1"/>
  <c r="AD15" i="7"/>
  <c r="AD17" i="6" s="1"/>
  <c r="AD16" i="7"/>
  <c r="AD18" i="6" s="1"/>
  <c r="C16" i="10"/>
  <c r="C13"/>
  <c r="O18" i="8"/>
  <c r="Z16" i="12"/>
  <c r="AA49" s="1"/>
  <c r="C23" i="8"/>
  <c r="AA16" i="12"/>
  <c r="AB49" s="1"/>
  <c r="AB41" i="7"/>
  <c r="AK40" i="8" l="1"/>
  <c r="AK39"/>
  <c r="AK60" i="6"/>
  <c r="AK20" i="8" s="1"/>
  <c r="AK38"/>
  <c r="AK58" i="6"/>
  <c r="AK59"/>
  <c r="AK19" i="8" s="1"/>
  <c r="AK56"/>
  <c r="AK37"/>
  <c r="AK57" i="6"/>
  <c r="AK17" i="8" s="1"/>
  <c r="AK59"/>
  <c r="AK57"/>
  <c r="AK58"/>
  <c r="AC61"/>
  <c r="AB42"/>
  <c r="AC29"/>
  <c r="AD11" i="6"/>
  <c r="AD22" i="7"/>
  <c r="AM8"/>
  <c r="AL20"/>
  <c r="AL22" i="6" s="1"/>
  <c r="AL17" i="7"/>
  <c r="AL19" i="6" s="1"/>
  <c r="AL19" i="7"/>
  <c r="AL21" i="6" s="1"/>
  <c r="AL18" i="7"/>
  <c r="AL20" i="6" s="1"/>
  <c r="AM8" i="20"/>
  <c r="AL20"/>
  <c r="AL41" i="6" s="1"/>
  <c r="AL19" i="20"/>
  <c r="AL40" i="6" s="1"/>
  <c r="AL17" i="20"/>
  <c r="AL38" i="6" s="1"/>
  <c r="AL18" i="20"/>
  <c r="AL39" i="6" s="1"/>
  <c r="AG30"/>
  <c r="AG43" s="1"/>
  <c r="AG22" i="20"/>
  <c r="AH10"/>
  <c r="AH31" i="6" s="1"/>
  <c r="AH12" i="20"/>
  <c r="AH33" i="6" s="1"/>
  <c r="AH14" i="20"/>
  <c r="AH35" i="6" s="1"/>
  <c r="AH16" i="20"/>
  <c r="AH37" i="6" s="1"/>
  <c r="AH9" i="20"/>
  <c r="AH11"/>
  <c r="AH32" i="6" s="1"/>
  <c r="AH13" i="20"/>
  <c r="AH34" i="6" s="1"/>
  <c r="AH15" i="20"/>
  <c r="AH36" i="6" s="1"/>
  <c r="AC23" i="7"/>
  <c r="AC46" i="12"/>
  <c r="AD53" i="8"/>
  <c r="AD51"/>
  <c r="AD55"/>
  <c r="AD48"/>
  <c r="AD49"/>
  <c r="AD54"/>
  <c r="AD50"/>
  <c r="AD52"/>
  <c r="AF23" i="20"/>
  <c r="AF15" i="12"/>
  <c r="AG32" i="8"/>
  <c r="AG31"/>
  <c r="AG34"/>
  <c r="AG33"/>
  <c r="AG30"/>
  <c r="AG36"/>
  <c r="AG35"/>
  <c r="AE9" i="7"/>
  <c r="AE10"/>
  <c r="AE12" i="6" s="1"/>
  <c r="AE11" i="7"/>
  <c r="AE13" i="6" s="1"/>
  <c r="AE12" i="7"/>
  <c r="AE14" i="6" s="1"/>
  <c r="AE13" i="7"/>
  <c r="AE15" i="6" s="1"/>
  <c r="AE14" i="7"/>
  <c r="AE16" i="6" s="1"/>
  <c r="AE15" i="7"/>
  <c r="AE17" i="6" s="1"/>
  <c r="AE16" i="7"/>
  <c r="AE18" i="6" s="1"/>
  <c r="C13" i="18"/>
  <c r="C14" s="1"/>
  <c r="C17" i="10"/>
  <c r="AC41" i="7"/>
  <c r="P18" i="8"/>
  <c r="U17" i="1"/>
  <c r="AC17"/>
  <c r="Z17"/>
  <c r="W17"/>
  <c r="AE17"/>
  <c r="AB17"/>
  <c r="Y17"/>
  <c r="V17"/>
  <c r="AD17"/>
  <c r="AA17"/>
  <c r="X17"/>
  <c r="AF17"/>
  <c r="Y14"/>
  <c r="V14"/>
  <c r="AD14"/>
  <c r="AA14"/>
  <c r="X14"/>
  <c r="AF14"/>
  <c r="U14"/>
  <c r="AC14"/>
  <c r="Z14"/>
  <c r="W14"/>
  <c r="AE14"/>
  <c r="AB14"/>
  <c r="AB16" i="12"/>
  <c r="AC49" s="1"/>
  <c r="U18" i="1"/>
  <c r="AC18"/>
  <c r="Z18"/>
  <c r="W18"/>
  <c r="AE18"/>
  <c r="AB18"/>
  <c r="Y18"/>
  <c r="V18"/>
  <c r="AD18"/>
  <c r="AA18"/>
  <c r="X18"/>
  <c r="AF18"/>
  <c r="U11"/>
  <c r="AC11"/>
  <c r="Z11"/>
  <c r="W11"/>
  <c r="AE11"/>
  <c r="AB11"/>
  <c r="D29"/>
  <c r="D15" i="10" s="1"/>
  <c r="Y11" i="1"/>
  <c r="V11"/>
  <c r="AD11"/>
  <c r="AA11"/>
  <c r="X11"/>
  <c r="AF11"/>
  <c r="D11" i="18"/>
  <c r="AL40" i="8" l="1"/>
  <c r="AL58" i="6"/>
  <c r="AL60"/>
  <c r="AL20" i="8" s="1"/>
  <c r="AL38"/>
  <c r="AL59" i="6"/>
  <c r="AL19" i="8" s="1"/>
  <c r="AL39"/>
  <c r="AL59"/>
  <c r="AL57" i="6"/>
  <c r="AL17" i="8" s="1"/>
  <c r="AL37"/>
  <c r="AL57"/>
  <c r="AD61"/>
  <c r="AL56"/>
  <c r="AL58"/>
  <c r="AC42"/>
  <c r="AD29"/>
  <c r="AE11" i="6"/>
  <c r="AE22" i="7"/>
  <c r="AN8"/>
  <c r="AM19"/>
  <c r="AM21" i="6" s="1"/>
  <c r="AM17" i="7"/>
  <c r="AM19" i="6" s="1"/>
  <c r="AM18" i="7"/>
  <c r="AM20" i="6" s="1"/>
  <c r="AM20" i="7"/>
  <c r="AM22" i="6" s="1"/>
  <c r="AH30"/>
  <c r="AH43" s="1"/>
  <c r="AH22" i="20"/>
  <c r="AN8"/>
  <c r="AM19"/>
  <c r="AM40" i="6" s="1"/>
  <c r="AM20" i="20"/>
  <c r="AM41" i="6" s="1"/>
  <c r="AM18" i="20"/>
  <c r="AM39" i="6" s="1"/>
  <c r="AM17" i="20"/>
  <c r="AM38" i="6" s="1"/>
  <c r="AI9" i="20"/>
  <c r="AI11"/>
  <c r="AI32" i="6" s="1"/>
  <c r="AI13" i="20"/>
  <c r="AI34" i="6" s="1"/>
  <c r="AI15" i="20"/>
  <c r="AI36" i="6" s="1"/>
  <c r="AI10" i="20"/>
  <c r="AI31" i="6" s="1"/>
  <c r="AI12" i="20"/>
  <c r="AI33" i="6" s="1"/>
  <c r="AI14" i="20"/>
  <c r="AI35" i="6" s="1"/>
  <c r="AI16" i="20"/>
  <c r="AI37" i="6" s="1"/>
  <c r="AD23" i="7"/>
  <c r="AD46" i="12"/>
  <c r="AE50" i="8"/>
  <c r="AE49"/>
  <c r="AE55"/>
  <c r="AE53"/>
  <c r="AE52"/>
  <c r="AE54"/>
  <c r="AE48"/>
  <c r="AE51"/>
  <c r="AG23" i="20"/>
  <c r="AG15" i="12"/>
  <c r="AH35" i="8"/>
  <c r="AH30"/>
  <c r="AH34"/>
  <c r="AH32"/>
  <c r="AH36"/>
  <c r="AH33"/>
  <c r="AH31"/>
  <c r="AF9" i="7"/>
  <c r="AF10"/>
  <c r="AF12" i="6" s="1"/>
  <c r="AF11" i="7"/>
  <c r="AF13" i="6" s="1"/>
  <c r="AF12" i="7"/>
  <c r="AF14" i="6" s="1"/>
  <c r="AF13" i="7"/>
  <c r="AF15" i="6" s="1"/>
  <c r="AF14" i="7"/>
  <c r="AF16" i="6" s="1"/>
  <c r="AF15" i="7"/>
  <c r="AF17" i="6" s="1"/>
  <c r="AF16" i="7"/>
  <c r="AF18" i="6" s="1"/>
  <c r="P53"/>
  <c r="P13" i="8" s="1"/>
  <c r="P52" i="6"/>
  <c r="P12" i="8" s="1"/>
  <c r="O53" i="6"/>
  <c r="O13" i="8" s="1"/>
  <c r="O52" i="6"/>
  <c r="O12" i="8" s="1"/>
  <c r="O50" i="6"/>
  <c r="O10" i="8" s="1"/>
  <c r="Q53" i="6"/>
  <c r="Q13" i="8" s="1"/>
  <c r="Q52" i="6"/>
  <c r="Q12" i="8" s="1"/>
  <c r="P50" i="6"/>
  <c r="P10" i="8" s="1"/>
  <c r="Q51" i="6"/>
  <c r="Q11" i="8" s="1"/>
  <c r="Q54" i="6"/>
  <c r="Q14" i="8" s="1"/>
  <c r="R56" i="6"/>
  <c r="R16" i="8" s="1"/>
  <c r="Q56" i="6"/>
  <c r="Q16" i="8" s="1"/>
  <c r="Q55" i="6"/>
  <c r="Q15" i="8" s="1"/>
  <c r="E51" i="12"/>
  <c r="E69" s="1"/>
  <c r="F51"/>
  <c r="F69" s="1"/>
  <c r="M51"/>
  <c r="M69" s="1"/>
  <c r="D51"/>
  <c r="D69" s="1"/>
  <c r="K51"/>
  <c r="K69" s="1"/>
  <c r="L51"/>
  <c r="L69" s="1"/>
  <c r="C51"/>
  <c r="C69" s="1"/>
  <c r="J51"/>
  <c r="J69" s="1"/>
  <c r="H51"/>
  <c r="H69" s="1"/>
  <c r="C19" i="10"/>
  <c r="D24" i="13" s="1"/>
  <c r="I51" i="12"/>
  <c r="I69" s="1"/>
  <c r="G51"/>
  <c r="G69" s="1"/>
  <c r="N51"/>
  <c r="N69" s="1"/>
  <c r="AB29" i="1"/>
  <c r="V24" i="6" s="1"/>
  <c r="AC29" i="1"/>
  <c r="W24" i="6" s="1"/>
  <c r="AE29" i="1"/>
  <c r="Y24" i="6" s="1"/>
  <c r="Z29" i="1"/>
  <c r="T24" i="6" s="1"/>
  <c r="R55"/>
  <c r="R15" i="8" s="1"/>
  <c r="AD29" i="1"/>
  <c r="X24" i="6" s="1"/>
  <c r="Y29" i="1"/>
  <c r="S24" i="6" s="1"/>
  <c r="V29" i="1"/>
  <c r="P24" i="6" s="1"/>
  <c r="P51"/>
  <c r="P11" i="8" s="1"/>
  <c r="P55" i="6"/>
  <c r="P15" i="8" s="1"/>
  <c r="P56" i="6"/>
  <c r="P16" i="8" s="1"/>
  <c r="P54" i="6"/>
  <c r="P14" i="8" s="1"/>
  <c r="U29" i="1"/>
  <c r="O24" i="6" s="1"/>
  <c r="O51"/>
  <c r="O11" i="8" s="1"/>
  <c r="O55" i="6"/>
  <c r="O15" i="8" s="1"/>
  <c r="O56" i="6"/>
  <c r="O16" i="8" s="1"/>
  <c r="O54" i="6"/>
  <c r="O14" i="8" s="1"/>
  <c r="AF29" i="1"/>
  <c r="Z24" i="6" s="1"/>
  <c r="D18" i="14" s="1"/>
  <c r="AA29" i="1"/>
  <c r="U24" i="6" s="1"/>
  <c r="X29" i="1"/>
  <c r="R24" i="6" s="1"/>
  <c r="W29" i="1"/>
  <c r="Q24" i="6" s="1"/>
  <c r="AC16" i="12"/>
  <c r="AD49" s="1"/>
  <c r="R51" i="6"/>
  <c r="R11" i="8" s="1"/>
  <c r="AD41" i="7"/>
  <c r="AM40" i="8" l="1"/>
  <c r="AM39"/>
  <c r="AM58" i="6"/>
  <c r="AM60"/>
  <c r="AM20" i="8" s="1"/>
  <c r="AM38"/>
  <c r="AM59" i="6"/>
  <c r="AM19" i="8" s="1"/>
  <c r="AM59"/>
  <c r="AM58"/>
  <c r="AM37"/>
  <c r="AM57" i="6"/>
  <c r="AM17" i="8" s="1"/>
  <c r="AM57"/>
  <c r="AE61"/>
  <c r="AM56"/>
  <c r="AD42"/>
  <c r="AE29"/>
  <c r="AF11" i="6"/>
  <c r="AF22" i="7"/>
  <c r="AO8"/>
  <c r="AN18"/>
  <c r="AN20" i="6" s="1"/>
  <c r="AN20" i="7"/>
  <c r="AN22" i="6" s="1"/>
  <c r="AN17" i="7"/>
  <c r="AN19" i="6" s="1"/>
  <c r="AN19" i="7"/>
  <c r="AN21" i="6" s="1"/>
  <c r="AO8" i="20"/>
  <c r="AN18"/>
  <c r="AN39" i="6" s="1"/>
  <c r="AN19" i="20"/>
  <c r="AN40" i="6" s="1"/>
  <c r="AN17" i="20"/>
  <c r="AN38" i="6" s="1"/>
  <c r="AN20" i="20"/>
  <c r="AN41" i="6" s="1"/>
  <c r="AI30"/>
  <c r="AI43" s="1"/>
  <c r="AI22" i="20"/>
  <c r="C71" i="12"/>
  <c r="U62" i="6"/>
  <c r="U22" i="8" s="1"/>
  <c r="R62" i="6"/>
  <c r="R22" i="8" s="1"/>
  <c r="Z62" i="6"/>
  <c r="Z22" i="8" s="1"/>
  <c r="O62" i="6"/>
  <c r="O22" i="8" s="1"/>
  <c r="X62" i="6"/>
  <c r="X22" i="8" s="1"/>
  <c r="T62" i="6"/>
  <c r="T22" i="8" s="1"/>
  <c r="W62" i="6"/>
  <c r="W22" i="8" s="1"/>
  <c r="Q62" i="6"/>
  <c r="Q22" i="8" s="1"/>
  <c r="P62" i="6"/>
  <c r="P22" i="8" s="1"/>
  <c r="S62" i="6"/>
  <c r="S22" i="8" s="1"/>
  <c r="Y62" i="6"/>
  <c r="Y22" i="8" s="1"/>
  <c r="V62" i="6"/>
  <c r="V22" i="8" s="1"/>
  <c r="AJ10" i="20"/>
  <c r="AJ31" i="6" s="1"/>
  <c r="AJ12" i="20"/>
  <c r="AJ33" i="6" s="1"/>
  <c r="AJ14" i="20"/>
  <c r="AJ35" i="6" s="1"/>
  <c r="AJ16" i="20"/>
  <c r="AJ37" i="6" s="1"/>
  <c r="AJ9" i="20"/>
  <c r="AJ11"/>
  <c r="AJ32" i="6" s="1"/>
  <c r="AJ13" i="20"/>
  <c r="AJ34" i="6" s="1"/>
  <c r="AJ15" i="20"/>
  <c r="AJ36" i="6" s="1"/>
  <c r="AF48" i="8"/>
  <c r="AF52"/>
  <c r="AF55"/>
  <c r="AF50"/>
  <c r="AE23" i="7"/>
  <c r="AE46" i="12"/>
  <c r="AF51" i="8"/>
  <c r="AF54"/>
  <c r="AF53"/>
  <c r="AF49"/>
  <c r="AH23" i="20"/>
  <c r="AH15" i="12"/>
  <c r="AI33" i="8"/>
  <c r="AI34"/>
  <c r="AI35"/>
  <c r="AI31"/>
  <c r="AI36"/>
  <c r="AI32"/>
  <c r="AI30"/>
  <c r="R47" i="12"/>
  <c r="U47"/>
  <c r="P47"/>
  <c r="X47"/>
  <c r="T47"/>
  <c r="W47"/>
  <c r="Q47"/>
  <c r="Z47"/>
  <c r="O47"/>
  <c r="S47"/>
  <c r="Y47"/>
  <c r="V47"/>
  <c r="AG9" i="7"/>
  <c r="AG10"/>
  <c r="AG12" i="6" s="1"/>
  <c r="AG11" i="7"/>
  <c r="AG13" i="6" s="1"/>
  <c r="AG12" i="7"/>
  <c r="AG14" i="6" s="1"/>
  <c r="AG13" i="7"/>
  <c r="AG15" i="6" s="1"/>
  <c r="AG14" i="7"/>
  <c r="AG16" i="6" s="1"/>
  <c r="AG15" i="7"/>
  <c r="AG17" i="6" s="1"/>
  <c r="AG16" i="7"/>
  <c r="AG18" i="6" s="1"/>
  <c r="R53"/>
  <c r="R13" i="8" s="1"/>
  <c r="R54" i="6"/>
  <c r="R14" i="8" s="1"/>
  <c r="C22" i="10"/>
  <c r="AE41" i="7"/>
  <c r="O49" i="6"/>
  <c r="O9" i="8" s="1"/>
  <c r="P49" i="6"/>
  <c r="P9" i="8" s="1"/>
  <c r="AD16" i="12"/>
  <c r="AE49" s="1"/>
  <c r="D10" l="1"/>
  <c r="D71" s="1"/>
  <c r="E53" i="25"/>
  <c r="E57" s="1"/>
  <c r="AN57" i="6"/>
  <c r="AN17" i="8" s="1"/>
  <c r="AN37"/>
  <c r="AN40"/>
  <c r="AN39"/>
  <c r="AN60" i="6"/>
  <c r="AN20" i="8" s="1"/>
  <c r="AN59" i="6"/>
  <c r="AN19" i="8" s="1"/>
  <c r="AN58" i="6"/>
  <c r="AN38" i="8"/>
  <c r="AN58"/>
  <c r="AN56"/>
  <c r="AN59"/>
  <c r="AF61"/>
  <c r="AN57"/>
  <c r="AE42"/>
  <c r="AF29"/>
  <c r="AP8" i="7"/>
  <c r="AO17"/>
  <c r="AO19" i="6" s="1"/>
  <c r="AO18" i="7"/>
  <c r="AO20" i="6" s="1"/>
  <c r="AO20" i="7"/>
  <c r="AO22" i="6" s="1"/>
  <c r="AO19" i="7"/>
  <c r="AO21" i="6" s="1"/>
  <c r="AG11"/>
  <c r="AG22" i="7"/>
  <c r="AJ30" i="6"/>
  <c r="AJ43" s="1"/>
  <c r="AJ22" i="20"/>
  <c r="AP8"/>
  <c r="AO17"/>
  <c r="AO38" i="6" s="1"/>
  <c r="AO18" i="20"/>
  <c r="AO39" i="6" s="1"/>
  <c r="AO20" i="20"/>
  <c r="AO41" i="6" s="1"/>
  <c r="AO19" i="20"/>
  <c r="AO40" i="6" s="1"/>
  <c r="O48" i="12"/>
  <c r="P48"/>
  <c r="AK9" i="20"/>
  <c r="AK11"/>
  <c r="AK32" i="6" s="1"/>
  <c r="AK13" i="20"/>
  <c r="AK34" i="6" s="1"/>
  <c r="AK15" i="20"/>
  <c r="AK36" i="6" s="1"/>
  <c r="AK10" i="20"/>
  <c r="AK31" i="6" s="1"/>
  <c r="AK12" i="20"/>
  <c r="AK33" i="6" s="1"/>
  <c r="AK14" i="20"/>
  <c r="AK35" i="6" s="1"/>
  <c r="AK16" i="20"/>
  <c r="AK37" i="6" s="1"/>
  <c r="AF23" i="7"/>
  <c r="AF46" i="12"/>
  <c r="AG53" i="8"/>
  <c r="AG51"/>
  <c r="AG55"/>
  <c r="AG48"/>
  <c r="AG49"/>
  <c r="AG54"/>
  <c r="AG50"/>
  <c r="AG52"/>
  <c r="AI23" i="20"/>
  <c r="AI15" i="12"/>
  <c r="AJ32" i="8"/>
  <c r="AJ31"/>
  <c r="AJ34"/>
  <c r="AJ33"/>
  <c r="AJ30"/>
  <c r="AJ36"/>
  <c r="AJ35"/>
  <c r="AH9" i="7"/>
  <c r="AH10"/>
  <c r="AH12" i="6" s="1"/>
  <c r="AH11" i="7"/>
  <c r="AH13" i="6" s="1"/>
  <c r="AH12" i="7"/>
  <c r="AH14" i="6" s="1"/>
  <c r="AH13" i="7"/>
  <c r="AH15" i="6" s="1"/>
  <c r="AH14" i="7"/>
  <c r="AH16" i="6" s="1"/>
  <c r="AH15" i="7"/>
  <c r="AH17" i="6" s="1"/>
  <c r="AH16" i="7"/>
  <c r="AH18" i="6" s="1"/>
  <c r="AF41" i="7"/>
  <c r="Q50" i="6"/>
  <c r="Q10" i="8" s="1"/>
  <c r="S55" i="6"/>
  <c r="S15" i="8" s="1"/>
  <c r="S51" i="6"/>
  <c r="S11" i="8" s="1"/>
  <c r="S54" i="6"/>
  <c r="S14" i="8" s="1"/>
  <c r="C23" i="10"/>
  <c r="C26"/>
  <c r="Q48" i="12"/>
  <c r="Q49" i="6"/>
  <c r="Q9" i="8" s="1"/>
  <c r="AE16" i="12"/>
  <c r="AF49" s="1"/>
  <c r="E10" l="1"/>
  <c r="E71" s="1"/>
  <c r="F53" i="25"/>
  <c r="F57" s="1"/>
  <c r="AO60" i="6"/>
  <c r="AO20" i="8" s="1"/>
  <c r="AO59" i="6"/>
  <c r="AO19" i="8" s="1"/>
  <c r="AO40"/>
  <c r="AO38"/>
  <c r="AO58" i="6"/>
  <c r="AO39" i="8"/>
  <c r="AO37"/>
  <c r="AO57" i="6"/>
  <c r="AO17" i="8" s="1"/>
  <c r="AO57"/>
  <c r="AO56"/>
  <c r="AO58"/>
  <c r="AG61"/>
  <c r="AO59"/>
  <c r="AF42"/>
  <c r="AG29"/>
  <c r="AH11" i="6"/>
  <c r="AH22" i="7"/>
  <c r="AQ8"/>
  <c r="AP20"/>
  <c r="AP22" i="6" s="1"/>
  <c r="AP18" i="7"/>
  <c r="AP20" i="6" s="1"/>
  <c r="AP19" i="7"/>
  <c r="AP21" i="6" s="1"/>
  <c r="AP17" i="7"/>
  <c r="AP19" i="6" s="1"/>
  <c r="AK30"/>
  <c r="AK43" s="1"/>
  <c r="AK22" i="20"/>
  <c r="AQ8"/>
  <c r="AP20"/>
  <c r="AP41" i="6" s="1"/>
  <c r="AP18" i="20"/>
  <c r="AP39" i="6" s="1"/>
  <c r="AP17" i="20"/>
  <c r="AP38" i="6" s="1"/>
  <c r="AP19" i="20"/>
  <c r="AP40" i="6" s="1"/>
  <c r="P17" i="12"/>
  <c r="P40" s="1"/>
  <c r="Q17"/>
  <c r="Q40" s="1"/>
  <c r="R17"/>
  <c r="R40" s="1"/>
  <c r="AL10" i="20"/>
  <c r="AL31" i="6" s="1"/>
  <c r="AL12" i="20"/>
  <c r="AL33" i="6" s="1"/>
  <c r="AL14" i="20"/>
  <c r="AL35" i="6" s="1"/>
  <c r="AL16" i="20"/>
  <c r="AL37" i="6" s="1"/>
  <c r="AL9" i="20"/>
  <c r="AL11"/>
  <c r="AL32" i="6" s="1"/>
  <c r="AL13" i="20"/>
  <c r="AL34" i="6" s="1"/>
  <c r="AL15" i="20"/>
  <c r="AL36" i="6" s="1"/>
  <c r="AG23" i="7"/>
  <c r="AG46" i="12"/>
  <c r="AH50" i="8"/>
  <c r="AH49"/>
  <c r="AH55"/>
  <c r="AH53"/>
  <c r="AH52"/>
  <c r="AH54"/>
  <c r="AH48"/>
  <c r="AH51"/>
  <c r="AJ23" i="20"/>
  <c r="AJ15" i="12"/>
  <c r="AK35" i="8"/>
  <c r="AK30"/>
  <c r="AK34"/>
  <c r="AK32"/>
  <c r="AK36"/>
  <c r="AK33"/>
  <c r="AK31"/>
  <c r="AI9" i="7"/>
  <c r="AI10"/>
  <c r="AI12" i="6" s="1"/>
  <c r="AI11" i="7"/>
  <c r="AI13" i="6" s="1"/>
  <c r="AI12" i="7"/>
  <c r="AI14" i="6" s="1"/>
  <c r="AI13" i="7"/>
  <c r="AI15" i="6" s="1"/>
  <c r="AI14" i="7"/>
  <c r="AI16" i="6" s="1"/>
  <c r="AI15" i="7"/>
  <c r="AI17" i="6" s="1"/>
  <c r="AI16" i="7"/>
  <c r="AI18" i="6" s="1"/>
  <c r="R50"/>
  <c r="R10" i="8" s="1"/>
  <c r="R52" i="6"/>
  <c r="R12" i="8" s="1"/>
  <c r="S53" i="6"/>
  <c r="S13" i="8" s="1"/>
  <c r="T51" i="6"/>
  <c r="T11" i="8" s="1"/>
  <c r="C30" i="10"/>
  <c r="C34" s="1"/>
  <c r="C33" i="14" s="1"/>
  <c r="C27" i="10"/>
  <c r="AG41" i="7"/>
  <c r="S56" i="6"/>
  <c r="S16" i="8" s="1"/>
  <c r="AF16" i="12"/>
  <c r="AG49" s="1"/>
  <c r="R49" i="6"/>
  <c r="R9" i="8" s="1"/>
  <c r="R48" i="12"/>
  <c r="F10" l="1"/>
  <c r="F71" s="1"/>
  <c r="G53" i="25"/>
  <c r="G57" s="1"/>
  <c r="AP38" i="8"/>
  <c r="AP39"/>
  <c r="AP60" i="6"/>
  <c r="AP20" i="8" s="1"/>
  <c r="AP58" i="6"/>
  <c r="AP40" i="8"/>
  <c r="AP59" i="6"/>
  <c r="AP19" i="8" s="1"/>
  <c r="AP37"/>
  <c r="AP57" i="6"/>
  <c r="AP17" i="8" s="1"/>
  <c r="AP56"/>
  <c r="AP59"/>
  <c r="AH61"/>
  <c r="AP58"/>
  <c r="AP57"/>
  <c r="AG42"/>
  <c r="AH29"/>
  <c r="Q18"/>
  <c r="R18"/>
  <c r="AI11" i="6"/>
  <c r="AI22" i="7"/>
  <c r="AR8"/>
  <c r="AQ19"/>
  <c r="AQ21" i="6" s="1"/>
  <c r="AQ20" i="7"/>
  <c r="AQ22" i="6" s="1"/>
  <c r="AQ18" i="7"/>
  <c r="AQ20" i="6" s="1"/>
  <c r="AQ17" i="7"/>
  <c r="AQ19" i="6" s="1"/>
  <c r="AR8" i="20"/>
  <c r="AQ19"/>
  <c r="AQ40" i="6" s="1"/>
  <c r="AQ18" i="20"/>
  <c r="AQ39" i="6" s="1"/>
  <c r="AQ17" i="20"/>
  <c r="AQ38" i="6" s="1"/>
  <c r="AQ20" i="20"/>
  <c r="AQ41" i="6" s="1"/>
  <c r="AL30"/>
  <c r="AL43" s="1"/>
  <c r="E32" i="14" s="1"/>
  <c r="AL22" i="20"/>
  <c r="AL15" i="12" s="1"/>
  <c r="S17"/>
  <c r="S40" s="1"/>
  <c r="AM9" i="20"/>
  <c r="AM11"/>
  <c r="AM32" i="6" s="1"/>
  <c r="AM13" i="20"/>
  <c r="AM34" i="6" s="1"/>
  <c r="AM15" i="20"/>
  <c r="AM36" i="6" s="1"/>
  <c r="AM10" i="20"/>
  <c r="AM31" i="6" s="1"/>
  <c r="AM12" i="20"/>
  <c r="AM33" i="6" s="1"/>
  <c r="AM14" i="20"/>
  <c r="AM35" i="6" s="1"/>
  <c r="AM16" i="20"/>
  <c r="AM37" i="6" s="1"/>
  <c r="AI48" i="8"/>
  <c r="AI52"/>
  <c r="AI55"/>
  <c r="AI50"/>
  <c r="AH23" i="7"/>
  <c r="AH46" i="12"/>
  <c r="AI51" i="8"/>
  <c r="AI54"/>
  <c r="AI53"/>
  <c r="AI49"/>
  <c r="AL33"/>
  <c r="AL34"/>
  <c r="AL35"/>
  <c r="AK23" i="20"/>
  <c r="AK15" i="12"/>
  <c r="AL31" i="8"/>
  <c r="AL36"/>
  <c r="AL32"/>
  <c r="AL30"/>
  <c r="AJ9" i="7"/>
  <c r="AJ10"/>
  <c r="AJ12" i="6" s="1"/>
  <c r="AJ11" i="7"/>
  <c r="AJ13" i="6" s="1"/>
  <c r="AJ12" i="7"/>
  <c r="AJ14" i="6" s="1"/>
  <c r="AJ13" i="7"/>
  <c r="AJ15" i="6" s="1"/>
  <c r="AJ14" i="7"/>
  <c r="AJ16" i="6" s="1"/>
  <c r="AJ15" i="7"/>
  <c r="AJ17" i="6" s="1"/>
  <c r="AJ16" i="7"/>
  <c r="AJ18" i="6" s="1"/>
  <c r="D33" i="10"/>
  <c r="T56" i="6"/>
  <c r="T16" i="8" s="1"/>
  <c r="S52" i="6"/>
  <c r="S12" i="8" s="1"/>
  <c r="C31" i="10"/>
  <c r="AH41" i="7"/>
  <c r="AG16" i="12"/>
  <c r="AH49" s="1"/>
  <c r="AQ40" i="8" l="1"/>
  <c r="G10" i="12"/>
  <c r="G71" s="1"/>
  <c r="H53" i="25"/>
  <c r="H57" s="1"/>
  <c r="AQ38" i="8"/>
  <c r="AQ60" i="6"/>
  <c r="AQ20" i="8" s="1"/>
  <c r="AQ58" i="6"/>
  <c r="AQ39" i="8"/>
  <c r="AQ59" i="6"/>
  <c r="AQ19" i="8" s="1"/>
  <c r="AQ59"/>
  <c r="AQ37"/>
  <c r="AQ57" i="6"/>
  <c r="AQ17" i="8" s="1"/>
  <c r="AQ57"/>
  <c r="AQ56"/>
  <c r="AI61"/>
  <c r="AQ58"/>
  <c r="AH42"/>
  <c r="AI29"/>
  <c r="AS8" i="7"/>
  <c r="AR18"/>
  <c r="AR20" i="6" s="1"/>
  <c r="AR19" i="7"/>
  <c r="AR21" i="6" s="1"/>
  <c r="AR17" i="7"/>
  <c r="AR19" i="6" s="1"/>
  <c r="AR20" i="7"/>
  <c r="AR22" i="6" s="1"/>
  <c r="AJ11"/>
  <c r="AJ22" i="7"/>
  <c r="AM30" i="6"/>
  <c r="AM43" s="1"/>
  <c r="AM22" i="20"/>
  <c r="AS8"/>
  <c r="AR18"/>
  <c r="AR39" i="6" s="1"/>
  <c r="AR17" i="20"/>
  <c r="AR38" i="6" s="1"/>
  <c r="AR20" i="20"/>
  <c r="AR41" i="6" s="1"/>
  <c r="AR19" i="20"/>
  <c r="AR40" i="6" s="1"/>
  <c r="C32" i="19"/>
  <c r="AN10" i="20"/>
  <c r="AN31" i="6" s="1"/>
  <c r="AN12" i="20"/>
  <c r="AN33" i="6" s="1"/>
  <c r="AN14" i="20"/>
  <c r="AN35" i="6" s="1"/>
  <c r="AN16" i="20"/>
  <c r="AN37" i="6" s="1"/>
  <c r="AN9" i="20"/>
  <c r="AN11"/>
  <c r="AN32" i="6" s="1"/>
  <c r="AN13" i="20"/>
  <c r="AN34" i="6" s="1"/>
  <c r="AN15" i="20"/>
  <c r="AN36" i="6" s="1"/>
  <c r="AI23" i="7"/>
  <c r="AI46" i="12"/>
  <c r="AJ53" i="8"/>
  <c r="AJ51"/>
  <c r="AJ55"/>
  <c r="AJ48"/>
  <c r="AJ49"/>
  <c r="AJ54"/>
  <c r="AJ50"/>
  <c r="AJ52"/>
  <c r="AL23" i="20"/>
  <c r="E18" i="1" s="1"/>
  <c r="AM32" i="8"/>
  <c r="AM31"/>
  <c r="AM34"/>
  <c r="AM33"/>
  <c r="AM30"/>
  <c r="AM36"/>
  <c r="AM35"/>
  <c r="C35" i="10"/>
  <c r="C27" i="14" s="1"/>
  <c r="AK9" i="7"/>
  <c r="AK10"/>
  <c r="AK12" i="6" s="1"/>
  <c r="AK11" i="7"/>
  <c r="AK13" i="6" s="1"/>
  <c r="AK12" i="7"/>
  <c r="AK14" i="6" s="1"/>
  <c r="AK13" i="7"/>
  <c r="AK15" i="6" s="1"/>
  <c r="AK14" i="7"/>
  <c r="AK16" i="6" s="1"/>
  <c r="AK15" i="7"/>
  <c r="AK17" i="6" s="1"/>
  <c r="AK16" i="7"/>
  <c r="AK18" i="6" s="1"/>
  <c r="T53"/>
  <c r="T13" i="8" s="1"/>
  <c r="AI41" i="7"/>
  <c r="T54" i="6"/>
  <c r="T14" i="8" s="1"/>
  <c r="AH16" i="12"/>
  <c r="AI49" s="1"/>
  <c r="T55" i="6"/>
  <c r="T15" i="8" s="1"/>
  <c r="H10" i="12" l="1"/>
  <c r="H71" s="1"/>
  <c r="I53" i="25"/>
  <c r="I57" s="1"/>
  <c r="AR38" i="8"/>
  <c r="AR58" i="6"/>
  <c r="AR40" i="8"/>
  <c r="AR59" i="6"/>
  <c r="AR19" i="8" s="1"/>
  <c r="AR39"/>
  <c r="AR60" i="6"/>
  <c r="AR20" i="8" s="1"/>
  <c r="C17" i="19"/>
  <c r="C18" s="1"/>
  <c r="C31"/>
  <c r="AR57" i="6"/>
  <c r="AR17" i="8" s="1"/>
  <c r="AR37"/>
  <c r="AR58"/>
  <c r="AR57"/>
  <c r="AR59"/>
  <c r="AR56"/>
  <c r="AJ61"/>
  <c r="AI42"/>
  <c r="AJ29"/>
  <c r="AK11" i="6"/>
  <c r="AK22" i="7"/>
  <c r="AT8"/>
  <c r="AS17"/>
  <c r="AS19" i="6" s="1"/>
  <c r="AS19" i="7"/>
  <c r="AS21" i="6" s="1"/>
  <c r="AS20" i="7"/>
  <c r="AS22" i="6" s="1"/>
  <c r="AS18" i="7"/>
  <c r="AS20" i="6" s="1"/>
  <c r="AT8" i="20"/>
  <c r="AS17"/>
  <c r="AS38" i="6" s="1"/>
  <c r="AS20" i="20"/>
  <c r="AS41" i="6" s="1"/>
  <c r="AS19" i="20"/>
  <c r="AS40" i="6" s="1"/>
  <c r="AS18" i="20"/>
  <c r="AS39" i="6" s="1"/>
  <c r="AN30"/>
  <c r="AN43" s="1"/>
  <c r="AN22" i="20"/>
  <c r="E11" i="1"/>
  <c r="E9"/>
  <c r="AO9" i="20"/>
  <c r="AO11"/>
  <c r="AO32" i="6" s="1"/>
  <c r="AO13" i="20"/>
  <c r="AO34" i="6" s="1"/>
  <c r="AO15" i="20"/>
  <c r="AO36" i="6" s="1"/>
  <c r="AO10" i="20"/>
  <c r="AO31" i="6" s="1"/>
  <c r="AO12" i="20"/>
  <c r="AO33" i="6" s="1"/>
  <c r="AO14" i="20"/>
  <c r="AO35" i="6" s="1"/>
  <c r="AO16" i="20"/>
  <c r="AO37" i="6" s="1"/>
  <c r="AJ23" i="7"/>
  <c r="AJ46" i="12"/>
  <c r="AK50" i="8"/>
  <c r="AK49"/>
  <c r="AK55"/>
  <c r="AK53"/>
  <c r="AK52"/>
  <c r="AK54"/>
  <c r="AK48"/>
  <c r="AK51"/>
  <c r="AM23" i="20"/>
  <c r="AM15" i="12"/>
  <c r="E17" i="1"/>
  <c r="E14"/>
  <c r="AN36" i="8"/>
  <c r="AN33"/>
  <c r="AN31"/>
  <c r="AN35"/>
  <c r="AN30"/>
  <c r="AN34"/>
  <c r="AN32"/>
  <c r="AL9" i="7"/>
  <c r="AL10"/>
  <c r="AL12" i="6" s="1"/>
  <c r="AL11" i="7"/>
  <c r="AL13" i="6" s="1"/>
  <c r="AL12" i="7"/>
  <c r="AL14" i="6" s="1"/>
  <c r="AL13" i="7"/>
  <c r="AL15" i="6" s="1"/>
  <c r="AL14" i="7"/>
  <c r="AL16" i="6" s="1"/>
  <c r="AL15" i="7"/>
  <c r="AL17" i="6" s="1"/>
  <c r="AL16" i="7"/>
  <c r="AL18" i="6" s="1"/>
  <c r="S50"/>
  <c r="S10" i="8" s="1"/>
  <c r="U55" i="6"/>
  <c r="U15" i="8" s="1"/>
  <c r="U51" i="6"/>
  <c r="U11" i="8" s="1"/>
  <c r="U54" i="6"/>
  <c r="U14" i="8" s="1"/>
  <c r="C36" i="10"/>
  <c r="AJ41" i="7"/>
  <c r="S49" i="6"/>
  <c r="S9" i="8" s="1"/>
  <c r="AI16" i="12"/>
  <c r="AJ49" s="1"/>
  <c r="C28" i="14" l="1"/>
  <c r="I10" i="12"/>
  <c r="I71" s="1"/>
  <c r="J53" i="25"/>
  <c r="J57" s="1"/>
  <c r="AS40" i="8"/>
  <c r="AS59" i="6"/>
  <c r="AS19" i="8" s="1"/>
  <c r="AS38"/>
  <c r="AS60" i="6"/>
  <c r="AS20" i="8" s="1"/>
  <c r="AS39"/>
  <c r="AS58" i="6"/>
  <c r="C33" i="19"/>
  <c r="C35" s="1"/>
  <c r="C37" s="1"/>
  <c r="D36" s="1"/>
  <c r="AS58" i="8"/>
  <c r="AS37"/>
  <c r="AS57" i="6"/>
  <c r="AS17" i="8" s="1"/>
  <c r="AS57"/>
  <c r="AS59"/>
  <c r="AK61"/>
  <c r="AS56"/>
  <c r="AJ42"/>
  <c r="AK29"/>
  <c r="S18"/>
  <c r="AU8" i="7"/>
  <c r="AT20"/>
  <c r="AT22" i="6" s="1"/>
  <c r="AT17" i="7"/>
  <c r="AT19" i="6" s="1"/>
  <c r="AT19" i="7"/>
  <c r="AT21" i="6" s="1"/>
  <c r="AT18" i="7"/>
  <c r="AT20" i="6" s="1"/>
  <c r="AL11"/>
  <c r="AL22" i="7"/>
  <c r="AU8" i="20"/>
  <c r="AT20"/>
  <c r="AT41" i="6" s="1"/>
  <c r="AT19" i="20"/>
  <c r="AT40" i="6" s="1"/>
  <c r="AT17" i="20"/>
  <c r="AT38" i="6" s="1"/>
  <c r="AT18" i="20"/>
  <c r="AT39" i="6" s="1"/>
  <c r="AO30"/>
  <c r="AO43" s="1"/>
  <c r="AO22" i="20"/>
  <c r="AH9" i="1"/>
  <c r="AQ9"/>
  <c r="AK9"/>
  <c r="AL9"/>
  <c r="AO9"/>
  <c r="AI9"/>
  <c r="AN9"/>
  <c r="AJ9"/>
  <c r="AR9"/>
  <c r="AP9"/>
  <c r="AM9"/>
  <c r="AG9"/>
  <c r="AP10" i="20"/>
  <c r="AP31" i="6" s="1"/>
  <c r="AP12" i="20"/>
  <c r="AP33" i="6" s="1"/>
  <c r="AP14" i="20"/>
  <c r="AP35" i="6" s="1"/>
  <c r="AP16" i="20"/>
  <c r="AP37" i="6" s="1"/>
  <c r="AP9" i="20"/>
  <c r="AP11"/>
  <c r="AP32" i="6" s="1"/>
  <c r="AP13" i="20"/>
  <c r="AP34" i="6" s="1"/>
  <c r="AP15" i="20"/>
  <c r="AP36" i="6" s="1"/>
  <c r="AL48" i="8"/>
  <c r="AL52"/>
  <c r="AL55"/>
  <c r="AL50"/>
  <c r="AK23" i="7"/>
  <c r="AK46" i="12"/>
  <c r="AL51" i="8"/>
  <c r="AL54"/>
  <c r="AL53"/>
  <c r="AL49"/>
  <c r="AO34"/>
  <c r="AO35"/>
  <c r="AO33"/>
  <c r="AN23" i="20"/>
  <c r="AN15" i="12"/>
  <c r="AO32" i="8"/>
  <c r="AO30"/>
  <c r="AO31"/>
  <c r="AO36"/>
  <c r="AM9" i="7"/>
  <c r="AM10"/>
  <c r="AM12" i="6" s="1"/>
  <c r="AM11" i="7"/>
  <c r="AM13" i="6" s="1"/>
  <c r="AM12" i="7"/>
  <c r="AM14" i="6" s="1"/>
  <c r="AM13" i="7"/>
  <c r="AM15" i="6" s="1"/>
  <c r="AM14" i="7"/>
  <c r="AM16" i="6" s="1"/>
  <c r="AM15" i="7"/>
  <c r="AM17" i="6" s="1"/>
  <c r="AM16" i="7"/>
  <c r="AM18" i="6" s="1"/>
  <c r="S48" i="12"/>
  <c r="T50" i="6"/>
  <c r="T10" i="8" s="1"/>
  <c r="V51" i="6"/>
  <c r="V11" i="8" s="1"/>
  <c r="U53" i="6"/>
  <c r="U13" i="8" s="1"/>
  <c r="C34" i="14"/>
  <c r="AK41" i="7"/>
  <c r="U56" i="6"/>
  <c r="U16" i="8" s="1"/>
  <c r="AJ16" i="12"/>
  <c r="AK49" s="1"/>
  <c r="T52" i="6"/>
  <c r="T12" i="8" s="1"/>
  <c r="T49" i="6"/>
  <c r="T9" i="8" s="1"/>
  <c r="AT59" i="6" l="1"/>
  <c r="AT19" i="8" s="1"/>
  <c r="C35" i="14"/>
  <c r="J10" i="12"/>
  <c r="J71" s="1"/>
  <c r="K53" i="25"/>
  <c r="K57" s="1"/>
  <c r="AT38" i="8"/>
  <c r="AT58" i="6"/>
  <c r="AT39" i="8"/>
  <c r="AT60" i="6"/>
  <c r="AT20" i="8" s="1"/>
  <c r="AT40"/>
  <c r="AT57" i="6"/>
  <c r="AT17" i="8" s="1"/>
  <c r="AT37"/>
  <c r="AT56"/>
  <c r="AT58"/>
  <c r="AT57"/>
  <c r="AT59"/>
  <c r="AL61"/>
  <c r="E31" i="14" s="1"/>
  <c r="AK42" i="8"/>
  <c r="AL29"/>
  <c r="AM11" i="6"/>
  <c r="AM22" i="7"/>
  <c r="AV8"/>
  <c r="AU19"/>
  <c r="AU21" i="6" s="1"/>
  <c r="AU17" i="7"/>
  <c r="AU19" i="6" s="1"/>
  <c r="AU18" i="7"/>
  <c r="AU20" i="6" s="1"/>
  <c r="AU20" i="7"/>
  <c r="AU22" i="6" s="1"/>
  <c r="AV8" i="20"/>
  <c r="AU19"/>
  <c r="AU40" i="6" s="1"/>
  <c r="AU20" i="20"/>
  <c r="AU41" i="6" s="1"/>
  <c r="AU18" i="20"/>
  <c r="AU39" i="6" s="1"/>
  <c r="AU17" i="20"/>
  <c r="AU38" i="6" s="1"/>
  <c r="AP30"/>
  <c r="AP43" s="1"/>
  <c r="AP22" i="20"/>
  <c r="T17" i="12"/>
  <c r="T40" s="1"/>
  <c r="AQ9" i="20"/>
  <c r="AQ11"/>
  <c r="AQ32" i="6" s="1"/>
  <c r="AQ13" i="20"/>
  <c r="AQ34" i="6" s="1"/>
  <c r="AQ15" i="20"/>
  <c r="AQ36" i="6" s="1"/>
  <c r="AQ10" i="20"/>
  <c r="AQ31" i="6" s="1"/>
  <c r="AQ12" i="20"/>
  <c r="AQ33" i="6" s="1"/>
  <c r="AQ14" i="20"/>
  <c r="AQ35" i="6" s="1"/>
  <c r="AQ16" i="20"/>
  <c r="AQ37" i="6" s="1"/>
  <c r="AL23" i="7"/>
  <c r="AL46" i="12"/>
  <c r="AM53" i="8"/>
  <c r="AM51"/>
  <c r="AM55"/>
  <c r="AM48"/>
  <c r="AM49"/>
  <c r="AM54"/>
  <c r="AM50"/>
  <c r="AM52"/>
  <c r="AP31"/>
  <c r="AP32"/>
  <c r="AP33"/>
  <c r="AP34"/>
  <c r="AO23" i="20"/>
  <c r="AO15" i="12"/>
  <c r="AP36" i="8"/>
  <c r="AP30"/>
  <c r="AP35"/>
  <c r="AN9" i="7"/>
  <c r="AN10"/>
  <c r="AN12" i="6" s="1"/>
  <c r="AN11" i="7"/>
  <c r="AN13" i="6" s="1"/>
  <c r="AN12" i="7"/>
  <c r="AN14" i="6" s="1"/>
  <c r="AN13" i="7"/>
  <c r="AN15" i="6" s="1"/>
  <c r="AN14" i="7"/>
  <c r="AN16" i="6" s="1"/>
  <c r="AN15" i="7"/>
  <c r="AN17" i="6" s="1"/>
  <c r="AN16" i="7"/>
  <c r="AN18" i="6" s="1"/>
  <c r="V56"/>
  <c r="V16" i="8" s="1"/>
  <c r="U52" i="6"/>
  <c r="U12" i="8" s="1"/>
  <c r="V55" i="6"/>
  <c r="V15" i="8" s="1"/>
  <c r="T48" i="12"/>
  <c r="AK16"/>
  <c r="AL49" s="1"/>
  <c r="AL41" i="7"/>
  <c r="E11" i="10" s="1"/>
  <c r="K10" i="12" l="1"/>
  <c r="K71" s="1"/>
  <c r="L53" i="25"/>
  <c r="L57" s="1"/>
  <c r="AU38" i="8"/>
  <c r="AU58" i="6"/>
  <c r="AU60"/>
  <c r="AU20" i="8" s="1"/>
  <c r="AU40"/>
  <c r="AU59" i="6"/>
  <c r="AU19" i="8" s="1"/>
  <c r="AU39"/>
  <c r="AU58"/>
  <c r="AU57" i="6"/>
  <c r="AU17" i="8" s="1"/>
  <c r="AU37"/>
  <c r="AU59"/>
  <c r="AU57"/>
  <c r="AU56"/>
  <c r="AM61"/>
  <c r="AL42"/>
  <c r="E17" i="14" s="1"/>
  <c r="AM29" i="8"/>
  <c r="T18"/>
  <c r="AW8" i="7"/>
  <c r="AV18"/>
  <c r="AV20" i="6" s="1"/>
  <c r="AV20" i="7"/>
  <c r="AV22" i="6" s="1"/>
  <c r="AV17" i="7"/>
  <c r="AV19" i="6" s="1"/>
  <c r="AV19" i="7"/>
  <c r="AV21" i="6" s="1"/>
  <c r="AN11"/>
  <c r="AN22" i="7"/>
  <c r="AQ30" i="6"/>
  <c r="AQ43" s="1"/>
  <c r="AQ22" i="20"/>
  <c r="AQ15" i="12" s="1"/>
  <c r="AW8" i="20"/>
  <c r="AV18"/>
  <c r="AV39" i="6" s="1"/>
  <c r="AV19" i="20"/>
  <c r="AV40" i="6" s="1"/>
  <c r="AV17" i="20"/>
  <c r="AV38" i="6" s="1"/>
  <c r="AV20" i="20"/>
  <c r="AV41" i="6" s="1"/>
  <c r="U17" i="12"/>
  <c r="U40" s="1"/>
  <c r="AR10" i="20"/>
  <c r="AR31" i="6" s="1"/>
  <c r="AR12" i="20"/>
  <c r="AR33" i="6" s="1"/>
  <c r="AR14" i="20"/>
  <c r="AR35" i="6" s="1"/>
  <c r="AR16" i="20"/>
  <c r="AR37" i="6" s="1"/>
  <c r="AR9" i="20"/>
  <c r="AR11"/>
  <c r="AR32" i="6" s="1"/>
  <c r="AR13" i="20"/>
  <c r="AR34" i="6" s="1"/>
  <c r="AR15" i="20"/>
  <c r="AR36" i="6" s="1"/>
  <c r="AN50" i="8"/>
  <c r="AN49"/>
  <c r="AN55"/>
  <c r="AN53"/>
  <c r="AM23" i="7"/>
  <c r="AM46" i="12"/>
  <c r="AQ34" i="8"/>
  <c r="AN52"/>
  <c r="AN54"/>
  <c r="AN48"/>
  <c r="AN51"/>
  <c r="AP23" i="20"/>
  <c r="AP15" i="12"/>
  <c r="AQ36" i="8"/>
  <c r="AQ33"/>
  <c r="AQ31"/>
  <c r="AQ35"/>
  <c r="AQ30"/>
  <c r="AQ32"/>
  <c r="AO9" i="7"/>
  <c r="AO10"/>
  <c r="AO12" i="6" s="1"/>
  <c r="AO11" i="7"/>
  <c r="AO13" i="6" s="1"/>
  <c r="AO12" i="7"/>
  <c r="AO14" i="6" s="1"/>
  <c r="AO13" i="7"/>
  <c r="AO15" i="6" s="1"/>
  <c r="AO14" i="7"/>
  <c r="AO16" i="6" s="1"/>
  <c r="AO15" i="7"/>
  <c r="AO17" i="6" s="1"/>
  <c r="AO16" i="7"/>
  <c r="AO18" i="6" s="1"/>
  <c r="V54"/>
  <c r="V14" i="8" s="1"/>
  <c r="AM41" i="7"/>
  <c r="AV38" i="8" l="1"/>
  <c r="L10" i="12"/>
  <c r="L71" s="1"/>
  <c r="M53" i="25"/>
  <c r="M57" s="1"/>
  <c r="AV40" i="8"/>
  <c r="AV58" i="6"/>
  <c r="AV59"/>
  <c r="AV19" i="8" s="1"/>
  <c r="AV60" i="6"/>
  <c r="AV20" i="8" s="1"/>
  <c r="AV39"/>
  <c r="AV58"/>
  <c r="AV59"/>
  <c r="AV57" i="6"/>
  <c r="AV17" i="8" s="1"/>
  <c r="AV37"/>
  <c r="AN61"/>
  <c r="AV57"/>
  <c r="AV56"/>
  <c r="AM42"/>
  <c r="AN29"/>
  <c r="AO11" i="6"/>
  <c r="AO22" i="7"/>
  <c r="AX8"/>
  <c r="AW17"/>
  <c r="AW19" i="6" s="1"/>
  <c r="AW18" i="7"/>
  <c r="AW20" i="6" s="1"/>
  <c r="AW20" i="7"/>
  <c r="AW22" i="6" s="1"/>
  <c r="AW19" i="7"/>
  <c r="AW21" i="6" s="1"/>
  <c r="AX8" i="20"/>
  <c r="AW17"/>
  <c r="AW38" i="6" s="1"/>
  <c r="AW18" i="20"/>
  <c r="AW39" i="6" s="1"/>
  <c r="AW20" i="20"/>
  <c r="AW41" i="6" s="1"/>
  <c r="AW19" i="20"/>
  <c r="AW40" i="6" s="1"/>
  <c r="AR30"/>
  <c r="AR43" s="1"/>
  <c r="AR22" i="20"/>
  <c r="AR15" i="12" s="1"/>
  <c r="AS9" i="20"/>
  <c r="AS11"/>
  <c r="AS32" i="6" s="1"/>
  <c r="AS13" i="20"/>
  <c r="AS34" i="6" s="1"/>
  <c r="AS15" i="20"/>
  <c r="AS36" i="6" s="1"/>
  <c r="AS10" i="20"/>
  <c r="AS31" i="6" s="1"/>
  <c r="AS12" i="20"/>
  <c r="AS33" i="6" s="1"/>
  <c r="AS14" i="20"/>
  <c r="AS35" i="6" s="1"/>
  <c r="AS16" i="20"/>
  <c r="AS37" i="6" s="1"/>
  <c r="AQ23" i="20"/>
  <c r="AO53" i="8"/>
  <c r="AO49"/>
  <c r="AN23" i="7"/>
  <c r="AN46" i="12"/>
  <c r="AO48" i="8"/>
  <c r="AO52"/>
  <c r="AO51"/>
  <c r="AO54"/>
  <c r="AO55"/>
  <c r="AO50"/>
  <c r="AR34"/>
  <c r="AR35"/>
  <c r="AR33"/>
  <c r="AR32"/>
  <c r="AR30"/>
  <c r="AR31"/>
  <c r="AR36"/>
  <c r="AP9" i="7"/>
  <c r="AP10"/>
  <c r="AP12" i="6" s="1"/>
  <c r="AP11" i="7"/>
  <c r="AP13" i="6" s="1"/>
  <c r="AP12" i="7"/>
  <c r="AP14" i="6" s="1"/>
  <c r="AP13" i="7"/>
  <c r="AP15" i="6" s="1"/>
  <c r="AP14" i="7"/>
  <c r="AP16" i="6" s="1"/>
  <c r="AP15" i="7"/>
  <c r="AP17" i="6" s="1"/>
  <c r="AP16" i="7"/>
  <c r="AP18" i="6" s="1"/>
  <c r="W54"/>
  <c r="W14" i="8" s="1"/>
  <c r="V53" i="6"/>
  <c r="V13" i="8" s="1"/>
  <c r="AL16" i="12"/>
  <c r="AM49" s="1"/>
  <c r="W51" i="6"/>
  <c r="W11" i="8" s="1"/>
  <c r="AM16" i="12"/>
  <c r="AN49" s="1"/>
  <c r="U50" i="6"/>
  <c r="U10" i="8" s="1"/>
  <c r="U49" i="6"/>
  <c r="U9" i="8" s="1"/>
  <c r="AN41" i="7"/>
  <c r="M10" i="12" l="1"/>
  <c r="M71" s="1"/>
  <c r="N53" i="25"/>
  <c r="N57" s="1"/>
  <c r="AW40" i="8"/>
  <c r="AW58" i="6"/>
  <c r="AW60"/>
  <c r="AW20" i="8" s="1"/>
  <c r="AW38"/>
  <c r="AW59" i="6"/>
  <c r="AW19" i="8" s="1"/>
  <c r="AW37"/>
  <c r="AW39"/>
  <c r="AW57" i="6"/>
  <c r="AW17" i="8" s="1"/>
  <c r="AW58"/>
  <c r="AW57"/>
  <c r="AO61"/>
  <c r="AW56"/>
  <c r="AW59"/>
  <c r="AN42"/>
  <c r="AO29"/>
  <c r="AP11" i="6"/>
  <c r="AP22" i="7"/>
  <c r="AY8"/>
  <c r="AX20"/>
  <c r="AX22" i="6" s="1"/>
  <c r="AX18" i="7"/>
  <c r="AX20" i="6" s="1"/>
  <c r="AX19" i="7"/>
  <c r="AX21" i="6" s="1"/>
  <c r="AX17" i="7"/>
  <c r="AX19" i="6" s="1"/>
  <c r="AY8" i="20"/>
  <c r="AX20"/>
  <c r="AX41" i="6" s="1"/>
  <c r="AX18" i="20"/>
  <c r="AX39" i="6" s="1"/>
  <c r="AX17" i="20"/>
  <c r="AX38" i="6" s="1"/>
  <c r="AX19" i="20"/>
  <c r="AX40" i="6" s="1"/>
  <c r="AS30"/>
  <c r="AS43" s="1"/>
  <c r="AS22" i="20"/>
  <c r="AR23"/>
  <c r="AT10"/>
  <c r="AT31" i="6" s="1"/>
  <c r="AT12" i="20"/>
  <c r="AT33" i="6" s="1"/>
  <c r="AT14" i="20"/>
  <c r="AT35" i="6" s="1"/>
  <c r="AT16" i="20"/>
  <c r="AT37" i="6" s="1"/>
  <c r="AT9" i="20"/>
  <c r="AT11"/>
  <c r="AT32" i="6" s="1"/>
  <c r="AT13" i="20"/>
  <c r="AT34" i="6" s="1"/>
  <c r="AT15" i="20"/>
  <c r="AT36" i="6" s="1"/>
  <c r="AO23" i="7"/>
  <c r="AO46" i="12"/>
  <c r="AP55" i="8"/>
  <c r="AP51"/>
  <c r="AP53"/>
  <c r="AP48"/>
  <c r="AP50"/>
  <c r="AP54"/>
  <c r="AP49"/>
  <c r="AP52"/>
  <c r="AS31"/>
  <c r="AS32"/>
  <c r="AS33"/>
  <c r="AS34"/>
  <c r="AS36"/>
  <c r="AS30"/>
  <c r="AS35"/>
  <c r="AM11" i="1"/>
  <c r="AQ9" i="7"/>
  <c r="AQ10"/>
  <c r="AQ12" i="6" s="1"/>
  <c r="AQ11" i="7"/>
  <c r="AQ13" i="6" s="1"/>
  <c r="AQ12" i="7"/>
  <c r="AQ14" i="6" s="1"/>
  <c r="AQ13" i="7"/>
  <c r="AQ15" i="6" s="1"/>
  <c r="AQ14" i="7"/>
  <c r="AQ16" i="6" s="1"/>
  <c r="AQ15" i="7"/>
  <c r="AQ17" i="6" s="1"/>
  <c r="AQ16" i="7"/>
  <c r="AQ18" i="6" s="1"/>
  <c r="W55"/>
  <c r="W15" i="8" s="1"/>
  <c r="X51" i="6"/>
  <c r="X11" i="8" s="1"/>
  <c r="W53" i="6"/>
  <c r="W13" i="8" s="1"/>
  <c r="V52" i="6"/>
  <c r="V12" i="8" s="1"/>
  <c r="V50" i="6"/>
  <c r="V10" i="8" s="1"/>
  <c r="AM18" i="1"/>
  <c r="U48" i="12"/>
  <c r="AM17" i="1"/>
  <c r="AJ17"/>
  <c r="AR17"/>
  <c r="AK17"/>
  <c r="AH17"/>
  <c r="AP17"/>
  <c r="AI17"/>
  <c r="AQ17"/>
  <c r="AN17"/>
  <c r="AG17"/>
  <c r="AO17"/>
  <c r="AL17"/>
  <c r="E11" i="18"/>
  <c r="W56" i="6"/>
  <c r="W16" i="8" s="1"/>
  <c r="AN16" i="12"/>
  <c r="AO49" s="1"/>
  <c r="V49" i="6"/>
  <c r="V9" i="8" s="1"/>
  <c r="AN18" i="1"/>
  <c r="AM14"/>
  <c r="AJ14"/>
  <c r="AR14"/>
  <c r="AK14"/>
  <c r="AH14"/>
  <c r="AP14"/>
  <c r="AI14"/>
  <c r="AQ14"/>
  <c r="AN14"/>
  <c r="AG14"/>
  <c r="AO14"/>
  <c r="AL14"/>
  <c r="AO41" i="7"/>
  <c r="AX40" i="8" l="1"/>
  <c r="N10" i="12"/>
  <c r="N71" s="1"/>
  <c r="O53" i="25"/>
  <c r="O57" s="1"/>
  <c r="AX60" i="6"/>
  <c r="AX20" i="8" s="1"/>
  <c r="AX38"/>
  <c r="AX58" i="6"/>
  <c r="AX39" i="8"/>
  <c r="AX59" i="6"/>
  <c r="AX19" i="8" s="1"/>
  <c r="AX59"/>
  <c r="AX57" i="6"/>
  <c r="AX17" i="8" s="1"/>
  <c r="AX37"/>
  <c r="AX58"/>
  <c r="AX57"/>
  <c r="AP61"/>
  <c r="AX56"/>
  <c r="AO42"/>
  <c r="AP29"/>
  <c r="U18"/>
  <c r="AQ11" i="6"/>
  <c r="AQ22" i="7"/>
  <c r="AZ8"/>
  <c r="AY19"/>
  <c r="AY21" i="6" s="1"/>
  <c r="AY20" i="7"/>
  <c r="AY22" i="6" s="1"/>
  <c r="AY18" i="7"/>
  <c r="AY20" i="6" s="1"/>
  <c r="AY17" i="7"/>
  <c r="AY19" i="6" s="1"/>
  <c r="AT30"/>
  <c r="AT43" s="1"/>
  <c r="AT22" i="20"/>
  <c r="AZ8"/>
  <c r="AY19"/>
  <c r="AY40" i="6" s="1"/>
  <c r="AY18" i="20"/>
  <c r="AY39" i="6" s="1"/>
  <c r="AY17" i="20"/>
  <c r="AY38" i="6" s="1"/>
  <c r="AY20" i="20"/>
  <c r="AY41" i="6" s="1"/>
  <c r="V17" i="12"/>
  <c r="V40" s="1"/>
  <c r="AU9" i="20"/>
  <c r="AU11"/>
  <c r="AU32" i="6" s="1"/>
  <c r="AU13" i="20"/>
  <c r="AU34" i="6" s="1"/>
  <c r="AU15" i="20"/>
  <c r="AU36" i="6" s="1"/>
  <c r="AU10" i="20"/>
  <c r="AU31" i="6" s="1"/>
  <c r="AU12" i="20"/>
  <c r="AU33" i="6" s="1"/>
  <c r="AU14" i="20"/>
  <c r="AU35" i="6" s="1"/>
  <c r="AU16" i="20"/>
  <c r="AU37" i="6" s="1"/>
  <c r="AQ49" i="8"/>
  <c r="AQ50"/>
  <c r="AQ53"/>
  <c r="AQ55"/>
  <c r="AP23" i="7"/>
  <c r="AP46" i="12"/>
  <c r="AT35" i="8"/>
  <c r="AQ52"/>
  <c r="AQ54"/>
  <c r="AQ48"/>
  <c r="AQ51"/>
  <c r="AT36"/>
  <c r="AT33"/>
  <c r="AT31"/>
  <c r="AS23" i="20"/>
  <c r="AS15" i="12"/>
  <c r="AT30" i="8"/>
  <c r="AT34"/>
  <c r="AT32"/>
  <c r="AQ11" i="1"/>
  <c r="AL11"/>
  <c r="AK11"/>
  <c r="AG11"/>
  <c r="AP11"/>
  <c r="AJ11"/>
  <c r="AO11"/>
  <c r="AN11"/>
  <c r="AN29" s="1"/>
  <c r="AH24" i="6" s="1"/>
  <c r="AI11" i="1"/>
  <c r="AH11"/>
  <c r="AR11"/>
  <c r="E29"/>
  <c r="E15" i="10" s="1"/>
  <c r="AR9" i="7"/>
  <c r="AR10"/>
  <c r="AR12" i="6" s="1"/>
  <c r="AR11" i="7"/>
  <c r="AR13" i="6" s="1"/>
  <c r="AR12" i="7"/>
  <c r="AR14" i="6" s="1"/>
  <c r="AR13" i="7"/>
  <c r="AR15" i="6" s="1"/>
  <c r="AR14" i="7"/>
  <c r="AR16" i="6" s="1"/>
  <c r="AR15" i="7"/>
  <c r="AR17" i="6" s="1"/>
  <c r="AR16" i="7"/>
  <c r="AR18" i="6" s="1"/>
  <c r="AH18" i="1"/>
  <c r="AO18"/>
  <c r="AI18"/>
  <c r="AR18"/>
  <c r="AL18"/>
  <c r="AG18"/>
  <c r="AQ18"/>
  <c r="AP18"/>
  <c r="AK18"/>
  <c r="AJ18"/>
  <c r="X56" i="6"/>
  <c r="X16" i="8" s="1"/>
  <c r="W52" i="6"/>
  <c r="W12" i="8" s="1"/>
  <c r="X55" i="6"/>
  <c r="X15" i="8" s="1"/>
  <c r="V48" i="12"/>
  <c r="AO16"/>
  <c r="AP49" s="1"/>
  <c r="AP41" i="7"/>
  <c r="AM29" i="1"/>
  <c r="AG24" i="6" s="1"/>
  <c r="C19" i="14" l="1"/>
  <c r="P53" i="25"/>
  <c r="P57" s="1"/>
  <c r="O10" i="12"/>
  <c r="AY40" i="8"/>
  <c r="AY38"/>
  <c r="AY59" i="6"/>
  <c r="AY19" i="8" s="1"/>
  <c r="AY60" i="6"/>
  <c r="AY20" i="8" s="1"/>
  <c r="AY58" i="6"/>
  <c r="AY39" i="8"/>
  <c r="AY37"/>
  <c r="AY57" i="6"/>
  <c r="AY17" i="8" s="1"/>
  <c r="AY58"/>
  <c r="AY56"/>
  <c r="AY57"/>
  <c r="AQ61"/>
  <c r="AY59"/>
  <c r="AP42"/>
  <c r="AQ29"/>
  <c r="V18"/>
  <c r="BA8" i="7"/>
  <c r="AZ18"/>
  <c r="AZ20" i="6" s="1"/>
  <c r="AZ19" i="7"/>
  <c r="AZ21" i="6" s="1"/>
  <c r="AZ17" i="7"/>
  <c r="AZ19" i="6" s="1"/>
  <c r="AZ20" i="7"/>
  <c r="AZ22" i="6" s="1"/>
  <c r="AR11"/>
  <c r="AR22" i="7"/>
  <c r="AU30" i="6"/>
  <c r="AU43" s="1"/>
  <c r="AU22" i="20"/>
  <c r="BA8"/>
  <c r="AZ18"/>
  <c r="AZ39" i="6" s="1"/>
  <c r="AZ17" i="20"/>
  <c r="AZ38" i="6" s="1"/>
  <c r="AZ20" i="20"/>
  <c r="AZ41" i="6" s="1"/>
  <c r="AZ19" i="20"/>
  <c r="AZ40" i="6" s="1"/>
  <c r="W17" i="12"/>
  <c r="W40" s="1"/>
  <c r="AG62" i="6"/>
  <c r="AG22" i="8" s="1"/>
  <c r="AH62" i="6"/>
  <c r="AH22" i="8" s="1"/>
  <c r="AK29" i="1"/>
  <c r="AE24" i="6" s="1"/>
  <c r="AQ29" i="1"/>
  <c r="AK24" i="6" s="1"/>
  <c r="AV10" i="20"/>
  <c r="AV31" i="6" s="1"/>
  <c r="AV12" i="20"/>
  <c r="AV33" i="6" s="1"/>
  <c r="AV14" i="20"/>
  <c r="AV35" i="6" s="1"/>
  <c r="AV16" i="20"/>
  <c r="AV37" i="6" s="1"/>
  <c r="AV9" i="20"/>
  <c r="AV11"/>
  <c r="AV32" i="6" s="1"/>
  <c r="AV13" i="20"/>
  <c r="AV34" i="6" s="1"/>
  <c r="AV15" i="20"/>
  <c r="AV36" i="6" s="1"/>
  <c r="AR51" i="8"/>
  <c r="AR54"/>
  <c r="AR53"/>
  <c r="AR49"/>
  <c r="AQ23" i="7"/>
  <c r="AQ46" i="12"/>
  <c r="AR48" i="8"/>
  <c r="AR52"/>
  <c r="AR55"/>
  <c r="AR50"/>
  <c r="AU34"/>
  <c r="AU35"/>
  <c r="AU33"/>
  <c r="AT23" i="20"/>
  <c r="AT15" i="12"/>
  <c r="AU32" i="8"/>
  <c r="AU30"/>
  <c r="AU31"/>
  <c r="AU36"/>
  <c r="AI29" i="1"/>
  <c r="AC24" i="6" s="1"/>
  <c r="AL29" i="1"/>
  <c r="AF24" i="6" s="1"/>
  <c r="AR29" i="1"/>
  <c r="AL24" i="6" s="1"/>
  <c r="E18" i="14" s="1"/>
  <c r="AO29" i="1"/>
  <c r="AI24" i="6" s="1"/>
  <c r="AH29" i="1"/>
  <c r="AB24" i="6" s="1"/>
  <c r="AG47" i="12"/>
  <c r="AH47"/>
  <c r="AP29" i="1"/>
  <c r="AJ24" i="6" s="1"/>
  <c r="AJ29" i="1"/>
  <c r="AD24" i="6" s="1"/>
  <c r="AG29" i="1"/>
  <c r="AA24" i="6" s="1"/>
  <c r="AS9" i="7"/>
  <c r="AS10"/>
  <c r="AS12" i="6" s="1"/>
  <c r="AS11" i="7"/>
  <c r="AS13" i="6" s="1"/>
  <c r="AS12" i="7"/>
  <c r="AS14" i="6" s="1"/>
  <c r="AS13" i="7"/>
  <c r="AS15" i="6" s="1"/>
  <c r="AS14" i="7"/>
  <c r="AS16" i="6" s="1"/>
  <c r="AS15" i="7"/>
  <c r="AS17" i="6" s="1"/>
  <c r="AS16" i="7"/>
  <c r="AS18" i="6" s="1"/>
  <c r="X54"/>
  <c r="X14" i="8" s="1"/>
  <c r="X53" i="6"/>
  <c r="X13" i="8" s="1"/>
  <c r="AP16" i="12"/>
  <c r="AQ49" s="1"/>
  <c r="AQ41" i="7"/>
  <c r="C20" i="14" l="1"/>
  <c r="C21" s="1"/>
  <c r="AZ40" i="8"/>
  <c r="AZ59" i="6"/>
  <c r="AZ19" i="8" s="1"/>
  <c r="AZ38"/>
  <c r="AZ60" i="6"/>
  <c r="AZ20" i="8" s="1"/>
  <c r="AZ39"/>
  <c r="AZ58" i="6"/>
  <c r="AZ37" i="8"/>
  <c r="AZ59"/>
  <c r="AC47" i="12"/>
  <c r="AC62" i="6"/>
  <c r="AC22" i="8" s="1"/>
  <c r="AZ57" i="6"/>
  <c r="AZ17" i="8" s="1"/>
  <c r="AZ56"/>
  <c r="AZ58"/>
  <c r="AR61"/>
  <c r="AZ57"/>
  <c r="AQ42"/>
  <c r="AR29"/>
  <c r="BB8" i="7"/>
  <c r="BA17"/>
  <c r="BA19" i="6" s="1"/>
  <c r="BA19" i="7"/>
  <c r="BA21" i="6" s="1"/>
  <c r="BA20" i="7"/>
  <c r="BA22" i="6" s="1"/>
  <c r="BA18" i="7"/>
  <c r="BA20" i="6" s="1"/>
  <c r="AS11"/>
  <c r="AS22" i="7"/>
  <c r="AV30" i="6"/>
  <c r="AV43" s="1"/>
  <c r="AV22" i="20"/>
  <c r="BB8"/>
  <c r="BA17"/>
  <c r="BA38" i="6" s="1"/>
  <c r="BA19" i="20"/>
  <c r="BA40" i="6" s="1"/>
  <c r="BA18" i="20"/>
  <c r="BA39" i="6" s="1"/>
  <c r="BA20" i="20"/>
  <c r="BA41" i="6" s="1"/>
  <c r="AD62"/>
  <c r="AD22" i="8" s="1"/>
  <c r="AI62" i="6"/>
  <c r="AI22" i="8" s="1"/>
  <c r="AF62" i="6"/>
  <c r="AF22" i="8" s="1"/>
  <c r="AK62" i="6"/>
  <c r="AK22" i="8" s="1"/>
  <c r="AA62" i="6"/>
  <c r="AA22" i="8" s="1"/>
  <c r="AJ62" i="6"/>
  <c r="AJ22" i="8" s="1"/>
  <c r="AB62" i="6"/>
  <c r="AB22" i="8" s="1"/>
  <c r="AL62" i="6"/>
  <c r="AL22" i="8" s="1"/>
  <c r="AE62" i="6"/>
  <c r="AE22" i="8" s="1"/>
  <c r="AK47" i="12"/>
  <c r="AE47"/>
  <c r="AL47"/>
  <c r="AW9" i="20"/>
  <c r="AW11"/>
  <c r="AW32" i="6" s="1"/>
  <c r="AW13" i="20"/>
  <c r="AW34" i="6" s="1"/>
  <c r="AW15" i="20"/>
  <c r="AW36" i="6" s="1"/>
  <c r="AW10" i="20"/>
  <c r="AW31" i="6" s="1"/>
  <c r="AW12" i="20"/>
  <c r="AW33" i="6" s="1"/>
  <c r="AW14" i="20"/>
  <c r="AW35" i="6" s="1"/>
  <c r="AW16" i="20"/>
  <c r="AW37" i="6" s="1"/>
  <c r="AR23" i="7"/>
  <c r="AR46" i="12"/>
  <c r="AS55" i="8"/>
  <c r="AS48"/>
  <c r="AS53"/>
  <c r="AS51"/>
  <c r="AS50"/>
  <c r="AS52"/>
  <c r="AS49"/>
  <c r="AS54"/>
  <c r="AU23" i="20"/>
  <c r="AU15" i="12"/>
  <c r="AV31" i="8"/>
  <c r="AV32"/>
  <c r="AV33"/>
  <c r="AV34"/>
  <c r="AV36"/>
  <c r="AV30"/>
  <c r="AV35"/>
  <c r="AF47" i="12"/>
  <c r="AI47"/>
  <c r="AB47"/>
  <c r="AA47"/>
  <c r="AD47"/>
  <c r="AJ47"/>
  <c r="AT9" i="7"/>
  <c r="AT10"/>
  <c r="AT12" i="6" s="1"/>
  <c r="AT11" i="7"/>
  <c r="AT13" i="6" s="1"/>
  <c r="AT12" i="7"/>
  <c r="AT14" i="6" s="1"/>
  <c r="AT13" i="7"/>
  <c r="AT15" i="6" s="1"/>
  <c r="AT14" i="7"/>
  <c r="AT16" i="6" s="1"/>
  <c r="AT15" i="7"/>
  <c r="AT17" i="6" s="1"/>
  <c r="AT16" i="7"/>
  <c r="AT18" i="6" s="1"/>
  <c r="Y54"/>
  <c r="Y14" i="8" s="1"/>
  <c r="Y56" i="6"/>
  <c r="Y16" i="8" s="1"/>
  <c r="W49" i="6"/>
  <c r="W9" i="8" s="1"/>
  <c r="AQ16" i="12"/>
  <c r="AR49" s="1"/>
  <c r="Y51" i="6"/>
  <c r="Y11" i="8" s="1"/>
  <c r="AR41" i="7"/>
  <c r="W50" i="6"/>
  <c r="W10" i="8" s="1"/>
  <c r="BA60" i="6" l="1"/>
  <c r="BA20" i="8" s="1"/>
  <c r="BA38"/>
  <c r="BA58" i="6"/>
  <c r="BA57"/>
  <c r="BA17" i="8" s="1"/>
  <c r="BA39"/>
  <c r="BA59" i="6"/>
  <c r="BA19" i="8" s="1"/>
  <c r="BA40"/>
  <c r="BA37"/>
  <c r="BA57"/>
  <c r="AS61"/>
  <c r="BA58"/>
  <c r="BA59"/>
  <c r="BA56"/>
  <c r="AR42"/>
  <c r="AS29"/>
  <c r="BC8" i="7"/>
  <c r="BB20"/>
  <c r="BB22" i="6" s="1"/>
  <c r="BB17" i="7"/>
  <c r="BB19" i="6" s="1"/>
  <c r="BB19" i="7"/>
  <c r="BB21" i="6" s="1"/>
  <c r="BB18" i="7"/>
  <c r="BB20" i="6" s="1"/>
  <c r="AT11"/>
  <c r="AT22" i="7"/>
  <c r="BC8" i="20"/>
  <c r="BB20"/>
  <c r="BB41" i="6" s="1"/>
  <c r="BB19" i="20"/>
  <c r="BB40" i="6" s="1"/>
  <c r="BB17" i="20"/>
  <c r="BB38" i="6" s="1"/>
  <c r="BB18" i="20"/>
  <c r="BB39" i="6" s="1"/>
  <c r="AW30"/>
  <c r="AW43" s="1"/>
  <c r="AW22" i="20"/>
  <c r="AX10"/>
  <c r="AX31" i="6" s="1"/>
  <c r="AX12" i="20"/>
  <c r="AX33" i="6" s="1"/>
  <c r="AX14" i="20"/>
  <c r="AX35" i="6" s="1"/>
  <c r="AX16" i="20"/>
  <c r="AX37" i="6" s="1"/>
  <c r="AX9" i="20"/>
  <c r="AX11"/>
  <c r="AX32" i="6" s="1"/>
  <c r="AX13" i="20"/>
  <c r="AX34" i="6" s="1"/>
  <c r="AX15" i="20"/>
  <c r="AX36" i="6" s="1"/>
  <c r="AT49" i="8"/>
  <c r="AT50"/>
  <c r="AT53"/>
  <c r="AT55"/>
  <c r="AS23" i="7"/>
  <c r="AS46" i="12"/>
  <c r="AT54" i="8"/>
  <c r="AT52"/>
  <c r="AT51"/>
  <c r="AT48"/>
  <c r="AV23" i="20"/>
  <c r="AV15" i="12"/>
  <c r="AW36" i="8"/>
  <c r="AW33"/>
  <c r="AW31"/>
  <c r="AW35"/>
  <c r="AW30"/>
  <c r="AW34"/>
  <c r="AW32"/>
  <c r="AU9" i="7"/>
  <c r="AU10"/>
  <c r="AU12" i="6" s="1"/>
  <c r="AU11" i="7"/>
  <c r="AU13" i="6" s="1"/>
  <c r="AU12" i="7"/>
  <c r="AU14" i="6" s="1"/>
  <c r="AU13" i="7"/>
  <c r="AU15" i="6" s="1"/>
  <c r="AU14" i="7"/>
  <c r="AU16" i="6" s="1"/>
  <c r="AU15" i="7"/>
  <c r="AU17" i="6" s="1"/>
  <c r="AU16" i="7"/>
  <c r="AU18" i="6" s="1"/>
  <c r="Z51"/>
  <c r="Z11" i="8" s="1"/>
  <c r="X50" i="6"/>
  <c r="X10" i="8" s="1"/>
  <c r="Y53" i="6"/>
  <c r="Y13" i="8" s="1"/>
  <c r="X49" i="6"/>
  <c r="X9" i="8" s="1"/>
  <c r="Y55" i="6"/>
  <c r="Y15" i="8" s="1"/>
  <c r="AR16" i="12"/>
  <c r="AS49" s="1"/>
  <c r="AS41" i="7"/>
  <c r="W48" i="12"/>
  <c r="X52" i="6"/>
  <c r="X12" i="8" s="1"/>
  <c r="BB38" l="1"/>
  <c r="BB60" i="6"/>
  <c r="BB20" i="8" s="1"/>
  <c r="BB59" i="6"/>
  <c r="BB19" i="8" s="1"/>
  <c r="BB40"/>
  <c r="BB39"/>
  <c r="BB58" i="6"/>
  <c r="BB37" i="8"/>
  <c r="BB57" i="6"/>
  <c r="BB17" i="8" s="1"/>
  <c r="BB56"/>
  <c r="BB58"/>
  <c r="AT61"/>
  <c r="BB59"/>
  <c r="BB57"/>
  <c r="AS42"/>
  <c r="AT29"/>
  <c r="W18"/>
  <c r="AU11" i="6"/>
  <c r="AU22" i="7"/>
  <c r="BD8"/>
  <c r="BC19"/>
  <c r="BC21" i="6" s="1"/>
  <c r="BC17" i="7"/>
  <c r="BC19" i="6" s="1"/>
  <c r="BC18" i="7"/>
  <c r="BC20" i="6" s="1"/>
  <c r="BC20" i="7"/>
  <c r="BC22" i="6" s="1"/>
  <c r="BD8" i="20"/>
  <c r="BC19"/>
  <c r="BC40" i="6" s="1"/>
  <c r="BC20" i="20"/>
  <c r="BC41" i="6" s="1"/>
  <c r="BC18" i="20"/>
  <c r="BC39" i="6" s="1"/>
  <c r="BC17" i="20"/>
  <c r="BC38" i="6" s="1"/>
  <c r="AX30"/>
  <c r="AX43" s="1"/>
  <c r="F32" i="14" s="1"/>
  <c r="AX22" i="20"/>
  <c r="X17" i="12"/>
  <c r="X40" s="1"/>
  <c r="AY9" i="20"/>
  <c r="AY11"/>
  <c r="AY32" i="6" s="1"/>
  <c r="AY13" i="20"/>
  <c r="AY34" i="6" s="1"/>
  <c r="AY15" i="20"/>
  <c r="AY36" i="6" s="1"/>
  <c r="AY10" i="20"/>
  <c r="AY31" i="6" s="1"/>
  <c r="AY12" i="20"/>
  <c r="AY33" i="6" s="1"/>
  <c r="AY14" i="20"/>
  <c r="AY35" i="6" s="1"/>
  <c r="AY16" i="20"/>
  <c r="AY37" i="6" s="1"/>
  <c r="AT23" i="7"/>
  <c r="AT46" i="12"/>
  <c r="AU51" i="8"/>
  <c r="AU54"/>
  <c r="AU53"/>
  <c r="AU49"/>
  <c r="AU48"/>
  <c r="AU52"/>
  <c r="AU55"/>
  <c r="AU50"/>
  <c r="AW23" i="20"/>
  <c r="AW15" i="12"/>
  <c r="AX34" i="8"/>
  <c r="AX35"/>
  <c r="AX33"/>
  <c r="AX32"/>
  <c r="AX30"/>
  <c r="AX31"/>
  <c r="AX36"/>
  <c r="AV9" i="7"/>
  <c r="AV10"/>
  <c r="AV12" i="6" s="1"/>
  <c r="AV11" i="7"/>
  <c r="AV13" i="6" s="1"/>
  <c r="AV12" i="7"/>
  <c r="AV14" i="6" s="1"/>
  <c r="AV13" i="7"/>
  <c r="AV15" i="6" s="1"/>
  <c r="AV14" i="7"/>
  <c r="AV16" i="6" s="1"/>
  <c r="AV15" i="7"/>
  <c r="AV17" i="6" s="1"/>
  <c r="AV16" i="7"/>
  <c r="AV18" i="6" s="1"/>
  <c r="Y52"/>
  <c r="Y12" i="8" s="1"/>
  <c r="Z54" i="6"/>
  <c r="Z14" i="8" s="1"/>
  <c r="Z55" i="6"/>
  <c r="Z15" i="8" s="1"/>
  <c r="X48" i="12"/>
  <c r="AS16"/>
  <c r="AT49" s="1"/>
  <c r="AT41" i="7"/>
  <c r="BC38" i="8" l="1"/>
  <c r="BC59" i="6"/>
  <c r="BC19" i="8" s="1"/>
  <c r="BC39"/>
  <c r="BC58" i="6"/>
  <c r="BC37" i="8"/>
  <c r="BC40"/>
  <c r="BC57" i="6"/>
  <c r="BC17" i="8" s="1"/>
  <c r="BC60" i="6"/>
  <c r="BC20" i="8" s="1"/>
  <c r="BC57"/>
  <c r="BC56"/>
  <c r="BC58"/>
  <c r="AU61"/>
  <c r="BC59"/>
  <c r="AT42"/>
  <c r="AU29"/>
  <c r="X18"/>
  <c r="BE8" i="7"/>
  <c r="BD18"/>
  <c r="BD20" i="6" s="1"/>
  <c r="BD20" i="7"/>
  <c r="BD22" i="6" s="1"/>
  <c r="BD19" i="7"/>
  <c r="BD21" i="6" s="1"/>
  <c r="BD17" i="7"/>
  <c r="BD19" i="6" s="1"/>
  <c r="AV11"/>
  <c r="AV22" i="7"/>
  <c r="AY30" i="6"/>
  <c r="AY43" s="1"/>
  <c r="AY22" i="20"/>
  <c r="BE8"/>
  <c r="BD18"/>
  <c r="BD39" i="6" s="1"/>
  <c r="BD19" i="20"/>
  <c r="BD40" i="6" s="1"/>
  <c r="BD17" i="20"/>
  <c r="BD38" i="6" s="1"/>
  <c r="BD20" i="20"/>
  <c r="BD41" i="6" s="1"/>
  <c r="AZ10" i="20"/>
  <c r="AZ31" i="6" s="1"/>
  <c r="AZ12" i="20"/>
  <c r="AZ33" i="6" s="1"/>
  <c r="AZ14" i="20"/>
  <c r="AZ35" i="6" s="1"/>
  <c r="AZ16" i="20"/>
  <c r="AZ37" i="6" s="1"/>
  <c r="AZ9" i="20"/>
  <c r="AZ11"/>
  <c r="AZ32" i="6" s="1"/>
  <c r="AZ13" i="20"/>
  <c r="AZ34" i="6" s="1"/>
  <c r="AZ15" i="20"/>
  <c r="AZ36" i="6" s="1"/>
  <c r="AV55" i="8"/>
  <c r="AV48"/>
  <c r="AV53"/>
  <c r="AV51"/>
  <c r="AU23" i="7"/>
  <c r="AU46" i="12"/>
  <c r="AY36" i="8"/>
  <c r="AV50"/>
  <c r="AV52"/>
  <c r="AV49"/>
  <c r="AV54"/>
  <c r="AX23" i="20"/>
  <c r="F18" i="1" s="1"/>
  <c r="AX15" i="12"/>
  <c r="AY31" i="8"/>
  <c r="AY32"/>
  <c r="AY33"/>
  <c r="AY34"/>
  <c r="AY30"/>
  <c r="AY35"/>
  <c r="AW9" i="7"/>
  <c r="AW10"/>
  <c r="AW12" i="6" s="1"/>
  <c r="AW11" i="7"/>
  <c r="AW13" i="6" s="1"/>
  <c r="AW12" i="7"/>
  <c r="AW14" i="6" s="1"/>
  <c r="AW13" i="7"/>
  <c r="AW15" i="6" s="1"/>
  <c r="AW14" i="7"/>
  <c r="AW16" i="6" s="1"/>
  <c r="AW15" i="7"/>
  <c r="AW17" i="6" s="1"/>
  <c r="AW16" i="7"/>
  <c r="AW18" i="6" s="1"/>
  <c r="Z56"/>
  <c r="Z16" i="8" s="1"/>
  <c r="Y50" i="6"/>
  <c r="Y10" i="8" s="1"/>
  <c r="Y17" i="12"/>
  <c r="Y40" s="1"/>
  <c r="AU41" i="7"/>
  <c r="AT16" i="12"/>
  <c r="AU49" s="1"/>
  <c r="BD38" i="8" l="1"/>
  <c r="BD40"/>
  <c r="BD59" i="6"/>
  <c r="BD19" i="8" s="1"/>
  <c r="BD58" i="6"/>
  <c r="BD39" i="8"/>
  <c r="BD60" i="6"/>
  <c r="BD20" i="8" s="1"/>
  <c r="BD57"/>
  <c r="BD59"/>
  <c r="BD57" i="6"/>
  <c r="BD17" i="8" s="1"/>
  <c r="BD37"/>
  <c r="AV61"/>
  <c r="BD56"/>
  <c r="BD58"/>
  <c r="AU42"/>
  <c r="AV29"/>
  <c r="BF8" i="7"/>
  <c r="BE17"/>
  <c r="BE19" i="6" s="1"/>
  <c r="BE18" i="7"/>
  <c r="BE20" i="6" s="1"/>
  <c r="BE20" i="7"/>
  <c r="BE22" i="6" s="1"/>
  <c r="BE19" i="7"/>
  <c r="BE21" i="6" s="1"/>
  <c r="AW11"/>
  <c r="AW22" i="7"/>
  <c r="BF8" i="20"/>
  <c r="BE17"/>
  <c r="BE38" i="6" s="1"/>
  <c r="BE20" i="20"/>
  <c r="BE41" i="6" s="1"/>
  <c r="BE18" i="20"/>
  <c r="BE39" i="6" s="1"/>
  <c r="BE19" i="20"/>
  <c r="BE40" i="6" s="1"/>
  <c r="AZ30"/>
  <c r="AZ43" s="1"/>
  <c r="AZ22" i="20"/>
  <c r="F11" i="1"/>
  <c r="F9"/>
  <c r="BA9" i="20"/>
  <c r="BA11"/>
  <c r="BA32" i="6" s="1"/>
  <c r="BA13" i="20"/>
  <c r="BA34" i="6" s="1"/>
  <c r="BA15" i="20"/>
  <c r="BA36" i="6" s="1"/>
  <c r="BA10" i="20"/>
  <c r="BA31" i="6" s="1"/>
  <c r="BA12" i="20"/>
  <c r="BA33" i="6" s="1"/>
  <c r="BA14" i="20"/>
  <c r="BA35" i="6" s="1"/>
  <c r="BA16" i="20"/>
  <c r="BA37" i="6" s="1"/>
  <c r="AV23" i="7"/>
  <c r="AV46" i="12"/>
  <c r="AW54" i="8"/>
  <c r="AW52"/>
  <c r="AW53"/>
  <c r="AW55"/>
  <c r="AW49"/>
  <c r="AW50"/>
  <c r="AW51"/>
  <c r="AW48"/>
  <c r="AY23" i="20"/>
  <c r="AY15" i="12"/>
  <c r="F17" i="1"/>
  <c r="F14"/>
  <c r="AZ36" i="8"/>
  <c r="AZ33"/>
  <c r="AZ31"/>
  <c r="AZ35"/>
  <c r="AZ30"/>
  <c r="AZ34"/>
  <c r="AZ32"/>
  <c r="AX9" i="7"/>
  <c r="AX10"/>
  <c r="AX12" i="6" s="1"/>
  <c r="AX11" i="7"/>
  <c r="AX13" i="6" s="1"/>
  <c r="AX12" i="7"/>
  <c r="AX14" i="6" s="1"/>
  <c r="AX13" i="7"/>
  <c r="AX15" i="6" s="1"/>
  <c r="AX14" i="7"/>
  <c r="AX16" i="6" s="1"/>
  <c r="AX15" i="7"/>
  <c r="AX17" i="6" s="1"/>
  <c r="AX16" i="7"/>
  <c r="AX18" i="6" s="1"/>
  <c r="Z53"/>
  <c r="Z13" i="8" s="1"/>
  <c r="AA51" i="6"/>
  <c r="AA11" i="8" s="1"/>
  <c r="Y48" i="12"/>
  <c r="Y49" i="6"/>
  <c r="Y9" i="8" s="1"/>
  <c r="AU16" i="12"/>
  <c r="AV49" s="1"/>
  <c r="AV41" i="7"/>
  <c r="BE59" i="6" l="1"/>
  <c r="BE19" i="8" s="1"/>
  <c r="BE39"/>
  <c r="BE40"/>
  <c r="BE58" i="6"/>
  <c r="BE38" i="8"/>
  <c r="BE60" i="6"/>
  <c r="BE20" i="8" s="1"/>
  <c r="BE57" i="6"/>
  <c r="BE17" i="8" s="1"/>
  <c r="BE37"/>
  <c r="AW61"/>
  <c r="BE58"/>
  <c r="BE59"/>
  <c r="BE57"/>
  <c r="BE56"/>
  <c r="AV42"/>
  <c r="AW29"/>
  <c r="Y18"/>
  <c r="BG8" i="7"/>
  <c r="BF20"/>
  <c r="BF22" i="6" s="1"/>
  <c r="BF18" i="7"/>
  <c r="BF20" i="6" s="1"/>
  <c r="BF19" i="7"/>
  <c r="BF21" i="6" s="1"/>
  <c r="BF17" i="7"/>
  <c r="BF19" i="6" s="1"/>
  <c r="AX11"/>
  <c r="AX22" i="7"/>
  <c r="BG8" i="20"/>
  <c r="BF20"/>
  <c r="BF41" i="6" s="1"/>
  <c r="BF18" i="20"/>
  <c r="BF39" i="6" s="1"/>
  <c r="BF17" i="20"/>
  <c r="BF38" i="6" s="1"/>
  <c r="BF19" i="20"/>
  <c r="BF40" i="6" s="1"/>
  <c r="BA30"/>
  <c r="BA43" s="1"/>
  <c r="BA22" i="20"/>
  <c r="Z17" i="12"/>
  <c r="Z40" s="1"/>
  <c r="AY9" i="1"/>
  <c r="AT9"/>
  <c r="BB9"/>
  <c r="AZ9"/>
  <c r="AU9"/>
  <c r="BC9"/>
  <c r="AX9"/>
  <c r="AS9"/>
  <c r="BA9"/>
  <c r="AV9"/>
  <c r="AW9"/>
  <c r="BD9"/>
  <c r="BB10" i="20"/>
  <c r="BB31" i="6" s="1"/>
  <c r="BB12" i="20"/>
  <c r="BB33" i="6" s="1"/>
  <c r="BB14" i="20"/>
  <c r="BB35" i="6" s="1"/>
  <c r="BB16" i="20"/>
  <c r="BB37" i="6" s="1"/>
  <c r="BB9" i="20"/>
  <c r="BB11"/>
  <c r="BB32" i="6" s="1"/>
  <c r="BB13" i="20"/>
  <c r="BB34" i="6" s="1"/>
  <c r="BB15" i="20"/>
  <c r="BB36" i="6" s="1"/>
  <c r="AX51" i="8"/>
  <c r="AX49"/>
  <c r="AX53"/>
  <c r="AX54"/>
  <c r="AW23" i="7"/>
  <c r="AW46" i="12"/>
  <c r="AX48" i="8"/>
  <c r="AX50"/>
  <c r="AX55"/>
  <c r="AX52"/>
  <c r="BA34"/>
  <c r="BA35"/>
  <c r="BA33"/>
  <c r="AZ23" i="20"/>
  <c r="AZ15" i="12"/>
  <c r="BA32" i="8"/>
  <c r="BA30"/>
  <c r="BA31"/>
  <c r="BA36"/>
  <c r="AY9" i="7"/>
  <c r="AY10"/>
  <c r="AY12" i="6" s="1"/>
  <c r="AY11" i="7"/>
  <c r="AY13" i="6" s="1"/>
  <c r="AY12" i="7"/>
  <c r="AY14" i="6" s="1"/>
  <c r="AY13" i="7"/>
  <c r="AY15" i="6" s="1"/>
  <c r="AY14" i="7"/>
  <c r="AY16" i="6" s="1"/>
  <c r="AY15" i="7"/>
  <c r="AY17" i="6" s="1"/>
  <c r="AY16" i="7"/>
  <c r="AY18" i="6" s="1"/>
  <c r="AA56"/>
  <c r="AA16" i="8" s="1"/>
  <c r="AA55" i="6"/>
  <c r="AA15" i="8" s="1"/>
  <c r="AB51" i="6"/>
  <c r="AB11" i="8" s="1"/>
  <c r="AA54" i="6"/>
  <c r="AA14" i="8" s="1"/>
  <c r="Z52" i="6"/>
  <c r="Z12" i="8" s="1"/>
  <c r="AV16" i="12"/>
  <c r="AW49" s="1"/>
  <c r="AW41" i="7"/>
  <c r="Z49" i="6"/>
  <c r="Z9" i="8" s="1"/>
  <c r="BF59" i="6" l="1"/>
  <c r="BF19" i="8" s="1"/>
  <c r="BF39"/>
  <c r="BF40"/>
  <c r="BF60" i="6"/>
  <c r="BF20" i="8" s="1"/>
  <c r="BF58" i="6"/>
  <c r="BF38" i="8"/>
  <c r="BF37"/>
  <c r="BF57" i="6"/>
  <c r="BF17" i="8" s="1"/>
  <c r="BF59"/>
  <c r="AX61"/>
  <c r="F31" i="14" s="1"/>
  <c r="BF58" i="8"/>
  <c r="BF57"/>
  <c r="BF56"/>
  <c r="AW42"/>
  <c r="AX29"/>
  <c r="BH8" i="7"/>
  <c r="BG19"/>
  <c r="BG21" i="6" s="1"/>
  <c r="BG20" i="7"/>
  <c r="BG22" i="6" s="1"/>
  <c r="BG18" i="7"/>
  <c r="BG20" i="6" s="1"/>
  <c r="BG17" i="7"/>
  <c r="BG19" i="6" s="1"/>
  <c r="AY11"/>
  <c r="AY22" i="7"/>
  <c r="BB30" i="6"/>
  <c r="BB43" s="1"/>
  <c r="BB22" i="20"/>
  <c r="BB15" i="12" s="1"/>
  <c r="BH8" i="20"/>
  <c r="BG19"/>
  <c r="BG40" i="6" s="1"/>
  <c r="BG18" i="20"/>
  <c r="BG39" i="6" s="1"/>
  <c r="BG17" i="20"/>
  <c r="BG38" i="6" s="1"/>
  <c r="BG20" i="20"/>
  <c r="BG41" i="6" s="1"/>
  <c r="BC9" i="20"/>
  <c r="BC11"/>
  <c r="BC32" i="6" s="1"/>
  <c r="BC13" i="20"/>
  <c r="BC34" i="6" s="1"/>
  <c r="BC15" i="20"/>
  <c r="BC36" i="6" s="1"/>
  <c r="BC10" i="20"/>
  <c r="BC31" i="6" s="1"/>
  <c r="BC12" i="20"/>
  <c r="BC33" i="6" s="1"/>
  <c r="BC14" i="20"/>
  <c r="BC35" i="6" s="1"/>
  <c r="BC16" i="20"/>
  <c r="BC37" i="6" s="1"/>
  <c r="AY55" i="8"/>
  <c r="AY48"/>
  <c r="AY53"/>
  <c r="AY51"/>
  <c r="AX23" i="7"/>
  <c r="AX46" i="12"/>
  <c r="AY52" i="8"/>
  <c r="AY50"/>
  <c r="AY54"/>
  <c r="AY49"/>
  <c r="BA23" i="20"/>
  <c r="BA15" i="12"/>
  <c r="BB31" i="8"/>
  <c r="BB32"/>
  <c r="BB33"/>
  <c r="BB34"/>
  <c r="BB36"/>
  <c r="BB30"/>
  <c r="BB35"/>
  <c r="AZ9" i="7"/>
  <c r="AZ10"/>
  <c r="AZ12" i="6" s="1"/>
  <c r="AZ11" i="7"/>
  <c r="AZ13" i="6" s="1"/>
  <c r="AZ12" i="7"/>
  <c r="AZ14" i="6" s="1"/>
  <c r="AZ13" i="7"/>
  <c r="AZ15" i="6" s="1"/>
  <c r="AZ14" i="7"/>
  <c r="AZ16" i="6" s="1"/>
  <c r="AZ15" i="7"/>
  <c r="AZ17" i="6" s="1"/>
  <c r="AZ16" i="7"/>
  <c r="AZ18" i="6" s="1"/>
  <c r="AB55"/>
  <c r="AB15" i="8" s="1"/>
  <c r="AB56" i="6"/>
  <c r="AB16" i="8" s="1"/>
  <c r="AB54" i="6"/>
  <c r="AB14" i="8" s="1"/>
  <c r="AA53" i="6"/>
  <c r="AA13" i="8" s="1"/>
  <c r="Z18"/>
  <c r="AW16" i="12"/>
  <c r="AX49" s="1"/>
  <c r="AX41" i="7"/>
  <c r="F11" i="10" s="1"/>
  <c r="BG59" i="6" l="1"/>
  <c r="BG19" i="8" s="1"/>
  <c r="BG39"/>
  <c r="BG60" i="6"/>
  <c r="BG20" i="8" s="1"/>
  <c r="BG38"/>
  <c r="BG40"/>
  <c r="BG58" i="6"/>
  <c r="BG59" i="8"/>
  <c r="BG56"/>
  <c r="BG37"/>
  <c r="BG57" i="6"/>
  <c r="BG17" i="8" s="1"/>
  <c r="AY61"/>
  <c r="BG58"/>
  <c r="BG57"/>
  <c r="AX42"/>
  <c r="F17" i="14" s="1"/>
  <c r="AY29" i="8"/>
  <c r="BI8" i="7"/>
  <c r="BH18"/>
  <c r="BH20" i="6" s="1"/>
  <c r="BH17" i="7"/>
  <c r="BH19" i="6" s="1"/>
  <c r="BH20" i="7"/>
  <c r="BH22" i="6" s="1"/>
  <c r="BH19" i="7"/>
  <c r="BH21" i="6" s="1"/>
  <c r="AZ11"/>
  <c r="AZ22" i="7"/>
  <c r="BI8" i="20"/>
  <c r="BH18"/>
  <c r="BH39" i="6" s="1"/>
  <c r="BH17" i="20"/>
  <c r="BH38" i="6" s="1"/>
  <c r="BH20" i="20"/>
  <c r="BH41" i="6" s="1"/>
  <c r="BH19" i="20"/>
  <c r="BH40" i="6" s="1"/>
  <c r="BC30"/>
  <c r="BC43" s="1"/>
  <c r="BC22" i="20"/>
  <c r="BB23"/>
  <c r="BD10"/>
  <c r="BD31" i="6" s="1"/>
  <c r="BD12" i="20"/>
  <c r="BD33" i="6" s="1"/>
  <c r="BD14" i="20"/>
  <c r="BD35" i="6" s="1"/>
  <c r="BD16" i="20"/>
  <c r="BD37" i="6" s="1"/>
  <c r="BD9" i="20"/>
  <c r="BD11"/>
  <c r="BD32" i="6" s="1"/>
  <c r="BD13" i="20"/>
  <c r="BD34" i="6" s="1"/>
  <c r="BD15" i="20"/>
  <c r="BD36" i="6" s="1"/>
  <c r="AZ54" i="8"/>
  <c r="AZ52"/>
  <c r="AZ53"/>
  <c r="AZ55"/>
  <c r="AY23" i="7"/>
  <c r="AY46" i="12"/>
  <c r="AZ49" i="8"/>
  <c r="AZ50"/>
  <c r="AZ51"/>
  <c r="AZ48"/>
  <c r="BC36"/>
  <c r="BC33"/>
  <c r="BC31"/>
  <c r="BC35"/>
  <c r="BC30"/>
  <c r="BC34"/>
  <c r="BC32"/>
  <c r="BA9" i="7"/>
  <c r="BA10"/>
  <c r="BA12" i="6" s="1"/>
  <c r="BA11" i="7"/>
  <c r="BA13" i="6" s="1"/>
  <c r="BA12" i="7"/>
  <c r="BA14" i="6" s="1"/>
  <c r="BA13" i="7"/>
  <c r="BA15" i="6" s="1"/>
  <c r="BA14" i="7"/>
  <c r="BA16" i="6" s="1"/>
  <c r="BA15" i="7"/>
  <c r="BA17" i="6" s="1"/>
  <c r="BA16" i="7"/>
  <c r="BA18" i="6" s="1"/>
  <c r="AA52"/>
  <c r="AA12" i="8" s="1"/>
  <c r="AB53" i="6"/>
  <c r="AB13" i="8" s="1"/>
  <c r="AY41" i="7"/>
  <c r="Z50" i="6"/>
  <c r="BH39" i="8" l="1"/>
  <c r="BH58" i="6"/>
  <c r="BH40" i="8"/>
  <c r="BH57" i="6"/>
  <c r="BH17" i="8" s="1"/>
  <c r="BH60" i="6"/>
  <c r="BH20" i="8" s="1"/>
  <c r="BH59" i="6"/>
  <c r="BH19" i="8" s="1"/>
  <c r="BH38"/>
  <c r="BH37"/>
  <c r="BH56"/>
  <c r="BH57"/>
  <c r="AZ61"/>
  <c r="BH59"/>
  <c r="BH58"/>
  <c r="AY42"/>
  <c r="AZ29"/>
  <c r="BJ8" i="7"/>
  <c r="BI17"/>
  <c r="BI19" i="6" s="1"/>
  <c r="BI19" i="7"/>
  <c r="BI21" i="6" s="1"/>
  <c r="BI20" i="7"/>
  <c r="BI22" i="6" s="1"/>
  <c r="BI18" i="7"/>
  <c r="BI20" i="6" s="1"/>
  <c r="BA11"/>
  <c r="BA22" i="7"/>
  <c r="BD30" i="6"/>
  <c r="BD43" s="1"/>
  <c r="BD22" i="20"/>
  <c r="BJ8"/>
  <c r="BI17"/>
  <c r="BI38" i="6" s="1"/>
  <c r="BI18" i="20"/>
  <c r="BI39" i="6" s="1"/>
  <c r="BI20" i="20"/>
  <c r="BI41" i="6" s="1"/>
  <c r="BI19" i="20"/>
  <c r="BI40" i="6" s="1"/>
  <c r="BE9" i="20"/>
  <c r="BE11"/>
  <c r="BE32" i="6" s="1"/>
  <c r="BE13" i="20"/>
  <c r="BE34" i="6" s="1"/>
  <c r="BE15" i="20"/>
  <c r="BE36" i="6" s="1"/>
  <c r="BE10" i="20"/>
  <c r="BE31" i="6" s="1"/>
  <c r="BE12" i="20"/>
  <c r="BE33" i="6" s="1"/>
  <c r="BE14" i="20"/>
  <c r="BE35" i="6" s="1"/>
  <c r="BE16" i="20"/>
  <c r="BE37" i="6" s="1"/>
  <c r="AZ23" i="7"/>
  <c r="AZ46" i="12"/>
  <c r="BA51" i="8"/>
  <c r="BA49"/>
  <c r="BA53"/>
  <c r="BA54"/>
  <c r="BA48"/>
  <c r="BA50"/>
  <c r="BA55"/>
  <c r="BA52"/>
  <c r="BC23" i="20"/>
  <c r="BC15" i="12"/>
  <c r="BD34" i="8"/>
  <c r="BD35"/>
  <c r="BD33"/>
  <c r="BD32"/>
  <c r="BD30"/>
  <c r="BD31"/>
  <c r="BD36"/>
  <c r="Z10"/>
  <c r="D10" i="19" s="1"/>
  <c r="BB9" i="7"/>
  <c r="BB10"/>
  <c r="BB12" i="6" s="1"/>
  <c r="BB11" i="7"/>
  <c r="BB13" i="6" s="1"/>
  <c r="BB12" i="7"/>
  <c r="BB14" i="6" s="1"/>
  <c r="BB13" i="7"/>
  <c r="BB15" i="6" s="1"/>
  <c r="BB14" i="7"/>
  <c r="BB16" i="6" s="1"/>
  <c r="BB15" i="7"/>
  <c r="BB17" i="6" s="1"/>
  <c r="BB16" i="7"/>
  <c r="BB18" i="6" s="1"/>
  <c r="AA50"/>
  <c r="AA10" i="8" s="1"/>
  <c r="AC51" i="6"/>
  <c r="AC11" i="8" s="1"/>
  <c r="AB52" i="6"/>
  <c r="AB12" i="8" s="1"/>
  <c r="Z48" i="12"/>
  <c r="AY16"/>
  <c r="AZ49" s="1"/>
  <c r="D12" i="10"/>
  <c r="AA48" i="12"/>
  <c r="AA49" i="6"/>
  <c r="AA9" i="8" s="1"/>
  <c r="AZ41" i="7"/>
  <c r="AX16" i="12"/>
  <c r="AY49" s="1"/>
  <c r="BI59" i="6" l="1"/>
  <c r="BI19" i="8" s="1"/>
  <c r="BI60" i="6"/>
  <c r="BI20" i="8" s="1"/>
  <c r="BI38"/>
  <c r="BI39"/>
  <c r="BI58" i="6"/>
  <c r="BI37" i="8"/>
  <c r="BI40"/>
  <c r="BI58"/>
  <c r="BI57"/>
  <c r="BI57" i="6"/>
  <c r="BI17" i="8" s="1"/>
  <c r="BI59"/>
  <c r="BA61"/>
  <c r="BI56"/>
  <c r="AZ42"/>
  <c r="BA29"/>
  <c r="BJ20" i="7"/>
  <c r="BJ22" i="6" s="1"/>
  <c r="BJ17" i="7"/>
  <c r="BJ19" i="6" s="1"/>
  <c r="BJ19" i="7"/>
  <c r="BJ21" i="6" s="1"/>
  <c r="BJ18" i="7"/>
  <c r="BJ20" i="6" s="1"/>
  <c r="BB11"/>
  <c r="BB22" i="7"/>
  <c r="BJ20" i="20"/>
  <c r="BJ41" i="6" s="1"/>
  <c r="BJ17" i="20"/>
  <c r="BJ38" i="6" s="1"/>
  <c r="BJ19" i="20"/>
  <c r="BJ40" i="6" s="1"/>
  <c r="BJ18" i="20"/>
  <c r="BJ39" i="6" s="1"/>
  <c r="BE30"/>
  <c r="BE43" s="1"/>
  <c r="BE22" i="20"/>
  <c r="AB17" i="12"/>
  <c r="AB40" s="1"/>
  <c r="AA17"/>
  <c r="AA40" s="1"/>
  <c r="BF10" i="20"/>
  <c r="BF31" i="6" s="1"/>
  <c r="BF12" i="20"/>
  <c r="BF33" i="6" s="1"/>
  <c r="BF14" i="20"/>
  <c r="BF35" i="6" s="1"/>
  <c r="BF16" i="20"/>
  <c r="BF37" i="6" s="1"/>
  <c r="BF9" i="20"/>
  <c r="BF11"/>
  <c r="BF32" i="6" s="1"/>
  <c r="BF13" i="20"/>
  <c r="BF34" i="6" s="1"/>
  <c r="BF15" i="20"/>
  <c r="BF36" i="6" s="1"/>
  <c r="BB55" i="8"/>
  <c r="BB48"/>
  <c r="BB53"/>
  <c r="BB51"/>
  <c r="BA23" i="7"/>
  <c r="BA46" i="12"/>
  <c r="BE36" i="8"/>
  <c r="BB52"/>
  <c r="BB50"/>
  <c r="BB54"/>
  <c r="BB49"/>
  <c r="BE31"/>
  <c r="BE32"/>
  <c r="BE33"/>
  <c r="BE34"/>
  <c r="BD23" i="20"/>
  <c r="BD15" i="12"/>
  <c r="BE30" i="8"/>
  <c r="BE35"/>
  <c r="BC9" i="7"/>
  <c r="BC10"/>
  <c r="BC12" i="6" s="1"/>
  <c r="BC11" i="7"/>
  <c r="BC13" i="6" s="1"/>
  <c r="BC12" i="7"/>
  <c r="BC14" i="6" s="1"/>
  <c r="BC13" i="7"/>
  <c r="BC15" i="6" s="1"/>
  <c r="BC14" i="7"/>
  <c r="BC16" i="6" s="1"/>
  <c r="BC15" i="7"/>
  <c r="BC17" i="6" s="1"/>
  <c r="BC16" i="7"/>
  <c r="BC18" i="6" s="1"/>
  <c r="AD51"/>
  <c r="AD11" i="8" s="1"/>
  <c r="AC55" i="6"/>
  <c r="AC15" i="8" s="1"/>
  <c r="AC56" i="6"/>
  <c r="AC16" i="8" s="1"/>
  <c r="AB50" i="6"/>
  <c r="AB10" i="8" s="1"/>
  <c r="AC54" i="6"/>
  <c r="AC14" i="8" s="1"/>
  <c r="D16" i="10"/>
  <c r="D17" s="1"/>
  <c r="D13"/>
  <c r="O23" i="8"/>
  <c r="AB49" i="6"/>
  <c r="AB9" i="8" s="1"/>
  <c r="F11" i="18"/>
  <c r="AZ16" i="12"/>
  <c r="BA49" s="1"/>
  <c r="BA41" i="7"/>
  <c r="BJ57" i="6" l="1"/>
  <c r="BJ17" i="8" s="1"/>
  <c r="BJ60" i="6"/>
  <c r="BJ20" i="8" s="1"/>
  <c r="BJ59" i="6"/>
  <c r="BJ19" i="8" s="1"/>
  <c r="BJ38"/>
  <c r="BJ39"/>
  <c r="BJ58" i="6"/>
  <c r="BJ40" i="8"/>
  <c r="BJ37"/>
  <c r="BJ58"/>
  <c r="BJ56"/>
  <c r="BJ57"/>
  <c r="BB61"/>
  <c r="BJ59"/>
  <c r="BA42"/>
  <c r="BB29"/>
  <c r="AA18"/>
  <c r="BC11" i="6"/>
  <c r="BC22" i="7"/>
  <c r="BF30" i="6"/>
  <c r="BF43" s="1"/>
  <c r="BF22" i="20"/>
  <c r="BG9"/>
  <c r="BG11"/>
  <c r="BG32" i="6" s="1"/>
  <c r="BG13" i="20"/>
  <c r="BG34" i="6" s="1"/>
  <c r="BG15" i="20"/>
  <c r="BG36" i="6" s="1"/>
  <c r="BG10" i="20"/>
  <c r="BG31" i="6" s="1"/>
  <c r="BG12" i="20"/>
  <c r="BG33" i="6" s="1"/>
  <c r="BG14" i="20"/>
  <c r="BG35" i="6" s="1"/>
  <c r="BG16" i="20"/>
  <c r="BG37" i="6" s="1"/>
  <c r="BC49" i="8"/>
  <c r="BC50"/>
  <c r="BC53"/>
  <c r="BC55"/>
  <c r="BB23" i="7"/>
  <c r="BB46" i="12"/>
  <c r="BC54" i="8"/>
  <c r="BC52"/>
  <c r="BC51"/>
  <c r="BC48"/>
  <c r="BF36"/>
  <c r="BF33"/>
  <c r="BF31"/>
  <c r="BE23" i="20"/>
  <c r="BE15" i="12"/>
  <c r="BF35" i="8"/>
  <c r="BF30"/>
  <c r="BF34"/>
  <c r="BF32"/>
  <c r="BD9" i="7"/>
  <c r="BD10"/>
  <c r="BD12" i="6" s="1"/>
  <c r="BD11" i="7"/>
  <c r="BD13" i="6" s="1"/>
  <c r="BD12" i="7"/>
  <c r="BD14" i="6" s="1"/>
  <c r="BD13" i="7"/>
  <c r="BD15" i="6" s="1"/>
  <c r="BD14" i="7"/>
  <c r="BD16" i="6" s="1"/>
  <c r="BD15" i="7"/>
  <c r="BD17" i="6" s="1"/>
  <c r="BD16" i="7"/>
  <c r="BD18" i="6" s="1"/>
  <c r="AD56"/>
  <c r="AD16" i="8" s="1"/>
  <c r="AD54" i="6"/>
  <c r="AD14" i="8" s="1"/>
  <c r="AC53" i="6"/>
  <c r="AC13" i="8" s="1"/>
  <c r="AB48" i="12"/>
  <c r="AD55" i="6"/>
  <c r="AD15" i="8" s="1"/>
  <c r="D13" i="18"/>
  <c r="D14" s="1"/>
  <c r="AY11" i="1"/>
  <c r="AV11"/>
  <c r="BD11"/>
  <c r="AW11"/>
  <c r="AT11"/>
  <c r="BB11"/>
  <c r="AU11"/>
  <c r="BC11"/>
  <c r="AZ11"/>
  <c r="AS11"/>
  <c r="BA11"/>
  <c r="AX11"/>
  <c r="F29"/>
  <c r="F15" i="10" s="1"/>
  <c r="AU17" i="1"/>
  <c r="BC17"/>
  <c r="AZ17"/>
  <c r="AS17"/>
  <c r="BA17"/>
  <c r="AX17"/>
  <c r="AY17"/>
  <c r="AV17"/>
  <c r="BD17"/>
  <c r="AW17"/>
  <c r="AT17"/>
  <c r="BB17"/>
  <c r="BB41" i="7"/>
  <c r="BA16" i="12"/>
  <c r="BB49" s="1"/>
  <c r="AU14" i="1"/>
  <c r="BC14"/>
  <c r="AZ14"/>
  <c r="AS14"/>
  <c r="BA14"/>
  <c r="AX14"/>
  <c r="AY14"/>
  <c r="AV14"/>
  <c r="BD14"/>
  <c r="AW14"/>
  <c r="AT14"/>
  <c r="BB14"/>
  <c r="AU18"/>
  <c r="BC18"/>
  <c r="AZ18"/>
  <c r="AS18"/>
  <c r="BA18"/>
  <c r="AX18"/>
  <c r="AY18"/>
  <c r="AV18"/>
  <c r="BD18"/>
  <c r="AW18"/>
  <c r="AT18"/>
  <c r="BB18"/>
  <c r="BC61" i="8" l="1"/>
  <c r="BB42"/>
  <c r="BC29"/>
  <c r="AB18"/>
  <c r="BD11" i="6"/>
  <c r="BD22" i="7"/>
  <c r="BG30" i="6"/>
  <c r="BG43" s="1"/>
  <c r="BG22" i="20"/>
  <c r="AC17" i="12"/>
  <c r="AC40" s="1"/>
  <c r="Z51"/>
  <c r="Z69" s="1"/>
  <c r="Q51"/>
  <c r="Q69" s="1"/>
  <c r="W51"/>
  <c r="W69" s="1"/>
  <c r="T51"/>
  <c r="T69" s="1"/>
  <c r="BH10" i="20"/>
  <c r="BH31" i="6" s="1"/>
  <c r="BH12" i="20"/>
  <c r="BH33" i="6" s="1"/>
  <c r="BH14" i="20"/>
  <c r="BH35" i="6" s="1"/>
  <c r="BH16" i="20"/>
  <c r="BH37" i="6" s="1"/>
  <c r="BH9" i="20"/>
  <c r="BH11"/>
  <c r="BH32" i="6" s="1"/>
  <c r="BH13" i="20"/>
  <c r="BH34" i="6" s="1"/>
  <c r="BH15" i="20"/>
  <c r="BH36" i="6" s="1"/>
  <c r="BD51" i="8"/>
  <c r="BD54"/>
  <c r="BD53"/>
  <c r="BD49"/>
  <c r="BC23" i="7"/>
  <c r="BC46" i="12"/>
  <c r="BD48" i="8"/>
  <c r="BD52"/>
  <c r="BD55"/>
  <c r="BD50"/>
  <c r="BG34"/>
  <c r="BG35"/>
  <c r="BG33"/>
  <c r="BF23" i="20"/>
  <c r="BF15" i="12"/>
  <c r="BG32" i="8"/>
  <c r="BG30"/>
  <c r="BG31"/>
  <c r="BG36"/>
  <c r="D19" i="10"/>
  <c r="BE9" i="7"/>
  <c r="BE10"/>
  <c r="BE12" i="6" s="1"/>
  <c r="BE11" i="7"/>
  <c r="BE13" i="6" s="1"/>
  <c r="BE12" i="7"/>
  <c r="BE14" i="6" s="1"/>
  <c r="BE13" i="7"/>
  <c r="BE15" i="6" s="1"/>
  <c r="BE14" i="7"/>
  <c r="BE16" i="6" s="1"/>
  <c r="BE15" i="7"/>
  <c r="BE17" i="6" s="1"/>
  <c r="BE16" i="7"/>
  <c r="BE18" i="6" s="1"/>
  <c r="AC52"/>
  <c r="AC12" i="8" s="1"/>
  <c r="AE51" i="6"/>
  <c r="AE11" i="8" s="1"/>
  <c r="AD53" i="6"/>
  <c r="AD13" i="8" s="1"/>
  <c r="S51" i="12"/>
  <c r="S69" s="1"/>
  <c r="X51"/>
  <c r="X69" s="1"/>
  <c r="R51"/>
  <c r="R69" s="1"/>
  <c r="P51"/>
  <c r="P69" s="1"/>
  <c r="V51"/>
  <c r="V69" s="1"/>
  <c r="O51"/>
  <c r="O69" s="1"/>
  <c r="Y51"/>
  <c r="Y69" s="1"/>
  <c r="U51"/>
  <c r="U69" s="1"/>
  <c r="BB16"/>
  <c r="BC49" s="1"/>
  <c r="AX29" i="1"/>
  <c r="AR24" i="6" s="1"/>
  <c r="AS29" i="1"/>
  <c r="AM24" i="6" s="1"/>
  <c r="BC29" i="1"/>
  <c r="AW24" i="6" s="1"/>
  <c r="BB29" i="1"/>
  <c r="AV24" i="6" s="1"/>
  <c r="AW29" i="1"/>
  <c r="AQ24" i="6" s="1"/>
  <c r="AV29" i="1"/>
  <c r="AP24" i="6" s="1"/>
  <c r="BC41" i="7"/>
  <c r="BA29" i="1"/>
  <c r="AU24" i="6" s="1"/>
  <c r="AZ29" i="1"/>
  <c r="AT24" i="6" s="1"/>
  <c r="AU29" i="1"/>
  <c r="AO24" i="6" s="1"/>
  <c r="AT29" i="1"/>
  <c r="AN24" i="6" s="1"/>
  <c r="BD29" i="1"/>
  <c r="AX24" i="6" s="1"/>
  <c r="F18" i="14" s="1"/>
  <c r="AY29" i="1"/>
  <c r="AS24" i="6" s="1"/>
  <c r="BD61" i="8" l="1"/>
  <c r="BC42"/>
  <c r="BD29"/>
  <c r="BE11" i="6"/>
  <c r="BE22" i="7"/>
  <c r="BH30" i="6"/>
  <c r="BH43" s="1"/>
  <c r="BH22" i="20"/>
  <c r="O71" i="12"/>
  <c r="P10" s="1"/>
  <c r="P71" s="1"/>
  <c r="Q10" s="1"/>
  <c r="AS62" i="6"/>
  <c r="AS22" i="8" s="1"/>
  <c r="AT62" i="6"/>
  <c r="AT22" i="8" s="1"/>
  <c r="AX62" i="6"/>
  <c r="AX22" i="8" s="1"/>
  <c r="AO62" i="6"/>
  <c r="AO22" i="8" s="1"/>
  <c r="AU62" i="6"/>
  <c r="AU22" i="8" s="1"/>
  <c r="AP62" i="6"/>
  <c r="AP22" i="8" s="1"/>
  <c r="AV62" i="6"/>
  <c r="AV22" i="8" s="1"/>
  <c r="AM62" i="6"/>
  <c r="AM22" i="8" s="1"/>
  <c r="AN62" i="6"/>
  <c r="AN22" i="8" s="1"/>
  <c r="AQ62" i="6"/>
  <c r="AQ22" i="8" s="1"/>
  <c r="AW62" i="6"/>
  <c r="AW22" i="8" s="1"/>
  <c r="AR62" i="6"/>
  <c r="AR22" i="8" s="1"/>
  <c r="D22" i="10"/>
  <c r="D26" s="1"/>
  <c r="D30" s="1"/>
  <c r="D34" s="1"/>
  <c r="E24" i="13"/>
  <c r="BI9" i="20"/>
  <c r="BI11"/>
  <c r="BI32" i="6" s="1"/>
  <c r="BI13" i="20"/>
  <c r="BI34" i="6" s="1"/>
  <c r="BI15" i="20"/>
  <c r="BI36" i="6" s="1"/>
  <c r="BI10" i="20"/>
  <c r="BI31" i="6" s="1"/>
  <c r="BI12" i="20"/>
  <c r="BI33" i="6" s="1"/>
  <c r="BI14" i="20"/>
  <c r="BI35" i="6" s="1"/>
  <c r="BI16" i="20"/>
  <c r="BI37" i="6" s="1"/>
  <c r="BE55" i="8"/>
  <c r="BE48"/>
  <c r="BE53"/>
  <c r="BE51"/>
  <c r="BD23" i="7"/>
  <c r="BD46" i="12"/>
  <c r="BE50" i="8"/>
  <c r="BE52"/>
  <c r="BE49"/>
  <c r="BE54"/>
  <c r="BH31"/>
  <c r="BH32"/>
  <c r="BH33"/>
  <c r="BH34"/>
  <c r="BG23" i="20"/>
  <c r="BG15" i="12"/>
  <c r="BH36" i="8"/>
  <c r="BH30"/>
  <c r="BH35"/>
  <c r="AX47" i="12"/>
  <c r="AO47"/>
  <c r="AU47"/>
  <c r="AP47"/>
  <c r="AV47"/>
  <c r="AM47"/>
  <c r="AS47"/>
  <c r="AN47"/>
  <c r="AT47"/>
  <c r="AQ47"/>
  <c r="AW47"/>
  <c r="AR47"/>
  <c r="BF9" i="7"/>
  <c r="BF10"/>
  <c r="BF12" i="6" s="1"/>
  <c r="BF11" i="7"/>
  <c r="BF13" i="6" s="1"/>
  <c r="BF12" i="7"/>
  <c r="BF14" i="6" s="1"/>
  <c r="BF13" i="7"/>
  <c r="BF15" i="6" s="1"/>
  <c r="BF14" i="7"/>
  <c r="BF16" i="6" s="1"/>
  <c r="BF15" i="7"/>
  <c r="BF17" i="6" s="1"/>
  <c r="BF16" i="7"/>
  <c r="BF18" i="6" s="1"/>
  <c r="AE56"/>
  <c r="AE16" i="8" s="1"/>
  <c r="AC50" i="6"/>
  <c r="AC10" i="8" s="1"/>
  <c r="BC16" i="12"/>
  <c r="BD49" s="1"/>
  <c r="BD41" i="7"/>
  <c r="AD49" i="6"/>
  <c r="AD9" i="8" s="1"/>
  <c r="AC48" i="12"/>
  <c r="AC49" i="6"/>
  <c r="AC9" i="8" s="1"/>
  <c r="AD52" i="6"/>
  <c r="AD12" i="8" s="1"/>
  <c r="D32" i="19" l="1"/>
  <c r="D33" i="14"/>
  <c r="D34" s="1"/>
  <c r="D23" i="10"/>
  <c r="BE61" i="8"/>
  <c r="BD42"/>
  <c r="BE29"/>
  <c r="BF11" i="6"/>
  <c r="BF22" i="7"/>
  <c r="BI30" i="6"/>
  <c r="BI43" s="1"/>
  <c r="BI22" i="20"/>
  <c r="AD17" i="12"/>
  <c r="AD40" s="1"/>
  <c r="D27" i="10"/>
  <c r="BJ10" i="20"/>
  <c r="BJ31" i="6" s="1"/>
  <c r="BJ12" i="20"/>
  <c r="BJ33" i="6" s="1"/>
  <c r="BJ14" i="20"/>
  <c r="BJ35" i="6" s="1"/>
  <c r="BJ16" i="20"/>
  <c r="BJ37" i="6" s="1"/>
  <c r="BJ9" i="20"/>
  <c r="BJ11"/>
  <c r="BJ32" i="6" s="1"/>
  <c r="BJ13" i="20"/>
  <c r="BJ34" i="6" s="1"/>
  <c r="BJ15" i="20"/>
  <c r="BJ36" i="6" s="1"/>
  <c r="BE23" i="7"/>
  <c r="BE46" i="12"/>
  <c r="BF49" i="8"/>
  <c r="BF50"/>
  <c r="BF53"/>
  <c r="BF55"/>
  <c r="BF54"/>
  <c r="BF52"/>
  <c r="BF51"/>
  <c r="BF48"/>
  <c r="BH23" i="20"/>
  <c r="BH15" i="12"/>
  <c r="BI36" i="8"/>
  <c r="BI33"/>
  <c r="BI31"/>
  <c r="BI35"/>
  <c r="BI30"/>
  <c r="BI34"/>
  <c r="BI32"/>
  <c r="BG9" i="7"/>
  <c r="BG10"/>
  <c r="BG12" i="6" s="1"/>
  <c r="BG11" i="7"/>
  <c r="BG13" i="6" s="1"/>
  <c r="BG12" i="7"/>
  <c r="BG14" i="6" s="1"/>
  <c r="BG13" i="7"/>
  <c r="BG15" i="6" s="1"/>
  <c r="BG14" i="7"/>
  <c r="BG16" i="6" s="1"/>
  <c r="BG15" i="7"/>
  <c r="BG17" i="6" s="1"/>
  <c r="BG16" i="7"/>
  <c r="BG18" i="6" s="1"/>
  <c r="D31" i="10"/>
  <c r="E33"/>
  <c r="AD50" i="6"/>
  <c r="AE55"/>
  <c r="AE15" i="8" s="1"/>
  <c r="AE54" i="6"/>
  <c r="AE14" i="8" s="1"/>
  <c r="BD16" i="12"/>
  <c r="BE49" s="1"/>
  <c r="AD48"/>
  <c r="BE41" i="7"/>
  <c r="BF61" i="8" l="1"/>
  <c r="BE42"/>
  <c r="BF29"/>
  <c r="AC18"/>
  <c r="BG11" i="6"/>
  <c r="BG22" i="7"/>
  <c r="BJ30" i="6"/>
  <c r="BJ43" s="1"/>
  <c r="G32" i="14" s="1"/>
  <c r="BJ22" i="20"/>
  <c r="AE17" i="12"/>
  <c r="AE40" s="1"/>
  <c r="Q71"/>
  <c r="R10" s="1"/>
  <c r="R71" s="1"/>
  <c r="S10" s="1"/>
  <c r="S71" s="1"/>
  <c r="T10" s="1"/>
  <c r="T71" s="1"/>
  <c r="U10" s="1"/>
  <c r="U71" s="1"/>
  <c r="V10" s="1"/>
  <c r="V71" s="1"/>
  <c r="W10" s="1"/>
  <c r="W71" s="1"/>
  <c r="X10" s="1"/>
  <c r="X71" s="1"/>
  <c r="Y10" s="1"/>
  <c r="Y71" s="1"/>
  <c r="Z10" s="1"/>
  <c r="Z71" s="1"/>
  <c r="D19" i="14" s="1"/>
  <c r="D20" s="1"/>
  <c r="D21" s="1"/>
  <c r="BF23" i="7"/>
  <c r="BF46" i="12"/>
  <c r="BG51" i="8"/>
  <c r="BG54"/>
  <c r="BG53"/>
  <c r="BG49"/>
  <c r="BG48"/>
  <c r="BG52"/>
  <c r="BG55"/>
  <c r="BG50"/>
  <c r="BI23" i="20"/>
  <c r="BI15" i="12"/>
  <c r="BJ34" i="8"/>
  <c r="BJ35"/>
  <c r="BJ33"/>
  <c r="BJ32"/>
  <c r="BJ30"/>
  <c r="BJ31"/>
  <c r="BJ36"/>
  <c r="AD10"/>
  <c r="D35" i="10"/>
  <c r="D27" i="14" s="1"/>
  <c r="BH9" i="7"/>
  <c r="BH10"/>
  <c r="BH12" i="6" s="1"/>
  <c r="BH11" i="7"/>
  <c r="BH13" i="6" s="1"/>
  <c r="BH12" i="7"/>
  <c r="BH14" i="6" s="1"/>
  <c r="BH13" i="7"/>
  <c r="BH15" i="6" s="1"/>
  <c r="BH14" i="7"/>
  <c r="BH16" i="6" s="1"/>
  <c r="BH15" i="7"/>
  <c r="BH17" i="6" s="1"/>
  <c r="BH16" i="7"/>
  <c r="BH18" i="6" s="1"/>
  <c r="D36" i="10"/>
  <c r="AF51" i="6"/>
  <c r="AF11" i="8" s="1"/>
  <c r="AE53" i="6"/>
  <c r="AE13" i="8" s="1"/>
  <c r="AF55" i="6"/>
  <c r="AF15" i="8" s="1"/>
  <c r="AF54" i="6"/>
  <c r="AF14" i="8" s="1"/>
  <c r="BE16" i="12"/>
  <c r="BF49" s="1"/>
  <c r="BF41" i="7"/>
  <c r="D28" i="14" l="1"/>
  <c r="D35" s="1"/>
  <c r="D17" i="19"/>
  <c r="D18" s="1"/>
  <c r="D31"/>
  <c r="D33" s="1"/>
  <c r="BG61" i="8"/>
  <c r="BF42"/>
  <c r="BG29"/>
  <c r="AD18"/>
  <c r="BH11" i="6"/>
  <c r="BH22" i="7"/>
  <c r="AA10" i="12"/>
  <c r="BH55" i="8"/>
  <c r="BH48"/>
  <c r="BH53"/>
  <c r="BH51"/>
  <c r="BG23" i="7"/>
  <c r="BG46" i="12"/>
  <c r="BH50" i="8"/>
  <c r="BH52"/>
  <c r="BH49"/>
  <c r="BH54"/>
  <c r="BJ23" i="20"/>
  <c r="G18" i="1" s="1"/>
  <c r="BJ15" i="12"/>
  <c r="BI9" i="7"/>
  <c r="BI10"/>
  <c r="BI12" i="6" s="1"/>
  <c r="BI11" i="7"/>
  <c r="BI13" i="6" s="1"/>
  <c r="BI12" i="7"/>
  <c r="BI14" i="6" s="1"/>
  <c r="BI13" i="7"/>
  <c r="BI15" i="6" s="1"/>
  <c r="BI14" i="7"/>
  <c r="BI16" i="6" s="1"/>
  <c r="BI15" i="7"/>
  <c r="BI17" i="6" s="1"/>
  <c r="BI16" i="7"/>
  <c r="BI18" i="6" s="1"/>
  <c r="AF56"/>
  <c r="AF16" i="8" s="1"/>
  <c r="AG51" i="6"/>
  <c r="AG11" i="8" s="1"/>
  <c r="AE52" i="6"/>
  <c r="AE12" i="8" s="1"/>
  <c r="AF53" i="6"/>
  <c r="AF13" i="8" s="1"/>
  <c r="BF16" i="12"/>
  <c r="BG49" s="1"/>
  <c r="BG41" i="7"/>
  <c r="D35" i="19" l="1"/>
  <c r="D37" s="1"/>
  <c r="E36" s="1"/>
  <c r="BH61" i="8"/>
  <c r="BG42"/>
  <c r="BH29"/>
  <c r="BI11" i="6"/>
  <c r="BI22" i="7"/>
  <c r="G11" i="1"/>
  <c r="G9"/>
  <c r="BI49" i="8"/>
  <c r="BI50"/>
  <c r="BI53"/>
  <c r="BI55"/>
  <c r="BH23" i="7"/>
  <c r="BH46" i="12"/>
  <c r="BI54" i="8"/>
  <c r="BI52"/>
  <c r="BI51"/>
  <c r="BI48"/>
  <c r="G17" i="1"/>
  <c r="G14"/>
  <c r="BJ9" i="7"/>
  <c r="BJ10"/>
  <c r="BJ12" i="6" s="1"/>
  <c r="BJ11" i="7"/>
  <c r="BJ13" i="6" s="1"/>
  <c r="BJ12" i="7"/>
  <c r="BJ14" i="6" s="1"/>
  <c r="BJ13" i="7"/>
  <c r="BJ15" i="6" s="1"/>
  <c r="BJ14" i="7"/>
  <c r="BJ16" i="6" s="1"/>
  <c r="BJ15" i="7"/>
  <c r="BJ17" i="6" s="1"/>
  <c r="BJ16" i="7"/>
  <c r="BJ18" i="6" s="1"/>
  <c r="AG56"/>
  <c r="AG16" i="8" s="1"/>
  <c r="AF52" i="6"/>
  <c r="AF12" i="8" s="1"/>
  <c r="AE50" i="6"/>
  <c r="AE10" i="8" s="1"/>
  <c r="BG16" i="12"/>
  <c r="BH49" s="1"/>
  <c r="AE48"/>
  <c r="AE49" i="6"/>
  <c r="AE9" i="8" s="1"/>
  <c r="BH41" i="7"/>
  <c r="BI61" i="8" l="1"/>
  <c r="BH42"/>
  <c r="BI29"/>
  <c r="BJ11" i="6"/>
  <c r="BJ22" i="7"/>
  <c r="AF17" i="12"/>
  <c r="AF40" s="1"/>
  <c r="BL9" i="1"/>
  <c r="BN9"/>
  <c r="BM9"/>
  <c r="BJ9"/>
  <c r="BI9"/>
  <c r="BE9"/>
  <c r="BK9"/>
  <c r="BF9"/>
  <c r="BP9"/>
  <c r="BG9"/>
  <c r="BH9"/>
  <c r="BO9"/>
  <c r="BJ51" i="8"/>
  <c r="BJ49"/>
  <c r="BJ54"/>
  <c r="BJ53"/>
  <c r="BI23" i="7"/>
  <c r="BI46" i="12"/>
  <c r="BJ48" i="8"/>
  <c r="BJ52"/>
  <c r="BJ55"/>
  <c r="BJ50"/>
  <c r="AF50" i="6"/>
  <c r="AF10" i="8" s="1"/>
  <c r="AH51" i="6"/>
  <c r="AH11" i="8" s="1"/>
  <c r="AF49" i="6"/>
  <c r="AF9" i="8" s="1"/>
  <c r="AF48" i="12"/>
  <c r="AG55" i="6"/>
  <c r="AG15" i="8" s="1"/>
  <c r="BI41" i="7"/>
  <c r="AG54" i="6"/>
  <c r="AG14" i="8" s="1"/>
  <c r="BH16" i="12"/>
  <c r="BI49" s="1"/>
  <c r="BJ61" i="8" l="1"/>
  <c r="G31" i="14" s="1"/>
  <c r="BI42" i="8"/>
  <c r="BJ29"/>
  <c r="BJ42" s="1"/>
  <c r="G17" i="14" s="1"/>
  <c r="AE18" i="8"/>
  <c r="AF18"/>
  <c r="AG17" i="12"/>
  <c r="AG40" s="1"/>
  <c r="BJ23" i="7"/>
  <c r="BJ46" i="12"/>
  <c r="AH54" i="6"/>
  <c r="AH14" i="8" s="1"/>
  <c r="AG53" i="6"/>
  <c r="AG13" i="8" s="1"/>
  <c r="AH55" i="6"/>
  <c r="AH15" i="8" s="1"/>
  <c r="BI16" i="12"/>
  <c r="BJ49" s="1"/>
  <c r="BJ41" i="7"/>
  <c r="G11" i="10" s="1"/>
  <c r="AG52" i="6" l="1"/>
  <c r="AG12" i="8" s="1"/>
  <c r="AH53" i="6"/>
  <c r="AH13" i="8" s="1"/>
  <c r="AH56" i="6"/>
  <c r="AH16" i="8" s="1"/>
  <c r="AI54" i="6" l="1"/>
  <c r="AI14" i="8" s="1"/>
  <c r="AH52" i="6"/>
  <c r="AH12" i="8" s="1"/>
  <c r="AI56" i="6"/>
  <c r="AI16" i="8" s="1"/>
  <c r="AG49" i="6"/>
  <c r="AG9" i="8" s="1"/>
  <c r="BJ16" i="12"/>
  <c r="AG50" i="6"/>
  <c r="AG10" i="8" s="1"/>
  <c r="AI51" i="6"/>
  <c r="AI11" i="8" s="1"/>
  <c r="AG18" l="1"/>
  <c r="AI55" i="6"/>
  <c r="AI15" i="8" s="1"/>
  <c r="AJ51" i="6"/>
  <c r="AJ11" i="8" s="1"/>
  <c r="AH50" i="6"/>
  <c r="AH10" i="8" s="1"/>
  <c r="BE17" i="1"/>
  <c r="BM18"/>
  <c r="G11" i="18"/>
  <c r="BE14" i="1"/>
  <c r="BM14"/>
  <c r="BJ14"/>
  <c r="BG14"/>
  <c r="BO14"/>
  <c r="BL14"/>
  <c r="BI14"/>
  <c r="BF14"/>
  <c r="BN14"/>
  <c r="BK14"/>
  <c r="BH14"/>
  <c r="BP14"/>
  <c r="AH48" i="12"/>
  <c r="AH49" i="6"/>
  <c r="AH9" i="8" s="1"/>
  <c r="BE11" i="1"/>
  <c r="BM11"/>
  <c r="BJ11"/>
  <c r="BG11"/>
  <c r="BO11"/>
  <c r="BL11"/>
  <c r="BI11"/>
  <c r="BF11"/>
  <c r="BN11"/>
  <c r="BK11"/>
  <c r="BH11"/>
  <c r="BP11"/>
  <c r="AG48" i="12"/>
  <c r="AH18" i="8" l="1"/>
  <c r="AH17" i="12"/>
  <c r="AH40" s="1"/>
  <c r="AI17"/>
  <c r="AI40" s="1"/>
  <c r="BF17" i="1"/>
  <c r="BP17"/>
  <c r="BG17"/>
  <c r="BK17"/>
  <c r="BL17"/>
  <c r="BM17"/>
  <c r="BM29" s="1"/>
  <c r="BG24" i="6" s="1"/>
  <c r="AJ54"/>
  <c r="AJ14" i="8" s="1"/>
  <c r="AI52" i="6"/>
  <c r="AI12" i="8" s="1"/>
  <c r="BH17" i="1"/>
  <c r="BN17"/>
  <c r="BI17"/>
  <c r="BO17"/>
  <c r="BJ17"/>
  <c r="AJ55" i="6"/>
  <c r="AJ15" i="8" s="1"/>
  <c r="G29" i="1"/>
  <c r="G15" i="10" s="1"/>
  <c r="BE18" i="1"/>
  <c r="BE29" s="1"/>
  <c r="AY24" i="6" s="1"/>
  <c r="BN18" i="1"/>
  <c r="BO18"/>
  <c r="BH18"/>
  <c r="BI18"/>
  <c r="BJ18"/>
  <c r="BP18"/>
  <c r="BK18"/>
  <c r="BF18"/>
  <c r="BL18"/>
  <c r="BG18"/>
  <c r="AI53" i="6"/>
  <c r="AI13" i="8" s="1"/>
  <c r="BJ29" i="1" l="1"/>
  <c r="BD24" i="6" s="1"/>
  <c r="BD62" s="1"/>
  <c r="BD22" i="8" s="1"/>
  <c r="BH29" i="1"/>
  <c r="BB24" i="6" s="1"/>
  <c r="BG62"/>
  <c r="BG22" i="8" s="1"/>
  <c r="AY62" i="6"/>
  <c r="AY22" i="8" s="1"/>
  <c r="BK29" i="1"/>
  <c r="BE24" i="6" s="1"/>
  <c r="BG29" i="1"/>
  <c r="BA24" i="6" s="1"/>
  <c r="BF29" i="1"/>
  <c r="AZ24" i="6" s="1"/>
  <c r="BL29" i="1"/>
  <c r="BF24" i="6" s="1"/>
  <c r="BP29" i="1"/>
  <c r="BJ24" i="6" s="1"/>
  <c r="G18" i="14" s="1"/>
  <c r="BG47" i="12"/>
  <c r="AY47"/>
  <c r="BI29" i="1"/>
  <c r="BC24" i="6" s="1"/>
  <c r="BN29" i="1"/>
  <c r="BH24" i="6" s="1"/>
  <c r="BO29" i="1"/>
  <c r="BI24" i="6" s="1"/>
  <c r="AI50"/>
  <c r="AI10" i="8" s="1"/>
  <c r="AJ53" i="6"/>
  <c r="AJ13" i="8" s="1"/>
  <c r="AJ56" i="6"/>
  <c r="AJ16" i="8" s="1"/>
  <c r="BD47" i="12" l="1"/>
  <c r="BB47"/>
  <c r="BB62" i="6"/>
  <c r="BB22" i="8" s="1"/>
  <c r="BE47" i="12"/>
  <c r="BE62" i="6"/>
  <c r="BE22" i="8" s="1"/>
  <c r="BH62" i="6"/>
  <c r="BH22" i="8" s="1"/>
  <c r="BF62" i="6"/>
  <c r="BF22" i="8" s="1"/>
  <c r="BI62" i="6"/>
  <c r="BI22" i="8" s="1"/>
  <c r="BC62" i="6"/>
  <c r="BC22" i="8" s="1"/>
  <c r="BJ62" i="6"/>
  <c r="BJ22" i="8" s="1"/>
  <c r="AZ62" i="6"/>
  <c r="AZ22" i="8" s="1"/>
  <c r="BA62" i="6"/>
  <c r="BA22" i="8" s="1"/>
  <c r="BF47" i="12"/>
  <c r="BA47"/>
  <c r="AZ47"/>
  <c r="BJ47"/>
  <c r="BI47"/>
  <c r="BC47"/>
  <c r="BH47"/>
  <c r="AK56" i="6"/>
  <c r="AK16" i="8" s="1"/>
  <c r="AK51" i="6"/>
  <c r="AK11" i="8" s="1"/>
  <c r="AI48" i="12"/>
  <c r="AI49" i="6"/>
  <c r="AI18" i="8" l="1"/>
  <c r="AJ17" i="12"/>
  <c r="AJ40" s="1"/>
  <c r="AI9" i="8"/>
  <c r="AL51" i="6"/>
  <c r="AL11" i="8" s="1"/>
  <c r="AJ49" i="6"/>
  <c r="AJ9" i="8" s="1"/>
  <c r="AJ52" i="6"/>
  <c r="AJ12" i="8" s="1"/>
  <c r="AK54" i="6"/>
  <c r="AK14" i="8" s="1"/>
  <c r="AK55" i="6"/>
  <c r="AK15" i="8" s="1"/>
  <c r="AL54" i="6" l="1"/>
  <c r="AL14" i="8" s="1"/>
  <c r="AL55" i="6"/>
  <c r="AL15" i="8" s="1"/>
  <c r="AK52" i="6"/>
  <c r="AK12" i="8" s="1"/>
  <c r="AK53" i="6"/>
  <c r="AK13" i="8" s="1"/>
  <c r="AK50" i="6" l="1"/>
  <c r="AK10" i="8" s="1"/>
  <c r="AL56" i="6"/>
  <c r="AL16" i="8" s="1"/>
  <c r="AL53" i="6"/>
  <c r="AL13" i="8" s="1"/>
  <c r="AJ50" i="6"/>
  <c r="AJ48" i="12"/>
  <c r="AJ18" i="8" l="1"/>
  <c r="AK17" i="12"/>
  <c r="AK40" s="1"/>
  <c r="AJ10" i="8"/>
  <c r="AM51" i="6"/>
  <c r="AM11" i="8" s="1"/>
  <c r="AK48" i="12"/>
  <c r="AK49" i="6"/>
  <c r="AK18" i="8" l="1"/>
  <c r="AL17" i="12"/>
  <c r="AL40" s="1"/>
  <c r="AK9" i="8"/>
  <c r="AM54" i="6"/>
  <c r="AM14" i="8" s="1"/>
  <c r="AM55" i="6"/>
  <c r="AM15" i="8" s="1"/>
  <c r="AL52" i="6"/>
  <c r="AL12" i="8" s="1"/>
  <c r="AN51" i="6"/>
  <c r="AN11" i="8" s="1"/>
  <c r="AM56" i="6"/>
  <c r="AM16" i="8" s="1"/>
  <c r="AL49" i="6"/>
  <c r="AL9" i="8" s="1"/>
  <c r="AM53" i="6" l="1"/>
  <c r="AM13" i="8" s="1"/>
  <c r="AN54" i="6"/>
  <c r="AN14" i="8" s="1"/>
  <c r="AN56" i="6"/>
  <c r="AN16" i="8" s="1"/>
  <c r="AN55" i="6"/>
  <c r="AN15" i="8" s="1"/>
  <c r="E12" i="10"/>
  <c r="AN53" i="6" l="1"/>
  <c r="AN13" i="8" s="1"/>
  <c r="AO51" i="6"/>
  <c r="AO11" i="8" s="1"/>
  <c r="AM52" i="6"/>
  <c r="AM12" i="8" s="1"/>
  <c r="E16" i="10"/>
  <c r="E13"/>
  <c r="AL50" i="6"/>
  <c r="AL18" i="8"/>
  <c r="E10" i="19" l="1"/>
  <c r="AL10" i="8"/>
  <c r="AO56" i="6"/>
  <c r="AO16" i="8" s="1"/>
  <c r="AN52" i="6"/>
  <c r="AN12" i="8" s="1"/>
  <c r="AM50" i="6"/>
  <c r="AM10" i="8" s="1"/>
  <c r="AO54" i="6"/>
  <c r="AO14" i="8" s="1"/>
  <c r="E13" i="18"/>
  <c r="E14" s="1"/>
  <c r="E17" i="10"/>
  <c r="AL48" i="12"/>
  <c r="AM49" i="6"/>
  <c r="AM9" i="8" s="1"/>
  <c r="AM48" i="12"/>
  <c r="AM18" i="8" l="1"/>
  <c r="AN17" i="12"/>
  <c r="AN40" s="1"/>
  <c r="AM17"/>
  <c r="AM40" s="1"/>
  <c r="AI51"/>
  <c r="AI69" s="1"/>
  <c r="AC51"/>
  <c r="AC69" s="1"/>
  <c r="AF51"/>
  <c r="AF69" s="1"/>
  <c r="AL51"/>
  <c r="AL69" s="1"/>
  <c r="AN50" i="6"/>
  <c r="AN10" i="8" s="1"/>
  <c r="AO55" i="6"/>
  <c r="AO15" i="8" s="1"/>
  <c r="AP51" i="6"/>
  <c r="AP11" i="8" s="1"/>
  <c r="AE51" i="12"/>
  <c r="AE69" s="1"/>
  <c r="AK51"/>
  <c r="AK69" s="1"/>
  <c r="AB51"/>
  <c r="AB69" s="1"/>
  <c r="AJ51"/>
  <c r="AJ69" s="1"/>
  <c r="AA51"/>
  <c r="AA69" s="1"/>
  <c r="AH51"/>
  <c r="AH69" s="1"/>
  <c r="AG51"/>
  <c r="AG69" s="1"/>
  <c r="AD51"/>
  <c r="AD69" s="1"/>
  <c r="E19" i="10"/>
  <c r="F24" i="13" s="1"/>
  <c r="AA23" i="8"/>
  <c r="AN49" i="6"/>
  <c r="AN9" i="8" s="1"/>
  <c r="AN48" i="12"/>
  <c r="AO17" l="1"/>
  <c r="AO40" s="1"/>
  <c r="AA71"/>
  <c r="AB10" s="1"/>
  <c r="AB71" s="1"/>
  <c r="AC10" s="1"/>
  <c r="AO52" i="6"/>
  <c r="AO12" i="8" s="1"/>
  <c r="AP55" i="6"/>
  <c r="AP15" i="8" s="1"/>
  <c r="E22" i="10"/>
  <c r="AO53" i="6"/>
  <c r="AO13" i="8" s="1"/>
  <c r="AN18" l="1"/>
  <c r="AP56" i="6"/>
  <c r="AP16" i="8" s="1"/>
  <c r="AP54" i="6"/>
  <c r="AP14" i="8" s="1"/>
  <c r="AP53" i="6"/>
  <c r="AP13" i="8" s="1"/>
  <c r="E23" i="10"/>
  <c r="E26"/>
  <c r="AQ55" i="6" l="1"/>
  <c r="AQ15" i="8" s="1"/>
  <c r="AQ56" i="6"/>
  <c r="AQ16" i="8" s="1"/>
  <c r="AO50" i="6"/>
  <c r="AO10" i="8" s="1"/>
  <c r="AQ51" i="6"/>
  <c r="AQ11" i="8" s="1"/>
  <c r="AQ54" i="6"/>
  <c r="AQ14" i="8" s="1"/>
  <c r="E30" i="10"/>
  <c r="E34" s="1"/>
  <c r="E27"/>
  <c r="AO49" i="6"/>
  <c r="AO9" i="8" s="1"/>
  <c r="AC71" i="12"/>
  <c r="AD10" s="1"/>
  <c r="AD71" s="1"/>
  <c r="AE10" s="1"/>
  <c r="AE71" s="1"/>
  <c r="AF10" s="1"/>
  <c r="E32" i="19" l="1"/>
  <c r="E33" i="14"/>
  <c r="E34" s="1"/>
  <c r="AO18" i="8"/>
  <c r="F33" i="10"/>
  <c r="AP50" i="6"/>
  <c r="AP10" i="8" s="1"/>
  <c r="AR51" i="6"/>
  <c r="AR11" i="8" s="1"/>
  <c r="AO48" i="12"/>
  <c r="E31" i="10"/>
  <c r="AP52" i="6"/>
  <c r="AP12" i="8" s="1"/>
  <c r="AF71" i="12"/>
  <c r="AG10" s="1"/>
  <c r="AG71" s="1"/>
  <c r="AH10" s="1"/>
  <c r="AH71" s="1"/>
  <c r="AI10" s="1"/>
  <c r="AI71" s="1"/>
  <c r="AJ10" s="1"/>
  <c r="AJ71" s="1"/>
  <c r="AK10" s="1"/>
  <c r="AK71" s="1"/>
  <c r="AL10" s="1"/>
  <c r="AL71" s="1"/>
  <c r="E19" i="14" s="1"/>
  <c r="E20" s="1"/>
  <c r="E21" s="1"/>
  <c r="AP49" i="6"/>
  <c r="AP9" i="8" s="1"/>
  <c r="AP17" i="12" l="1"/>
  <c r="AP40" s="1"/>
  <c r="E35" i="10"/>
  <c r="E27" i="14" s="1"/>
  <c r="AQ52" i="6"/>
  <c r="AQ12" i="8" s="1"/>
  <c r="AR56" i="6"/>
  <c r="AR16" i="8" s="1"/>
  <c r="AP48" i="12"/>
  <c r="AQ53" i="6"/>
  <c r="AQ13" i="8" s="1"/>
  <c r="AM10" i="12"/>
  <c r="E28" i="14" l="1"/>
  <c r="E35" s="1"/>
  <c r="E31" i="19"/>
  <c r="E33" s="1"/>
  <c r="E17"/>
  <c r="E18" s="1"/>
  <c r="AP18" i="8"/>
  <c r="AQ17" i="12"/>
  <c r="AQ40" s="1"/>
  <c r="AR53" i="6"/>
  <c r="AR13" i="8" s="1"/>
  <c r="E36" i="10"/>
  <c r="AR55" i="6"/>
  <c r="AR15" i="8" s="1"/>
  <c r="AR54" i="6"/>
  <c r="AR14" i="8" s="1"/>
  <c r="E35" i="19" l="1"/>
  <c r="E37" s="1"/>
  <c r="F36" s="1"/>
  <c r="AS54" i="6"/>
  <c r="AS14" i="8" s="1"/>
  <c r="AS51" i="6"/>
  <c r="AS11" i="8" s="1"/>
  <c r="AS55" i="6"/>
  <c r="AS15" i="8" s="1"/>
  <c r="AQ50" i="6"/>
  <c r="AQ10" i="8" s="1"/>
  <c r="AQ49" i="6"/>
  <c r="AQ9" i="8" s="1"/>
  <c r="AQ18" l="1"/>
  <c r="AQ48" i="12"/>
  <c r="AR50" i="6"/>
  <c r="AR10" i="8" s="1"/>
  <c r="AT51" i="6"/>
  <c r="AT11" i="8" s="1"/>
  <c r="AS53" i="6"/>
  <c r="AS13" i="8" s="1"/>
  <c r="AR52" i="6"/>
  <c r="AR12" i="8" s="1"/>
  <c r="AS56" i="6"/>
  <c r="AS16" i="8" s="1"/>
  <c r="AR49" i="6"/>
  <c r="AR9" i="8" s="1"/>
  <c r="AR17" i="12" l="1"/>
  <c r="AR40" s="1"/>
  <c r="AS52" i="6"/>
  <c r="AS12" i="8" s="1"/>
  <c r="AT56" i="6"/>
  <c r="AT16" i="8" s="1"/>
  <c r="AR48" i="12"/>
  <c r="AR18" i="8" l="1"/>
  <c r="AS17" i="12"/>
  <c r="AS40" s="1"/>
  <c r="AT53" i="6"/>
  <c r="AT13" i="8" s="1"/>
  <c r="AT55" i="6"/>
  <c r="AT15" i="8" s="1"/>
  <c r="AT54" i="6"/>
  <c r="AT14" i="8" s="1"/>
  <c r="AS49" i="6"/>
  <c r="AS9" i="8" s="1"/>
  <c r="AU56" i="6" l="1"/>
  <c r="AU16" i="8" s="1"/>
  <c r="AU55" i="6"/>
  <c r="AU15" i="8" s="1"/>
  <c r="AU54" i="6"/>
  <c r="AU14" i="8" s="1"/>
  <c r="AU51" i="6"/>
  <c r="AU11" i="8" s="1"/>
  <c r="AS18" l="1"/>
  <c r="AT52" i="6"/>
  <c r="AT12" i="8" s="1"/>
  <c r="AT50" i="6"/>
  <c r="AT10" i="8" s="1"/>
  <c r="AV51" i="6"/>
  <c r="AV11" i="8" s="1"/>
  <c r="AS50" i="6"/>
  <c r="AS10" i="8" s="1"/>
  <c r="AS48" i="12"/>
  <c r="AT17" l="1"/>
  <c r="AT40" s="1"/>
  <c r="AU52" i="6"/>
  <c r="AU12" i="8" s="1"/>
  <c r="AU53" i="6"/>
  <c r="AU13" i="8" s="1"/>
  <c r="AT49" i="6"/>
  <c r="AT48" i="12"/>
  <c r="AT18" i="8" l="1"/>
  <c r="AU17" i="12"/>
  <c r="AU40" s="1"/>
  <c r="AT9" i="8"/>
  <c r="AU50" i="6"/>
  <c r="AU10" i="8" s="1"/>
  <c r="AV53" i="6"/>
  <c r="AV13" i="8" s="1"/>
  <c r="AU49" i="6"/>
  <c r="AU9" i="8" s="1"/>
  <c r="AV55" i="6"/>
  <c r="AV15" i="8" s="1"/>
  <c r="AV54" i="6"/>
  <c r="AV14" i="8" s="1"/>
  <c r="AV56" i="6"/>
  <c r="AV16" i="8" s="1"/>
  <c r="AU18" l="1"/>
  <c r="AW54" i="6"/>
  <c r="AW14" i="8" s="1"/>
  <c r="AW55" i="6"/>
  <c r="AW15" i="8" s="1"/>
  <c r="AW56" i="6"/>
  <c r="AW16" i="8" s="1"/>
  <c r="AW51" i="6"/>
  <c r="AW11" i="8" s="1"/>
  <c r="AU48" i="12"/>
  <c r="AV17" l="1"/>
  <c r="AV40" s="1"/>
  <c r="AV50" i="6"/>
  <c r="AV10" i="8" s="1"/>
  <c r="AX51" i="6"/>
  <c r="AX11" i="8" s="1"/>
  <c r="AV52" i="6"/>
  <c r="AV12" i="8" s="1"/>
  <c r="AW52" i="6" l="1"/>
  <c r="AW12" i="8" s="1"/>
  <c r="AX56" i="6"/>
  <c r="AX16" i="8" s="1"/>
  <c r="AW53" i="6"/>
  <c r="AW13" i="8" s="1"/>
  <c r="AV49" i="6"/>
  <c r="AV48" i="12"/>
  <c r="AV18" i="8" l="1"/>
  <c r="AW17" i="12"/>
  <c r="AW40" s="1"/>
  <c r="AV9" i="8"/>
  <c r="AX53" i="6"/>
  <c r="AX13" i="8" s="1"/>
  <c r="AX54" i="6"/>
  <c r="AX14" i="8" s="1"/>
  <c r="AX55" i="6"/>
  <c r="AX15" i="8" s="1"/>
  <c r="AW49" i="6"/>
  <c r="AW9" i="8" s="1"/>
  <c r="AY51" i="6" l="1"/>
  <c r="AY11" i="8" s="1"/>
  <c r="AX52" i="6"/>
  <c r="AX12" i="8" s="1"/>
  <c r="AW18" l="1"/>
  <c r="AZ51" i="6"/>
  <c r="AZ11" i="8" s="1"/>
  <c r="AY54" i="6"/>
  <c r="AY14" i="8" s="1"/>
  <c r="AX50" i="6"/>
  <c r="AX10" i="8" s="1"/>
  <c r="AY56" i="6"/>
  <c r="AY16" i="8" s="1"/>
  <c r="AY55" i="6"/>
  <c r="AY15" i="8" s="1"/>
  <c r="AW50" i="6"/>
  <c r="AW10" i="8" s="1"/>
  <c r="AW48" i="12"/>
  <c r="AX49" i="6"/>
  <c r="AX9" i="8" s="1"/>
  <c r="AX17" i="12" l="1"/>
  <c r="AX40" s="1"/>
  <c r="AZ54" i="6"/>
  <c r="AZ14" i="8" s="1"/>
  <c r="AZ55" i="6"/>
  <c r="AZ15" i="8" s="1"/>
  <c r="AZ56" i="6"/>
  <c r="AZ16" i="8" s="1"/>
  <c r="AY53" i="6"/>
  <c r="AY13" i="8" s="1"/>
  <c r="F12" i="10"/>
  <c r="AX18" i="8"/>
  <c r="AX48" i="12"/>
  <c r="AY17" l="1"/>
  <c r="AY40" s="1"/>
  <c r="F10" i="19"/>
  <c r="AZ53" i="6"/>
  <c r="AZ13" i="8" s="1"/>
  <c r="AY52" i="6"/>
  <c r="AY12" i="8" s="1"/>
  <c r="F16" i="10"/>
  <c r="F13"/>
  <c r="BA54" i="6" l="1"/>
  <c r="BA14" i="8" s="1"/>
  <c r="BA51" i="6"/>
  <c r="BA11" i="8" s="1"/>
  <c r="AY50" i="6"/>
  <c r="AY10" i="8" s="1"/>
  <c r="BA56" i="6"/>
  <c r="BA16" i="8" s="1"/>
  <c r="AZ52" i="6"/>
  <c r="AZ12" i="8" s="1"/>
  <c r="F13" i="18"/>
  <c r="F14" s="1"/>
  <c r="F17" i="10"/>
  <c r="AM23" i="8"/>
  <c r="AY49" i="6"/>
  <c r="AY9" i="8" s="1"/>
  <c r="AX51" i="12" l="1"/>
  <c r="AX69" s="1"/>
  <c r="AU51"/>
  <c r="AU69" s="1"/>
  <c r="AO51"/>
  <c r="AO69" s="1"/>
  <c r="AR51"/>
  <c r="AR69" s="1"/>
  <c r="BA55" i="6"/>
  <c r="BA15" i="8" s="1"/>
  <c r="BB51" i="6"/>
  <c r="BB11" i="8" s="1"/>
  <c r="AZ50" i="6"/>
  <c r="AZ10" i="8" s="1"/>
  <c r="AY48" i="12"/>
  <c r="BA53" i="6"/>
  <c r="BA13" i="8" s="1"/>
  <c r="AP51" i="12"/>
  <c r="AP69" s="1"/>
  <c r="AW51"/>
  <c r="AW69" s="1"/>
  <c r="F19" i="10"/>
  <c r="G24" i="13" s="1"/>
  <c r="AV51" i="12"/>
  <c r="AV69" s="1"/>
  <c r="AN51"/>
  <c r="AN69" s="1"/>
  <c r="AM51"/>
  <c r="AM69" s="1"/>
  <c r="AT51"/>
  <c r="AT69" s="1"/>
  <c r="AQ51"/>
  <c r="AQ69" s="1"/>
  <c r="AS51"/>
  <c r="AS69" s="1"/>
  <c r="AZ49" i="6"/>
  <c r="AZ9" i="8" s="1"/>
  <c r="AZ48" i="12"/>
  <c r="AY18" i="8" l="1"/>
  <c r="BA17" i="12"/>
  <c r="BA40" s="1"/>
  <c r="AZ17"/>
  <c r="AZ40" s="1"/>
  <c r="AM71"/>
  <c r="AN10" s="1"/>
  <c r="AN71" s="1"/>
  <c r="AO10" s="1"/>
  <c r="BB55" i="6"/>
  <c r="BB15" i="8" s="1"/>
  <c r="BB54" i="6"/>
  <c r="BB14" i="8" s="1"/>
  <c r="F22" i="10"/>
  <c r="AZ18" i="8" l="1"/>
  <c r="BB56" i="6"/>
  <c r="BB16" i="8" s="1"/>
  <c r="BA52" i="6"/>
  <c r="BA12" i="8" s="1"/>
  <c r="BC51" i="6"/>
  <c r="BC11" i="8" s="1"/>
  <c r="F23" i="10"/>
  <c r="F26"/>
  <c r="BC56" i="6" l="1"/>
  <c r="BC16" i="8" s="1"/>
  <c r="BB52" i="6"/>
  <c r="BB12" i="8" s="1"/>
  <c r="BA50" i="6"/>
  <c r="BA10" i="8" s="1"/>
  <c r="F30" i="10"/>
  <c r="F34" s="1"/>
  <c r="F27"/>
  <c r="BB53" i="6"/>
  <c r="BB13" i="8" s="1"/>
  <c r="BA49" i="6"/>
  <c r="BA9" i="8" s="1"/>
  <c r="F32" i="19" l="1"/>
  <c r="F33" i="14"/>
  <c r="F34" s="1"/>
  <c r="BA18" i="8"/>
  <c r="AO71" i="12"/>
  <c r="AP10" s="1"/>
  <c r="AP71" s="1"/>
  <c r="AQ10" s="1"/>
  <c r="AQ71" s="1"/>
  <c r="AR10" s="1"/>
  <c r="G33" i="10"/>
  <c r="BC55" i="6"/>
  <c r="BC15" i="8" s="1"/>
  <c r="BB50" i="6"/>
  <c r="BB10" i="8" s="1"/>
  <c r="BC53" i="6"/>
  <c r="BC13" i="8" s="1"/>
  <c r="BA48" i="12"/>
  <c r="F31" i="10"/>
  <c r="BB49" i="6"/>
  <c r="BB9" i="8" s="1"/>
  <c r="BC54" i="6"/>
  <c r="BC14" i="8" s="1"/>
  <c r="BB18" l="1"/>
  <c r="BB17" i="12"/>
  <c r="BB40" s="1"/>
  <c r="AR71"/>
  <c r="AS10" s="1"/>
  <c r="AS71" s="1"/>
  <c r="AT10" s="1"/>
  <c r="AT71" s="1"/>
  <c r="AU10" s="1"/>
  <c r="AU71" s="1"/>
  <c r="AV10" s="1"/>
  <c r="AV71" s="1"/>
  <c r="AW10" s="1"/>
  <c r="AW71" s="1"/>
  <c r="AX10" s="1"/>
  <c r="AX71" s="1"/>
  <c r="F19" i="14" s="1"/>
  <c r="F20" s="1"/>
  <c r="F21" s="1"/>
  <c r="F35" i="10"/>
  <c r="F27" i="14" s="1"/>
  <c r="BB48" i="12"/>
  <c r="BD55" i="6"/>
  <c r="BD15" i="8" s="1"/>
  <c r="BD54" i="6"/>
  <c r="BD14" i="8" s="1"/>
  <c r="BD51" i="6"/>
  <c r="BD11" i="8" s="1"/>
  <c r="F28" i="14" l="1"/>
  <c r="F35" s="1"/>
  <c r="AY10" i="12"/>
  <c r="F31" i="19"/>
  <c r="F33" s="1"/>
  <c r="F17"/>
  <c r="F18" s="1"/>
  <c r="BC17" i="12"/>
  <c r="BC40" s="1"/>
  <c r="BE51" i="6"/>
  <c r="BE11" i="8" s="1"/>
  <c r="BC52" i="6"/>
  <c r="BC12" i="8" s="1"/>
  <c r="F36" i="10"/>
  <c r="BD56" i="6"/>
  <c r="BD16" i="8" s="1"/>
  <c r="F35" i="19" l="1"/>
  <c r="F37" s="1"/>
  <c r="G36" s="1"/>
  <c r="BE54" i="6"/>
  <c r="BE14" i="8" s="1"/>
  <c r="BE56" i="6"/>
  <c r="BE16" i="8" s="1"/>
  <c r="BD52" i="6"/>
  <c r="BD12" i="8" s="1"/>
  <c r="BD53" i="6"/>
  <c r="BD13" i="8" s="1"/>
  <c r="BC49" i="6"/>
  <c r="BC9" i="8" s="1"/>
  <c r="BC50" i="6"/>
  <c r="BC10" i="8" s="1"/>
  <c r="BC18" l="1"/>
  <c r="BD50" i="6"/>
  <c r="BD10" i="8" s="1"/>
  <c r="BE55" i="6"/>
  <c r="BE15" i="8" s="1"/>
  <c r="BE53" i="6"/>
  <c r="BE13" i="8" s="1"/>
  <c r="BF51" i="6"/>
  <c r="BF11" i="8" s="1"/>
  <c r="BD49" i="6"/>
  <c r="BD9" i="8" s="1"/>
  <c r="BC48" i="12"/>
  <c r="BD17" l="1"/>
  <c r="BD40" s="1"/>
  <c r="BD48"/>
  <c r="BF55" i="6"/>
  <c r="BF15" i="8" s="1"/>
  <c r="BD18" l="1"/>
  <c r="BE17" i="12"/>
  <c r="BE40" s="1"/>
  <c r="BE50" i="6"/>
  <c r="BE10" i="8" s="1"/>
  <c r="BE52" i="6"/>
  <c r="BE12" i="8" s="1"/>
  <c r="BF54" i="6"/>
  <c r="BF14" i="8" s="1"/>
  <c r="BF56" i="6"/>
  <c r="BF16" i="8" s="1"/>
  <c r="BG56" i="6" l="1"/>
  <c r="BG16" i="8" s="1"/>
  <c r="BG54" i="6"/>
  <c r="BG14" i="8" s="1"/>
  <c r="BG55" i="6"/>
  <c r="BG15" i="8" s="1"/>
  <c r="BF52" i="6"/>
  <c r="BF12" i="8" s="1"/>
  <c r="BF53" i="6"/>
  <c r="BF13" i="8" s="1"/>
  <c r="BG51" i="6"/>
  <c r="BG11" i="8" s="1"/>
  <c r="BE49" i="6"/>
  <c r="BE48" i="12"/>
  <c r="BE18" i="8" l="1"/>
  <c r="BF17" i="12"/>
  <c r="BF40" s="1"/>
  <c r="BE9" i="8"/>
  <c r="BH51" i="6"/>
  <c r="BH11" i="8" s="1"/>
  <c r="BG53" i="6"/>
  <c r="BG13" i="8" s="1"/>
  <c r="BF50" i="6"/>
  <c r="BF10" i="8" s="1"/>
  <c r="BF49" i="6"/>
  <c r="BF9" i="8" s="1"/>
  <c r="BF18" l="1"/>
  <c r="BF48" i="12"/>
  <c r="BH54" i="6"/>
  <c r="BH14" i="8" s="1"/>
  <c r="BH55" i="6"/>
  <c r="BH15" i="8" s="1"/>
  <c r="BG17" i="12" l="1"/>
  <c r="BG40" s="1"/>
  <c r="BH56" i="6"/>
  <c r="BH16" i="8" s="1"/>
  <c r="BG52" i="6"/>
  <c r="BG12" i="8" s="1"/>
  <c r="BI56" i="6" l="1"/>
  <c r="BI16" i="8" s="1"/>
  <c r="BH52" i="6"/>
  <c r="BH12" i="8" s="1"/>
  <c r="BI55" i="6"/>
  <c r="BI15" i="8" s="1"/>
  <c r="BG50" i="6"/>
  <c r="BG10" i="8" s="1"/>
  <c r="BH53" i="6"/>
  <c r="BH13" i="8" s="1"/>
  <c r="BI51" i="6"/>
  <c r="BI11" i="8" s="1"/>
  <c r="BG49" i="6"/>
  <c r="BG9" i="8" s="1"/>
  <c r="BG18" l="1"/>
  <c r="BJ51" i="6"/>
  <c r="BJ11" i="8" s="1"/>
  <c r="BH50" i="6"/>
  <c r="BH10" i="8" s="1"/>
  <c r="BI53" i="6"/>
  <c r="BI13" i="8" s="1"/>
  <c r="BG48" i="12"/>
  <c r="BH49" i="6"/>
  <c r="BH9" i="8" s="1"/>
  <c r="BI54" i="6"/>
  <c r="BI14" i="8" s="1"/>
  <c r="BH17" i="12" l="1"/>
  <c r="BH40" s="1"/>
  <c r="BJ54" i="6"/>
  <c r="BJ14" i="8" s="1"/>
  <c r="BJ55" i="6"/>
  <c r="BJ15" i="8" s="1"/>
  <c r="BH48" i="12"/>
  <c r="BH18" i="8" l="1"/>
  <c r="BI17" i="12"/>
  <c r="BI40" s="1"/>
  <c r="BJ56" i="6"/>
  <c r="BJ16" i="8" s="1"/>
  <c r="BI52" i="6"/>
  <c r="BI12" i="8" s="1"/>
  <c r="BJ53" i="6" l="1"/>
  <c r="BJ13" i="8" s="1"/>
  <c r="BJ52" i="6"/>
  <c r="BJ12" i="8" s="1"/>
  <c r="BI50" i="6"/>
  <c r="BI10" i="8" s="1"/>
  <c r="BI49" i="6"/>
  <c r="BI9" i="8" s="1"/>
  <c r="BI18" l="1"/>
  <c r="BJ50" i="6"/>
  <c r="BJ10" i="8" s="1"/>
  <c r="BJ49" i="6"/>
  <c r="BJ9" i="8" s="1"/>
  <c r="BI48" i="12"/>
  <c r="BJ18" i="8" l="1"/>
  <c r="G12" i="10"/>
  <c r="BJ17" i="12"/>
  <c r="BJ40" s="1"/>
  <c r="G10" i="19" l="1"/>
  <c r="BJ48" i="12"/>
  <c r="G16" i="10"/>
  <c r="G13"/>
  <c r="AY23" i="8" l="1"/>
  <c r="G13" i="18"/>
  <c r="G14" s="1"/>
  <c r="G17" i="10"/>
  <c r="BJ51" i="12" l="1"/>
  <c r="BJ69" s="1"/>
  <c r="BA51"/>
  <c r="BA69" s="1"/>
  <c r="BG51"/>
  <c r="BG69" s="1"/>
  <c r="BD51"/>
  <c r="BD69" s="1"/>
  <c r="BF51"/>
  <c r="BF69" s="1"/>
  <c r="BB51"/>
  <c r="BB69" s="1"/>
  <c r="BH51"/>
  <c r="BH69" s="1"/>
  <c r="BE51"/>
  <c r="BE69" s="1"/>
  <c r="BC51"/>
  <c r="BC69" s="1"/>
  <c r="BI51"/>
  <c r="BI69" s="1"/>
  <c r="AY51"/>
  <c r="AY69" s="1"/>
  <c r="G19" i="10"/>
  <c r="H24" i="13" s="1"/>
  <c r="AZ51" i="12"/>
  <c r="AZ69" s="1"/>
  <c r="AY71" l="1"/>
  <c r="AZ10" s="1"/>
  <c r="AZ71" s="1"/>
  <c r="BA10" s="1"/>
  <c r="G22" i="10"/>
  <c r="G23" l="1"/>
  <c r="G26"/>
  <c r="G30" l="1"/>
  <c r="G34" s="1"/>
  <c r="G27"/>
  <c r="G32" i="19" l="1"/>
  <c r="G33" i="14"/>
  <c r="G34" s="1"/>
  <c r="G31" i="10"/>
  <c r="BA71" i="12"/>
  <c r="BB10" s="1"/>
  <c r="BB71" s="1"/>
  <c r="BC10" s="1"/>
  <c r="BC71" s="1"/>
  <c r="BD10" s="1"/>
  <c r="G35" i="10" l="1"/>
  <c r="G27" i="14" s="1"/>
  <c r="G28" s="1"/>
  <c r="G35" s="1"/>
  <c r="BD71" i="12"/>
  <c r="BE10" s="1"/>
  <c r="BE71" s="1"/>
  <c r="BF10" s="1"/>
  <c r="BF71" s="1"/>
  <c r="BG10" s="1"/>
  <c r="BG71" s="1"/>
  <c r="BH10" s="1"/>
  <c r="BH71" s="1"/>
  <c r="BI10" s="1"/>
  <c r="BI71" s="1"/>
  <c r="BJ10" s="1"/>
  <c r="BJ71" s="1"/>
  <c r="G19" i="14" s="1"/>
  <c r="G20" s="1"/>
  <c r="G21" s="1"/>
  <c r="G17" i="19" l="1"/>
  <c r="G18" s="1"/>
  <c r="G31"/>
  <c r="G33" s="1"/>
  <c r="G36" i="10"/>
  <c r="G35" i="19" l="1"/>
  <c r="G37" s="1"/>
</calcChain>
</file>

<file path=xl/sharedStrings.xml><?xml version="1.0" encoding="utf-8"?>
<sst xmlns="http://schemas.openxmlformats.org/spreadsheetml/2006/main" count="540" uniqueCount="265">
  <si>
    <t>Poste</t>
  </si>
  <si>
    <t>Commentaires</t>
  </si>
  <si>
    <t>Frais de déplacement</t>
  </si>
  <si>
    <t>Honoraires</t>
  </si>
  <si>
    <t>Marketing</t>
  </si>
  <si>
    <t>Divers</t>
  </si>
  <si>
    <t>Locaux</t>
  </si>
  <si>
    <t>Téléphonie</t>
  </si>
  <si>
    <t>Assurance</t>
  </si>
  <si>
    <t>Fournitures</t>
  </si>
  <si>
    <t>Frais bancaires</t>
  </si>
  <si>
    <t>Variable</t>
  </si>
  <si>
    <t xml:space="preserve">Total </t>
  </si>
  <si>
    <t>Année 1</t>
  </si>
  <si>
    <t>Année 2</t>
  </si>
  <si>
    <t>Année 3</t>
  </si>
  <si>
    <t>TOTAL</t>
  </si>
  <si>
    <t>Salaires bruts</t>
  </si>
  <si>
    <t>S1</t>
  </si>
  <si>
    <t>S2</t>
  </si>
  <si>
    <t>Charges</t>
  </si>
  <si>
    <t>Année 4</t>
  </si>
  <si>
    <t>Année 5</t>
  </si>
  <si>
    <t>Intitulés</t>
  </si>
  <si>
    <t>Solde 
(en %)</t>
  </si>
  <si>
    <t>Délai de livraison (en mois)</t>
  </si>
  <si>
    <t>Délai de paiement 
(en mois)</t>
  </si>
  <si>
    <t>Acompte initial
(en %)</t>
  </si>
  <si>
    <t>Créances clients</t>
  </si>
  <si>
    <t>Créances TVA</t>
  </si>
  <si>
    <t>Dettes TVA</t>
  </si>
  <si>
    <t>BFR TVA</t>
  </si>
  <si>
    <t>Commandes réalisées</t>
  </si>
  <si>
    <t>TOTAL annuel cumulé</t>
  </si>
  <si>
    <t>Charges totales</t>
  </si>
  <si>
    <t>Dettes fournisseurs</t>
  </si>
  <si>
    <t>BFR</t>
  </si>
  <si>
    <t>Activités</t>
  </si>
  <si>
    <t>BFR Annuel MAX</t>
  </si>
  <si>
    <t>Marge brute</t>
  </si>
  <si>
    <t>Achats et charges de production</t>
  </si>
  <si>
    <t>Charges externes</t>
  </si>
  <si>
    <t>Excédent brut d'exploitation (EBE)</t>
  </si>
  <si>
    <t>Valeur ajoutée (VA)</t>
  </si>
  <si>
    <t>Chiffre d'affaires (CA)</t>
  </si>
  <si>
    <t>Dotations aux amortissements</t>
  </si>
  <si>
    <t>Résultat d'exploitation (REx)</t>
  </si>
  <si>
    <t>Résultat courant</t>
  </si>
  <si>
    <t>Résultat Net (RN)</t>
  </si>
  <si>
    <t>Encaissements</t>
  </si>
  <si>
    <t>Solde de début de mois</t>
  </si>
  <si>
    <t>Chiffre d'affaires encaissé</t>
  </si>
  <si>
    <t xml:space="preserve">Exploitation </t>
  </si>
  <si>
    <t xml:space="preserve">Hors exploitation </t>
  </si>
  <si>
    <t>TVA encaissée</t>
  </si>
  <si>
    <t>Décaissements</t>
  </si>
  <si>
    <t>TVA décaissée</t>
  </si>
  <si>
    <t>Autres charges externes</t>
  </si>
  <si>
    <t>Charges de personnel</t>
  </si>
  <si>
    <t>Impôts et taxes</t>
  </si>
  <si>
    <t>Solde de fin de mois</t>
  </si>
  <si>
    <t>Taux de prêt bancaire</t>
  </si>
  <si>
    <t>Durée de remboursement (en mois)</t>
  </si>
  <si>
    <t>Court Terme</t>
  </si>
  <si>
    <t>Investissements</t>
  </si>
  <si>
    <t>Moyen/Long Terme</t>
  </si>
  <si>
    <t>Prêts bancaires MT/LT</t>
  </si>
  <si>
    <t>TOTAL EMPLOIS</t>
  </si>
  <si>
    <t>TOTAL RESSOURCES</t>
  </si>
  <si>
    <t>Excédent début période</t>
  </si>
  <si>
    <t>Excédent période (b) - (a)</t>
  </si>
  <si>
    <t>RESSOURCES (b)</t>
  </si>
  <si>
    <t>EMPLOIS (a)</t>
  </si>
  <si>
    <t>EXCEDENT</t>
  </si>
  <si>
    <t>ACTIF</t>
  </si>
  <si>
    <t>PASSIF</t>
  </si>
  <si>
    <t>Capital</t>
  </si>
  <si>
    <t>Trésorerie</t>
  </si>
  <si>
    <t>TOTAL ACTIF</t>
  </si>
  <si>
    <t>TOTAL PASSIF</t>
  </si>
  <si>
    <t>Variation du BFR</t>
  </si>
  <si>
    <t>Subventions d'exploitation</t>
  </si>
  <si>
    <t>Réserves et Résultats</t>
  </si>
  <si>
    <t>Charges totales décaissées</t>
  </si>
  <si>
    <t>Achats et services décaissés</t>
  </si>
  <si>
    <t>Dette fiscale</t>
  </si>
  <si>
    <t>Remboursement TVA</t>
  </si>
  <si>
    <t>TVA reversée</t>
  </si>
  <si>
    <t>Taux actuariel (taux  sur la période globale d'emprunt)</t>
  </si>
  <si>
    <t>Note : Tout est calculé automatiquement</t>
  </si>
  <si>
    <t>Subventions (total)</t>
  </si>
  <si>
    <t>Fixe (en € HT)</t>
  </si>
  <si>
    <t>Chiffre d'affaires et résultats prévisionnels (en  € HT)</t>
  </si>
  <si>
    <t>Point mort annuel (moyen) (en € HT)</t>
  </si>
  <si>
    <t>Total des encaissements mensuels</t>
  </si>
  <si>
    <t>Total des décaissements mensuels</t>
  </si>
  <si>
    <t>Dénomination de l'activité</t>
  </si>
  <si>
    <t>Taxe d'apprentissage</t>
  </si>
  <si>
    <t>Participation à la formation continue</t>
  </si>
  <si>
    <t>Effort de construction</t>
  </si>
  <si>
    <t>Contribution sociale de solidarité des sociétés</t>
  </si>
  <si>
    <t>Contribution économique du territoire / Cotisation foncière des entreprises</t>
  </si>
  <si>
    <t>Contribution économique du territoire / Cotisation sur la valeur ajoutée des entreprises</t>
  </si>
  <si>
    <t>Reports déficitaires</t>
  </si>
  <si>
    <t>Gratification minimale de stagiaire</t>
  </si>
  <si>
    <t>Date de démarrage de l'activité</t>
  </si>
  <si>
    <t>TVA</t>
  </si>
  <si>
    <t>Trésorerie et BFR sur 5 ans</t>
  </si>
  <si>
    <t>Charges variables (en € HT)</t>
  </si>
  <si>
    <t xml:space="preserve">Note : Ces tableaux sont remplis automatiquement après avoir complété les informations dans l'onglet "Configuration" liées aux "Charges variables" et les informations des commandes prévisionnelles dans l'onglet "Commandes". </t>
  </si>
  <si>
    <t>Calculs auto liés aux commandes</t>
  </si>
  <si>
    <t>Calculs auto liés au Personnel</t>
  </si>
  <si>
    <t>Nb employés</t>
  </si>
  <si>
    <t>Chiffre d'affaires encaissé (en € HT)</t>
  </si>
  <si>
    <t>Chiffre d'affaires (en € HT)</t>
  </si>
  <si>
    <t>Point mort</t>
  </si>
  <si>
    <t>Subvention 3</t>
  </si>
  <si>
    <t>Subvention 2</t>
  </si>
  <si>
    <t>Subvention 1</t>
  </si>
  <si>
    <t>Prêts bancaires Moyen/Long Terme</t>
  </si>
  <si>
    <t>Prêts bancaires Court Terme</t>
  </si>
  <si>
    <t>Remboursement prêts bancaires MT/LT</t>
  </si>
  <si>
    <t>Remboursement prêts bancaires CT</t>
  </si>
  <si>
    <t>Autres subventions</t>
  </si>
  <si>
    <t>Prêts bancaires CT</t>
  </si>
  <si>
    <t>Dette IS</t>
  </si>
  <si>
    <t>Taux générique (investissements et charges externes)</t>
  </si>
  <si>
    <t>Charges annuelles consolidées</t>
  </si>
  <si>
    <t>Activité de revenu 1</t>
  </si>
  <si>
    <t>Activité de revenu 2</t>
  </si>
  <si>
    <t>ETC …</t>
  </si>
  <si>
    <t>Charges patronales (% du salaire brut)</t>
  </si>
  <si>
    <t>Note sur les Impôts et taxes :
Ces impôts et taxes sont calculés automatiquement sur la base des informations saisies. 
Ces informations, correspondant aux principaux impôts et taxes, sont données à titre indicatif. Elles ne représentent pas l'exhaustivité des impots et taxes existantes et ne garantissent pas un calcul exact pour les impôts et taxes cités. La CFE est calculée sur un taux moyen de 27,26%, en prenant en compte des dégrèvements possibles et un montant minimal à payer.</t>
  </si>
  <si>
    <t>Note : Tout est calculé automatiquement.</t>
  </si>
  <si>
    <t>Comptes courants</t>
  </si>
  <si>
    <t>Dette TVA</t>
  </si>
  <si>
    <t>Charges financières</t>
  </si>
  <si>
    <t>Remboursement des prets bancaires</t>
  </si>
  <si>
    <t>Comptes courants (total)</t>
  </si>
  <si>
    <t>Compte courant 2</t>
  </si>
  <si>
    <t>Compte courant 3</t>
  </si>
  <si>
    <t>Autres comptes courants</t>
  </si>
  <si>
    <t>Remboursements comptes courants (total)</t>
  </si>
  <si>
    <t>Impots sur les sociétés (IS)</t>
  </si>
  <si>
    <t>TVA -
Charges variables</t>
  </si>
  <si>
    <t>TVA -
Chiffre d'affaires</t>
  </si>
  <si>
    <t>Charges salariales (% du salaire brut)</t>
  </si>
  <si>
    <t>Compte courant 1</t>
  </si>
  <si>
    <t>Remboursement des comptes courants</t>
  </si>
  <si>
    <t>Avances et prêts remboursables</t>
  </si>
  <si>
    <t>Prêts et avances</t>
  </si>
  <si>
    <t>Prix unitaire 
(en € HT)</t>
  </si>
  <si>
    <t>Coût unitaire
(en € HT)</t>
  </si>
  <si>
    <t>Calculé sur la base d'un forfait fixe annuel + variable par salarié</t>
  </si>
  <si>
    <t>Calculé sur la base d'un forfait fixe annuel + variable en % du CA</t>
  </si>
  <si>
    <t>Dirigeant (régime TNS)</t>
  </si>
  <si>
    <t>Dirigeant (salarié)</t>
  </si>
  <si>
    <t>Apports en nature</t>
  </si>
  <si>
    <t>Apport en nature</t>
  </si>
  <si>
    <t>Investissement</t>
  </si>
  <si>
    <t>CAF positive (hors subvention)</t>
  </si>
  <si>
    <t>CAF négative (hors subvention)</t>
  </si>
  <si>
    <t>Subvention</t>
  </si>
  <si>
    <t>Capital fondateurs</t>
  </si>
  <si>
    <t>Capital investisseurs</t>
  </si>
  <si>
    <t>TOTAL (quasi) FONDS PROPRES</t>
  </si>
  <si>
    <t>Variation de stocks</t>
  </si>
  <si>
    <t>Stocks</t>
  </si>
  <si>
    <t>Financement en crédit-bail (VRAI/FAUX)</t>
  </si>
  <si>
    <t>Amortissement (en années) 
0 si non amortissable</t>
  </si>
  <si>
    <t>Crédit bail</t>
  </si>
  <si>
    <t>Investissement par apport en nature</t>
  </si>
  <si>
    <t>Investissement par crédit bail</t>
  </si>
  <si>
    <t>Prévisions</t>
  </si>
  <si>
    <t>Cumul prévisions</t>
  </si>
  <si>
    <t>Réel</t>
  </si>
  <si>
    <t>Cumul réel</t>
  </si>
  <si>
    <t>Ecart cumulé</t>
  </si>
  <si>
    <t>Montant des commandes 
(en € HT)</t>
  </si>
  <si>
    <t>Chiffre d'affaires encaissé 
(en € HT)</t>
  </si>
  <si>
    <t>Marge brute encaissée 
(en € HT)</t>
  </si>
  <si>
    <t xml:space="preserve">Salaires et charges
</t>
  </si>
  <si>
    <t>Instantané</t>
  </si>
  <si>
    <t>Cumulé</t>
  </si>
  <si>
    <t>Charges de personnel totale</t>
  </si>
  <si>
    <t>Effectifs 
fin de mois</t>
  </si>
  <si>
    <t>Indicateur personnalisable</t>
  </si>
  <si>
    <t>CA / Effectifs prévisionnels</t>
  </si>
  <si>
    <t>FISY ESSENTIEL - L'outil financier simple et gratuit des startups</t>
  </si>
  <si>
    <t>Immobilisations (Brut)</t>
  </si>
  <si>
    <t>Immobilisations (Net)</t>
  </si>
  <si>
    <t>ACTIFS IMMOBILISES</t>
  </si>
  <si>
    <t>ACTIFS CIRCULANTS</t>
  </si>
  <si>
    <t>Amortissements</t>
  </si>
  <si>
    <t>CAPITAUX PROPRES</t>
  </si>
  <si>
    <t>DETTES</t>
  </si>
  <si>
    <t>TOTAL ACTIFS IMMOBILISES</t>
  </si>
  <si>
    <t>TOTAL ACTIFS CIRCULANTS</t>
  </si>
  <si>
    <t>TOTAL CAPITAUX PROPRES</t>
  </si>
  <si>
    <t>TOTAL DETTES</t>
  </si>
  <si>
    <t>BILANS</t>
  </si>
  <si>
    <t>PLAN DE FINANCEMENT</t>
  </si>
  <si>
    <t>COMPTES DE RESULTATS (HT)</t>
  </si>
  <si>
    <t>SYNTHESE</t>
  </si>
  <si>
    <t>OUTIL DE PILOTAGE</t>
  </si>
  <si>
    <t>TRESORERIE</t>
  </si>
  <si>
    <t>COMMANDES</t>
  </si>
  <si>
    <t>INVESTISSEMENTS (en € HT)</t>
  </si>
  <si>
    <t>CHARGES EXTERNES (en € HT)</t>
  </si>
  <si>
    <t>PERSONNEL</t>
  </si>
  <si>
    <t>CONFIGURATION DE BASE</t>
  </si>
  <si>
    <t>CONFIGURATION AVANCEE</t>
  </si>
  <si>
    <t>Remboursement des avances remboursables</t>
  </si>
  <si>
    <t>Avances remboursables 1</t>
  </si>
  <si>
    <t>Avances remboursables 2</t>
  </si>
  <si>
    <t>Avances remboursables 3</t>
  </si>
  <si>
    <t>Autres avances remboursables</t>
  </si>
  <si>
    <t>Avances remboursables (total)</t>
  </si>
  <si>
    <t>Remboursements avances remboursables (total)</t>
  </si>
  <si>
    <r>
      <rPr>
        <b/>
        <sz val="8"/>
        <color theme="0"/>
        <rFont val="Calibri"/>
        <family val="2"/>
        <scheme val="minor"/>
      </rPr>
      <t xml:space="preserve">Note sur la construction du chiffre d'affaires : </t>
    </r>
    <r>
      <rPr>
        <sz val="8"/>
        <color theme="0"/>
        <rFont val="Calibri"/>
        <family val="2"/>
        <scheme val="minor"/>
      </rPr>
      <t>Vous pouvez gérer plusieurs activités de revenus  dans ce prévisionnel financier. Commencez par indiquer les intitulés de vos activités.
Renseignez par activité de revenus :
 - Le revenu unitaire (par unité commandée. Le nombre d'unités commandées étant défini mensuellement dans l'onglet "Commandes")
 - Le délai de livraison (temps de production+livraison)
 - Le délai de paiement client
 - L'acompte éventuellement payé par le client à la commande
 - Le solde final payé à date de livraison + délai de paiement (automatique)</t>
    </r>
  </si>
  <si>
    <t>Note : Informations à renseigner pour démarrer votre prévisionnel.  L'onglet "CONFIG" possède  plus bas une deuxième zone de "Configuration avancée" à ne remplir qu'une fois que l'outil vous est plus familier.</t>
  </si>
  <si>
    <r>
      <rPr>
        <b/>
        <sz val="8"/>
        <color theme="0"/>
        <rFont val="Calibri"/>
        <family val="2"/>
        <scheme val="minor"/>
      </rPr>
      <t xml:space="preserve">Note sur les charges variables : </t>
    </r>
    <r>
      <rPr>
        <sz val="8"/>
        <color theme="0"/>
        <rFont val="Calibri"/>
        <family val="2"/>
        <scheme val="minor"/>
      </rPr>
      <t>Ces informations permettent de calculer automatiquement les charges variables associées aux commandes précisées dans l'onglet "Commandes". Les données à renseigner suivent le même modèle que le tableau ci-dessus. 
Les charges variables pour une activité donnée correspondent aux achats de matières premières et de sous-traitances que votre entreprises devra faire pour réaliser et livrer une unité commandée. Les informations sont donc liées à vos conditions commerciales négociées avec vos fournisseurs et prestataires : prix, délai de livraison, délai de paiement, acompte initial et solde du paiement.</t>
    </r>
  </si>
  <si>
    <r>
      <rPr>
        <b/>
        <sz val="8"/>
        <color theme="0"/>
        <rFont val="Calibri"/>
        <family val="2"/>
        <scheme val="minor"/>
      </rPr>
      <t xml:space="preserve">Note </t>
    </r>
    <r>
      <rPr>
        <sz val="8"/>
        <color theme="0"/>
        <rFont val="Calibri"/>
        <family val="2"/>
        <scheme val="minor"/>
      </rPr>
      <t>: Une fois que vous avez pris en main l'outil, vous pouvez affiner vos prévisions en personnalisant les données par défaut de cette partie "Configuration avancée".</t>
    </r>
  </si>
  <si>
    <r>
      <rPr>
        <b/>
        <sz val="8"/>
        <color theme="0"/>
        <rFont val="Calibri"/>
        <family val="2"/>
        <scheme val="minor"/>
      </rPr>
      <t xml:space="preserve">Note : </t>
    </r>
    <r>
      <rPr>
        <sz val="8"/>
        <color theme="0"/>
        <rFont val="Calibri"/>
        <family val="2"/>
        <scheme val="minor"/>
      </rPr>
      <t>Ce tableau permet de calculer automatiquement les charges externes de l'entreprise. Pour mieux comprendre comment est calculée chaque ligne, veuillez vous référer aux commentaires associés. Des valeurs par défaut sont proposées à titre indicatif pour simplifier la prise en main initiale de l'outil et seront à affiner en fonction du projet. Vous pouvez aussi définir des charges externes sur mesure dans l'onglet "Charges externes".</t>
    </r>
  </si>
  <si>
    <r>
      <rPr>
        <b/>
        <sz val="8"/>
        <color theme="0"/>
        <rFont val="Calibri"/>
        <family val="2"/>
        <scheme val="minor"/>
      </rPr>
      <t>Note sur les charges :</t>
    </r>
    <r>
      <rPr>
        <sz val="8"/>
        <color theme="0"/>
        <rFont val="Calibri"/>
        <family val="2"/>
        <scheme val="minor"/>
      </rPr>
      <t xml:space="preserve"> Il est possible de modifier le taux de charges salariales moyen proposé. Note sur la gratification des stagiaires : En France, il y a une gratification minimale obligatoire si le stage dure plus de deux mois. Un employeur ne paie cependant pas de charges, si le salaire du stagiaire est égal au minimum légal. </t>
    </r>
  </si>
  <si>
    <r>
      <rPr>
        <b/>
        <sz val="8"/>
        <color theme="0"/>
        <rFont val="Calibri"/>
        <family val="2"/>
        <scheme val="minor"/>
      </rPr>
      <t xml:space="preserve">Note sur la TVA : </t>
    </r>
    <r>
      <rPr>
        <sz val="8"/>
        <color theme="0"/>
        <rFont val="Calibri"/>
        <family val="2"/>
        <scheme val="minor"/>
      </rPr>
      <t>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r>
  </si>
  <si>
    <r>
      <rPr>
        <b/>
        <sz val="8"/>
        <color theme="0"/>
        <rFont val="Calibri"/>
        <family val="2"/>
        <scheme val="minor"/>
      </rPr>
      <t xml:space="preserve">Note sur le financement : </t>
    </r>
    <r>
      <rPr>
        <sz val="8"/>
        <color theme="0"/>
        <rFont val="Calibri"/>
        <family val="2"/>
        <scheme val="minor"/>
      </rPr>
      <t>Vous pouvez définir un taux ainsi qu'une durée de remboursement pour les prêts court et moyen/long termes.</t>
    </r>
  </si>
  <si>
    <r>
      <rPr>
        <b/>
        <sz val="8"/>
        <color theme="0"/>
        <rFont val="Calibri"/>
        <family val="2"/>
        <scheme val="minor"/>
      </rPr>
      <t xml:space="preserve">Note sur les charges externes : </t>
    </r>
    <r>
      <rPr>
        <sz val="8"/>
        <color theme="0"/>
        <rFont val="Calibri"/>
        <family val="2"/>
        <scheme val="minor"/>
      </rPr>
      <t>Les charges externes grisées, dont les décaissements sont lissés mensuellement, sont calculées automatiquement à partir des informations indiquées dans la section "Charges externes" de l'onglet "CONFIG" (information de "Configuration avancée") et du chiffre d'affaires calculé et des informations de personnel renseignées. D'autres charges externes personnalisables pourront être renseignées si besoin dans les cases marrons. Renseignez dans ce cas le nom du poste de charges dans le tableau de gauche et les décaissements mensuels associés dans le tableau de droite.</t>
    </r>
  </si>
  <si>
    <r>
      <rPr>
        <b/>
        <sz val="8"/>
        <color theme="0"/>
        <rFont val="Calibri"/>
        <family val="2"/>
        <scheme val="minor"/>
      </rPr>
      <t>Note :</t>
    </r>
    <r>
      <rPr>
        <sz val="8"/>
        <color theme="0"/>
        <rFont val="Calibri"/>
        <family val="2"/>
        <scheme val="minor"/>
      </rPr>
      <t xml:space="preserve"> Définissez vos investissements et apports en nature en précisant les intitulés et sommes des investissements, ainsi que les durées d'amortissement (à droite du tableau). 
Pour un investissement en crédit-bail, spécifiez les loyers mensuels à payer et renseignez la mention "VRAI" dans la colonne "Financements en crédit-bail". Dans le cas d'un financement par crédit-bail, la durée d'amortissement n'a pas d'effet.</t>
    </r>
  </si>
  <si>
    <r>
      <rPr>
        <b/>
        <sz val="8"/>
        <color theme="0"/>
        <rFont val="Calibri"/>
        <family val="2"/>
        <scheme val="minor"/>
      </rPr>
      <t>Note :</t>
    </r>
    <r>
      <rPr>
        <sz val="8"/>
        <color theme="0"/>
        <rFont val="Calibri"/>
        <family val="2"/>
        <scheme val="minor"/>
      </rPr>
      <t xml:space="preserve"> Indiquez dans ce tableau pour chaque activité, la prévision du nombre d'unités commandées mensuellement. </t>
    </r>
    <r>
      <rPr>
        <b/>
        <sz val="8"/>
        <color theme="0"/>
        <rFont val="Calibri"/>
        <family val="2"/>
        <scheme val="minor"/>
      </rPr>
      <t xml:space="preserve">Attention! On parle de commandes, et non de paiements. </t>
    </r>
    <r>
      <rPr>
        <sz val="8"/>
        <color theme="0"/>
        <rFont val="Calibri"/>
        <family val="2"/>
        <scheme val="minor"/>
      </rPr>
      <t xml:space="preserve">
Les délais de paiement sont à définir dans l'onglet "CONFIG". Les paiements associés seront automatiquement calculés ci-dessous, en fonction des informations entrées dans l'onglet "CONFIG" en lien avec les "Commandes" renseignées.</t>
    </r>
  </si>
  <si>
    <t>CHIFFRE D'AFFAIRES</t>
  </si>
  <si>
    <t>CHARGES VARIABLES</t>
  </si>
  <si>
    <t>CHARGES EXTERNES</t>
  </si>
  <si>
    <t>CHARGES DE PERSONNEL</t>
  </si>
  <si>
    <t>FINANCEMENTS</t>
  </si>
  <si>
    <r>
      <rPr>
        <b/>
        <sz val="12"/>
        <color theme="0"/>
        <rFont val="Calibri"/>
        <family val="2"/>
        <scheme val="minor"/>
      </rPr>
      <t>Etape 2 : Renseigner l'onglet "Personnel"</t>
    </r>
    <r>
      <rPr>
        <b/>
        <sz val="11"/>
        <color theme="0"/>
        <rFont val="Calibri"/>
        <family val="2"/>
        <scheme val="minor"/>
      </rPr>
      <t xml:space="preserve">
</t>
    </r>
    <r>
      <rPr>
        <sz val="11"/>
        <color theme="0"/>
        <rFont val="Calibri"/>
        <family val="2"/>
        <scheme val="minor"/>
      </rPr>
      <t xml:space="preserve">
Précisez les besoins en ressources humaines du projet au court du temps. Vous aurez à renseigner le salaire brut des personnes, mensuellement pour les années 1 et 2 et semestriellement pour les années 3 à 5. Les charges patronales sont calculées automatiquement. Vous pourrez modifier le taux de charges dans l'onglet "CONFIG". Pour les dirigeants au régime TNS, précisez directement un salaire totalement chargé. </t>
    </r>
  </si>
  <si>
    <r>
      <rPr>
        <b/>
        <sz val="12"/>
        <color theme="0"/>
        <rFont val="Calibri"/>
        <family val="2"/>
        <scheme val="minor"/>
      </rPr>
      <t>Etape 3 : Renseigner l'onglet "Charges externes"</t>
    </r>
    <r>
      <rPr>
        <b/>
        <sz val="11"/>
        <color theme="0"/>
        <rFont val="Calibri"/>
        <family val="2"/>
        <scheme val="minor"/>
      </rPr>
      <t xml:space="preserve">
</t>
    </r>
    <r>
      <rPr>
        <sz val="11"/>
        <color theme="0"/>
        <rFont val="Calibri"/>
        <family val="2"/>
        <scheme val="minor"/>
      </rPr>
      <t xml:space="preserve">
Précisez les charges externes de l'entreprise. Une partie est calculée automatiquement à partir d'informations,  que vous pouvez modifier, définies dans la partie "Configuration avancée" de l'onglet "CONFIG". Vous pouvez également préciser d'autres charges mensuellement.</t>
    </r>
  </si>
  <si>
    <r>
      <rPr>
        <b/>
        <sz val="12"/>
        <color theme="0"/>
        <rFont val="Calibri"/>
        <family val="2"/>
        <scheme val="minor"/>
      </rPr>
      <t>Etape 4 : Renseigner l'onglet "Investissements"</t>
    </r>
    <r>
      <rPr>
        <sz val="11"/>
        <color theme="0"/>
        <rFont val="Calibri"/>
        <family val="2"/>
        <scheme val="minor"/>
      </rPr>
      <t xml:space="preserve">
Précisez les investissements nécessaires pour le projet. Vous pouvez dissocier les types investissements par ligne. Pour chaque ligne, vous pourrez préciser les montants d'investisements mensuellement ainsi que les durées d'amortissement (tout à droite du tableau). Vous pourrez aussi spécifier si c'est un investissement "normal" ou en crédit-bail. Dans le cas d'un crédit-bail, vous aurez à renseigner les loyers à payer. Vous pouvez également préciser dans cet onglet les éventuels apports en nature que vous intégrez à l'entreprise.</t>
    </r>
  </si>
  <si>
    <r>
      <rPr>
        <b/>
        <sz val="12"/>
        <color theme="0"/>
        <rFont val="Calibri"/>
        <family val="2"/>
        <scheme val="minor"/>
      </rPr>
      <t>Etape 6 : Renseigner l'onglet "Trésorerie"</t>
    </r>
    <r>
      <rPr>
        <sz val="11"/>
        <color theme="0"/>
        <rFont val="Calibri"/>
        <family val="2"/>
        <scheme val="minor"/>
      </rPr>
      <t xml:space="preserve">
Préciser les financements identifiés pour le projet d'entreprise : capital (initial et augmentation par levée de fonds), prêts bancaires, subventions, … ainsi que certains besoins en financements à couvrir : stock moyen, remboursement de comptes courants et/ou d'avances, ...</t>
    </r>
  </si>
  <si>
    <t>GUIDE</t>
  </si>
  <si>
    <r>
      <rPr>
        <b/>
        <sz val="8"/>
        <color theme="0"/>
        <rFont val="Calibri"/>
        <family val="2"/>
        <scheme val="minor"/>
      </rPr>
      <t>Note :</t>
    </r>
    <r>
      <rPr>
        <sz val="8"/>
        <color theme="0"/>
        <rFont val="Calibri"/>
        <family val="2"/>
        <scheme val="minor"/>
      </rPr>
      <t xml:space="preserve"> Renseignez ici les encaissements liés à l'apport et augmentation en capital, de comptes courants, prêts remboursables et prêts bancaires, ainsi que les décaissements liés aux remboursements des comptes courants et des prêts (en fonction de vos échéanciers).</t>
    </r>
  </si>
  <si>
    <r>
      <rPr>
        <b/>
        <sz val="8"/>
        <color theme="0"/>
        <rFont val="Calibri"/>
        <family val="2"/>
        <scheme val="minor"/>
      </rPr>
      <t>Note :</t>
    </r>
    <r>
      <rPr>
        <sz val="8"/>
        <color theme="0"/>
        <rFont val="Calibri"/>
        <family val="2"/>
        <scheme val="minor"/>
      </rPr>
      <t xml:space="preserve"> Cette synthèse permet d'analyser son projet avec une vision centralisée. Tout est calculé automatiquement.</t>
    </r>
  </si>
  <si>
    <r>
      <rPr>
        <b/>
        <sz val="8"/>
        <color theme="0"/>
        <rFont val="Calibri"/>
        <family val="2"/>
        <scheme val="minor"/>
      </rPr>
      <t xml:space="preserve">Note d'aide à l'analyse : </t>
    </r>
    <r>
      <rPr>
        <sz val="8"/>
        <color theme="0"/>
        <rFont val="Calibri"/>
        <family val="2"/>
        <scheme val="minor"/>
      </rPr>
      <t xml:space="preserve">Le graphique du "chiffre d'affaires et résultats prévisionnels" vous permet de visualiser l'évolution prévisionnelle du CA et du résultat net. Evaluez le volume et la croissance du CA et du résultat au regard de vos objectifs et de vos moyens.
Le point mort est le seuil de CA à partir duquel l'entreprise est "rentable" pour un niveau de charges fixes (salaires, charge externes, ...). Comparez votre CA et le point mort année par année. Votre objectif doit être, à court ou moyen terme, d'obtenir un CA supérieur au point mort.
Le graphique "Trésorerie et BFR" vous permet de visualiser et d'analyser l'évolution de la trésorerie et du BFR sur 5 ans. Il est impératif que la trésorerie soit toujours positive. Concernant le BFR, si il  est positif et qu'il augmente cela représente une augmentation de besoin en financement alors que si il est négatif et diminue dans le temps, il s'agira d'une source de financement. Attention à bien en analyser les fluctuations et les impacts sur les besoins en financement.
</t>
    </r>
  </si>
  <si>
    <r>
      <rPr>
        <b/>
        <sz val="8"/>
        <color theme="0"/>
        <rFont val="Calibri"/>
        <family val="2"/>
        <scheme val="minor"/>
      </rPr>
      <t>Note :</t>
    </r>
    <r>
      <rPr>
        <sz val="8"/>
        <color theme="0"/>
        <rFont val="Calibri"/>
        <family val="2"/>
        <scheme val="minor"/>
      </rPr>
      <t xml:space="preserve"> Les comptes de résultats sont calculés automatiquement à partir des informations que vous avez renseignées.</t>
    </r>
  </si>
  <si>
    <r>
      <rPr>
        <b/>
        <sz val="8"/>
        <color theme="0"/>
        <rFont val="Calibri"/>
        <family val="2"/>
        <scheme val="minor"/>
      </rPr>
      <t xml:space="preserve">Note </t>
    </r>
    <r>
      <rPr>
        <sz val="8"/>
        <color theme="0"/>
        <rFont val="Calibri"/>
        <family val="2"/>
        <scheme val="minor"/>
      </rPr>
      <t>: Le plan de financement est calculé automatiquement à partir des informations que vous avez renseignées.</t>
    </r>
  </si>
  <si>
    <r>
      <rPr>
        <b/>
        <sz val="12"/>
        <color theme="0"/>
        <rFont val="Calibri"/>
        <family val="2"/>
        <scheme val="minor"/>
      </rPr>
      <t>Etape 1 : Renseigner l'onglet "CONFIG"</t>
    </r>
    <r>
      <rPr>
        <sz val="11"/>
        <color theme="0"/>
        <rFont val="Calibri"/>
        <family val="2"/>
        <scheme val="minor"/>
      </rPr>
      <t xml:space="preserve">
C'est le point de départ de la prise en main de l'outil. Commencez par renseigner les informations de "Configuration de base". Vous pourrez attaquer le renseignement des informations de "Configuration avancée" dans un second temps : ces informations sont pré-remplies pour vous simplifier la prise en main. Il vous sera très probablement nécéssaire de les ajuster à vos besoins par la suite.</t>
    </r>
  </si>
  <si>
    <r>
      <rPr>
        <b/>
        <sz val="12"/>
        <color theme="0"/>
        <rFont val="Calibri"/>
        <family val="2"/>
        <scheme val="minor"/>
      </rPr>
      <t>Etape 5 : Renseigner l'onglet "Commandes"</t>
    </r>
    <r>
      <rPr>
        <sz val="11"/>
        <color theme="0"/>
        <rFont val="Calibri"/>
        <family val="2"/>
        <scheme val="minor"/>
      </rPr>
      <t xml:space="preserve">
Précisez les prévisions de commandes mensuelles par type d'activité. FISY propose un renseignement mensuel sur 5 ans pour vous faciliter la construction de prévisions estimatives à partir de fomules (fonction de votre business model et de vos hypothèses). Les encaissements et les décaissements liés à ces commandes (chiffres d'affaires et charges variables associées) seront calculés automatiquement sur la base des informations précisées dans l'onglet "CONFIG" (dans les tableaux "Chiffres d'Affaires" et "Charges variables").</t>
    </r>
  </si>
  <si>
    <t>http://www.fisy.fr/</t>
  </si>
  <si>
    <t>Auteur : Remi BERTHIER</t>
  </si>
  <si>
    <t>Construire son business model et sa stratégie</t>
  </si>
  <si>
    <t>Gérer votre trésorerie et structurer votre plan de financement</t>
  </si>
  <si>
    <t xml:space="preserve">Itérer et améliorer votre projet de startup </t>
  </si>
  <si>
    <t>Exporter votre prévisionnel pour votre Business Plan</t>
  </si>
  <si>
    <t>IMPOTS ET TAXES</t>
  </si>
  <si>
    <r>
      <rPr>
        <b/>
        <sz val="8"/>
        <color theme="0"/>
        <rFont val="Calibri"/>
        <family val="2"/>
        <scheme val="minor"/>
      </rPr>
      <t>Note :</t>
    </r>
    <r>
      <rPr>
        <sz val="8"/>
        <color theme="0"/>
        <rFont val="Calibri"/>
        <family val="2"/>
        <scheme val="minor"/>
      </rPr>
      <t xml:space="preserve"> Ce tableau sur 12 mois est à utiliser comme un exemple de base d'outil de pilotage pour l'entrepreneur qu'il pourra s'approprier et adapter aux besoins de gestion propre à son entreprise.</t>
    </r>
  </si>
  <si>
    <r>
      <rPr>
        <b/>
        <sz val="12"/>
        <color theme="0"/>
        <rFont val="Calibri"/>
        <family val="2"/>
        <scheme val="minor"/>
      </rPr>
      <t>Etape 0 : Introduction</t>
    </r>
    <r>
      <rPr>
        <sz val="11"/>
        <color theme="0"/>
        <rFont val="Calibri"/>
        <family val="2"/>
        <scheme val="minor"/>
      </rPr>
      <t xml:space="preserve">
Un outil financier est un support d'aide à la réflexion de construction et de validation d'une stratégie d'entreprise. Pour utiliser cet outil, il faudra :
 1 - Commencer par renseigner des informations sur le projet d'entreprise </t>
    </r>
    <r>
      <rPr>
        <b/>
        <sz val="11"/>
        <color theme="0"/>
        <rFont val="Calibri"/>
        <family val="2"/>
        <scheme val="minor"/>
      </rPr>
      <t>(ONGLETS CLAIRS)</t>
    </r>
    <r>
      <rPr>
        <sz val="11"/>
        <color theme="0"/>
        <rFont val="Calibri"/>
        <family val="2"/>
        <scheme val="minor"/>
      </rPr>
      <t xml:space="preserve">
 2 - Analyser les résultats </t>
    </r>
    <r>
      <rPr>
        <b/>
        <sz val="11"/>
        <color theme="0"/>
        <rFont val="Calibri"/>
        <family val="2"/>
        <scheme val="minor"/>
      </rPr>
      <t>(ONGLETS FONCES)</t>
    </r>
    <r>
      <rPr>
        <sz val="11"/>
        <color theme="0"/>
        <rFont val="Calibri"/>
        <family val="2"/>
        <scheme val="minor"/>
      </rPr>
      <t xml:space="preserve">
Une approche itérative de ces phases est généralement nécessaire pour affiner votre projet.
Toute l'articulation de l'outil repose sur la possibilité de différencier plusieurs activités de revenus au sein de votre projet. Nous vous proposons de pouvoir gérer jusqu'à 12 "activités", même si la majorité des projets n'auront besoin de gérer qu'une ou deux activité(s).
Les montants doivent être indiqués en € HT. Tous les calculs de TVA seront gérés automatiquement. La TVA est par défaut fixée à 20% mais peut être configurée dans l'onglet "CONFIG".
Les feuilles sont "protégées" pour éviter que des erreurs de manipulations endommagent l'outil. Vous pouvez cependant dévérouiller ces feuilles sans mot de passe si vous souhaitez les personnaliser (clic droit sur l'onglet, puis "Ôter la protection des feuilles"). Certains onglets de calculs automatiques sont "masqués". Pour les visualiser, faites un clic droit  sur la barre des onglets et choisissez "Afficher", puis sélectionnez l'onglet à afficher.  Vous pouvez également si besoin créer des onglets personnalisés pour des calculs personnalisés.</t>
    </r>
  </si>
  <si>
    <t xml:space="preserve">FISY est un outil conçu pour être simple et complet, dans le but d'aider l'entrepreneur dans la modélisation financière de son projet de création d'entreprise. Une connaissance minimale de la finance est néanmoins préférable pour tirer pleinement partie de l'outil. 
Conseil : Commencer par lire l'onglet "GUIDE" avant de démarrer l'utilisation de FISY. </t>
  </si>
  <si>
    <t>PARTENAIRES</t>
  </si>
  <si>
    <r>
      <rPr>
        <b/>
        <sz val="8"/>
        <color theme="0"/>
        <rFont val="Calibri"/>
        <family val="2"/>
        <scheme val="minor"/>
      </rPr>
      <t>Note :</t>
    </r>
    <r>
      <rPr>
        <sz val="8"/>
        <color theme="0"/>
        <rFont val="Calibri"/>
        <family val="2"/>
        <scheme val="minor"/>
      </rPr>
      <t xml:space="preserve"> Les bilans sont calculés automatiquement à partir des informations que vous avez renseignées. </t>
    </r>
  </si>
  <si>
    <r>
      <rPr>
        <b/>
        <sz val="12"/>
        <color theme="0"/>
        <rFont val="Calibri"/>
        <family val="2"/>
        <scheme val="minor"/>
      </rPr>
      <t>Etape 7 : Analyser les onglets "Synthèse", "Comptes de résultats", "Plan de financement" et "Bilans"</t>
    </r>
    <r>
      <rPr>
        <sz val="11"/>
        <color theme="0"/>
        <rFont val="Calibri"/>
        <family val="2"/>
        <scheme val="minor"/>
      </rPr>
      <t xml:space="preserve">
Une fois les informations renseignées, l'outil générera les comptes de résultats de l'entreprise, les bilans, le plan de trésorerie menusel, le plan de financement, les points morts par années d'activités, le BFR ... et des graphiques que vous retrouverez dans l'onglet de synthèse. Ces informations vous permettront d'analyser le potentiel du projet, les enjeux commerciaux, les enjeux de financements, ...
Vous pouvez désormais travailler par itération pour affiner votre vision financière de votre projet et votre stratégie d'entreprise.</t>
    </r>
  </si>
  <si>
    <t>Informatique</t>
  </si>
  <si>
    <t>Nombre de salariés</t>
  </si>
  <si>
    <t>Salaires bruts 
annuels</t>
  </si>
  <si>
    <r>
      <rPr>
        <b/>
        <sz val="8"/>
        <color theme="0"/>
        <rFont val="Calibri"/>
        <family val="2"/>
        <scheme val="minor"/>
      </rPr>
      <t xml:space="preserve">Note : </t>
    </r>
    <r>
      <rPr>
        <sz val="8"/>
        <color theme="0"/>
        <rFont val="Calibri"/>
        <family val="2"/>
        <scheme val="minor"/>
      </rPr>
      <t>Renseignez dans cet onglet les informations sur le personnel de l'entreprise : Type de poste, salaires bruts annuels et nombre de salariés (par mois pour les années 1 et 2, puis par semestre). Pour les régimes TNS, précisez les salaires totalement chargés.</t>
    </r>
  </si>
  <si>
    <t>ETP</t>
  </si>
</sst>
</file>

<file path=xl/styles.xml><?xml version="1.0" encoding="utf-8"?>
<styleSheet xmlns="http://schemas.openxmlformats.org/spreadsheetml/2006/main">
  <numFmts count="12">
    <numFmt numFmtId="8" formatCode="#,##0.00\ &quot;€&quot;;[Red]\-#,##0.00\ &quot;€&quot;"/>
    <numFmt numFmtId="44" formatCode="_-* #,##0.00\ &quot;€&quot;_-;\-* #,##0.00\ &quot;€&quot;_-;_-* &quot;-&quot;??\ &quot;€&quot;_-;_-@_-"/>
    <numFmt numFmtId="164" formatCode="#,##0\ &quot;€&quot;"/>
    <numFmt numFmtId="165" formatCode="_-* #,##0\ &quot;€&quot;_-;\-* #,##0\ &quot;€&quot;_-;_-* &quot;-&quot;??\ &quot;€&quot;_-;_-@_-"/>
    <numFmt numFmtId="166" formatCode="#,##0\ &quot;€&quot;;\-#,##0\ &quot;€&quot;;;@"/>
    <numFmt numFmtId="167" formatCode=";;;@"/>
    <numFmt numFmtId="168" formatCode="[$-40C]mmm\ yyyy;@"/>
    <numFmt numFmtId="169" formatCode="0.0%"/>
    <numFmt numFmtId="170" formatCode="#,##0.00\ &quot;€&quot;"/>
    <numFmt numFmtId="171" formatCode="#,##0.0\ &quot;€&quot;;\-#,##0.00\ &quot;€&quot;;;@"/>
    <numFmt numFmtId="172" formatCode="#,##0;;;@"/>
    <numFmt numFmtId="173" formatCode="_-* #,##0\ [$€-40C]_-;\-* #,##0\ [$€-40C]_-;_-* &quot;-&quot;??\ [$€-40C]_-;_-@_-"/>
  </numFmts>
  <fonts count="15">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9.35"/>
      <color theme="10"/>
      <name val="Calibri"/>
      <family val="2"/>
    </font>
    <font>
      <sz val="11"/>
      <color theme="0"/>
      <name val="Calibri"/>
      <family val="2"/>
      <scheme val="minor"/>
    </font>
    <font>
      <b/>
      <sz val="11"/>
      <color theme="0"/>
      <name val="Calibri"/>
      <family val="2"/>
      <scheme val="minor"/>
    </font>
    <font>
      <sz val="8"/>
      <color theme="0"/>
      <name val="Calibri"/>
      <family val="2"/>
      <scheme val="minor"/>
    </font>
    <font>
      <b/>
      <sz val="8"/>
      <color theme="0"/>
      <name val="Calibri"/>
      <family val="2"/>
      <scheme val="minor"/>
    </font>
    <font>
      <sz val="11"/>
      <name val="Calibri"/>
      <family val="2"/>
      <scheme val="minor"/>
    </font>
    <font>
      <b/>
      <sz val="11"/>
      <name val="Calibri"/>
      <family val="2"/>
      <scheme val="minor"/>
    </font>
    <font>
      <b/>
      <sz val="12"/>
      <color theme="0"/>
      <name val="Calibri"/>
      <family val="2"/>
      <scheme val="minor"/>
    </font>
    <font>
      <b/>
      <sz val="14"/>
      <color theme="0"/>
      <name val="Calibri"/>
      <family val="2"/>
      <scheme val="minor"/>
    </font>
    <font>
      <sz val="12"/>
      <color theme="1"/>
      <name val="Calibri"/>
      <family val="2"/>
      <scheme val="minor"/>
    </font>
    <font>
      <b/>
      <u/>
      <sz val="14"/>
      <color theme="0"/>
      <name val="Calibri"/>
      <family val="2"/>
    </font>
  </fonts>
  <fills count="6">
    <fill>
      <patternFill patternType="none"/>
    </fill>
    <fill>
      <patternFill patternType="gray125"/>
    </fill>
    <fill>
      <patternFill patternType="solid">
        <fgColor rgb="FF008BD0"/>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alignment vertical="top"/>
      <protection locked="0"/>
    </xf>
  </cellStyleXfs>
  <cellXfs count="252">
    <xf numFmtId="0" fontId="0" fillId="0" borderId="0" xfId="0"/>
    <xf numFmtId="0" fontId="0" fillId="0" borderId="0" xfId="0" applyFont="1"/>
    <xf numFmtId="0" fontId="0" fillId="0" borderId="0" xfId="0" applyBorder="1"/>
    <xf numFmtId="0" fontId="1" fillId="0" borderId="0" xfId="0" applyFont="1" applyFill="1" applyBorder="1" applyAlignment="1"/>
    <xf numFmtId="166" fontId="0" fillId="0" borderId="0" xfId="0" applyNumberFormat="1"/>
    <xf numFmtId="0" fontId="0" fillId="0" borderId="0" xfId="0" applyFill="1" applyBorder="1"/>
    <xf numFmtId="0" fontId="0" fillId="0" borderId="0" xfId="0" applyAlignment="1">
      <alignment wrapText="1"/>
    </xf>
    <xf numFmtId="0" fontId="0" fillId="0" borderId="0" xfId="0" applyFill="1"/>
    <xf numFmtId="8" fontId="0" fillId="0" borderId="0" xfId="0" applyNumberFormat="1"/>
    <xf numFmtId="20" fontId="0" fillId="0" borderId="0" xfId="0" applyNumberFormat="1"/>
    <xf numFmtId="166" fontId="0" fillId="0" borderId="0" xfId="0" applyNumberFormat="1" applyFill="1" applyBorder="1"/>
    <xf numFmtId="0" fontId="1" fillId="0" borderId="0" xfId="0" applyFont="1" applyFill="1" applyBorder="1" applyAlignment="1">
      <alignment vertical="top" wrapText="1"/>
    </xf>
    <xf numFmtId="0" fontId="0" fillId="0" borderId="0" xfId="0"/>
    <xf numFmtId="0" fontId="0" fillId="0" borderId="0" xfId="0" applyNumberFormat="1" applyBorder="1" applyAlignment="1">
      <alignment vertical="top" wrapText="1"/>
    </xf>
    <xf numFmtId="0" fontId="0" fillId="0" borderId="0" xfId="0"/>
    <xf numFmtId="0" fontId="0" fillId="0" borderId="0" xfId="0"/>
    <xf numFmtId="167" fontId="0" fillId="0" borderId="0" xfId="0" applyNumberFormat="1"/>
    <xf numFmtId="167" fontId="0" fillId="0" borderId="0" xfId="0" applyNumberFormat="1" applyAlignment="1">
      <alignment horizontal="left"/>
    </xf>
    <xf numFmtId="167" fontId="1" fillId="0" borderId="0" xfId="0" applyNumberFormat="1" applyFont="1" applyFill="1" applyBorder="1" applyAlignment="1"/>
    <xf numFmtId="10" fontId="0" fillId="0" borderId="0" xfId="0" applyNumberFormat="1"/>
    <xf numFmtId="10" fontId="0" fillId="0" borderId="0" xfId="0" applyNumberFormat="1" applyAlignment="1">
      <alignment vertical="center"/>
    </xf>
    <xf numFmtId="0" fontId="3" fillId="0" borderId="0" xfId="0" applyFont="1" applyFill="1" applyBorder="1" applyAlignment="1">
      <alignment vertical="top" wrapText="1"/>
    </xf>
    <xf numFmtId="0" fontId="1" fillId="0" borderId="0" xfId="0" applyFont="1" applyFill="1" applyBorder="1" applyAlignment="1">
      <alignment horizontal="center"/>
    </xf>
    <xf numFmtId="166" fontId="1" fillId="0" borderId="0" xfId="0" applyNumberFormat="1" applyFont="1" applyFill="1" applyBorder="1" applyAlignment="1">
      <alignment horizontal="center"/>
    </xf>
    <xf numFmtId="167" fontId="0" fillId="0" borderId="0" xfId="0" applyNumberFormat="1" applyFill="1" applyBorder="1" applyAlignment="1"/>
    <xf numFmtId="9" fontId="0" fillId="0" borderId="0" xfId="0" applyNumberFormat="1" applyFill="1" applyBorder="1" applyAlignment="1"/>
    <xf numFmtId="9" fontId="1" fillId="0" borderId="0" xfId="0" applyNumberFormat="1" applyFont="1" applyFill="1" applyBorder="1" applyAlignment="1"/>
    <xf numFmtId="10" fontId="0" fillId="0" borderId="0" xfId="0" applyNumberFormat="1" applyFill="1" applyBorder="1"/>
    <xf numFmtId="0" fontId="0" fillId="0" borderId="0" xfId="0" applyFont="1" applyFill="1" applyBorder="1"/>
    <xf numFmtId="0" fontId="0" fillId="0" borderId="0" xfId="0" applyFill="1" applyBorder="1" applyAlignment="1">
      <alignment vertical="top" wrapText="1"/>
    </xf>
    <xf numFmtId="9" fontId="0" fillId="0" borderId="0" xfId="2" applyFont="1"/>
    <xf numFmtId="0" fontId="0" fillId="0" borderId="0" xfId="0" applyFont="1" applyFill="1"/>
    <xf numFmtId="0" fontId="0" fillId="0" borderId="0" xfId="0" applyFill="1" applyBorder="1" applyAlignment="1">
      <alignment wrapText="1"/>
    </xf>
    <xf numFmtId="0" fontId="0" fillId="0" borderId="0" xfId="0" applyFill="1" applyBorder="1" applyAlignment="1">
      <alignment vertical="center"/>
    </xf>
    <xf numFmtId="0" fontId="0" fillId="0" borderId="0" xfId="0" applyFont="1" applyFill="1" applyBorder="1" applyAlignment="1">
      <alignmen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9" fontId="0" fillId="0" borderId="0" xfId="0" applyNumberFormat="1" applyFont="1" applyFill="1" applyBorder="1" applyAlignment="1" applyProtection="1"/>
    <xf numFmtId="167" fontId="0" fillId="0" borderId="0" xfId="0" applyNumberFormat="1" applyFill="1" applyBorder="1"/>
    <xf numFmtId="2" fontId="0" fillId="0" borderId="0" xfId="0" applyNumberFormat="1" applyFont="1" applyFill="1" applyBorder="1"/>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0" xfId="0" applyFont="1" applyFill="1" applyBorder="1" applyAlignment="1">
      <alignment vertical="top"/>
    </xf>
    <xf numFmtId="10" fontId="0" fillId="0" borderId="0" xfId="0" applyNumberFormat="1" applyFont="1" applyFill="1" applyBorder="1" applyProtection="1">
      <protection locked="0"/>
    </xf>
    <xf numFmtId="10" fontId="0" fillId="0" borderId="0" xfId="0" applyNumberFormat="1" applyFont="1" applyFill="1" applyBorder="1" applyProtection="1"/>
    <xf numFmtId="0" fontId="0" fillId="0" borderId="0" xfId="0" applyFont="1" applyFill="1" applyBorder="1" applyProtection="1">
      <protection locked="0"/>
    </xf>
    <xf numFmtId="0" fontId="6" fillId="2" borderId="1" xfId="0" applyFont="1" applyFill="1" applyBorder="1" applyAlignment="1">
      <alignment horizontal="center"/>
    </xf>
    <xf numFmtId="0" fontId="6" fillId="2" borderId="1" xfId="0" applyFont="1" applyFill="1" applyBorder="1" applyAlignment="1">
      <alignment horizontal="center" vertical="center" wrapText="1"/>
    </xf>
    <xf numFmtId="170" fontId="0" fillId="3" borderId="1" xfId="0" applyNumberFormat="1" applyFont="1" applyFill="1" applyBorder="1" applyAlignment="1" applyProtection="1">
      <alignment vertical="center"/>
      <protection locked="0"/>
    </xf>
    <xf numFmtId="9" fontId="0" fillId="3" borderId="1" xfId="2" applyFont="1" applyFill="1" applyBorder="1" applyAlignment="1" applyProtection="1">
      <alignment vertical="center"/>
      <protection locked="0"/>
    </xf>
    <xf numFmtId="1" fontId="0" fillId="3" borderId="1" xfId="0" applyNumberFormat="1" applyFont="1" applyFill="1" applyBorder="1" applyAlignment="1" applyProtection="1">
      <alignment vertical="center"/>
      <protection locked="0"/>
    </xf>
    <xf numFmtId="9" fontId="5" fillId="2" borderId="1" xfId="2" applyFont="1" applyFill="1" applyBorder="1" applyProtection="1"/>
    <xf numFmtId="20" fontId="0" fillId="0" borderId="0" xfId="0" applyNumberFormat="1" applyFill="1" applyBorder="1" applyAlignment="1">
      <alignment vertical="top" wrapText="1"/>
    </xf>
    <xf numFmtId="0" fontId="1" fillId="0" borderId="0" xfId="0" applyFont="1" applyFill="1" applyBorder="1" applyAlignment="1">
      <alignment vertical="center"/>
    </xf>
    <xf numFmtId="0" fontId="0" fillId="0" borderId="0" xfId="0" applyFill="1" applyBorder="1" applyAlignment="1" applyProtection="1">
      <alignment vertical="center" wrapText="1"/>
    </xf>
    <xf numFmtId="49" fontId="0" fillId="3" borderId="1" xfId="0" applyNumberFormat="1" applyFill="1" applyBorder="1" applyProtection="1">
      <protection locked="0"/>
    </xf>
    <xf numFmtId="170" fontId="0" fillId="3" borderId="1" xfId="0" applyNumberFormat="1" applyFill="1" applyBorder="1" applyAlignment="1" applyProtection="1">
      <alignment vertical="center"/>
      <protection locked="0"/>
    </xf>
    <xf numFmtId="14" fontId="0" fillId="3" borderId="1" xfId="0" applyNumberFormat="1" applyFill="1" applyBorder="1" applyProtection="1">
      <protection locked="0"/>
    </xf>
    <xf numFmtId="167" fontId="0" fillId="3" borderId="1" xfId="0" applyNumberFormat="1" applyFont="1" applyFill="1" applyBorder="1" applyProtection="1"/>
    <xf numFmtId="0" fontId="6" fillId="2" borderId="0"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1" xfId="0" applyFont="1" applyFill="1" applyBorder="1" applyAlignment="1" applyProtection="1">
      <alignment vertical="center"/>
    </xf>
    <xf numFmtId="164" fontId="9" fillId="3" borderId="1" xfId="0" applyNumberFormat="1" applyFont="1" applyFill="1" applyBorder="1" applyAlignment="1" applyProtection="1">
      <alignment vertical="center"/>
      <protection locked="0"/>
    </xf>
    <xf numFmtId="9" fontId="9" fillId="3" borderId="1" xfId="0" applyNumberFormat="1" applyFont="1" applyFill="1" applyBorder="1" applyAlignment="1" applyProtection="1">
      <alignment vertical="center"/>
      <protection locked="0"/>
    </xf>
    <xf numFmtId="10" fontId="9" fillId="3" borderId="1" xfId="0" applyNumberFormat="1" applyFont="1" applyFill="1" applyBorder="1" applyAlignment="1" applyProtection="1">
      <alignment vertical="center"/>
      <protection locked="0"/>
    </xf>
    <xf numFmtId="0" fontId="5" fillId="2" borderId="0" xfId="0" applyFont="1" applyFill="1" applyBorder="1"/>
    <xf numFmtId="0" fontId="5" fillId="2" borderId="1" xfId="0" applyFont="1" applyFill="1" applyBorder="1"/>
    <xf numFmtId="9" fontId="0" fillId="3" borderId="1" xfId="0" applyNumberFormat="1" applyFont="1" applyFill="1" applyBorder="1" applyAlignment="1" applyProtection="1">
      <protection locked="0"/>
    </xf>
    <xf numFmtId="44" fontId="0" fillId="3" borderId="1" xfId="1" applyFont="1" applyFill="1" applyBorder="1" applyAlignment="1" applyProtection="1">
      <alignment horizontal="left" vertical="top"/>
      <protection locked="0"/>
    </xf>
    <xf numFmtId="167" fontId="6" fillId="2"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wrapText="1"/>
    </xf>
    <xf numFmtId="167" fontId="5" fillId="2" borderId="1" xfId="0" applyNumberFormat="1" applyFont="1" applyFill="1" applyBorder="1" applyAlignment="1">
      <alignment horizontal="left"/>
    </xf>
    <xf numFmtId="169" fontId="9" fillId="3" borderId="1" xfId="2" applyNumberFormat="1" applyFont="1" applyFill="1" applyBorder="1" applyProtection="1">
      <protection locked="0"/>
    </xf>
    <xf numFmtId="167" fontId="5" fillId="2" borderId="0" xfId="0" applyNumberFormat="1" applyFont="1" applyFill="1" applyBorder="1" applyAlignment="1">
      <alignment horizontal="left" wrapText="1"/>
    </xf>
    <xf numFmtId="169" fontId="0" fillId="3" borderId="0" xfId="2" applyNumberFormat="1" applyFont="1" applyFill="1" applyBorder="1" applyAlignment="1" applyProtection="1">
      <alignment vertical="center"/>
      <protection locked="0"/>
    </xf>
    <xf numFmtId="0" fontId="6" fillId="2" borderId="0" xfId="0" applyFont="1" applyFill="1" applyBorder="1" applyAlignment="1">
      <alignment horizontal="center" vertical="center" wrapText="1"/>
    </xf>
    <xf numFmtId="0" fontId="5" fillId="2" borderId="0" xfId="0" applyFont="1" applyFill="1" applyBorder="1" applyAlignment="1">
      <alignment wrapText="1"/>
    </xf>
    <xf numFmtId="10" fontId="0" fillId="3" borderId="1" xfId="0" applyNumberFormat="1" applyFont="1" applyFill="1" applyBorder="1" applyProtection="1">
      <protection locked="0"/>
    </xf>
    <xf numFmtId="10" fontId="0" fillId="3" borderId="1" xfId="0" applyNumberFormat="1" applyFont="1" applyFill="1" applyBorder="1" applyProtection="1"/>
    <xf numFmtId="0" fontId="0" fillId="3" borderId="1" xfId="0" applyFont="1" applyFill="1" applyBorder="1" applyProtection="1">
      <protection locked="0"/>
    </xf>
    <xf numFmtId="0" fontId="6" fillId="2" borderId="1" xfId="0" applyFont="1" applyFill="1" applyBorder="1" applyAlignment="1">
      <alignment horizontal="center"/>
    </xf>
    <xf numFmtId="0" fontId="6" fillId="2" borderId="1" xfId="0" applyFont="1" applyFill="1" applyBorder="1" applyAlignment="1"/>
    <xf numFmtId="168"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top" wrapText="1"/>
    </xf>
    <xf numFmtId="0" fontId="9" fillId="3" borderId="1" xfId="0" applyFont="1" applyFill="1" applyBorder="1" applyAlignment="1" applyProtection="1">
      <alignment horizontal="center"/>
      <protection locked="0"/>
    </xf>
    <xf numFmtId="166" fontId="9" fillId="3" borderId="1" xfId="0" applyNumberFormat="1" applyFont="1" applyFill="1" applyBorder="1" applyAlignment="1" applyProtection="1">
      <alignment horizontal="center"/>
      <protection locked="0"/>
    </xf>
    <xf numFmtId="166" fontId="6" fillId="2" borderId="1" xfId="0" applyNumberFormat="1" applyFont="1" applyFill="1" applyBorder="1" applyAlignment="1">
      <alignment horizontal="center"/>
    </xf>
    <xf numFmtId="164" fontId="5" fillId="2" borderId="1" xfId="0" applyNumberFormat="1" applyFont="1" applyFill="1" applyBorder="1" applyAlignment="1">
      <alignment horizontal="center"/>
    </xf>
    <xf numFmtId="0" fontId="0" fillId="4" borderId="0" xfId="0" applyFill="1"/>
    <xf numFmtId="0" fontId="0" fillId="4" borderId="1" xfId="0" applyFill="1" applyBorder="1"/>
    <xf numFmtId="0" fontId="1" fillId="4" borderId="1" xfId="0" applyFont="1" applyFill="1" applyBorder="1" applyAlignment="1"/>
    <xf numFmtId="0" fontId="1" fillId="4" borderId="1" xfId="0" applyFont="1" applyFill="1" applyBorder="1" applyAlignment="1">
      <alignment horizontal="center"/>
    </xf>
    <xf numFmtId="0" fontId="0" fillId="4" borderId="1" xfId="0" applyFill="1" applyBorder="1" applyAlignment="1">
      <alignment vertical="top"/>
    </xf>
    <xf numFmtId="164" fontId="5" fillId="2" borderId="1" xfId="0" applyNumberFormat="1" applyFont="1" applyFill="1" applyBorder="1"/>
    <xf numFmtId="166" fontId="5" fillId="2" borderId="1" xfId="0" applyNumberFormat="1" applyFont="1" applyFill="1" applyBorder="1" applyProtection="1"/>
    <xf numFmtId="166" fontId="5" fillId="2" borderId="1" xfId="0" applyNumberFormat="1" applyFont="1" applyFill="1" applyBorder="1"/>
    <xf numFmtId="164" fontId="0" fillId="3" borderId="1" xfId="0" applyNumberFormat="1" applyFont="1" applyFill="1" applyBorder="1" applyProtection="1">
      <protection locked="0"/>
    </xf>
    <xf numFmtId="0" fontId="6" fillId="2" borderId="1" xfId="0" applyFont="1" applyFill="1" applyBorder="1"/>
    <xf numFmtId="165" fontId="6" fillId="2" borderId="1" xfId="1" applyNumberFormat="1" applyFont="1" applyFill="1" applyBorder="1"/>
    <xf numFmtId="0" fontId="0" fillId="0" borderId="1" xfId="0" applyFill="1" applyBorder="1"/>
    <xf numFmtId="167" fontId="0" fillId="0" borderId="1" xfId="0" applyNumberFormat="1" applyFill="1" applyBorder="1" applyAlignment="1">
      <alignment horizontal="left"/>
    </xf>
    <xf numFmtId="20" fontId="0" fillId="0" borderId="1" xfId="0" applyNumberFormat="1" applyFill="1" applyBorder="1"/>
    <xf numFmtId="167" fontId="1" fillId="0" borderId="1" xfId="0" applyNumberFormat="1" applyFont="1" applyFill="1" applyBorder="1" applyAlignment="1">
      <alignment vertical="center"/>
    </xf>
    <xf numFmtId="20" fontId="1" fillId="0" borderId="1" xfId="0" applyNumberFormat="1" applyFont="1" applyFill="1" applyBorder="1" applyAlignment="1">
      <alignment horizontal="center" vertical="center"/>
    </xf>
    <xf numFmtId="167" fontId="1" fillId="0" borderId="1" xfId="0" applyNumberFormat="1" applyFont="1" applyFill="1" applyBorder="1" applyAlignment="1">
      <alignment horizontal="center" vertical="center" wrapText="1"/>
    </xf>
    <xf numFmtId="167" fontId="1" fillId="0" borderId="1" xfId="0" applyNumberFormat="1" applyFont="1" applyFill="1" applyBorder="1" applyAlignment="1">
      <alignment horizontal="left" vertical="center"/>
    </xf>
    <xf numFmtId="0" fontId="1" fillId="0" borderId="1" xfId="0" applyFont="1" applyFill="1" applyBorder="1" applyAlignment="1">
      <alignment horizontal="center"/>
    </xf>
    <xf numFmtId="167" fontId="6" fillId="2" borderId="1" xfId="0" applyNumberFormat="1" applyFont="1" applyFill="1" applyBorder="1" applyAlignment="1">
      <alignment horizontal="center"/>
    </xf>
    <xf numFmtId="168" fontId="6" fillId="2" borderId="1" xfId="0" applyNumberFormat="1" applyFont="1" applyFill="1" applyBorder="1" applyAlignment="1">
      <alignment horizontal="center" vertical="center"/>
    </xf>
    <xf numFmtId="166" fontId="0" fillId="3" borderId="1" xfId="0" applyNumberFormat="1" applyFill="1" applyBorder="1" applyProtection="1">
      <protection locked="0"/>
    </xf>
    <xf numFmtId="0" fontId="0" fillId="3" borderId="1" xfId="0" applyFill="1" applyBorder="1" applyAlignment="1" applyProtection="1">
      <alignment horizontal="center"/>
      <protection locked="0"/>
    </xf>
    <xf numFmtId="166" fontId="0" fillId="0" borderId="1" xfId="0" applyNumberFormat="1" applyFill="1" applyBorder="1"/>
    <xf numFmtId="167" fontId="0" fillId="3" borderId="1" xfId="0" applyNumberFormat="1" applyFill="1" applyBorder="1" applyAlignment="1" applyProtection="1">
      <alignment horizontal="left" vertical="center"/>
      <protection locked="0"/>
    </xf>
    <xf numFmtId="166" fontId="6" fillId="2" borderId="1" xfId="0" applyNumberFormat="1" applyFont="1" applyFill="1" applyBorder="1"/>
    <xf numFmtId="166" fontId="1" fillId="0" borderId="1" xfId="0" applyNumberFormat="1" applyFont="1" applyFill="1" applyBorder="1"/>
    <xf numFmtId="0" fontId="1" fillId="0" borderId="1" xfId="0" applyFont="1" applyFill="1" applyBorder="1" applyAlignment="1">
      <alignment vertical="center"/>
    </xf>
    <xf numFmtId="0" fontId="0" fillId="0" borderId="1" xfId="0" applyFill="1" applyBorder="1" applyAlignment="1">
      <alignment horizontal="left"/>
    </xf>
    <xf numFmtId="1" fontId="0" fillId="3" borderId="1" xfId="0" applyNumberFormat="1" applyFill="1" applyBorder="1" applyProtection="1">
      <protection locked="0"/>
    </xf>
    <xf numFmtId="0" fontId="6" fillId="2" borderId="1" xfId="0" applyFont="1" applyFill="1" applyBorder="1" applyAlignment="1">
      <alignment horizontal="center"/>
    </xf>
    <xf numFmtId="0" fontId="6" fillId="2" borderId="1" xfId="0" applyFont="1" applyFill="1" applyBorder="1" applyAlignment="1">
      <alignment horizontal="center" vertical="center"/>
    </xf>
    <xf numFmtId="0" fontId="5" fillId="2" borderId="1" xfId="0" applyFont="1" applyFill="1" applyBorder="1"/>
    <xf numFmtId="0" fontId="5" fillId="2" borderId="1" xfId="0" applyFont="1" applyFill="1" applyBorder="1" applyAlignment="1">
      <alignment horizontal="center"/>
    </xf>
    <xf numFmtId="0" fontId="6" fillId="2" borderId="0" xfId="0" applyFont="1" applyFill="1" applyBorder="1" applyAlignment="1">
      <alignment horizontal="center"/>
    </xf>
    <xf numFmtId="0" fontId="12" fillId="0" borderId="5" xfId="0" applyFont="1" applyFill="1" applyBorder="1" applyAlignment="1">
      <alignment vertical="center"/>
    </xf>
    <xf numFmtId="0" fontId="12" fillId="0" borderId="6" xfId="0" applyFont="1" applyFill="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0" fontId="6" fillId="2" borderId="1" xfId="0" applyFont="1" applyFill="1" applyBorder="1" applyAlignment="1" applyProtection="1">
      <alignment horizontal="left"/>
    </xf>
    <xf numFmtId="0" fontId="0" fillId="0" borderId="1" xfId="0" applyBorder="1"/>
    <xf numFmtId="0" fontId="5" fillId="2" borderId="1" xfId="0" applyFont="1" applyFill="1" applyBorder="1" applyAlignment="1" applyProtection="1">
      <alignment horizontal="center"/>
    </xf>
    <xf numFmtId="0" fontId="5" fillId="2" borderId="1" xfId="0" applyFont="1" applyFill="1" applyBorder="1" applyAlignment="1">
      <alignment horizontal="left"/>
    </xf>
    <xf numFmtId="0" fontId="6" fillId="2" borderId="1" xfId="0" applyFont="1" applyFill="1" applyBorder="1" applyAlignment="1">
      <alignment horizontal="left"/>
    </xf>
    <xf numFmtId="166" fontId="6" fillId="2" borderId="1" xfId="0" applyNumberFormat="1" applyFont="1" applyFill="1" applyBorder="1" applyProtection="1"/>
    <xf numFmtId="0" fontId="5" fillId="2" borderId="1" xfId="0" applyFont="1" applyFill="1" applyBorder="1" applyAlignment="1">
      <alignment horizontal="left" wrapText="1"/>
    </xf>
    <xf numFmtId="0" fontId="6" fillId="2" borderId="1" xfId="0" applyFont="1" applyFill="1" applyBorder="1" applyAlignment="1">
      <alignment wrapText="1"/>
    </xf>
    <xf numFmtId="0" fontId="1" fillId="0" borderId="1" xfId="0" applyFont="1" applyFill="1" applyBorder="1" applyAlignment="1">
      <alignment horizontal="center" vertical="center"/>
    </xf>
    <xf numFmtId="166" fontId="0" fillId="0" borderId="1" xfId="0" applyNumberFormat="1" applyFill="1" applyBorder="1" applyProtection="1"/>
    <xf numFmtId="9" fontId="0" fillId="0" borderId="1" xfId="0" applyNumberFormat="1" applyFill="1" applyBorder="1"/>
    <xf numFmtId="0" fontId="0" fillId="0" borderId="1" xfId="0" applyFill="1" applyBorder="1" applyAlignment="1">
      <alignment horizontal="right"/>
    </xf>
    <xf numFmtId="0" fontId="3" fillId="0" borderId="1" xfId="0" applyFont="1" applyFill="1" applyBorder="1" applyAlignment="1">
      <alignment vertical="top" wrapText="1"/>
    </xf>
    <xf numFmtId="0" fontId="0" fillId="0" borderId="1" xfId="0" applyNumberFormat="1" applyFill="1" applyBorder="1" applyAlignment="1">
      <alignment vertical="top" wrapText="1"/>
    </xf>
    <xf numFmtId="0" fontId="1" fillId="0" borderId="1" xfId="0" applyFont="1" applyFill="1" applyBorder="1" applyAlignment="1">
      <alignment vertical="top" wrapText="1"/>
    </xf>
    <xf numFmtId="166" fontId="1" fillId="0" borderId="1" xfId="0" applyNumberFormat="1" applyFont="1" applyFill="1" applyBorder="1" applyAlignment="1">
      <alignment horizontal="center"/>
    </xf>
    <xf numFmtId="9" fontId="1" fillId="0" borderId="1" xfId="0" applyNumberFormat="1" applyFont="1" applyFill="1" applyBorder="1" applyAlignment="1"/>
    <xf numFmtId="169" fontId="5" fillId="2" borderId="1" xfId="0" applyNumberFormat="1" applyFont="1" applyFill="1" applyBorder="1"/>
    <xf numFmtId="0" fontId="9" fillId="0" borderId="1" xfId="0" applyFont="1" applyFill="1" applyBorder="1"/>
    <xf numFmtId="0" fontId="6" fillId="2" borderId="1" xfId="0" applyFont="1" applyFill="1" applyBorder="1" applyAlignment="1">
      <alignment horizontal="left" vertical="top"/>
    </xf>
    <xf numFmtId="0" fontId="5" fillId="2" borderId="1" xfId="0" applyFont="1" applyFill="1" applyBorder="1" applyAlignment="1">
      <alignment horizontal="left" vertical="top"/>
    </xf>
    <xf numFmtId="166" fontId="6" fillId="2" borderId="1" xfId="0" applyNumberFormat="1" applyFont="1" applyFill="1" applyBorder="1" applyAlignment="1"/>
    <xf numFmtId="0" fontId="5" fillId="2" borderId="1" xfId="0" applyFont="1" applyFill="1" applyBorder="1" applyAlignment="1">
      <alignmen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166" fontId="6" fillId="2" borderId="1" xfId="0" applyNumberFormat="1" applyFont="1" applyFill="1" applyBorder="1" applyAlignment="1">
      <alignment vertical="top" wrapText="1"/>
    </xf>
    <xf numFmtId="0" fontId="6" fillId="2" borderId="1" xfId="0" applyFont="1" applyFill="1" applyBorder="1" applyAlignment="1">
      <alignment horizontal="center" wrapText="1"/>
    </xf>
    <xf numFmtId="0" fontId="0" fillId="0" borderId="1" xfId="0" applyFill="1" applyBorder="1" applyAlignment="1">
      <alignment wrapText="1"/>
    </xf>
    <xf numFmtId="0" fontId="6" fillId="2" borderId="1" xfId="0" applyFont="1" applyFill="1" applyBorder="1" applyAlignment="1">
      <alignment horizontal="center" vertical="top" wrapText="1"/>
    </xf>
    <xf numFmtId="166" fontId="5" fillId="2" borderId="1" xfId="0" applyNumberFormat="1" applyFont="1" applyFill="1" applyBorder="1" applyAlignment="1"/>
    <xf numFmtId="0" fontId="0" fillId="0" borderId="0" xfId="0" applyAlignment="1"/>
    <xf numFmtId="0" fontId="0" fillId="0" borderId="1" xfId="0" applyFill="1" applyBorder="1" applyAlignment="1">
      <alignment vertical="top"/>
    </xf>
    <xf numFmtId="0" fontId="6" fillId="2" borderId="1" xfId="0" applyFont="1" applyFill="1" applyBorder="1" applyAlignment="1">
      <alignment horizontal="right" wrapText="1"/>
    </xf>
    <xf numFmtId="0" fontId="1" fillId="0" borderId="1" xfId="0" applyFont="1" applyFill="1" applyBorder="1" applyAlignment="1">
      <alignment wrapText="1"/>
    </xf>
    <xf numFmtId="0" fontId="0" fillId="0" borderId="1" xfId="0" applyFill="1" applyBorder="1" applyAlignment="1">
      <alignment horizontal="center"/>
    </xf>
    <xf numFmtId="167" fontId="0" fillId="0" borderId="1" xfId="0" applyNumberFormat="1" applyFill="1" applyBorder="1"/>
    <xf numFmtId="0" fontId="1" fillId="0" borderId="1" xfId="0" applyFont="1" applyFill="1" applyBorder="1" applyAlignment="1"/>
    <xf numFmtId="0" fontId="0" fillId="0" borderId="1" xfId="0" applyFont="1" applyFill="1" applyBorder="1"/>
    <xf numFmtId="171" fontId="0" fillId="0" borderId="1" xfId="0" applyNumberFormat="1" applyFill="1" applyBorder="1"/>
    <xf numFmtId="1" fontId="6" fillId="2" borderId="1" xfId="0" applyNumberFormat="1" applyFont="1" applyFill="1" applyBorder="1" applyAlignment="1" applyProtection="1">
      <alignment vertical="center"/>
      <protection locked="0"/>
    </xf>
    <xf numFmtId="1" fontId="10" fillId="3" borderId="1" xfId="0" applyNumberFormat="1" applyFont="1" applyFill="1" applyBorder="1" applyAlignment="1" applyProtection="1">
      <alignment vertical="center"/>
      <protection locked="0"/>
    </xf>
    <xf numFmtId="172" fontId="6" fillId="2" borderId="1" xfId="0" applyNumberFormat="1" applyFont="1" applyFill="1" applyBorder="1" applyProtection="1"/>
    <xf numFmtId="172" fontId="10" fillId="3" borderId="1" xfId="0" applyNumberFormat="1" applyFont="1" applyFill="1" applyBorder="1" applyAlignment="1" applyProtection="1">
      <alignment vertical="center"/>
      <protection locked="0"/>
    </xf>
    <xf numFmtId="0" fontId="5" fillId="2" borderId="1" xfId="0" applyFont="1" applyFill="1" applyBorder="1" applyAlignment="1"/>
    <xf numFmtId="166" fontId="5" fillId="2" borderId="1" xfId="0" applyNumberFormat="1" applyFont="1" applyFill="1" applyBorder="1" applyAlignment="1">
      <alignment horizontal="center"/>
    </xf>
    <xf numFmtId="0" fontId="6" fillId="2" borderId="1" xfId="0" applyFont="1" applyFill="1" applyBorder="1" applyAlignment="1" applyProtection="1"/>
    <xf numFmtId="0" fontId="6" fillId="2" borderId="1" xfId="0" applyFont="1" applyFill="1" applyBorder="1" applyAlignment="1" applyProtection="1">
      <alignment horizontal="center"/>
    </xf>
    <xf numFmtId="166" fontId="9" fillId="5" borderId="1" xfId="0" applyNumberFormat="1" applyFont="1" applyFill="1" applyBorder="1"/>
    <xf numFmtId="165" fontId="9" fillId="5" borderId="1" xfId="1" applyNumberFormat="1" applyFont="1" applyFill="1" applyBorder="1"/>
    <xf numFmtId="165" fontId="9" fillId="5" borderId="1" xfId="1" quotePrefix="1" applyNumberFormat="1" applyFont="1" applyFill="1" applyBorder="1"/>
    <xf numFmtId="166" fontId="9" fillId="5" borderId="1" xfId="0" applyNumberFormat="1" applyFont="1" applyFill="1" applyBorder="1" applyAlignment="1"/>
    <xf numFmtId="166" fontId="10" fillId="5" borderId="1" xfId="0" applyNumberFormat="1" applyFont="1" applyFill="1" applyBorder="1"/>
    <xf numFmtId="166" fontId="9" fillId="5" borderId="1" xfId="0" applyNumberFormat="1" applyFont="1" applyFill="1" applyBorder="1" applyAlignment="1">
      <alignment horizontal="right" vertical="top" wrapText="1"/>
    </xf>
    <xf numFmtId="0" fontId="0" fillId="0" borderId="0" xfId="0" applyAlignment="1">
      <alignment vertical="center" wrapText="1"/>
    </xf>
    <xf numFmtId="0" fontId="5" fillId="2" borderId="1" xfId="0" applyFont="1" applyFill="1" applyBorder="1"/>
    <xf numFmtId="164" fontId="9" fillId="3" borderId="1"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5" fillId="2" borderId="1" xfId="0" applyFont="1" applyFill="1" applyBorder="1" applyAlignment="1">
      <alignment horizontal="center"/>
    </xf>
    <xf numFmtId="1" fontId="9" fillId="3" borderId="1" xfId="0" applyNumberFormat="1" applyFont="1" applyFill="1" applyBorder="1" applyAlignment="1" applyProtection="1">
      <alignment horizontal="center"/>
      <protection locked="0"/>
    </xf>
    <xf numFmtId="173" fontId="9" fillId="3" borderId="1" xfId="1" applyNumberFormat="1" applyFont="1" applyFill="1" applyBorder="1" applyAlignment="1" applyProtection="1">
      <alignment horizontal="center"/>
      <protection locked="0"/>
    </xf>
    <xf numFmtId="1" fontId="6" fillId="2" borderId="1" xfId="0" applyNumberFormat="1" applyFont="1" applyFill="1" applyBorder="1" applyAlignment="1">
      <alignment horizontal="center"/>
    </xf>
    <xf numFmtId="1" fontId="5" fillId="2" borderId="1" xfId="0" applyNumberFormat="1" applyFont="1" applyFill="1" applyBorder="1" applyAlignment="1">
      <alignment horizontal="center"/>
    </xf>
    <xf numFmtId="1" fontId="5" fillId="2" borderId="1" xfId="0" applyNumberFormat="1" applyFont="1" applyFill="1" applyBorder="1" applyAlignment="1">
      <alignment horizontal="center" vertical="center"/>
    </xf>
    <xf numFmtId="0" fontId="6" fillId="2" borderId="1" xfId="0" applyFont="1" applyFill="1" applyBorder="1" applyAlignment="1">
      <alignment horizontal="center"/>
    </xf>
    <xf numFmtId="0" fontId="6" fillId="2" borderId="1" xfId="0" applyFont="1" applyFill="1" applyBorder="1" applyAlignment="1">
      <alignment horizontal="center" vertical="center"/>
    </xf>
    <xf numFmtId="0" fontId="6"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0" xfId="0" applyFont="1" applyFill="1" applyBorder="1" applyAlignment="1">
      <alignment horizontal="center" vertical="center"/>
    </xf>
    <xf numFmtId="0" fontId="13" fillId="0" borderId="0" xfId="0" applyFont="1" applyAlignment="1">
      <alignment horizontal="center" vertical="center" wrapText="1"/>
    </xf>
    <xf numFmtId="0" fontId="0" fillId="0" borderId="0" xfId="0" applyAlignment="1">
      <alignment horizontal="center" vertical="center" wrapText="1"/>
    </xf>
    <xf numFmtId="0" fontId="14" fillId="2" borderId="0" xfId="3" applyFont="1" applyFill="1" applyAlignment="1" applyProtection="1">
      <alignment horizontal="center" vertical="center"/>
    </xf>
    <xf numFmtId="0" fontId="12" fillId="2" borderId="4" xfId="0" applyFont="1" applyFill="1" applyBorder="1" applyAlignment="1">
      <alignment horizontal="center" vertical="center"/>
    </xf>
    <xf numFmtId="0" fontId="12" fillId="2" borderId="7" xfId="0" applyFont="1" applyFill="1" applyBorder="1" applyAlignment="1">
      <alignment horizontal="center" vertical="center"/>
    </xf>
    <xf numFmtId="0" fontId="6" fillId="2" borderId="1" xfId="0" applyFont="1" applyFill="1" applyBorder="1" applyAlignment="1">
      <alignment horizontal="left" vertical="top" wrapText="1"/>
    </xf>
    <xf numFmtId="0" fontId="7" fillId="2" borderId="1" xfId="0" applyFont="1" applyFill="1" applyBorder="1" applyAlignment="1" applyProtection="1">
      <alignment horizontal="left" vertical="center" wrapText="1"/>
    </xf>
    <xf numFmtId="0" fontId="7" fillId="2" borderId="0" xfId="0" applyFont="1" applyFill="1" applyBorder="1" applyAlignment="1">
      <alignment horizontal="left" vertical="top" wrapText="1"/>
    </xf>
    <xf numFmtId="0" fontId="7" fillId="2" borderId="0" xfId="0" applyFont="1" applyFill="1" applyBorder="1" applyAlignment="1">
      <alignment horizontal="left" vertical="top"/>
    </xf>
    <xf numFmtId="0" fontId="6" fillId="2" borderId="0" xfId="0" applyFont="1" applyFill="1" applyBorder="1" applyAlignment="1">
      <alignment horizontal="center" vertical="center"/>
    </xf>
    <xf numFmtId="0" fontId="7" fillId="2" borderId="0" xfId="0" applyFont="1" applyFill="1" applyBorder="1" applyAlignment="1">
      <alignment horizontal="left" vertical="center" wrapText="1"/>
    </xf>
    <xf numFmtId="20" fontId="7" fillId="2" borderId="0" xfId="0" applyNumberFormat="1" applyFont="1" applyFill="1" applyBorder="1" applyAlignment="1">
      <alignment horizontal="left" vertical="top" wrapText="1"/>
    </xf>
    <xf numFmtId="0" fontId="6" fillId="2" borderId="1" xfId="0" applyFont="1" applyFill="1" applyBorder="1" applyAlignment="1">
      <alignment horizontal="left"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xf>
    <xf numFmtId="0" fontId="6" fillId="2" borderId="10" xfId="0" applyFont="1" applyFill="1" applyBorder="1" applyAlignment="1">
      <alignment horizontal="center"/>
    </xf>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7" fillId="2" borderId="1" xfId="0" applyFont="1" applyFill="1" applyBorder="1" applyAlignment="1">
      <alignment horizontal="left" vertical="top" wrapText="1"/>
    </xf>
    <xf numFmtId="0" fontId="5" fillId="2" borderId="1" xfId="0" applyFont="1" applyFill="1" applyBorder="1" applyAlignment="1">
      <alignment horizontal="center"/>
    </xf>
    <xf numFmtId="0" fontId="6" fillId="2" borderId="1" xfId="0" applyFont="1" applyFill="1" applyBorder="1" applyAlignment="1" applyProtection="1">
      <alignment horizont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1" xfId="0" applyFont="1" applyFill="1" applyBorder="1" applyAlignment="1">
      <alignment horizontal="center" vertical="center"/>
    </xf>
    <xf numFmtId="167" fontId="6" fillId="2" borderId="2" xfId="0" applyNumberFormat="1" applyFont="1" applyFill="1" applyBorder="1" applyAlignment="1">
      <alignment horizontal="center" vertical="center" wrapText="1"/>
    </xf>
    <xf numFmtId="167" fontId="6" fillId="2"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 xfId="0" applyFont="1" applyFill="1" applyBorder="1"/>
    <xf numFmtId="0" fontId="6" fillId="2" borderId="10" xfId="0" applyFont="1" applyFill="1" applyBorder="1" applyAlignment="1" applyProtection="1">
      <alignment horizontal="left"/>
    </xf>
    <xf numFmtId="0" fontId="6" fillId="2" borderId="11" xfId="0" applyFont="1" applyFill="1" applyBorder="1" applyAlignment="1" applyProtection="1">
      <alignment horizontal="left"/>
    </xf>
    <xf numFmtId="0" fontId="6" fillId="2" borderId="12" xfId="0" applyFont="1" applyFill="1" applyBorder="1" applyAlignment="1" applyProtection="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0" fontId="7" fillId="2" borderId="1" xfId="0" applyFont="1" applyFill="1" applyBorder="1" applyAlignment="1">
      <alignment horizontal="left" vertical="center" wrapText="1" shrinkToFit="1"/>
    </xf>
    <xf numFmtId="0" fontId="6" fillId="2" borderId="1" xfId="0" applyFont="1" applyFill="1" applyBorder="1" applyAlignment="1" applyProtection="1">
      <alignment horizontal="left"/>
    </xf>
    <xf numFmtId="0" fontId="7" fillId="2" borderId="1" xfId="0" applyFont="1" applyFill="1" applyBorder="1" applyAlignment="1">
      <alignment horizontal="left" vertical="center"/>
    </xf>
    <xf numFmtId="167" fontId="6" fillId="2" borderId="1" xfId="0" applyNumberFormat="1" applyFont="1" applyFill="1" applyBorder="1" applyAlignment="1">
      <alignment horizontal="center" vertical="center" wrapText="1"/>
    </xf>
    <xf numFmtId="167" fontId="6" fillId="2" borderId="1" xfId="0" applyNumberFormat="1" applyFont="1" applyFill="1" applyBorder="1" applyAlignment="1">
      <alignment horizontal="center"/>
    </xf>
    <xf numFmtId="0" fontId="3" fillId="0" borderId="0" xfId="0" applyFont="1" applyFill="1" applyBorder="1" applyAlignment="1">
      <alignment horizontal="left" vertical="top" wrapText="1"/>
    </xf>
    <xf numFmtId="0" fontId="6" fillId="2" borderId="1" xfId="0" applyFont="1" applyFill="1" applyBorder="1" applyAlignment="1">
      <alignment horizontal="left"/>
    </xf>
    <xf numFmtId="0" fontId="6" fillId="2" borderId="1" xfId="0" applyFont="1" applyFill="1" applyBorder="1" applyAlignment="1">
      <alignment horizontal="center" wrapText="1"/>
    </xf>
    <xf numFmtId="167" fontId="6" fillId="2" borderId="2" xfId="0" applyNumberFormat="1" applyFont="1" applyFill="1" applyBorder="1" applyAlignment="1">
      <alignment horizontal="center" vertical="center"/>
    </xf>
    <xf numFmtId="167" fontId="6" fillId="2" borderId="3" xfId="0" applyNumberFormat="1" applyFont="1" applyFill="1" applyBorder="1" applyAlignment="1">
      <alignment horizontal="center" vertical="center"/>
    </xf>
    <xf numFmtId="0" fontId="5" fillId="2" borderId="1" xfId="0" applyFont="1" applyFill="1" applyBorder="1" applyAlignment="1">
      <alignment horizontal="left" vertical="top"/>
    </xf>
    <xf numFmtId="166" fontId="6" fillId="2" borderId="1" xfId="0" applyNumberFormat="1" applyFont="1" applyFill="1" applyBorder="1" applyAlignment="1">
      <alignment horizontal="right"/>
    </xf>
    <xf numFmtId="0" fontId="5" fillId="2" borderId="1" xfId="0" applyFont="1" applyFill="1" applyBorder="1" applyAlignment="1">
      <alignment horizontal="left" vertical="top" wrapText="1"/>
    </xf>
    <xf numFmtId="0" fontId="0" fillId="0" borderId="0" xfId="0" applyFill="1" applyBorder="1" applyAlignment="1">
      <alignment horizontal="left" vertical="top"/>
    </xf>
  </cellXfs>
  <cellStyles count="4">
    <cellStyle name="Currency" xfId="1" builtinId="4"/>
    <cellStyle name="Hyperlink" xfId="3" builtinId="8"/>
    <cellStyle name="Normal" xfId="0" builtinId="0"/>
    <cellStyle name="Percent" xfId="2" builtinId="5"/>
  </cellStyles>
  <dxfs count="0"/>
  <tableStyles count="0" defaultTableStyle="TableStyleMedium9" defaultPivotStyle="PivotStyleLight16"/>
  <colors>
    <mruColors>
      <color rgb="FF008BD0"/>
      <color rgb="FF2F6EB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autoTitleDeleted val="1"/>
    <c:plotArea>
      <c:layout/>
      <c:barChart>
        <c:barDir val="col"/>
        <c:grouping val="clustered"/>
        <c:ser>
          <c:idx val="0"/>
          <c:order val="0"/>
          <c:tx>
            <c:strRef>
              <c:f>'Comptes de résultats'!$B$9</c:f>
              <c:strCache>
                <c:ptCount val="1"/>
                <c:pt idx="0">
                  <c:v>Chiffre d'affaires (CA)</c:v>
                </c:pt>
              </c:strCache>
            </c:strRef>
          </c:tx>
          <c:spPr>
            <a:ln w="28575">
              <a:noFill/>
            </a:ln>
          </c:spPr>
          <c:cat>
            <c:strRef>
              <c:f>'Comptes de résultats'!$C$7:$G$7</c:f>
              <c:strCache>
                <c:ptCount val="5"/>
                <c:pt idx="0">
                  <c:v>Année 1</c:v>
                </c:pt>
                <c:pt idx="1">
                  <c:v>Année 2</c:v>
                </c:pt>
                <c:pt idx="2">
                  <c:v>Année 3</c:v>
                </c:pt>
                <c:pt idx="3">
                  <c:v>Année 4</c:v>
                </c:pt>
                <c:pt idx="4">
                  <c:v>Année 5</c:v>
                </c:pt>
              </c:strCache>
            </c:strRef>
          </c:cat>
          <c:val>
            <c:numRef>
              <c:f>'Comptes de résultats'!$C$9:$G$9</c:f>
              <c:numCache>
                <c:formatCode>_-* #,##0\ "€"_-;\-* #,##0\ "€"_-;_-* "-"??\ "€"_-;_-@_-</c:formatCode>
                <c:ptCount val="5"/>
                <c:pt idx="0">
                  <c:v>0</c:v>
                </c:pt>
                <c:pt idx="1">
                  <c:v>0</c:v>
                </c:pt>
                <c:pt idx="2">
                  <c:v>0</c:v>
                </c:pt>
                <c:pt idx="3">
                  <c:v>0</c:v>
                </c:pt>
                <c:pt idx="4">
                  <c:v>0</c:v>
                </c:pt>
              </c:numCache>
            </c:numRef>
          </c:val>
        </c:ser>
        <c:ser>
          <c:idx val="1"/>
          <c:order val="1"/>
          <c:tx>
            <c:strRef>
              <c:f>'Comptes de résultats'!$B$35</c:f>
              <c:strCache>
                <c:ptCount val="1"/>
                <c:pt idx="0">
                  <c:v>Résultat Net (RN)</c:v>
                </c:pt>
              </c:strCache>
            </c:strRef>
          </c:tx>
          <c:spPr>
            <a:ln w="28575">
              <a:noFill/>
            </a:ln>
          </c:spPr>
          <c:cat>
            <c:strRef>
              <c:f>'Comptes de résultats'!$C$7:$G$7</c:f>
              <c:strCache>
                <c:ptCount val="5"/>
                <c:pt idx="0">
                  <c:v>Année 1</c:v>
                </c:pt>
                <c:pt idx="1">
                  <c:v>Année 2</c:v>
                </c:pt>
                <c:pt idx="2">
                  <c:v>Année 3</c:v>
                </c:pt>
                <c:pt idx="3">
                  <c:v>Année 4</c:v>
                </c:pt>
                <c:pt idx="4">
                  <c:v>Année 5</c:v>
                </c:pt>
              </c:strCache>
            </c:strRef>
          </c:cat>
          <c:val>
            <c:numRef>
              <c:f>'Comptes de résultats'!$C$35:$G$35</c:f>
              <c:numCache>
                <c:formatCode>_-* #,##0\ "€"_-;\-* #,##0\ "€"_-;_-* "-"??\ "€"_-;_-@_-</c:formatCode>
                <c:ptCount val="5"/>
                <c:pt idx="0">
                  <c:v>-27240.89</c:v>
                </c:pt>
                <c:pt idx="1">
                  <c:v>-27240.89</c:v>
                </c:pt>
                <c:pt idx="2">
                  <c:v>-27240.89</c:v>
                </c:pt>
                <c:pt idx="3">
                  <c:v>-27240.89</c:v>
                </c:pt>
                <c:pt idx="4">
                  <c:v>-27240.89</c:v>
                </c:pt>
              </c:numCache>
            </c:numRef>
          </c:val>
        </c:ser>
        <c:axId val="96921088"/>
        <c:axId val="96922624"/>
      </c:barChart>
      <c:catAx>
        <c:axId val="96921088"/>
        <c:scaling>
          <c:orientation val="minMax"/>
        </c:scaling>
        <c:axPos val="b"/>
        <c:numFmt formatCode="General" sourceLinked="0"/>
        <c:majorTickMark val="none"/>
        <c:tickLblPos val="nextTo"/>
        <c:crossAx val="96922624"/>
        <c:crosses val="autoZero"/>
        <c:auto val="1"/>
        <c:lblAlgn val="ctr"/>
        <c:lblOffset val="100"/>
      </c:catAx>
      <c:valAx>
        <c:axId val="96922624"/>
        <c:scaling>
          <c:orientation val="minMax"/>
        </c:scaling>
        <c:axPos val="l"/>
        <c:majorGridlines/>
        <c:numFmt formatCode="_-* #,##0\ &quot;€&quot;_-;\-* #,##0\ &quot;€&quot;_-;_-* &quot;-&quot;??\ &quot;€&quot;_-;_-@_-" sourceLinked="1"/>
        <c:majorTickMark val="none"/>
        <c:tickLblPos val="nextTo"/>
        <c:crossAx val="96921088"/>
        <c:crosses val="autoZero"/>
        <c:crossBetween val="between"/>
      </c:valAx>
      <c:dTable>
        <c:showHorzBorder val="1"/>
        <c:showVertBorder val="1"/>
        <c:showOutline val="1"/>
        <c:showKeys val="1"/>
        <c:spPr>
          <a:noFill/>
        </c:spPr>
      </c:dTable>
    </c:plotArea>
    <c:plotVisOnly val="1"/>
    <c:dispBlanksAs val="gap"/>
  </c:chart>
  <c:spPr>
    <a:noFill/>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plotArea>
      <c:layout/>
      <c:scatterChart>
        <c:scatterStyle val="smoothMarker"/>
        <c:ser>
          <c:idx val="0"/>
          <c:order val="0"/>
          <c:tx>
            <c:v>Trésorerie</c:v>
          </c:tx>
          <c:marker>
            <c:symbol val="diamond"/>
            <c:size val="6"/>
          </c:marker>
          <c:xVal>
            <c:numRef>
              <c:f>Trésorerie!$C$8:$BJ$8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Trésorerie!$C$71:$BJ$71</c:f>
              <c:numCache>
                <c:formatCode>#,##0\ "€";\-#,##0\ "€";;@</c:formatCode>
                <c:ptCount val="60"/>
                <c:pt idx="0">
                  <c:v>-2720.0741666666668</c:v>
                </c:pt>
                <c:pt idx="1">
                  <c:v>-4990.1483333333335</c:v>
                </c:pt>
                <c:pt idx="2">
                  <c:v>-7260.2224999999999</c:v>
                </c:pt>
                <c:pt idx="3">
                  <c:v>-9530.2966666666671</c:v>
                </c:pt>
                <c:pt idx="4">
                  <c:v>-11800.370833333334</c:v>
                </c:pt>
                <c:pt idx="5">
                  <c:v>-14070.445000000002</c:v>
                </c:pt>
                <c:pt idx="6">
                  <c:v>-16340.519166666669</c:v>
                </c:pt>
                <c:pt idx="7">
                  <c:v>-18610.593333333334</c:v>
                </c:pt>
                <c:pt idx="8">
                  <c:v>-20880.6675</c:v>
                </c:pt>
                <c:pt idx="9">
                  <c:v>-23150.741666666665</c:v>
                </c:pt>
                <c:pt idx="10">
                  <c:v>-25420.81583333333</c:v>
                </c:pt>
                <c:pt idx="11">
                  <c:v>-27690.889999999996</c:v>
                </c:pt>
                <c:pt idx="12">
                  <c:v>-29960.964166666661</c:v>
                </c:pt>
                <c:pt idx="13">
                  <c:v>-32231.038333333327</c:v>
                </c:pt>
                <c:pt idx="14">
                  <c:v>-34501.112499999996</c:v>
                </c:pt>
                <c:pt idx="15">
                  <c:v>-36771.186666666661</c:v>
                </c:pt>
                <c:pt idx="16">
                  <c:v>-39041.260833333326</c:v>
                </c:pt>
                <c:pt idx="17">
                  <c:v>-41311.334999999992</c:v>
                </c:pt>
                <c:pt idx="18">
                  <c:v>-43581.409166666657</c:v>
                </c:pt>
                <c:pt idx="19">
                  <c:v>-45851.483333333323</c:v>
                </c:pt>
                <c:pt idx="20">
                  <c:v>-48121.557499999988</c:v>
                </c:pt>
                <c:pt idx="21">
                  <c:v>-50391.631666666653</c:v>
                </c:pt>
                <c:pt idx="22">
                  <c:v>-52661.705833333319</c:v>
                </c:pt>
                <c:pt idx="23">
                  <c:v>-54931.779999999984</c:v>
                </c:pt>
                <c:pt idx="24">
                  <c:v>-57201.85416666665</c:v>
                </c:pt>
                <c:pt idx="25">
                  <c:v>-59471.928333333315</c:v>
                </c:pt>
                <c:pt idx="26">
                  <c:v>-61742.002499999981</c:v>
                </c:pt>
                <c:pt idx="27">
                  <c:v>-64012.076666666646</c:v>
                </c:pt>
                <c:pt idx="28">
                  <c:v>-66282.150833333319</c:v>
                </c:pt>
                <c:pt idx="29">
                  <c:v>-68552.224999999991</c:v>
                </c:pt>
                <c:pt idx="30">
                  <c:v>-70822.299166666664</c:v>
                </c:pt>
                <c:pt idx="31">
                  <c:v>-73092.373333333337</c:v>
                </c:pt>
                <c:pt idx="32">
                  <c:v>-75362.447500000009</c:v>
                </c:pt>
                <c:pt idx="33">
                  <c:v>-77632.521666666682</c:v>
                </c:pt>
                <c:pt idx="34">
                  <c:v>-79902.595833333355</c:v>
                </c:pt>
                <c:pt idx="35">
                  <c:v>-82172.670000000027</c:v>
                </c:pt>
                <c:pt idx="36">
                  <c:v>-84442.7441666667</c:v>
                </c:pt>
                <c:pt idx="37">
                  <c:v>-86712.818333333373</c:v>
                </c:pt>
                <c:pt idx="38">
                  <c:v>-88982.892500000045</c:v>
                </c:pt>
                <c:pt idx="39">
                  <c:v>-91252.966666666718</c:v>
                </c:pt>
                <c:pt idx="40">
                  <c:v>-93523.040833333391</c:v>
                </c:pt>
                <c:pt idx="41">
                  <c:v>-95793.115000000063</c:v>
                </c:pt>
                <c:pt idx="42">
                  <c:v>-98063.189166666736</c:v>
                </c:pt>
                <c:pt idx="43">
                  <c:v>-100333.26333333341</c:v>
                </c:pt>
                <c:pt idx="44">
                  <c:v>-102603.33750000008</c:v>
                </c:pt>
                <c:pt idx="45">
                  <c:v>-104873.41166666675</c:v>
                </c:pt>
                <c:pt idx="46">
                  <c:v>-107143.48583333343</c:v>
                </c:pt>
                <c:pt idx="47">
                  <c:v>-109413.5600000001</c:v>
                </c:pt>
                <c:pt idx="48">
                  <c:v>-111683.63416666677</c:v>
                </c:pt>
                <c:pt idx="49">
                  <c:v>-113953.70833333344</c:v>
                </c:pt>
                <c:pt idx="50">
                  <c:v>-116223.78250000012</c:v>
                </c:pt>
                <c:pt idx="51">
                  <c:v>-118493.85666666679</c:v>
                </c:pt>
                <c:pt idx="52">
                  <c:v>-120763.93083333346</c:v>
                </c:pt>
                <c:pt idx="53">
                  <c:v>-123034.00500000014</c:v>
                </c:pt>
                <c:pt idx="54">
                  <c:v>-125304.07916666681</c:v>
                </c:pt>
                <c:pt idx="55">
                  <c:v>-127574.15333333348</c:v>
                </c:pt>
                <c:pt idx="56">
                  <c:v>-129844.22750000015</c:v>
                </c:pt>
                <c:pt idx="57">
                  <c:v>-132114.30166666681</c:v>
                </c:pt>
                <c:pt idx="58">
                  <c:v>-134384.37583333347</c:v>
                </c:pt>
                <c:pt idx="59">
                  <c:v>-136654.45000000013</c:v>
                </c:pt>
              </c:numCache>
            </c:numRef>
          </c:yVal>
          <c:smooth val="1"/>
        </c:ser>
        <c:ser>
          <c:idx val="1"/>
          <c:order val="1"/>
          <c:tx>
            <c:v>BFR</c:v>
          </c:tx>
          <c:marker>
            <c:symbol val="diamond"/>
            <c:size val="6"/>
          </c:marker>
          <c:xVal>
            <c:numRef>
              <c:f>BFR!$C$8:$BJ$8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BFR!$C$22:$BJ$22</c:f>
              <c:numCache>
                <c:formatCode>#,##0\ "€";\-#,##0\ "€";;@</c:formatCode>
                <c:ptCount val="60"/>
                <c:pt idx="0">
                  <c:v>450</c:v>
                </c:pt>
                <c:pt idx="1">
                  <c:v>450</c:v>
                </c:pt>
                <c:pt idx="2">
                  <c:v>450</c:v>
                </c:pt>
                <c:pt idx="3">
                  <c:v>450</c:v>
                </c:pt>
                <c:pt idx="4">
                  <c:v>450</c:v>
                </c:pt>
                <c:pt idx="5">
                  <c:v>450</c:v>
                </c:pt>
                <c:pt idx="6">
                  <c:v>450</c:v>
                </c:pt>
                <c:pt idx="7">
                  <c:v>450</c:v>
                </c:pt>
                <c:pt idx="8">
                  <c:v>450</c:v>
                </c:pt>
                <c:pt idx="9">
                  <c:v>450</c:v>
                </c:pt>
                <c:pt idx="10">
                  <c:v>450</c:v>
                </c:pt>
                <c:pt idx="11">
                  <c:v>450</c:v>
                </c:pt>
                <c:pt idx="12">
                  <c:v>450</c:v>
                </c:pt>
                <c:pt idx="13">
                  <c:v>450</c:v>
                </c:pt>
                <c:pt idx="14">
                  <c:v>450</c:v>
                </c:pt>
                <c:pt idx="15">
                  <c:v>450</c:v>
                </c:pt>
                <c:pt idx="16">
                  <c:v>450</c:v>
                </c:pt>
                <c:pt idx="17">
                  <c:v>450</c:v>
                </c:pt>
                <c:pt idx="18">
                  <c:v>450</c:v>
                </c:pt>
                <c:pt idx="19">
                  <c:v>450</c:v>
                </c:pt>
                <c:pt idx="20">
                  <c:v>450</c:v>
                </c:pt>
                <c:pt idx="21">
                  <c:v>450</c:v>
                </c:pt>
                <c:pt idx="22">
                  <c:v>450</c:v>
                </c:pt>
                <c:pt idx="23">
                  <c:v>450</c:v>
                </c:pt>
                <c:pt idx="24">
                  <c:v>450</c:v>
                </c:pt>
                <c:pt idx="25">
                  <c:v>450</c:v>
                </c:pt>
                <c:pt idx="26">
                  <c:v>450</c:v>
                </c:pt>
                <c:pt idx="27">
                  <c:v>450</c:v>
                </c:pt>
                <c:pt idx="28">
                  <c:v>450</c:v>
                </c:pt>
                <c:pt idx="29">
                  <c:v>450</c:v>
                </c:pt>
                <c:pt idx="30">
                  <c:v>450</c:v>
                </c:pt>
                <c:pt idx="31">
                  <c:v>450</c:v>
                </c:pt>
                <c:pt idx="32">
                  <c:v>450</c:v>
                </c:pt>
                <c:pt idx="33">
                  <c:v>450</c:v>
                </c:pt>
                <c:pt idx="34">
                  <c:v>450</c:v>
                </c:pt>
                <c:pt idx="35">
                  <c:v>450</c:v>
                </c:pt>
                <c:pt idx="36">
                  <c:v>450</c:v>
                </c:pt>
                <c:pt idx="37">
                  <c:v>450</c:v>
                </c:pt>
                <c:pt idx="38">
                  <c:v>450</c:v>
                </c:pt>
                <c:pt idx="39">
                  <c:v>450</c:v>
                </c:pt>
                <c:pt idx="40">
                  <c:v>450</c:v>
                </c:pt>
                <c:pt idx="41">
                  <c:v>450</c:v>
                </c:pt>
                <c:pt idx="42">
                  <c:v>450</c:v>
                </c:pt>
                <c:pt idx="43">
                  <c:v>450</c:v>
                </c:pt>
                <c:pt idx="44">
                  <c:v>450</c:v>
                </c:pt>
                <c:pt idx="45">
                  <c:v>450</c:v>
                </c:pt>
                <c:pt idx="46">
                  <c:v>450</c:v>
                </c:pt>
                <c:pt idx="47">
                  <c:v>450</c:v>
                </c:pt>
                <c:pt idx="48">
                  <c:v>450</c:v>
                </c:pt>
                <c:pt idx="49">
                  <c:v>450</c:v>
                </c:pt>
                <c:pt idx="50">
                  <c:v>450</c:v>
                </c:pt>
                <c:pt idx="51">
                  <c:v>450</c:v>
                </c:pt>
                <c:pt idx="52">
                  <c:v>450</c:v>
                </c:pt>
                <c:pt idx="53">
                  <c:v>450</c:v>
                </c:pt>
                <c:pt idx="54">
                  <c:v>450</c:v>
                </c:pt>
                <c:pt idx="55">
                  <c:v>450</c:v>
                </c:pt>
                <c:pt idx="56">
                  <c:v>450</c:v>
                </c:pt>
                <c:pt idx="57">
                  <c:v>450</c:v>
                </c:pt>
                <c:pt idx="58">
                  <c:v>450</c:v>
                </c:pt>
                <c:pt idx="59">
                  <c:v>450</c:v>
                </c:pt>
              </c:numCache>
            </c:numRef>
          </c:yVal>
          <c:smooth val="1"/>
        </c:ser>
        <c:axId val="99332480"/>
        <c:axId val="99334016"/>
      </c:scatterChart>
      <c:valAx>
        <c:axId val="99332480"/>
        <c:scaling>
          <c:orientation val="minMax"/>
        </c:scaling>
        <c:axPos val="b"/>
        <c:numFmt formatCode="[$-40C]mmm\ yyyy;@" sourceLinked="1"/>
        <c:tickLblPos val="nextTo"/>
        <c:crossAx val="99334016"/>
        <c:crosses val="autoZero"/>
        <c:crossBetween val="midCat"/>
      </c:valAx>
      <c:valAx>
        <c:axId val="99334016"/>
        <c:scaling>
          <c:orientation val="minMax"/>
        </c:scaling>
        <c:axPos val="l"/>
        <c:majorGridlines/>
        <c:numFmt formatCode="#,##0\ &quot;€&quot;;\-#,##0\ &quot;€&quot;;;@" sourceLinked="1"/>
        <c:tickLblPos val="nextTo"/>
        <c:crossAx val="99332480"/>
        <c:crosses val="autoZero"/>
        <c:crossBetween val="midCat"/>
      </c:valAx>
    </c:plotArea>
    <c:legend>
      <c:legendPos val="t"/>
    </c:legend>
    <c:plotVisOnly val="1"/>
    <c:dispBlanksAs val="gap"/>
  </c:chart>
  <c:spPr>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https://newfundcap.com/" TargetMode="External"/><Relationship Id="rId3" Type="http://schemas.openxmlformats.org/officeDocument/2006/relationships/image" Target="../media/image3.jpeg"/><Relationship Id="rId7" Type="http://schemas.openxmlformats.org/officeDocument/2006/relationships/hyperlink" Target="https://fr.linkedin.com/pub/remi-berthier/b/36/391" TargetMode="External"/><Relationship Id="rId12"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5.png"/><Relationship Id="rId11" Type="http://schemas.openxmlformats.org/officeDocument/2006/relationships/hyperlink" Target="http://www.reseau-entreprendre.org/" TargetMode="External"/><Relationship Id="rId5" Type="http://schemas.openxmlformats.org/officeDocument/2006/relationships/hyperlink" Target="https://twitter.com/remiberthier" TargetMode="External"/><Relationship Id="rId10" Type="http://schemas.openxmlformats.org/officeDocument/2006/relationships/image" Target="../media/image8.png"/><Relationship Id="rId4" Type="http://schemas.openxmlformats.org/officeDocument/2006/relationships/image" Target="../media/image4.jpeg"/><Relationship Id="rId9" Type="http://schemas.openxmlformats.org/officeDocument/2006/relationships/image" Target="../media/image7.png"/><Relationship Id="rId14" Type="http://schemas.openxmlformats.org/officeDocument/2006/relationships/image" Target="../media/image10.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12</xdr:row>
      <xdr:rowOff>164306</xdr:rowOff>
    </xdr:from>
    <xdr:to>
      <xdr:col>9</xdr:col>
      <xdr:colOff>28575</xdr:colOff>
      <xdr:row>18</xdr:row>
      <xdr:rowOff>7144</xdr:rowOff>
    </xdr:to>
    <xdr:pic>
      <xdr:nvPicPr>
        <xdr:cNvPr id="45" name="Picture 3" descr="BUILD.jpg"/>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81050" y="2331244"/>
          <a:ext cx="902494" cy="84296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16</xdr:col>
      <xdr:colOff>9525</xdr:colOff>
      <xdr:row>13</xdr:row>
      <xdr:rowOff>7144</xdr:rowOff>
    </xdr:from>
    <xdr:to>
      <xdr:col>21</xdr:col>
      <xdr:colOff>19050</xdr:colOff>
      <xdr:row>18</xdr:row>
      <xdr:rowOff>16669</xdr:rowOff>
    </xdr:to>
    <xdr:pic>
      <xdr:nvPicPr>
        <xdr:cNvPr id="46" name="Picture 4" descr="CASH.jpg"/>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914650" y="2340769"/>
          <a:ext cx="902494" cy="84296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40</xdr:col>
      <xdr:colOff>171450</xdr:colOff>
      <xdr:row>12</xdr:row>
      <xdr:rowOff>154781</xdr:rowOff>
    </xdr:from>
    <xdr:to>
      <xdr:col>46</xdr:col>
      <xdr:colOff>9525</xdr:colOff>
      <xdr:row>17</xdr:row>
      <xdr:rowOff>164307</xdr:rowOff>
    </xdr:to>
    <xdr:pic>
      <xdr:nvPicPr>
        <xdr:cNvPr id="47" name="Picture 5" descr="EXPORT.jpg"/>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7362825" y="2321719"/>
          <a:ext cx="909638" cy="84296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29</xdr:col>
      <xdr:colOff>0</xdr:colOff>
      <xdr:row>12</xdr:row>
      <xdr:rowOff>159544</xdr:rowOff>
    </xdr:from>
    <xdr:to>
      <xdr:col>34</xdr:col>
      <xdr:colOff>9525</xdr:colOff>
      <xdr:row>17</xdr:row>
      <xdr:rowOff>164307</xdr:rowOff>
    </xdr:to>
    <xdr:pic>
      <xdr:nvPicPr>
        <xdr:cNvPr id="48" name="Picture 6" descr="REFINE.jpg"/>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5226844" y="2326482"/>
          <a:ext cx="902494" cy="8382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32</xdr:col>
      <xdr:colOff>152400</xdr:colOff>
      <xdr:row>4</xdr:row>
      <xdr:rowOff>133350</xdr:rowOff>
    </xdr:from>
    <xdr:to>
      <xdr:col>35</xdr:col>
      <xdr:colOff>95250</xdr:colOff>
      <xdr:row>7</xdr:row>
      <xdr:rowOff>57150</xdr:rowOff>
    </xdr:to>
    <xdr:pic>
      <xdr:nvPicPr>
        <xdr:cNvPr id="55" name="Picture 6" descr="Twitter.png">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5943600" y="1066800"/>
          <a:ext cx="485775" cy="495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36</xdr:col>
      <xdr:colOff>38100</xdr:colOff>
      <xdr:row>4</xdr:row>
      <xdr:rowOff>114300</xdr:rowOff>
    </xdr:from>
    <xdr:to>
      <xdr:col>38</xdr:col>
      <xdr:colOff>161925</xdr:colOff>
      <xdr:row>7</xdr:row>
      <xdr:rowOff>66675</xdr:rowOff>
    </xdr:to>
    <xdr:pic>
      <xdr:nvPicPr>
        <xdr:cNvPr id="56" name="Picture 7" descr="Linkedin.png">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 xmlns:a14="http://schemas.microsoft.com/office/drawing/2010/main" val="0"/>
            </a:ext>
          </a:extLst>
        </a:blip>
        <a:srcRect/>
        <a:stretch>
          <a:fillRect/>
        </a:stretch>
      </xdr:blipFill>
      <xdr:spPr bwMode="auto">
        <a:xfrm>
          <a:off x="6553200" y="1047750"/>
          <a:ext cx="485775"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42</xdr:col>
      <xdr:colOff>123825</xdr:colOff>
      <xdr:row>4</xdr:row>
      <xdr:rowOff>171450</xdr:rowOff>
    </xdr:from>
    <xdr:to>
      <xdr:col>49</xdr:col>
      <xdr:colOff>19050</xdr:colOff>
      <xdr:row>7</xdr:row>
      <xdr:rowOff>19050</xdr:rowOff>
    </xdr:to>
    <xdr:pic>
      <xdr:nvPicPr>
        <xdr:cNvPr id="57" name="Picture 139" descr="http://i.creativecommons.org/l/by-sa/3.0/88x31.png"/>
        <xdr:cNvPicPr>
          <a:picLocks noChangeAspect="1" noChangeArrowheads="1"/>
        </xdr:cNvPicPr>
      </xdr:nvPicPr>
      <xdr:blipFill>
        <a:blip xmlns:r="http://schemas.openxmlformats.org/officeDocument/2006/relationships" r:embed="rId9" cstate="print">
          <a:extLst>
            <a:ext uri="{28A0092B-C50C-407E-A947-70E740481C1C}">
              <a14:useLocalDpi xmlns="" xmlns:a14="http://schemas.microsoft.com/office/drawing/2010/main" val="0"/>
            </a:ext>
          </a:extLst>
        </a:blip>
        <a:srcRect/>
        <a:stretch>
          <a:fillRect/>
        </a:stretch>
      </xdr:blipFill>
      <xdr:spPr bwMode="auto">
        <a:xfrm>
          <a:off x="7724775" y="1104900"/>
          <a:ext cx="11620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xdr:col>
      <xdr:colOff>83344</xdr:colOff>
      <xdr:row>0</xdr:row>
      <xdr:rowOff>81711</xdr:rowOff>
    </xdr:from>
    <xdr:to>
      <xdr:col>15</xdr:col>
      <xdr:colOff>104775</xdr:colOff>
      <xdr:row>5</xdr:row>
      <xdr:rowOff>87313</xdr:rowOff>
    </xdr:to>
    <xdr:pic>
      <xdr:nvPicPr>
        <xdr:cNvPr id="58" name="Image 57"/>
        <xdr:cNvPicPr>
          <a:picLocks noChangeAspect="1"/>
        </xdr:cNvPicPr>
      </xdr:nvPicPr>
      <xdr:blipFill>
        <a:blip xmlns:r="http://schemas.openxmlformats.org/officeDocument/2006/relationships" r:embed="rId10" cstate="print">
          <a:extLst>
            <a:ext uri="{28A0092B-C50C-407E-A947-70E740481C1C}">
              <a14:useLocalDpi xmlns="" xmlns:a14="http://schemas.microsoft.com/office/drawing/2010/main" val="0"/>
            </a:ext>
          </a:extLst>
        </a:blip>
        <a:stretch>
          <a:fillRect/>
        </a:stretch>
      </xdr:blipFill>
      <xdr:spPr>
        <a:xfrm>
          <a:off x="321469" y="253161"/>
          <a:ext cx="2555081" cy="862852"/>
        </a:xfrm>
        <a:prstGeom prst="rect">
          <a:avLst/>
        </a:prstGeom>
      </xdr:spPr>
    </xdr:pic>
    <xdr:clientData/>
  </xdr:twoCellAnchor>
  <xdr:twoCellAnchor editAs="oneCell">
    <xdr:from>
      <xdr:col>28</xdr:col>
      <xdr:colOff>135256</xdr:colOff>
      <xdr:row>29</xdr:row>
      <xdr:rowOff>11877</xdr:rowOff>
    </xdr:from>
    <xdr:to>
      <xdr:col>41</xdr:col>
      <xdr:colOff>99061</xdr:colOff>
      <xdr:row>35</xdr:row>
      <xdr:rowOff>49977</xdr:rowOff>
    </xdr:to>
    <xdr:pic>
      <xdr:nvPicPr>
        <xdr:cNvPr id="12" name="Picture 30" descr="Logo Réseau Entreprendre.png">
          <a:hlinkClick xmlns:r="http://schemas.openxmlformats.org/officeDocument/2006/relationships" r:id="rId11"/>
        </xdr:cNvPr>
        <xdr:cNvPicPr>
          <a:picLocks noChangeAspect="1"/>
        </xdr:cNvPicPr>
      </xdr:nvPicPr>
      <xdr:blipFill>
        <a:blip xmlns:r="http://schemas.openxmlformats.org/officeDocument/2006/relationships" r:embed="rId12" cstate="print"/>
        <a:srcRect/>
        <a:stretch>
          <a:fillRect/>
        </a:stretch>
      </xdr:blipFill>
      <xdr:spPr bwMode="auto">
        <a:xfrm>
          <a:off x="5259706" y="4983927"/>
          <a:ext cx="2316480" cy="1066800"/>
        </a:xfrm>
        <a:prstGeom prst="rect">
          <a:avLst/>
        </a:prstGeom>
        <a:noFill/>
        <a:ln w="9525">
          <a:noFill/>
          <a:miter lim="800000"/>
          <a:headEnd/>
          <a:tailEnd/>
        </a:ln>
      </xdr:spPr>
    </xdr:pic>
    <xdr:clientData/>
  </xdr:twoCellAnchor>
  <xdr:twoCellAnchor editAs="oneCell">
    <xdr:from>
      <xdr:col>6</xdr:col>
      <xdr:colOff>57150</xdr:colOff>
      <xdr:row>29</xdr:row>
      <xdr:rowOff>158496</xdr:rowOff>
    </xdr:from>
    <xdr:to>
      <xdr:col>22</xdr:col>
      <xdr:colOff>109560</xdr:colOff>
      <xdr:row>34</xdr:row>
      <xdr:rowOff>126689</xdr:rowOff>
    </xdr:to>
    <xdr:pic>
      <xdr:nvPicPr>
        <xdr:cNvPr id="13" name="Picture 12" descr="Newfund.png">
          <a:hlinkClick xmlns:r="http://schemas.openxmlformats.org/officeDocument/2006/relationships" r:id="rId13"/>
        </xdr:cNvPr>
        <xdr:cNvPicPr>
          <a:picLocks noChangeAspect="1"/>
        </xdr:cNvPicPr>
      </xdr:nvPicPr>
      <xdr:blipFill>
        <a:blip xmlns:r="http://schemas.openxmlformats.org/officeDocument/2006/relationships" r:embed="rId14" cstate="print"/>
        <a:stretch>
          <a:fillRect/>
        </a:stretch>
      </xdr:blipFill>
      <xdr:spPr>
        <a:xfrm>
          <a:off x="1200150" y="5130546"/>
          <a:ext cx="2948010" cy="82544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197223</xdr:colOff>
      <xdr:row>0</xdr:row>
      <xdr:rowOff>156882</xdr:rowOff>
    </xdr:from>
    <xdr:to>
      <xdr:col>15</xdr:col>
      <xdr:colOff>12885</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1967882" y="156882"/>
          <a:ext cx="1393450" cy="4594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56030</xdr:colOff>
      <xdr:row>0</xdr:row>
      <xdr:rowOff>145676</xdr:rowOff>
    </xdr:from>
    <xdr:to>
      <xdr:col>16</xdr:col>
      <xdr:colOff>1679</xdr:colOff>
      <xdr:row>3</xdr:row>
      <xdr:rowOff>67234</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0376648" y="145676"/>
          <a:ext cx="1469649" cy="49305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7</xdr:row>
      <xdr:rowOff>180975</xdr:rowOff>
    </xdr:from>
    <xdr:to>
      <xdr:col>8</xdr:col>
      <xdr:colOff>0</xdr:colOff>
      <xdr:row>19</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9526</xdr:colOff>
      <xdr:row>7</xdr:row>
      <xdr:rowOff>180975</xdr:rowOff>
    </xdr:from>
    <xdr:to>
      <xdr:col>21</xdr:col>
      <xdr:colOff>1</xdr:colOff>
      <xdr:row>24</xdr:row>
      <xdr:rowOff>11205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9525</xdr:colOff>
      <xdr:row>0</xdr:row>
      <xdr:rowOff>154782</xdr:rowOff>
    </xdr:from>
    <xdr:to>
      <xdr:col>21</xdr:col>
      <xdr:colOff>28996</xdr:colOff>
      <xdr:row>3</xdr:row>
      <xdr:rowOff>76340</xdr:rowOff>
    </xdr:to>
    <xdr:pic>
      <xdr:nvPicPr>
        <xdr:cNvPr id="4" name="Image 3"/>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12944475" y="154782"/>
          <a:ext cx="1381546" cy="46448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887506</xdr:colOff>
      <xdr:row>0</xdr:row>
      <xdr:rowOff>145676</xdr:rowOff>
    </xdr:from>
    <xdr:to>
      <xdr:col>7</xdr:col>
      <xdr:colOff>24086</xdr:colOff>
      <xdr:row>3</xdr:row>
      <xdr:rowOff>67234</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6669741" y="145676"/>
          <a:ext cx="1413616" cy="4594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1129553</xdr:colOff>
      <xdr:row>0</xdr:row>
      <xdr:rowOff>156882</xdr:rowOff>
    </xdr:from>
    <xdr:to>
      <xdr:col>7</xdr:col>
      <xdr:colOff>1688</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8122024" y="156882"/>
          <a:ext cx="1382252" cy="4594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212912</xdr:colOff>
      <xdr:row>0</xdr:row>
      <xdr:rowOff>145676</xdr:rowOff>
    </xdr:from>
    <xdr:to>
      <xdr:col>10</xdr:col>
      <xdr:colOff>158561</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7384677" y="145676"/>
          <a:ext cx="1469649" cy="49305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1111623</xdr:colOff>
      <xdr:row>0</xdr:row>
      <xdr:rowOff>145676</xdr:rowOff>
    </xdr:from>
    <xdr:to>
      <xdr:col>7</xdr:col>
      <xdr:colOff>1677</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7306235" y="145676"/>
          <a:ext cx="1418101" cy="4594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56030</xdr:colOff>
      <xdr:row>0</xdr:row>
      <xdr:rowOff>145676</xdr:rowOff>
    </xdr:from>
    <xdr:to>
      <xdr:col>10</xdr:col>
      <xdr:colOff>1679</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7250206" y="145676"/>
          <a:ext cx="1469649" cy="49305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12</xdr:col>
      <xdr:colOff>44824</xdr:colOff>
      <xdr:row>0</xdr:row>
      <xdr:rowOff>156882</xdr:rowOff>
    </xdr:from>
    <xdr:to>
      <xdr:col>13</xdr:col>
      <xdr:colOff>752473</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0253383" y="156882"/>
          <a:ext cx="1469649" cy="49305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1019733</xdr:colOff>
      <xdr:row>0</xdr:row>
      <xdr:rowOff>134470</xdr:rowOff>
    </xdr:from>
    <xdr:to>
      <xdr:col>7</xdr:col>
      <xdr:colOff>1677</xdr:colOff>
      <xdr:row>3</xdr:row>
      <xdr:rowOff>56028</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7631204" y="134470"/>
          <a:ext cx="1469649" cy="493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538919</xdr:colOff>
      <xdr:row>1</xdr:row>
      <xdr:rowOff>0</xdr:rowOff>
    </xdr:from>
    <xdr:to>
      <xdr:col>7</xdr:col>
      <xdr:colOff>25363</xdr:colOff>
      <xdr:row>3</xdr:row>
      <xdr:rowOff>66939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9700465" y="187993"/>
          <a:ext cx="1479174" cy="4930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788894</xdr:colOff>
      <xdr:row>0</xdr:row>
      <xdr:rowOff>156883</xdr:rowOff>
    </xdr:from>
    <xdr:to>
      <xdr:col>10</xdr:col>
      <xdr:colOff>6723</xdr:colOff>
      <xdr:row>3</xdr:row>
      <xdr:rowOff>78441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0264588" y="156883"/>
          <a:ext cx="1360394" cy="459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681316</xdr:colOff>
      <xdr:row>0</xdr:row>
      <xdr:rowOff>145676</xdr:rowOff>
    </xdr:from>
    <xdr:to>
      <xdr:col>16</xdr:col>
      <xdr:colOff>32254</xdr:colOff>
      <xdr:row>3</xdr:row>
      <xdr:rowOff>67234</xdr:rowOff>
    </xdr:to>
    <xdr:pic>
      <xdr:nvPicPr>
        <xdr:cNvPr id="5" name="Imag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0811434" y="145676"/>
          <a:ext cx="1396251" cy="4594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56030</xdr:colOff>
      <xdr:row>0</xdr:row>
      <xdr:rowOff>156882</xdr:rowOff>
    </xdr:from>
    <xdr:to>
      <xdr:col>15</xdr:col>
      <xdr:colOff>1679</xdr:colOff>
      <xdr:row>3</xdr:row>
      <xdr:rowOff>78440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1127442" y="156882"/>
          <a:ext cx="1469649" cy="4930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95241</xdr:colOff>
      <xdr:row>0</xdr:row>
      <xdr:rowOff>149679</xdr:rowOff>
    </xdr:from>
    <xdr:to>
      <xdr:col>16</xdr:col>
      <xdr:colOff>40890</xdr:colOff>
      <xdr:row>3</xdr:row>
      <xdr:rowOff>71237</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0246170" y="149679"/>
          <a:ext cx="1469649" cy="4930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134470</xdr:colOff>
      <xdr:row>0</xdr:row>
      <xdr:rowOff>168088</xdr:rowOff>
    </xdr:from>
    <xdr:to>
      <xdr:col>16</xdr:col>
      <xdr:colOff>750792</xdr:colOff>
      <xdr:row>3</xdr:row>
      <xdr:rowOff>89646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2667129" y="168088"/>
          <a:ext cx="1405216" cy="4594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8964</xdr:colOff>
      <xdr:row>0</xdr:row>
      <xdr:rowOff>156882</xdr:rowOff>
    </xdr:from>
    <xdr:to>
      <xdr:col>15</xdr:col>
      <xdr:colOff>1679</xdr:colOff>
      <xdr:row>3</xdr:row>
      <xdr:rowOff>78440</xdr:rowOff>
    </xdr:to>
    <xdr:pic>
      <xdr:nvPicPr>
        <xdr:cNvPr id="4" name="Image 3"/>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0264588" y="156882"/>
          <a:ext cx="1373279" cy="4594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188258</xdr:colOff>
      <xdr:row>0</xdr:row>
      <xdr:rowOff>168088</xdr:rowOff>
    </xdr:from>
    <xdr:to>
      <xdr:col>15</xdr:col>
      <xdr:colOff>1678</xdr:colOff>
      <xdr:row>3</xdr:row>
      <xdr:rowOff>89646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1546540" y="168088"/>
          <a:ext cx="1391209" cy="4594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fisy.fr/"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8BD0"/>
  </sheetPr>
  <dimension ref="B1:AW42"/>
  <sheetViews>
    <sheetView showGridLines="0" showRowColHeaders="0" tabSelected="1" zoomScale="80" zoomScaleNormal="80" workbookViewId="0">
      <selection activeCell="W87" sqref="W87"/>
    </sheetView>
  </sheetViews>
  <sheetFormatPr defaultColWidth="11.5546875" defaultRowHeight="14.4"/>
  <cols>
    <col min="1" max="1" width="3.44140625" style="15" customWidth="1"/>
    <col min="2" max="80" width="2.6640625" style="15" customWidth="1"/>
    <col min="81" max="256" width="9.109375" style="15" customWidth="1"/>
    <col min="257" max="336" width="2.6640625" style="15" customWidth="1"/>
    <col min="337" max="512" width="9.109375" style="15" customWidth="1"/>
    <col min="513" max="592" width="2.6640625" style="15" customWidth="1"/>
    <col min="593" max="768" width="9.109375" style="15" customWidth="1"/>
    <col min="769" max="848" width="2.6640625" style="15" customWidth="1"/>
    <col min="849" max="1024" width="9.109375" style="15" customWidth="1"/>
    <col min="1025" max="1104" width="2.6640625" style="15" customWidth="1"/>
    <col min="1105" max="1280" width="9.109375" style="15" customWidth="1"/>
    <col min="1281" max="1360" width="2.6640625" style="15" customWidth="1"/>
    <col min="1361" max="1536" width="9.109375" style="15" customWidth="1"/>
    <col min="1537" max="1616" width="2.6640625" style="15" customWidth="1"/>
    <col min="1617" max="1792" width="9.109375" style="15" customWidth="1"/>
    <col min="1793" max="1872" width="2.6640625" style="15" customWidth="1"/>
    <col min="1873" max="2048" width="9.109375" style="15" customWidth="1"/>
    <col min="2049" max="2128" width="2.6640625" style="15" customWidth="1"/>
    <col min="2129" max="2304" width="9.109375" style="15" customWidth="1"/>
    <col min="2305" max="2384" width="2.6640625" style="15" customWidth="1"/>
    <col min="2385" max="2560" width="9.109375" style="15" customWidth="1"/>
    <col min="2561" max="2640" width="2.6640625" style="15" customWidth="1"/>
    <col min="2641" max="2816" width="9.109375" style="15" customWidth="1"/>
    <col min="2817" max="2896" width="2.6640625" style="15" customWidth="1"/>
    <col min="2897" max="3072" width="9.109375" style="15" customWidth="1"/>
    <col min="3073" max="3152" width="2.6640625" style="15" customWidth="1"/>
    <col min="3153" max="3328" width="9.109375" style="15" customWidth="1"/>
    <col min="3329" max="3408" width="2.6640625" style="15" customWidth="1"/>
    <col min="3409" max="3584" width="9.109375" style="15" customWidth="1"/>
    <col min="3585" max="3664" width="2.6640625" style="15" customWidth="1"/>
    <col min="3665" max="3840" width="9.109375" style="15" customWidth="1"/>
    <col min="3841" max="3920" width="2.6640625" style="15" customWidth="1"/>
    <col min="3921" max="4096" width="9.109375" style="15" customWidth="1"/>
    <col min="4097" max="4176" width="2.6640625" style="15" customWidth="1"/>
    <col min="4177" max="4352" width="9.109375" style="15" customWidth="1"/>
    <col min="4353" max="4432" width="2.6640625" style="15" customWidth="1"/>
    <col min="4433" max="4608" width="9.109375" style="15" customWidth="1"/>
    <col min="4609" max="4688" width="2.6640625" style="15" customWidth="1"/>
    <col min="4689" max="4864" width="9.109375" style="15" customWidth="1"/>
    <col min="4865" max="4944" width="2.6640625" style="15" customWidth="1"/>
    <col min="4945" max="5120" width="9.109375" style="15" customWidth="1"/>
    <col min="5121" max="5200" width="2.6640625" style="15" customWidth="1"/>
    <col min="5201" max="5376" width="9.109375" style="15" customWidth="1"/>
    <col min="5377" max="5456" width="2.6640625" style="15" customWidth="1"/>
    <col min="5457" max="5632" width="9.109375" style="15" customWidth="1"/>
    <col min="5633" max="5712" width="2.6640625" style="15" customWidth="1"/>
    <col min="5713" max="5888" width="9.109375" style="15" customWidth="1"/>
    <col min="5889" max="5968" width="2.6640625" style="15" customWidth="1"/>
    <col min="5969" max="6144" width="9.109375" style="15" customWidth="1"/>
    <col min="6145" max="6224" width="2.6640625" style="15" customWidth="1"/>
    <col min="6225" max="6400" width="9.109375" style="15" customWidth="1"/>
    <col min="6401" max="6480" width="2.6640625" style="15" customWidth="1"/>
    <col min="6481" max="6656" width="9.109375" style="15" customWidth="1"/>
    <col min="6657" max="6736" width="2.6640625" style="15" customWidth="1"/>
    <col min="6737" max="6912" width="9.109375" style="15" customWidth="1"/>
    <col min="6913" max="6992" width="2.6640625" style="15" customWidth="1"/>
    <col min="6993" max="7168" width="9.109375" style="15" customWidth="1"/>
    <col min="7169" max="7248" width="2.6640625" style="15" customWidth="1"/>
    <col min="7249" max="7424" width="9.109375" style="15" customWidth="1"/>
    <col min="7425" max="7504" width="2.6640625" style="15" customWidth="1"/>
    <col min="7505" max="7680" width="9.109375" style="15" customWidth="1"/>
    <col min="7681" max="7760" width="2.6640625" style="15" customWidth="1"/>
    <col min="7761" max="7936" width="9.109375" style="15" customWidth="1"/>
    <col min="7937" max="8016" width="2.6640625" style="15" customWidth="1"/>
    <col min="8017" max="8192" width="9.109375" style="15" customWidth="1"/>
    <col min="8193" max="8272" width="2.6640625" style="15" customWidth="1"/>
    <col min="8273" max="8448" width="9.109375" style="15" customWidth="1"/>
    <col min="8449" max="8528" width="2.6640625" style="15" customWidth="1"/>
    <col min="8529" max="8704" width="9.109375" style="15" customWidth="1"/>
    <col min="8705" max="8784" width="2.6640625" style="15" customWidth="1"/>
    <col min="8785" max="8960" width="9.109375" style="15" customWidth="1"/>
    <col min="8961" max="9040" width="2.6640625" style="15" customWidth="1"/>
    <col min="9041" max="9216" width="9.109375" style="15" customWidth="1"/>
    <col min="9217" max="9296" width="2.6640625" style="15" customWidth="1"/>
    <col min="9297" max="9472" width="9.109375" style="15" customWidth="1"/>
    <col min="9473" max="9552" width="2.6640625" style="15" customWidth="1"/>
    <col min="9553" max="9728" width="9.109375" style="15" customWidth="1"/>
    <col min="9729" max="9808" width="2.6640625" style="15" customWidth="1"/>
    <col min="9809" max="9984" width="9.109375" style="15" customWidth="1"/>
    <col min="9985" max="10064" width="2.6640625" style="15" customWidth="1"/>
    <col min="10065" max="10240" width="9.109375" style="15" customWidth="1"/>
    <col min="10241" max="10320" width="2.6640625" style="15" customWidth="1"/>
    <col min="10321" max="10496" width="9.109375" style="15" customWidth="1"/>
    <col min="10497" max="10576" width="2.6640625" style="15" customWidth="1"/>
    <col min="10577" max="10752" width="9.109375" style="15" customWidth="1"/>
    <col min="10753" max="10832" width="2.6640625" style="15" customWidth="1"/>
    <col min="10833" max="11008" width="9.109375" style="15" customWidth="1"/>
    <col min="11009" max="11088" width="2.6640625" style="15" customWidth="1"/>
    <col min="11089" max="11264" width="9.109375" style="15" customWidth="1"/>
    <col min="11265" max="11344" width="2.6640625" style="15" customWidth="1"/>
    <col min="11345" max="11520" width="9.109375" style="15" customWidth="1"/>
    <col min="11521" max="11600" width="2.6640625" style="15" customWidth="1"/>
    <col min="11601" max="11776" width="9.109375" style="15" customWidth="1"/>
    <col min="11777" max="11856" width="2.6640625" style="15" customWidth="1"/>
    <col min="11857" max="12032" width="9.109375" style="15" customWidth="1"/>
    <col min="12033" max="12112" width="2.6640625" style="15" customWidth="1"/>
    <col min="12113" max="12288" width="9.109375" style="15" customWidth="1"/>
    <col min="12289" max="12368" width="2.6640625" style="15" customWidth="1"/>
    <col min="12369" max="12544" width="9.109375" style="15" customWidth="1"/>
    <col min="12545" max="12624" width="2.6640625" style="15" customWidth="1"/>
    <col min="12625" max="12800" width="9.109375" style="15" customWidth="1"/>
    <col min="12801" max="12880" width="2.6640625" style="15" customWidth="1"/>
    <col min="12881" max="13056" width="9.109375" style="15" customWidth="1"/>
    <col min="13057" max="13136" width="2.6640625" style="15" customWidth="1"/>
    <col min="13137" max="13312" width="9.109375" style="15" customWidth="1"/>
    <col min="13313" max="13392" width="2.6640625" style="15" customWidth="1"/>
    <col min="13393" max="13568" width="9.109375" style="15" customWidth="1"/>
    <col min="13569" max="13648" width="2.6640625" style="15" customWidth="1"/>
    <col min="13649" max="13824" width="9.109375" style="15" customWidth="1"/>
    <col min="13825" max="13904" width="2.6640625" style="15" customWidth="1"/>
    <col min="13905" max="14080" width="9.109375" style="15" customWidth="1"/>
    <col min="14081" max="14160" width="2.6640625" style="15" customWidth="1"/>
    <col min="14161" max="14336" width="9.109375" style="15" customWidth="1"/>
    <col min="14337" max="14416" width="2.6640625" style="15" customWidth="1"/>
    <col min="14417" max="14592" width="9.109375" style="15" customWidth="1"/>
    <col min="14593" max="14672" width="2.6640625" style="15" customWidth="1"/>
    <col min="14673" max="14848" width="9.109375" style="15" customWidth="1"/>
    <col min="14849" max="14928" width="2.6640625" style="15" customWidth="1"/>
    <col min="14929" max="15104" width="9.109375" style="15" customWidth="1"/>
    <col min="15105" max="15184" width="2.6640625" style="15" customWidth="1"/>
    <col min="15185" max="15360" width="9.109375" style="15" customWidth="1"/>
    <col min="15361" max="15440" width="2.6640625" style="15" customWidth="1"/>
    <col min="15441" max="15616" width="9.109375" style="15" customWidth="1"/>
    <col min="15617" max="15696" width="2.6640625" style="15" customWidth="1"/>
    <col min="15697" max="15872" width="9.109375" style="15" customWidth="1"/>
    <col min="15873" max="15952" width="2.6640625" style="15" customWidth="1"/>
    <col min="15953" max="16128" width="9.109375" style="15" customWidth="1"/>
    <col min="16129" max="16208" width="2.6640625" style="15" customWidth="1"/>
    <col min="16209" max="16384" width="9.109375" style="15" customWidth="1"/>
  </cols>
  <sheetData>
    <row r="1" spans="2:49" ht="13.5" customHeight="1"/>
    <row r="2" spans="2:49" ht="13.5" customHeight="1">
      <c r="AK2" s="158"/>
      <c r="AL2" s="158"/>
      <c r="AM2" s="158"/>
      <c r="AN2" s="158"/>
      <c r="AO2" s="158"/>
      <c r="AP2" s="158"/>
      <c r="AQ2" s="158"/>
      <c r="AR2" s="158"/>
      <c r="AS2" s="158"/>
      <c r="AT2" s="158"/>
      <c r="AU2" s="158"/>
      <c r="AV2" s="158"/>
      <c r="AW2" s="158"/>
    </row>
    <row r="3" spans="2:49" ht="13.5" customHeight="1">
      <c r="AH3" s="194" t="s">
        <v>248</v>
      </c>
      <c r="AI3" s="194"/>
      <c r="AJ3" s="194"/>
      <c r="AK3" s="194"/>
      <c r="AL3" s="194"/>
      <c r="AM3" s="194"/>
      <c r="AN3" s="194"/>
      <c r="AO3" s="194"/>
      <c r="AP3" s="194"/>
      <c r="AQ3" s="194"/>
      <c r="AR3" s="194"/>
      <c r="AS3" s="194"/>
      <c r="AT3" s="194"/>
      <c r="AU3" s="194"/>
      <c r="AV3" s="194"/>
      <c r="AW3" s="194"/>
    </row>
    <row r="4" spans="2:49" ht="13.5" customHeight="1">
      <c r="AH4" s="194"/>
      <c r="AI4" s="194"/>
      <c r="AJ4" s="194"/>
      <c r="AK4" s="194"/>
      <c r="AL4" s="194"/>
      <c r="AM4" s="194"/>
      <c r="AN4" s="194"/>
      <c r="AO4" s="194"/>
      <c r="AP4" s="194"/>
      <c r="AQ4" s="194"/>
      <c r="AR4" s="194"/>
      <c r="AS4" s="194"/>
      <c r="AT4" s="194"/>
      <c r="AU4" s="194"/>
      <c r="AV4" s="194"/>
      <c r="AW4" s="194"/>
    </row>
    <row r="5" spans="2:49" ht="13.5" customHeight="1"/>
    <row r="6" spans="2:49" ht="13.5" customHeight="1"/>
    <row r="7" spans="2:49" ht="13.5" customHeight="1">
      <c r="B7" s="198" t="s">
        <v>247</v>
      </c>
      <c r="C7" s="198"/>
      <c r="D7" s="198"/>
      <c r="E7" s="198"/>
      <c r="F7" s="198"/>
      <c r="G7" s="198"/>
      <c r="H7" s="198"/>
      <c r="I7" s="198"/>
      <c r="J7" s="198"/>
      <c r="K7" s="198"/>
      <c r="L7" s="198"/>
      <c r="M7" s="198"/>
      <c r="N7" s="198"/>
      <c r="O7" s="198"/>
      <c r="P7" s="198"/>
    </row>
    <row r="8" spans="2:49" ht="13.5" customHeight="1">
      <c r="B8" s="198"/>
      <c r="C8" s="198"/>
      <c r="D8" s="198"/>
      <c r="E8" s="198"/>
      <c r="F8" s="198"/>
      <c r="G8" s="198"/>
      <c r="H8" s="198"/>
      <c r="I8" s="198"/>
      <c r="J8" s="198"/>
      <c r="K8" s="198"/>
      <c r="L8" s="198"/>
      <c r="M8" s="198"/>
      <c r="N8" s="198"/>
      <c r="O8" s="198"/>
      <c r="P8" s="198"/>
    </row>
    <row r="9" spans="2:49" ht="13.5" customHeight="1"/>
    <row r="10" spans="2:49" ht="13.5" customHeight="1">
      <c r="B10" s="195" t="s">
        <v>188</v>
      </c>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row>
    <row r="11" spans="2:49" ht="13.5" customHeight="1">
      <c r="B11" s="195"/>
      <c r="C11" s="195"/>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c r="AT11" s="195"/>
      <c r="AU11" s="195"/>
      <c r="AV11" s="195"/>
      <c r="AW11" s="195"/>
    </row>
    <row r="12" spans="2:49" ht="13.5" customHeight="1">
      <c r="B12" s="195"/>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row>
    <row r="13" spans="2:49" ht="13.5" customHeight="1"/>
    <row r="14" spans="2:49" ht="13.5" customHeight="1"/>
    <row r="15" spans="2:49" ht="13.5" customHeight="1"/>
    <row r="16" spans="2:49" ht="13.5" customHeight="1"/>
    <row r="17" spans="2:49" ht="13.5" customHeight="1"/>
    <row r="18" spans="2:49" ht="13.5" customHeight="1"/>
    <row r="19" spans="2:49" ht="13.5" customHeight="1"/>
    <row r="20" spans="2:49" ht="13.5" customHeight="1">
      <c r="C20" s="196" t="s">
        <v>249</v>
      </c>
      <c r="D20" s="196"/>
      <c r="E20" s="196"/>
      <c r="F20" s="196"/>
      <c r="G20" s="196"/>
      <c r="H20" s="196"/>
      <c r="I20" s="196"/>
      <c r="J20" s="196"/>
      <c r="K20" s="196"/>
      <c r="L20" s="196"/>
      <c r="O20" s="196" t="s">
        <v>250</v>
      </c>
      <c r="P20" s="196"/>
      <c r="Q20" s="196"/>
      <c r="R20" s="196"/>
      <c r="S20" s="196"/>
      <c r="T20" s="196"/>
      <c r="U20" s="196"/>
      <c r="V20" s="196"/>
      <c r="W20" s="196"/>
      <c r="X20" s="196"/>
      <c r="AA20" s="196" t="s">
        <v>251</v>
      </c>
      <c r="AB20" s="196"/>
      <c r="AC20" s="196"/>
      <c r="AD20" s="196"/>
      <c r="AE20" s="196"/>
      <c r="AF20" s="196"/>
      <c r="AG20" s="196"/>
      <c r="AH20" s="196"/>
      <c r="AI20" s="196"/>
      <c r="AJ20" s="196"/>
      <c r="AM20" s="196" t="s">
        <v>252</v>
      </c>
      <c r="AN20" s="196"/>
      <c r="AO20" s="196"/>
      <c r="AP20" s="196"/>
      <c r="AQ20" s="196"/>
      <c r="AR20" s="196"/>
      <c r="AS20" s="196"/>
      <c r="AT20" s="196"/>
      <c r="AU20" s="196"/>
      <c r="AV20" s="196"/>
    </row>
    <row r="21" spans="2:49" ht="13.5" customHeight="1">
      <c r="C21" s="196"/>
      <c r="D21" s="196"/>
      <c r="E21" s="196"/>
      <c r="F21" s="196"/>
      <c r="G21" s="196"/>
      <c r="H21" s="196"/>
      <c r="I21" s="196"/>
      <c r="J21" s="196"/>
      <c r="K21" s="196"/>
      <c r="L21" s="196"/>
      <c r="O21" s="196"/>
      <c r="P21" s="196"/>
      <c r="Q21" s="196"/>
      <c r="R21" s="196"/>
      <c r="S21" s="196"/>
      <c r="T21" s="196"/>
      <c r="U21" s="196"/>
      <c r="V21" s="196"/>
      <c r="W21" s="196"/>
      <c r="X21" s="196"/>
      <c r="AA21" s="196"/>
      <c r="AB21" s="196"/>
      <c r="AC21" s="196"/>
      <c r="AD21" s="196"/>
      <c r="AE21" s="196"/>
      <c r="AF21" s="196"/>
      <c r="AG21" s="196"/>
      <c r="AH21" s="196"/>
      <c r="AI21" s="196"/>
      <c r="AJ21" s="196"/>
      <c r="AM21" s="196"/>
      <c r="AN21" s="196"/>
      <c r="AO21" s="196"/>
      <c r="AP21" s="196"/>
      <c r="AQ21" s="196"/>
      <c r="AR21" s="196"/>
      <c r="AS21" s="196"/>
      <c r="AT21" s="196"/>
      <c r="AU21" s="196"/>
      <c r="AV21" s="196"/>
    </row>
    <row r="22" spans="2:49" ht="13.5" customHeight="1">
      <c r="C22" s="196"/>
      <c r="D22" s="196"/>
      <c r="E22" s="196"/>
      <c r="F22" s="196"/>
      <c r="G22" s="196"/>
      <c r="H22" s="196"/>
      <c r="I22" s="196"/>
      <c r="J22" s="196"/>
      <c r="K22" s="196"/>
      <c r="L22" s="196"/>
      <c r="O22" s="196"/>
      <c r="P22" s="196"/>
      <c r="Q22" s="196"/>
      <c r="R22" s="196"/>
      <c r="S22" s="196"/>
      <c r="T22" s="196"/>
      <c r="U22" s="196"/>
      <c r="V22" s="196"/>
      <c r="W22" s="196"/>
      <c r="X22" s="196"/>
      <c r="AA22" s="196"/>
      <c r="AB22" s="196"/>
      <c r="AC22" s="196"/>
      <c r="AD22" s="196"/>
      <c r="AE22" s="196"/>
      <c r="AF22" s="196"/>
      <c r="AG22" s="196"/>
      <c r="AH22" s="196"/>
      <c r="AI22" s="196"/>
      <c r="AJ22" s="196"/>
      <c r="AM22" s="196"/>
      <c r="AN22" s="196"/>
      <c r="AO22" s="196"/>
      <c r="AP22" s="196"/>
      <c r="AQ22" s="196"/>
      <c r="AR22" s="196"/>
      <c r="AS22" s="196"/>
      <c r="AT22" s="196"/>
      <c r="AU22" s="196"/>
      <c r="AV22" s="196"/>
    </row>
    <row r="23" spans="2:49" ht="13.5" customHeight="1">
      <c r="C23" s="196"/>
      <c r="D23" s="196"/>
      <c r="E23" s="196"/>
      <c r="F23" s="196"/>
      <c r="G23" s="196"/>
      <c r="H23" s="196"/>
      <c r="I23" s="196"/>
      <c r="J23" s="196"/>
      <c r="K23" s="196"/>
      <c r="L23" s="196"/>
      <c r="O23" s="196"/>
      <c r="P23" s="196"/>
      <c r="Q23" s="196"/>
      <c r="R23" s="196"/>
      <c r="S23" s="196"/>
      <c r="T23" s="196"/>
      <c r="U23" s="196"/>
      <c r="V23" s="196"/>
      <c r="W23" s="196"/>
      <c r="X23" s="196"/>
      <c r="AA23" s="196"/>
      <c r="AB23" s="196"/>
      <c r="AC23" s="196"/>
      <c r="AD23" s="196"/>
      <c r="AE23" s="196"/>
      <c r="AF23" s="196"/>
      <c r="AG23" s="196"/>
      <c r="AH23" s="196"/>
      <c r="AI23" s="196"/>
      <c r="AJ23" s="196"/>
      <c r="AM23" s="196"/>
      <c r="AN23" s="196"/>
      <c r="AO23" s="196"/>
      <c r="AP23" s="196"/>
      <c r="AQ23" s="196"/>
      <c r="AR23" s="196"/>
      <c r="AS23" s="196"/>
      <c r="AT23" s="196"/>
      <c r="AU23" s="196"/>
      <c r="AV23" s="196"/>
    </row>
    <row r="24" spans="2:49" ht="13.5" customHeight="1"/>
    <row r="25" spans="2:49" ht="13.5" customHeight="1">
      <c r="B25" s="195" t="s">
        <v>257</v>
      </c>
      <c r="C25" s="195"/>
      <c r="D25" s="195"/>
      <c r="E25" s="195"/>
      <c r="F25" s="195"/>
      <c r="G25" s="195"/>
      <c r="H25" s="195"/>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row>
    <row r="26" spans="2:49" ht="13.5" customHeight="1">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row>
    <row r="27" spans="2:49" ht="13.5" customHeight="1">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row>
    <row r="28" spans="2:49" ht="13.5" customHeight="1"/>
    <row r="29" spans="2:49" ht="13.5" customHeight="1"/>
    <row r="30" spans="2:49" ht="13.5" customHeight="1"/>
    <row r="31" spans="2:49" ht="13.5" customHeight="1"/>
    <row r="32" spans="2:49" ht="13.5" customHeight="1"/>
    <row r="33" spans="2:49" ht="13.5" customHeight="1"/>
    <row r="34" spans="2:49" ht="13.5" customHeight="1"/>
    <row r="35" spans="2:49" ht="13.5" customHeight="1">
      <c r="D35" s="181"/>
      <c r="E35" s="197"/>
      <c r="F35" s="197"/>
      <c r="G35" s="197"/>
      <c r="H35" s="197"/>
      <c r="I35" s="197"/>
      <c r="L35" s="181"/>
      <c r="M35" s="197"/>
      <c r="N35" s="197"/>
      <c r="O35" s="197"/>
      <c r="P35" s="197"/>
      <c r="Q35" s="197"/>
      <c r="R35" s="197"/>
      <c r="S35" s="181"/>
      <c r="T35" s="181"/>
      <c r="U35" s="181"/>
      <c r="V35" s="181"/>
      <c r="W35" s="197"/>
      <c r="X35" s="197"/>
      <c r="Y35" s="197"/>
      <c r="Z35" s="197"/>
      <c r="AA35" s="197"/>
      <c r="AB35" s="197"/>
      <c r="AC35" s="181"/>
      <c r="AD35" s="181"/>
      <c r="AE35" s="181"/>
      <c r="AF35" s="181"/>
      <c r="AG35" s="197"/>
      <c r="AH35" s="197"/>
      <c r="AI35" s="197"/>
      <c r="AJ35" s="197"/>
      <c r="AK35" s="197"/>
      <c r="AL35" s="197"/>
      <c r="AM35" s="181"/>
      <c r="AN35" s="181"/>
      <c r="AP35" s="197"/>
      <c r="AQ35" s="197"/>
      <c r="AR35" s="197"/>
      <c r="AS35" s="197"/>
      <c r="AT35" s="197"/>
      <c r="AU35" s="181"/>
      <c r="AV35" s="181"/>
    </row>
    <row r="36" spans="2:49" ht="13.5" customHeight="1">
      <c r="C36" s="181"/>
      <c r="D36" s="181"/>
      <c r="E36" s="197"/>
      <c r="F36" s="197"/>
      <c r="G36" s="197"/>
      <c r="H36" s="197"/>
      <c r="I36" s="197"/>
      <c r="K36" s="181"/>
      <c r="L36" s="181"/>
      <c r="M36" s="197"/>
      <c r="N36" s="197"/>
      <c r="O36" s="197"/>
      <c r="P36" s="197"/>
      <c r="Q36" s="197"/>
      <c r="R36" s="197"/>
      <c r="S36" s="181"/>
      <c r="T36" s="181"/>
      <c r="U36" s="181"/>
      <c r="V36" s="181"/>
      <c r="W36" s="197"/>
      <c r="X36" s="197"/>
      <c r="Y36" s="197"/>
      <c r="Z36" s="197"/>
      <c r="AA36" s="197"/>
      <c r="AB36" s="197"/>
      <c r="AC36" s="181"/>
      <c r="AD36" s="181"/>
      <c r="AE36" s="181"/>
      <c r="AF36" s="181"/>
      <c r="AG36" s="197"/>
      <c r="AH36" s="197"/>
      <c r="AI36" s="197"/>
      <c r="AJ36" s="197"/>
      <c r="AK36" s="197"/>
      <c r="AL36" s="197"/>
      <c r="AM36" s="181"/>
      <c r="AN36" s="181"/>
      <c r="AP36" s="197"/>
      <c r="AQ36" s="197"/>
      <c r="AR36" s="197"/>
      <c r="AS36" s="197"/>
      <c r="AT36" s="197"/>
      <c r="AU36" s="181"/>
      <c r="AV36" s="181"/>
    </row>
    <row r="37" spans="2:49" ht="13.5" customHeight="1"/>
    <row r="38" spans="2:49" ht="13.5" customHeight="1">
      <c r="B38" s="193" t="s">
        <v>256</v>
      </c>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row>
    <row r="39" spans="2:49" ht="13.5" customHeight="1">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193"/>
      <c r="AU39" s="193"/>
      <c r="AV39" s="193"/>
      <c r="AW39" s="193"/>
    </row>
    <row r="40" spans="2:49" ht="13.5" customHeight="1">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193"/>
      <c r="AU40" s="193"/>
      <c r="AV40" s="193"/>
      <c r="AW40" s="193"/>
    </row>
    <row r="41" spans="2:49">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193"/>
      <c r="AU41" s="193"/>
      <c r="AV41" s="193"/>
      <c r="AW41" s="193"/>
    </row>
    <row r="42" spans="2:49">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193"/>
      <c r="AU42" s="193"/>
      <c r="AV42" s="193"/>
      <c r="AW42" s="193"/>
    </row>
  </sheetData>
  <sheetProtection password="D7C4" sheet="1" objects="1" scenarios="1"/>
  <mergeCells count="14">
    <mergeCell ref="B38:AW42"/>
    <mergeCell ref="AH3:AW4"/>
    <mergeCell ref="B10:AW12"/>
    <mergeCell ref="C20:L23"/>
    <mergeCell ref="O20:X23"/>
    <mergeCell ref="AA20:AJ23"/>
    <mergeCell ref="AM20:AV23"/>
    <mergeCell ref="B25:AW27"/>
    <mergeCell ref="W35:AB36"/>
    <mergeCell ref="AG35:AL36"/>
    <mergeCell ref="AP35:AT36"/>
    <mergeCell ref="M35:R36"/>
    <mergeCell ref="E35:I36"/>
    <mergeCell ref="B7:P8"/>
  </mergeCells>
  <hyperlinks>
    <hyperlink ref="B7"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codeName="Feuil14">
    <tabColor theme="3" tint="0.79998168889431442"/>
  </sheetPr>
  <dimension ref="A1:BK75"/>
  <sheetViews>
    <sheetView showGridLines="0" showRowColHeaders="0" zoomScale="85" zoomScaleNormal="85" workbookViewId="0">
      <pane xSplit="2" ySplit="10" topLeftCell="C11" activePane="bottomRight" state="frozen"/>
      <selection pane="topRight" activeCell="D1" sqref="D1"/>
      <selection pane="bottomLeft" activeCell="A11" sqref="A11"/>
      <selection pane="bottomRight" activeCell="F108" sqref="F108"/>
    </sheetView>
  </sheetViews>
  <sheetFormatPr defaultColWidth="11.5546875" defaultRowHeight="14.4"/>
  <cols>
    <col min="1" max="1" width="3" style="15" customWidth="1"/>
    <col min="2" max="2" width="42.109375" customWidth="1"/>
    <col min="63" max="63" width="3.109375" customWidth="1"/>
  </cols>
  <sheetData>
    <row r="1" spans="1:63" s="15" customFormat="1"/>
    <row r="2" spans="1:63">
      <c r="B2" s="226" t="s">
        <v>205</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1:63">
      <c r="B3" s="215"/>
      <c r="C3" s="116"/>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1:63" s="15" customFormat="1">
      <c r="B4" s="136"/>
      <c r="C4" s="116"/>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1:63" s="15" customFormat="1">
      <c r="B5" s="238" t="s">
        <v>240</v>
      </c>
      <c r="C5" s="238"/>
      <c r="D5" s="238"/>
      <c r="E5" s="238"/>
      <c r="F5" s="238"/>
      <c r="G5" s="238"/>
      <c r="H5" s="238"/>
      <c r="I5" s="238"/>
      <c r="J5" s="238"/>
      <c r="K5" s="238"/>
      <c r="L5" s="238"/>
      <c r="M5" s="238"/>
      <c r="N5" s="238"/>
      <c r="O5" s="238"/>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1:63" s="15" customFormat="1">
      <c r="B6" s="136"/>
      <c r="C6" s="116"/>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1:63">
      <c r="B7" s="117"/>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1:63">
      <c r="B8" s="100"/>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1:63">
      <c r="B9" s="100"/>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row>
    <row r="10" spans="1:63">
      <c r="B10" s="128" t="s">
        <v>50</v>
      </c>
      <c r="C10" s="110">
        <v>0</v>
      </c>
      <c r="D10" s="133">
        <f>C71</f>
        <v>-2720.0741666666668</v>
      </c>
      <c r="E10" s="133">
        <f t="shared" ref="E10:BJ10" si="1">D71</f>
        <v>-4990.1483333333335</v>
      </c>
      <c r="F10" s="133">
        <f t="shared" si="1"/>
        <v>-7260.2224999999999</v>
      </c>
      <c r="G10" s="133">
        <f t="shared" si="1"/>
        <v>-9530.2966666666671</v>
      </c>
      <c r="H10" s="133">
        <f t="shared" si="1"/>
        <v>-11800.370833333334</v>
      </c>
      <c r="I10" s="133">
        <f t="shared" si="1"/>
        <v>-14070.445000000002</v>
      </c>
      <c r="J10" s="133">
        <f t="shared" si="1"/>
        <v>-16340.519166666669</v>
      </c>
      <c r="K10" s="133">
        <f t="shared" si="1"/>
        <v>-18610.593333333334</v>
      </c>
      <c r="L10" s="133">
        <f t="shared" si="1"/>
        <v>-20880.6675</v>
      </c>
      <c r="M10" s="133">
        <f t="shared" si="1"/>
        <v>-23150.741666666665</v>
      </c>
      <c r="N10" s="133">
        <f t="shared" si="1"/>
        <v>-25420.81583333333</v>
      </c>
      <c r="O10" s="133">
        <f t="shared" si="1"/>
        <v>-27690.889999999996</v>
      </c>
      <c r="P10" s="133">
        <f t="shared" si="1"/>
        <v>-29960.964166666661</v>
      </c>
      <c r="Q10" s="133">
        <f t="shared" si="1"/>
        <v>-32231.038333333327</v>
      </c>
      <c r="R10" s="133">
        <f t="shared" si="1"/>
        <v>-34501.112499999996</v>
      </c>
      <c r="S10" s="133">
        <f t="shared" si="1"/>
        <v>-36771.186666666661</v>
      </c>
      <c r="T10" s="133">
        <f t="shared" si="1"/>
        <v>-39041.260833333326</v>
      </c>
      <c r="U10" s="133">
        <f t="shared" si="1"/>
        <v>-41311.334999999992</v>
      </c>
      <c r="V10" s="133">
        <f t="shared" si="1"/>
        <v>-43581.409166666657</v>
      </c>
      <c r="W10" s="133">
        <f t="shared" si="1"/>
        <v>-45851.483333333323</v>
      </c>
      <c r="X10" s="133">
        <f t="shared" si="1"/>
        <v>-48121.557499999988</v>
      </c>
      <c r="Y10" s="133">
        <f t="shared" si="1"/>
        <v>-50391.631666666653</v>
      </c>
      <c r="Z10" s="133">
        <f t="shared" si="1"/>
        <v>-52661.705833333319</v>
      </c>
      <c r="AA10" s="133">
        <f t="shared" si="1"/>
        <v>-54931.779999999984</v>
      </c>
      <c r="AB10" s="133">
        <f t="shared" si="1"/>
        <v>-57201.85416666665</v>
      </c>
      <c r="AC10" s="133">
        <f t="shared" si="1"/>
        <v>-59471.928333333315</v>
      </c>
      <c r="AD10" s="133">
        <f t="shared" si="1"/>
        <v>-61742.002499999981</v>
      </c>
      <c r="AE10" s="133">
        <f t="shared" si="1"/>
        <v>-64012.076666666646</v>
      </c>
      <c r="AF10" s="133">
        <f t="shared" si="1"/>
        <v>-66282.150833333319</v>
      </c>
      <c r="AG10" s="133">
        <f t="shared" si="1"/>
        <v>-68552.224999999991</v>
      </c>
      <c r="AH10" s="133">
        <f t="shared" si="1"/>
        <v>-70822.299166666664</v>
      </c>
      <c r="AI10" s="133">
        <f t="shared" si="1"/>
        <v>-73092.373333333337</v>
      </c>
      <c r="AJ10" s="133">
        <f t="shared" si="1"/>
        <v>-75362.447500000009</v>
      </c>
      <c r="AK10" s="133">
        <f t="shared" si="1"/>
        <v>-77632.521666666682</v>
      </c>
      <c r="AL10" s="133">
        <f t="shared" si="1"/>
        <v>-79902.595833333355</v>
      </c>
      <c r="AM10" s="133">
        <f t="shared" si="1"/>
        <v>-82172.670000000027</v>
      </c>
      <c r="AN10" s="133">
        <f t="shared" si="1"/>
        <v>-84442.7441666667</v>
      </c>
      <c r="AO10" s="133">
        <f t="shared" si="1"/>
        <v>-86712.818333333373</v>
      </c>
      <c r="AP10" s="133">
        <f t="shared" si="1"/>
        <v>-88982.892500000045</v>
      </c>
      <c r="AQ10" s="133">
        <f t="shared" si="1"/>
        <v>-91252.966666666718</v>
      </c>
      <c r="AR10" s="133">
        <f t="shared" si="1"/>
        <v>-93523.040833333391</v>
      </c>
      <c r="AS10" s="133">
        <f t="shared" si="1"/>
        <v>-95793.115000000063</v>
      </c>
      <c r="AT10" s="133">
        <f t="shared" si="1"/>
        <v>-98063.189166666736</v>
      </c>
      <c r="AU10" s="133">
        <f t="shared" si="1"/>
        <v>-100333.26333333341</v>
      </c>
      <c r="AV10" s="133">
        <f t="shared" si="1"/>
        <v>-102603.33750000008</v>
      </c>
      <c r="AW10" s="133">
        <f t="shared" si="1"/>
        <v>-104873.41166666675</v>
      </c>
      <c r="AX10" s="133">
        <f t="shared" si="1"/>
        <v>-107143.48583333343</v>
      </c>
      <c r="AY10" s="133">
        <f t="shared" si="1"/>
        <v>-109413.5600000001</v>
      </c>
      <c r="AZ10" s="133">
        <f t="shared" si="1"/>
        <v>-111683.63416666677</v>
      </c>
      <c r="BA10" s="133">
        <f t="shared" si="1"/>
        <v>-113953.70833333344</v>
      </c>
      <c r="BB10" s="133">
        <f t="shared" si="1"/>
        <v>-116223.78250000012</v>
      </c>
      <c r="BC10" s="133">
        <f t="shared" si="1"/>
        <v>-118493.85666666679</v>
      </c>
      <c r="BD10" s="133">
        <f t="shared" si="1"/>
        <v>-120763.93083333346</v>
      </c>
      <c r="BE10" s="133">
        <f t="shared" si="1"/>
        <v>-123034.00500000014</v>
      </c>
      <c r="BF10" s="133">
        <f t="shared" si="1"/>
        <v>-125304.07916666681</v>
      </c>
      <c r="BG10" s="133">
        <f t="shared" si="1"/>
        <v>-127574.15333333348</v>
      </c>
      <c r="BH10" s="133">
        <f t="shared" si="1"/>
        <v>-129844.22750000015</v>
      </c>
      <c r="BI10" s="133">
        <f t="shared" si="1"/>
        <v>-132114.30166666681</v>
      </c>
      <c r="BJ10" s="133">
        <f t="shared" si="1"/>
        <v>-134384.37583333347</v>
      </c>
      <c r="BK10" s="100"/>
    </row>
    <row r="11" spans="1:63">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row>
    <row r="12" spans="1:63">
      <c r="B12" s="239" t="s">
        <v>49</v>
      </c>
      <c r="C12" s="239"/>
      <c r="D12" s="239"/>
      <c r="E12" s="239"/>
      <c r="F12" s="239"/>
      <c r="G12" s="239"/>
      <c r="H12" s="239"/>
      <c r="I12" s="239"/>
      <c r="J12" s="239"/>
      <c r="K12" s="23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c r="AN12" s="239"/>
      <c r="AO12" s="239"/>
      <c r="AP12" s="239"/>
      <c r="AQ12" s="239"/>
      <c r="AR12" s="239"/>
      <c r="AS12" s="239"/>
      <c r="AT12" s="239"/>
      <c r="AU12" s="239"/>
      <c r="AV12" s="239"/>
      <c r="AW12" s="239"/>
      <c r="AX12" s="239"/>
      <c r="AY12" s="239"/>
      <c r="AZ12" s="239"/>
      <c r="BA12" s="239"/>
      <c r="BB12" s="239"/>
      <c r="BC12" s="239"/>
      <c r="BD12" s="239"/>
      <c r="BE12" s="239"/>
      <c r="BF12" s="239"/>
      <c r="BG12" s="239"/>
      <c r="BH12" s="239"/>
      <c r="BI12" s="239"/>
      <c r="BJ12" s="239"/>
      <c r="BK12" s="100"/>
    </row>
    <row r="13" spans="1:63">
      <c r="A13"/>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row>
    <row r="14" spans="1:63">
      <c r="B14" s="232" t="s">
        <v>52</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233"/>
      <c r="BH14" s="233"/>
      <c r="BI14" s="233"/>
      <c r="BJ14" s="234"/>
      <c r="BK14" s="100"/>
    </row>
    <row r="15" spans="1:63">
      <c r="B15" s="131" t="s">
        <v>51</v>
      </c>
      <c r="C15" s="95">
        <f>'Commandes - Calculs auto'!C22</f>
        <v>0</v>
      </c>
      <c r="D15" s="95">
        <f>'Commandes - Calculs auto'!D22</f>
        <v>0</v>
      </c>
      <c r="E15" s="95">
        <f>'Commandes - Calculs auto'!E22</f>
        <v>0</v>
      </c>
      <c r="F15" s="95">
        <f>'Commandes - Calculs auto'!F22</f>
        <v>0</v>
      </c>
      <c r="G15" s="95">
        <f>'Commandes - Calculs auto'!G22</f>
        <v>0</v>
      </c>
      <c r="H15" s="95">
        <f>'Commandes - Calculs auto'!H22</f>
        <v>0</v>
      </c>
      <c r="I15" s="95">
        <f>'Commandes - Calculs auto'!I22</f>
        <v>0</v>
      </c>
      <c r="J15" s="95">
        <f>'Commandes - Calculs auto'!J22</f>
        <v>0</v>
      </c>
      <c r="K15" s="95">
        <f>'Commandes - Calculs auto'!K22</f>
        <v>0</v>
      </c>
      <c r="L15" s="95">
        <f>'Commandes - Calculs auto'!L22</f>
        <v>0</v>
      </c>
      <c r="M15" s="95">
        <f>'Commandes - Calculs auto'!M22</f>
        <v>0</v>
      </c>
      <c r="N15" s="95">
        <f>'Commandes - Calculs auto'!N22</f>
        <v>0</v>
      </c>
      <c r="O15" s="95">
        <f>'Commandes - Calculs auto'!O22</f>
        <v>0</v>
      </c>
      <c r="P15" s="95">
        <f>'Commandes - Calculs auto'!P22</f>
        <v>0</v>
      </c>
      <c r="Q15" s="95">
        <f>'Commandes - Calculs auto'!Q22</f>
        <v>0</v>
      </c>
      <c r="R15" s="95">
        <f>'Commandes - Calculs auto'!R22</f>
        <v>0</v>
      </c>
      <c r="S15" s="95">
        <f>'Commandes - Calculs auto'!S22</f>
        <v>0</v>
      </c>
      <c r="T15" s="95">
        <f>'Commandes - Calculs auto'!T22</f>
        <v>0</v>
      </c>
      <c r="U15" s="95">
        <f>'Commandes - Calculs auto'!U22</f>
        <v>0</v>
      </c>
      <c r="V15" s="95">
        <f>'Commandes - Calculs auto'!V22</f>
        <v>0</v>
      </c>
      <c r="W15" s="95">
        <f>'Commandes - Calculs auto'!W22</f>
        <v>0</v>
      </c>
      <c r="X15" s="95">
        <f>'Commandes - Calculs auto'!X22</f>
        <v>0</v>
      </c>
      <c r="Y15" s="95">
        <f>'Commandes - Calculs auto'!Y22</f>
        <v>0</v>
      </c>
      <c r="Z15" s="95">
        <f>'Commandes - Calculs auto'!Z22</f>
        <v>0</v>
      </c>
      <c r="AA15" s="95">
        <f>'Commandes - Calculs auto'!AA22</f>
        <v>0</v>
      </c>
      <c r="AB15" s="95">
        <f>'Commandes - Calculs auto'!AB22</f>
        <v>0</v>
      </c>
      <c r="AC15" s="95">
        <f>'Commandes - Calculs auto'!AC22</f>
        <v>0</v>
      </c>
      <c r="AD15" s="95">
        <f>'Commandes - Calculs auto'!AD22</f>
        <v>0</v>
      </c>
      <c r="AE15" s="95">
        <f>'Commandes - Calculs auto'!AE22</f>
        <v>0</v>
      </c>
      <c r="AF15" s="95">
        <f>'Commandes - Calculs auto'!AF22</f>
        <v>0</v>
      </c>
      <c r="AG15" s="95">
        <f>'Commandes - Calculs auto'!AG22</f>
        <v>0</v>
      </c>
      <c r="AH15" s="95">
        <f>'Commandes - Calculs auto'!AH22</f>
        <v>0</v>
      </c>
      <c r="AI15" s="95">
        <f>'Commandes - Calculs auto'!AI22</f>
        <v>0</v>
      </c>
      <c r="AJ15" s="95">
        <f>'Commandes - Calculs auto'!AJ22</f>
        <v>0</v>
      </c>
      <c r="AK15" s="95">
        <f>'Commandes - Calculs auto'!AK22</f>
        <v>0</v>
      </c>
      <c r="AL15" s="95">
        <f>'Commandes - Calculs auto'!AL22</f>
        <v>0</v>
      </c>
      <c r="AM15" s="95">
        <f>'Commandes - Calculs auto'!AM22</f>
        <v>0</v>
      </c>
      <c r="AN15" s="95">
        <f>'Commandes - Calculs auto'!AN22</f>
        <v>0</v>
      </c>
      <c r="AO15" s="95">
        <f>'Commandes - Calculs auto'!AO22</f>
        <v>0</v>
      </c>
      <c r="AP15" s="95">
        <f>'Commandes - Calculs auto'!AP22</f>
        <v>0</v>
      </c>
      <c r="AQ15" s="95">
        <f>'Commandes - Calculs auto'!AQ22</f>
        <v>0</v>
      </c>
      <c r="AR15" s="95">
        <f>'Commandes - Calculs auto'!AR22</f>
        <v>0</v>
      </c>
      <c r="AS15" s="95">
        <f>'Commandes - Calculs auto'!AS22</f>
        <v>0</v>
      </c>
      <c r="AT15" s="95">
        <f>'Commandes - Calculs auto'!AT22</f>
        <v>0</v>
      </c>
      <c r="AU15" s="95">
        <f>'Commandes - Calculs auto'!AU22</f>
        <v>0</v>
      </c>
      <c r="AV15" s="95">
        <f>'Commandes - Calculs auto'!AV22</f>
        <v>0</v>
      </c>
      <c r="AW15" s="95">
        <f>'Commandes - Calculs auto'!AW22</f>
        <v>0</v>
      </c>
      <c r="AX15" s="95">
        <f>'Commandes - Calculs auto'!AX22</f>
        <v>0</v>
      </c>
      <c r="AY15" s="95">
        <f>'Commandes - Calculs auto'!AY22</f>
        <v>0</v>
      </c>
      <c r="AZ15" s="95">
        <f>'Commandes - Calculs auto'!AZ22</f>
        <v>0</v>
      </c>
      <c r="BA15" s="95">
        <f>'Commandes - Calculs auto'!BA22</f>
        <v>0</v>
      </c>
      <c r="BB15" s="95">
        <f>'Commandes - Calculs auto'!BB22</f>
        <v>0</v>
      </c>
      <c r="BC15" s="95">
        <f>'Commandes - Calculs auto'!BC22</f>
        <v>0</v>
      </c>
      <c r="BD15" s="95">
        <f>'Commandes - Calculs auto'!BD22</f>
        <v>0</v>
      </c>
      <c r="BE15" s="95">
        <f>'Commandes - Calculs auto'!BE22</f>
        <v>0</v>
      </c>
      <c r="BF15" s="95">
        <f>'Commandes - Calculs auto'!BF22</f>
        <v>0</v>
      </c>
      <c r="BG15" s="95">
        <f>'Commandes - Calculs auto'!BG22</f>
        <v>0</v>
      </c>
      <c r="BH15" s="95">
        <f>'Commandes - Calculs auto'!BH22</f>
        <v>0</v>
      </c>
      <c r="BI15" s="95">
        <f>'Commandes - Calculs auto'!BI22</f>
        <v>0</v>
      </c>
      <c r="BJ15" s="95">
        <f>'Commandes - Calculs auto'!BJ22</f>
        <v>0</v>
      </c>
      <c r="BK15" s="100"/>
    </row>
    <row r="16" spans="1:63">
      <c r="B16" s="131" t="s">
        <v>54</v>
      </c>
      <c r="C16" s="95">
        <f>TVA!C43</f>
        <v>0</v>
      </c>
      <c r="D16" s="95">
        <f>TVA!D43</f>
        <v>0</v>
      </c>
      <c r="E16" s="95">
        <f>TVA!E43</f>
        <v>0</v>
      </c>
      <c r="F16" s="95">
        <f>TVA!F43</f>
        <v>0</v>
      </c>
      <c r="G16" s="95">
        <f>TVA!G43</f>
        <v>0</v>
      </c>
      <c r="H16" s="95">
        <f>TVA!H43</f>
        <v>0</v>
      </c>
      <c r="I16" s="95">
        <f>TVA!I43</f>
        <v>0</v>
      </c>
      <c r="J16" s="95">
        <f>TVA!J43</f>
        <v>0</v>
      </c>
      <c r="K16" s="95">
        <f>TVA!K43</f>
        <v>0</v>
      </c>
      <c r="L16" s="95">
        <f>TVA!L43</f>
        <v>0</v>
      </c>
      <c r="M16" s="95">
        <f>TVA!M43</f>
        <v>0</v>
      </c>
      <c r="N16" s="95">
        <f>TVA!N43</f>
        <v>0</v>
      </c>
      <c r="O16" s="95">
        <f>TVA!O43</f>
        <v>0</v>
      </c>
      <c r="P16" s="95">
        <f>TVA!P43</f>
        <v>0</v>
      </c>
      <c r="Q16" s="95">
        <f>TVA!Q43</f>
        <v>0</v>
      </c>
      <c r="R16" s="95">
        <f>TVA!R43</f>
        <v>0</v>
      </c>
      <c r="S16" s="95">
        <f>TVA!S43</f>
        <v>0</v>
      </c>
      <c r="T16" s="95">
        <f>TVA!T43</f>
        <v>0</v>
      </c>
      <c r="U16" s="95">
        <f>TVA!U43</f>
        <v>0</v>
      </c>
      <c r="V16" s="95">
        <f>TVA!V43</f>
        <v>0</v>
      </c>
      <c r="W16" s="95">
        <f>TVA!W43</f>
        <v>0</v>
      </c>
      <c r="X16" s="95">
        <f>TVA!X43</f>
        <v>0</v>
      </c>
      <c r="Y16" s="95">
        <f>TVA!Y43</f>
        <v>0</v>
      </c>
      <c r="Z16" s="95">
        <f>TVA!Z43</f>
        <v>0</v>
      </c>
      <c r="AA16" s="95">
        <f>TVA!AA43</f>
        <v>0</v>
      </c>
      <c r="AB16" s="95">
        <f>TVA!AB43</f>
        <v>0</v>
      </c>
      <c r="AC16" s="95">
        <f>TVA!AC43</f>
        <v>0</v>
      </c>
      <c r="AD16" s="95">
        <f>TVA!AD43</f>
        <v>0</v>
      </c>
      <c r="AE16" s="95">
        <f>TVA!AE43</f>
        <v>0</v>
      </c>
      <c r="AF16" s="95">
        <f>TVA!AF43</f>
        <v>0</v>
      </c>
      <c r="AG16" s="95">
        <f>TVA!AG43</f>
        <v>0</v>
      </c>
      <c r="AH16" s="95">
        <f>TVA!AH43</f>
        <v>0</v>
      </c>
      <c r="AI16" s="95">
        <f>TVA!AI43</f>
        <v>0</v>
      </c>
      <c r="AJ16" s="95">
        <f>TVA!AJ43</f>
        <v>0</v>
      </c>
      <c r="AK16" s="95">
        <f>TVA!AK43</f>
        <v>0</v>
      </c>
      <c r="AL16" s="95">
        <f>TVA!AL43</f>
        <v>0</v>
      </c>
      <c r="AM16" s="95">
        <f>TVA!AM43</f>
        <v>0</v>
      </c>
      <c r="AN16" s="95">
        <f>TVA!AN43</f>
        <v>0</v>
      </c>
      <c r="AO16" s="95">
        <f>TVA!AO43</f>
        <v>0</v>
      </c>
      <c r="AP16" s="95">
        <f>TVA!AP43</f>
        <v>0</v>
      </c>
      <c r="AQ16" s="95">
        <f>TVA!AQ43</f>
        <v>0</v>
      </c>
      <c r="AR16" s="95">
        <f>TVA!AR43</f>
        <v>0</v>
      </c>
      <c r="AS16" s="95">
        <f>TVA!AS43</f>
        <v>0</v>
      </c>
      <c r="AT16" s="95">
        <f>TVA!AT43</f>
        <v>0</v>
      </c>
      <c r="AU16" s="95">
        <f>TVA!AU43</f>
        <v>0</v>
      </c>
      <c r="AV16" s="95">
        <f>TVA!AV43</f>
        <v>0</v>
      </c>
      <c r="AW16" s="95">
        <f>TVA!AW43</f>
        <v>0</v>
      </c>
      <c r="AX16" s="95">
        <f>TVA!AX43</f>
        <v>0</v>
      </c>
      <c r="AY16" s="95">
        <f>TVA!AY43</f>
        <v>0</v>
      </c>
      <c r="AZ16" s="95">
        <f>TVA!AZ43</f>
        <v>0</v>
      </c>
      <c r="BA16" s="95">
        <f>TVA!BA43</f>
        <v>0</v>
      </c>
      <c r="BB16" s="95">
        <f>TVA!BB43</f>
        <v>0</v>
      </c>
      <c r="BC16" s="95">
        <f>TVA!BC43</f>
        <v>0</v>
      </c>
      <c r="BD16" s="95">
        <f>TVA!BD43</f>
        <v>0</v>
      </c>
      <c r="BE16" s="95">
        <f>TVA!BE43</f>
        <v>0</v>
      </c>
      <c r="BF16" s="95">
        <f>TVA!BF43</f>
        <v>0</v>
      </c>
      <c r="BG16" s="95">
        <f>TVA!BG43</f>
        <v>0</v>
      </c>
      <c r="BH16" s="95">
        <f>TVA!BH43</f>
        <v>0</v>
      </c>
      <c r="BI16" s="95">
        <f>TVA!BI43</f>
        <v>0</v>
      </c>
      <c r="BJ16" s="95">
        <f>TVA!BJ43</f>
        <v>0</v>
      </c>
      <c r="BK16" s="100"/>
    </row>
    <row r="17" spans="1:63">
      <c r="B17" s="131" t="s">
        <v>86</v>
      </c>
      <c r="C17" s="95"/>
      <c r="D17" s="95">
        <f>C48</f>
        <v>450</v>
      </c>
      <c r="E17" s="95">
        <f t="shared" ref="E17:BJ17" si="2">D48</f>
        <v>450</v>
      </c>
      <c r="F17" s="95">
        <f t="shared" si="2"/>
        <v>450</v>
      </c>
      <c r="G17" s="95">
        <f t="shared" si="2"/>
        <v>450</v>
      </c>
      <c r="H17" s="95">
        <f t="shared" si="2"/>
        <v>450</v>
      </c>
      <c r="I17" s="95">
        <f t="shared" si="2"/>
        <v>450</v>
      </c>
      <c r="J17" s="95">
        <f t="shared" si="2"/>
        <v>450</v>
      </c>
      <c r="K17" s="95">
        <f t="shared" si="2"/>
        <v>450</v>
      </c>
      <c r="L17" s="95">
        <f t="shared" si="2"/>
        <v>450</v>
      </c>
      <c r="M17" s="95">
        <f t="shared" si="2"/>
        <v>450</v>
      </c>
      <c r="N17" s="95">
        <f t="shared" si="2"/>
        <v>450</v>
      </c>
      <c r="O17" s="95">
        <f t="shared" si="2"/>
        <v>450</v>
      </c>
      <c r="P17" s="95">
        <f t="shared" si="2"/>
        <v>450</v>
      </c>
      <c r="Q17" s="95">
        <f t="shared" si="2"/>
        <v>450</v>
      </c>
      <c r="R17" s="95">
        <f t="shared" si="2"/>
        <v>450</v>
      </c>
      <c r="S17" s="95">
        <f t="shared" si="2"/>
        <v>450</v>
      </c>
      <c r="T17" s="95">
        <f t="shared" si="2"/>
        <v>450</v>
      </c>
      <c r="U17" s="95">
        <f t="shared" si="2"/>
        <v>450</v>
      </c>
      <c r="V17" s="95">
        <f t="shared" si="2"/>
        <v>450</v>
      </c>
      <c r="W17" s="95">
        <f t="shared" si="2"/>
        <v>450</v>
      </c>
      <c r="X17" s="95">
        <f t="shared" si="2"/>
        <v>450</v>
      </c>
      <c r="Y17" s="95">
        <f t="shared" si="2"/>
        <v>450</v>
      </c>
      <c r="Z17" s="95">
        <f t="shared" si="2"/>
        <v>450</v>
      </c>
      <c r="AA17" s="95">
        <f t="shared" si="2"/>
        <v>450</v>
      </c>
      <c r="AB17" s="95">
        <f t="shared" si="2"/>
        <v>450</v>
      </c>
      <c r="AC17" s="95">
        <f t="shared" si="2"/>
        <v>450</v>
      </c>
      <c r="AD17" s="95">
        <f t="shared" si="2"/>
        <v>450</v>
      </c>
      <c r="AE17" s="95">
        <f t="shared" si="2"/>
        <v>450</v>
      </c>
      <c r="AF17" s="95">
        <f t="shared" si="2"/>
        <v>450</v>
      </c>
      <c r="AG17" s="95">
        <f t="shared" si="2"/>
        <v>450</v>
      </c>
      <c r="AH17" s="95">
        <f t="shared" si="2"/>
        <v>450</v>
      </c>
      <c r="AI17" s="95">
        <f t="shared" si="2"/>
        <v>450</v>
      </c>
      <c r="AJ17" s="95">
        <f t="shared" si="2"/>
        <v>450</v>
      </c>
      <c r="AK17" s="95">
        <f t="shared" si="2"/>
        <v>450</v>
      </c>
      <c r="AL17" s="95">
        <f t="shared" si="2"/>
        <v>450</v>
      </c>
      <c r="AM17" s="95">
        <f t="shared" si="2"/>
        <v>450</v>
      </c>
      <c r="AN17" s="95">
        <f t="shared" si="2"/>
        <v>450</v>
      </c>
      <c r="AO17" s="95">
        <f t="shared" si="2"/>
        <v>450</v>
      </c>
      <c r="AP17" s="95">
        <f t="shared" si="2"/>
        <v>450</v>
      </c>
      <c r="AQ17" s="95">
        <f t="shared" si="2"/>
        <v>450</v>
      </c>
      <c r="AR17" s="95">
        <f t="shared" si="2"/>
        <v>450</v>
      </c>
      <c r="AS17" s="95">
        <f t="shared" si="2"/>
        <v>450</v>
      </c>
      <c r="AT17" s="95">
        <f t="shared" si="2"/>
        <v>450</v>
      </c>
      <c r="AU17" s="95">
        <f t="shared" si="2"/>
        <v>450</v>
      </c>
      <c r="AV17" s="95">
        <f t="shared" si="2"/>
        <v>450</v>
      </c>
      <c r="AW17" s="95">
        <f t="shared" si="2"/>
        <v>450</v>
      </c>
      <c r="AX17" s="95">
        <f t="shared" si="2"/>
        <v>450</v>
      </c>
      <c r="AY17" s="95">
        <f t="shared" si="2"/>
        <v>450</v>
      </c>
      <c r="AZ17" s="95">
        <f t="shared" si="2"/>
        <v>450</v>
      </c>
      <c r="BA17" s="95">
        <f t="shared" si="2"/>
        <v>450</v>
      </c>
      <c r="BB17" s="95">
        <f t="shared" si="2"/>
        <v>450</v>
      </c>
      <c r="BC17" s="95">
        <f t="shared" si="2"/>
        <v>450</v>
      </c>
      <c r="BD17" s="95">
        <f t="shared" si="2"/>
        <v>450</v>
      </c>
      <c r="BE17" s="95">
        <f t="shared" si="2"/>
        <v>450</v>
      </c>
      <c r="BF17" s="95">
        <f t="shared" si="2"/>
        <v>450</v>
      </c>
      <c r="BG17" s="95">
        <f t="shared" si="2"/>
        <v>450</v>
      </c>
      <c r="BH17" s="95">
        <f t="shared" si="2"/>
        <v>450</v>
      </c>
      <c r="BI17" s="95">
        <f t="shared" si="2"/>
        <v>450</v>
      </c>
      <c r="BJ17" s="95">
        <f t="shared" si="2"/>
        <v>450</v>
      </c>
      <c r="BK17" s="100"/>
    </row>
    <row r="18" spans="1:63">
      <c r="A18"/>
    </row>
    <row r="19" spans="1:63">
      <c r="B19" s="235" t="s">
        <v>53</v>
      </c>
      <c r="C19" s="236"/>
      <c r="D19" s="236"/>
      <c r="E19" s="236"/>
      <c r="F19" s="236"/>
      <c r="G19" s="236"/>
      <c r="H19" s="236"/>
      <c r="I19" s="236"/>
      <c r="J19" s="236"/>
      <c r="K19" s="236"/>
      <c r="L19" s="23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7"/>
      <c r="BK19" s="100"/>
    </row>
    <row r="20" spans="1:63">
      <c r="B20" s="131" t="s">
        <v>163</v>
      </c>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00"/>
    </row>
    <row r="21" spans="1:63" s="15" customFormat="1">
      <c r="B21" s="131" t="s">
        <v>164</v>
      </c>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00"/>
    </row>
    <row r="22" spans="1:63">
      <c r="B22" s="131" t="s">
        <v>120</v>
      </c>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00"/>
    </row>
    <row r="23" spans="1:63">
      <c r="B23" s="131" t="s">
        <v>119</v>
      </c>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00"/>
    </row>
    <row r="24" spans="1:63">
      <c r="B24" s="132" t="s">
        <v>90</v>
      </c>
      <c r="C24" s="133">
        <f t="shared" ref="C24:AH24" si="3">SUM(C25:C28)</f>
        <v>0</v>
      </c>
      <c r="D24" s="133">
        <f t="shared" si="3"/>
        <v>0</v>
      </c>
      <c r="E24" s="133">
        <f t="shared" si="3"/>
        <v>0</v>
      </c>
      <c r="F24" s="133">
        <f t="shared" si="3"/>
        <v>0</v>
      </c>
      <c r="G24" s="133">
        <f t="shared" si="3"/>
        <v>0</v>
      </c>
      <c r="H24" s="133">
        <f t="shared" si="3"/>
        <v>0</v>
      </c>
      <c r="I24" s="133">
        <f t="shared" si="3"/>
        <v>0</v>
      </c>
      <c r="J24" s="133">
        <f t="shared" si="3"/>
        <v>0</v>
      </c>
      <c r="K24" s="133">
        <f t="shared" si="3"/>
        <v>0</v>
      </c>
      <c r="L24" s="133">
        <f t="shared" si="3"/>
        <v>0</v>
      </c>
      <c r="M24" s="133">
        <f t="shared" si="3"/>
        <v>0</v>
      </c>
      <c r="N24" s="133">
        <f t="shared" si="3"/>
        <v>0</v>
      </c>
      <c r="O24" s="133">
        <f t="shared" si="3"/>
        <v>0</v>
      </c>
      <c r="P24" s="133">
        <f t="shared" si="3"/>
        <v>0</v>
      </c>
      <c r="Q24" s="133">
        <f t="shared" si="3"/>
        <v>0</v>
      </c>
      <c r="R24" s="133">
        <f t="shared" si="3"/>
        <v>0</v>
      </c>
      <c r="S24" s="133">
        <f t="shared" si="3"/>
        <v>0</v>
      </c>
      <c r="T24" s="133">
        <f t="shared" si="3"/>
        <v>0</v>
      </c>
      <c r="U24" s="133">
        <f t="shared" si="3"/>
        <v>0</v>
      </c>
      <c r="V24" s="133">
        <f t="shared" si="3"/>
        <v>0</v>
      </c>
      <c r="W24" s="133">
        <f t="shared" si="3"/>
        <v>0</v>
      </c>
      <c r="X24" s="133">
        <f t="shared" si="3"/>
        <v>0</v>
      </c>
      <c r="Y24" s="133">
        <f t="shared" si="3"/>
        <v>0</v>
      </c>
      <c r="Z24" s="133">
        <f t="shared" si="3"/>
        <v>0</v>
      </c>
      <c r="AA24" s="133">
        <f t="shared" si="3"/>
        <v>0</v>
      </c>
      <c r="AB24" s="133">
        <f t="shared" si="3"/>
        <v>0</v>
      </c>
      <c r="AC24" s="133">
        <f t="shared" si="3"/>
        <v>0</v>
      </c>
      <c r="AD24" s="133">
        <f t="shared" si="3"/>
        <v>0</v>
      </c>
      <c r="AE24" s="133">
        <f t="shared" si="3"/>
        <v>0</v>
      </c>
      <c r="AF24" s="133">
        <f t="shared" si="3"/>
        <v>0</v>
      </c>
      <c r="AG24" s="133">
        <f t="shared" si="3"/>
        <v>0</v>
      </c>
      <c r="AH24" s="133">
        <f t="shared" si="3"/>
        <v>0</v>
      </c>
      <c r="AI24" s="133">
        <f t="shared" ref="AI24:BJ24" si="4">SUM(AI25:AI28)</f>
        <v>0</v>
      </c>
      <c r="AJ24" s="133">
        <f t="shared" si="4"/>
        <v>0</v>
      </c>
      <c r="AK24" s="133">
        <f t="shared" si="4"/>
        <v>0</v>
      </c>
      <c r="AL24" s="133">
        <f t="shared" si="4"/>
        <v>0</v>
      </c>
      <c r="AM24" s="133">
        <f t="shared" si="4"/>
        <v>0</v>
      </c>
      <c r="AN24" s="133">
        <f t="shared" si="4"/>
        <v>0</v>
      </c>
      <c r="AO24" s="133">
        <f t="shared" si="4"/>
        <v>0</v>
      </c>
      <c r="AP24" s="133">
        <f t="shared" si="4"/>
        <v>0</v>
      </c>
      <c r="AQ24" s="133">
        <f t="shared" si="4"/>
        <v>0</v>
      </c>
      <c r="AR24" s="133">
        <f t="shared" si="4"/>
        <v>0</v>
      </c>
      <c r="AS24" s="133">
        <f t="shared" si="4"/>
        <v>0</v>
      </c>
      <c r="AT24" s="133">
        <f t="shared" si="4"/>
        <v>0</v>
      </c>
      <c r="AU24" s="133">
        <f t="shared" si="4"/>
        <v>0</v>
      </c>
      <c r="AV24" s="133">
        <f t="shared" si="4"/>
        <v>0</v>
      </c>
      <c r="AW24" s="133">
        <f t="shared" si="4"/>
        <v>0</v>
      </c>
      <c r="AX24" s="133">
        <f t="shared" si="4"/>
        <v>0</v>
      </c>
      <c r="AY24" s="133">
        <f t="shared" si="4"/>
        <v>0</v>
      </c>
      <c r="AZ24" s="133">
        <f t="shared" si="4"/>
        <v>0</v>
      </c>
      <c r="BA24" s="133">
        <f t="shared" si="4"/>
        <v>0</v>
      </c>
      <c r="BB24" s="133">
        <f t="shared" si="4"/>
        <v>0</v>
      </c>
      <c r="BC24" s="133">
        <f t="shared" si="4"/>
        <v>0</v>
      </c>
      <c r="BD24" s="133">
        <f t="shared" si="4"/>
        <v>0</v>
      </c>
      <c r="BE24" s="133">
        <f t="shared" si="4"/>
        <v>0</v>
      </c>
      <c r="BF24" s="133">
        <f t="shared" si="4"/>
        <v>0</v>
      </c>
      <c r="BG24" s="133">
        <f t="shared" si="4"/>
        <v>0</v>
      </c>
      <c r="BH24" s="133">
        <f t="shared" si="4"/>
        <v>0</v>
      </c>
      <c r="BI24" s="133">
        <f t="shared" si="4"/>
        <v>0</v>
      </c>
      <c r="BJ24" s="133">
        <f t="shared" si="4"/>
        <v>0</v>
      </c>
      <c r="BK24" s="100"/>
    </row>
    <row r="25" spans="1:63" s="15" customFormat="1">
      <c r="B25" s="110" t="s">
        <v>118</v>
      </c>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00"/>
    </row>
    <row r="26" spans="1:63" s="15" customFormat="1">
      <c r="B26" s="110" t="s">
        <v>117</v>
      </c>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00"/>
    </row>
    <row r="27" spans="1:63" s="15" customFormat="1">
      <c r="B27" s="110" t="s">
        <v>116</v>
      </c>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00"/>
    </row>
    <row r="28" spans="1:63" s="15" customFormat="1">
      <c r="B28" s="110" t="s">
        <v>123</v>
      </c>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00"/>
    </row>
    <row r="29" spans="1:63">
      <c r="B29" s="132" t="s">
        <v>138</v>
      </c>
      <c r="C29" s="133">
        <f t="shared" ref="C29:AH29" si="5">SUM(C30:C33)</f>
        <v>0</v>
      </c>
      <c r="D29" s="133">
        <f t="shared" si="5"/>
        <v>0</v>
      </c>
      <c r="E29" s="133">
        <f t="shared" si="5"/>
        <v>0</v>
      </c>
      <c r="F29" s="133">
        <f t="shared" si="5"/>
        <v>0</v>
      </c>
      <c r="G29" s="133">
        <f t="shared" si="5"/>
        <v>0</v>
      </c>
      <c r="H29" s="133">
        <f t="shared" si="5"/>
        <v>0</v>
      </c>
      <c r="I29" s="133">
        <f t="shared" si="5"/>
        <v>0</v>
      </c>
      <c r="J29" s="133">
        <f t="shared" si="5"/>
        <v>0</v>
      </c>
      <c r="K29" s="133">
        <f t="shared" si="5"/>
        <v>0</v>
      </c>
      <c r="L29" s="133">
        <f t="shared" si="5"/>
        <v>0</v>
      </c>
      <c r="M29" s="133">
        <f t="shared" si="5"/>
        <v>0</v>
      </c>
      <c r="N29" s="133">
        <f t="shared" si="5"/>
        <v>0</v>
      </c>
      <c r="O29" s="133">
        <f t="shared" si="5"/>
        <v>0</v>
      </c>
      <c r="P29" s="133">
        <f t="shared" si="5"/>
        <v>0</v>
      </c>
      <c r="Q29" s="133">
        <f t="shared" si="5"/>
        <v>0</v>
      </c>
      <c r="R29" s="133">
        <f t="shared" si="5"/>
        <v>0</v>
      </c>
      <c r="S29" s="133">
        <f t="shared" si="5"/>
        <v>0</v>
      </c>
      <c r="T29" s="133">
        <f t="shared" si="5"/>
        <v>0</v>
      </c>
      <c r="U29" s="133">
        <f t="shared" si="5"/>
        <v>0</v>
      </c>
      <c r="V29" s="133">
        <f t="shared" si="5"/>
        <v>0</v>
      </c>
      <c r="W29" s="133">
        <f t="shared" si="5"/>
        <v>0</v>
      </c>
      <c r="X29" s="133">
        <f t="shared" si="5"/>
        <v>0</v>
      </c>
      <c r="Y29" s="133">
        <f t="shared" si="5"/>
        <v>0</v>
      </c>
      <c r="Z29" s="133">
        <f t="shared" si="5"/>
        <v>0</v>
      </c>
      <c r="AA29" s="133">
        <f t="shared" si="5"/>
        <v>0</v>
      </c>
      <c r="AB29" s="133">
        <f t="shared" si="5"/>
        <v>0</v>
      </c>
      <c r="AC29" s="133">
        <f t="shared" si="5"/>
        <v>0</v>
      </c>
      <c r="AD29" s="133">
        <f t="shared" si="5"/>
        <v>0</v>
      </c>
      <c r="AE29" s="133">
        <f t="shared" si="5"/>
        <v>0</v>
      </c>
      <c r="AF29" s="133">
        <f t="shared" si="5"/>
        <v>0</v>
      </c>
      <c r="AG29" s="133">
        <f t="shared" si="5"/>
        <v>0</v>
      </c>
      <c r="AH29" s="133">
        <f t="shared" si="5"/>
        <v>0</v>
      </c>
      <c r="AI29" s="133">
        <f t="shared" ref="AI29:BJ29" si="6">SUM(AI30:AI33)</f>
        <v>0</v>
      </c>
      <c r="AJ29" s="133">
        <f t="shared" si="6"/>
        <v>0</v>
      </c>
      <c r="AK29" s="133">
        <f t="shared" si="6"/>
        <v>0</v>
      </c>
      <c r="AL29" s="133">
        <f t="shared" si="6"/>
        <v>0</v>
      </c>
      <c r="AM29" s="133">
        <f t="shared" si="6"/>
        <v>0</v>
      </c>
      <c r="AN29" s="133">
        <f t="shared" si="6"/>
        <v>0</v>
      </c>
      <c r="AO29" s="133">
        <f t="shared" si="6"/>
        <v>0</v>
      </c>
      <c r="AP29" s="133">
        <f t="shared" si="6"/>
        <v>0</v>
      </c>
      <c r="AQ29" s="133">
        <f t="shared" si="6"/>
        <v>0</v>
      </c>
      <c r="AR29" s="133">
        <f t="shared" si="6"/>
        <v>0</v>
      </c>
      <c r="AS29" s="133">
        <f t="shared" si="6"/>
        <v>0</v>
      </c>
      <c r="AT29" s="133">
        <f t="shared" si="6"/>
        <v>0</v>
      </c>
      <c r="AU29" s="133">
        <f t="shared" si="6"/>
        <v>0</v>
      </c>
      <c r="AV29" s="133">
        <f t="shared" si="6"/>
        <v>0</v>
      </c>
      <c r="AW29" s="133">
        <f t="shared" si="6"/>
        <v>0</v>
      </c>
      <c r="AX29" s="133">
        <f t="shared" si="6"/>
        <v>0</v>
      </c>
      <c r="AY29" s="133">
        <f t="shared" si="6"/>
        <v>0</v>
      </c>
      <c r="AZ29" s="133">
        <f t="shared" si="6"/>
        <v>0</v>
      </c>
      <c r="BA29" s="133">
        <f t="shared" si="6"/>
        <v>0</v>
      </c>
      <c r="BB29" s="133">
        <f t="shared" si="6"/>
        <v>0</v>
      </c>
      <c r="BC29" s="133">
        <f t="shared" si="6"/>
        <v>0</v>
      </c>
      <c r="BD29" s="133">
        <f t="shared" si="6"/>
        <v>0</v>
      </c>
      <c r="BE29" s="133">
        <f t="shared" si="6"/>
        <v>0</v>
      </c>
      <c r="BF29" s="133">
        <f t="shared" si="6"/>
        <v>0</v>
      </c>
      <c r="BG29" s="133">
        <f t="shared" si="6"/>
        <v>0</v>
      </c>
      <c r="BH29" s="133">
        <f t="shared" si="6"/>
        <v>0</v>
      </c>
      <c r="BI29" s="133">
        <f t="shared" si="6"/>
        <v>0</v>
      </c>
      <c r="BJ29" s="133">
        <f t="shared" si="6"/>
        <v>0</v>
      </c>
      <c r="BK29" s="100"/>
    </row>
    <row r="30" spans="1:63" s="15" customFormat="1">
      <c r="B30" s="110" t="s">
        <v>147</v>
      </c>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0"/>
      <c r="AT30" s="110"/>
      <c r="AU30" s="110"/>
      <c r="AV30" s="110"/>
      <c r="AW30" s="110"/>
      <c r="AX30" s="110"/>
      <c r="AY30" s="110"/>
      <c r="AZ30" s="110"/>
      <c r="BA30" s="110"/>
      <c r="BB30" s="110"/>
      <c r="BC30" s="110"/>
      <c r="BD30" s="110"/>
      <c r="BE30" s="110"/>
      <c r="BF30" s="110"/>
      <c r="BG30" s="110"/>
      <c r="BH30" s="110"/>
      <c r="BI30" s="110"/>
      <c r="BJ30" s="110"/>
      <c r="BK30" s="100"/>
    </row>
    <row r="31" spans="1:63" s="15" customFormat="1">
      <c r="B31" s="110" t="s">
        <v>139</v>
      </c>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c r="AW31" s="110"/>
      <c r="AX31" s="110"/>
      <c r="AY31" s="110"/>
      <c r="AZ31" s="110"/>
      <c r="BA31" s="110"/>
      <c r="BB31" s="110"/>
      <c r="BC31" s="110"/>
      <c r="BD31" s="110"/>
      <c r="BE31" s="110"/>
      <c r="BF31" s="110"/>
      <c r="BG31" s="110"/>
      <c r="BH31" s="110"/>
      <c r="BI31" s="110"/>
      <c r="BJ31" s="110"/>
      <c r="BK31" s="100"/>
    </row>
    <row r="32" spans="1:63" s="15" customFormat="1">
      <c r="B32" s="110" t="s">
        <v>140</v>
      </c>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00"/>
    </row>
    <row r="33" spans="1:63" s="15" customFormat="1">
      <c r="B33" s="110" t="s">
        <v>141</v>
      </c>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c r="BI33" s="110"/>
      <c r="BJ33" s="110"/>
      <c r="BK33" s="100"/>
    </row>
    <row r="34" spans="1:63" s="15" customFormat="1">
      <c r="B34" s="132" t="s">
        <v>217</v>
      </c>
      <c r="C34" s="133">
        <f t="shared" ref="C34:BJ34" si="7">SUM(C35:C38)</f>
        <v>0</v>
      </c>
      <c r="D34" s="133">
        <f t="shared" si="7"/>
        <v>0</v>
      </c>
      <c r="E34" s="133">
        <f t="shared" si="7"/>
        <v>0</v>
      </c>
      <c r="F34" s="133">
        <f t="shared" si="7"/>
        <v>0</v>
      </c>
      <c r="G34" s="133">
        <f t="shared" si="7"/>
        <v>0</v>
      </c>
      <c r="H34" s="133">
        <f t="shared" si="7"/>
        <v>0</v>
      </c>
      <c r="I34" s="133">
        <f t="shared" si="7"/>
        <v>0</v>
      </c>
      <c r="J34" s="133">
        <f t="shared" si="7"/>
        <v>0</v>
      </c>
      <c r="K34" s="133">
        <f t="shared" si="7"/>
        <v>0</v>
      </c>
      <c r="L34" s="133">
        <f t="shared" si="7"/>
        <v>0</v>
      </c>
      <c r="M34" s="133">
        <f t="shared" si="7"/>
        <v>0</v>
      </c>
      <c r="N34" s="133">
        <f t="shared" si="7"/>
        <v>0</v>
      </c>
      <c r="O34" s="133">
        <f t="shared" si="7"/>
        <v>0</v>
      </c>
      <c r="P34" s="133">
        <f t="shared" si="7"/>
        <v>0</v>
      </c>
      <c r="Q34" s="133">
        <f t="shared" si="7"/>
        <v>0</v>
      </c>
      <c r="R34" s="133">
        <f t="shared" si="7"/>
        <v>0</v>
      </c>
      <c r="S34" s="133">
        <f t="shared" si="7"/>
        <v>0</v>
      </c>
      <c r="T34" s="133">
        <f t="shared" si="7"/>
        <v>0</v>
      </c>
      <c r="U34" s="133">
        <f t="shared" si="7"/>
        <v>0</v>
      </c>
      <c r="V34" s="133">
        <f t="shared" si="7"/>
        <v>0</v>
      </c>
      <c r="W34" s="133">
        <f t="shared" si="7"/>
        <v>0</v>
      </c>
      <c r="X34" s="133">
        <f t="shared" si="7"/>
        <v>0</v>
      </c>
      <c r="Y34" s="133">
        <f t="shared" si="7"/>
        <v>0</v>
      </c>
      <c r="Z34" s="133">
        <f t="shared" si="7"/>
        <v>0</v>
      </c>
      <c r="AA34" s="133">
        <f t="shared" si="7"/>
        <v>0</v>
      </c>
      <c r="AB34" s="133">
        <f t="shared" si="7"/>
        <v>0</v>
      </c>
      <c r="AC34" s="133">
        <f t="shared" si="7"/>
        <v>0</v>
      </c>
      <c r="AD34" s="133">
        <f t="shared" si="7"/>
        <v>0</v>
      </c>
      <c r="AE34" s="133">
        <f t="shared" si="7"/>
        <v>0</v>
      </c>
      <c r="AF34" s="133">
        <f t="shared" si="7"/>
        <v>0</v>
      </c>
      <c r="AG34" s="133">
        <f t="shared" si="7"/>
        <v>0</v>
      </c>
      <c r="AH34" s="133">
        <f t="shared" si="7"/>
        <v>0</v>
      </c>
      <c r="AI34" s="133">
        <f t="shared" si="7"/>
        <v>0</v>
      </c>
      <c r="AJ34" s="133">
        <f t="shared" si="7"/>
        <v>0</v>
      </c>
      <c r="AK34" s="133">
        <f t="shared" si="7"/>
        <v>0</v>
      </c>
      <c r="AL34" s="133">
        <f t="shared" si="7"/>
        <v>0</v>
      </c>
      <c r="AM34" s="133">
        <f t="shared" si="7"/>
        <v>0</v>
      </c>
      <c r="AN34" s="133">
        <f t="shared" si="7"/>
        <v>0</v>
      </c>
      <c r="AO34" s="133">
        <f t="shared" si="7"/>
        <v>0</v>
      </c>
      <c r="AP34" s="133">
        <f t="shared" si="7"/>
        <v>0</v>
      </c>
      <c r="AQ34" s="133">
        <f t="shared" si="7"/>
        <v>0</v>
      </c>
      <c r="AR34" s="133">
        <f t="shared" si="7"/>
        <v>0</v>
      </c>
      <c r="AS34" s="133">
        <f t="shared" si="7"/>
        <v>0</v>
      </c>
      <c r="AT34" s="133">
        <f t="shared" si="7"/>
        <v>0</v>
      </c>
      <c r="AU34" s="133">
        <f t="shared" si="7"/>
        <v>0</v>
      </c>
      <c r="AV34" s="133">
        <f t="shared" si="7"/>
        <v>0</v>
      </c>
      <c r="AW34" s="133">
        <f t="shared" si="7"/>
        <v>0</v>
      </c>
      <c r="AX34" s="133">
        <f t="shared" si="7"/>
        <v>0</v>
      </c>
      <c r="AY34" s="133">
        <f t="shared" si="7"/>
        <v>0</v>
      </c>
      <c r="AZ34" s="133">
        <f t="shared" si="7"/>
        <v>0</v>
      </c>
      <c r="BA34" s="133">
        <f t="shared" si="7"/>
        <v>0</v>
      </c>
      <c r="BB34" s="133">
        <f t="shared" si="7"/>
        <v>0</v>
      </c>
      <c r="BC34" s="133">
        <f t="shared" si="7"/>
        <v>0</v>
      </c>
      <c r="BD34" s="133">
        <f t="shared" si="7"/>
        <v>0</v>
      </c>
      <c r="BE34" s="133">
        <f t="shared" si="7"/>
        <v>0</v>
      </c>
      <c r="BF34" s="133">
        <f t="shared" si="7"/>
        <v>0</v>
      </c>
      <c r="BG34" s="133">
        <f t="shared" si="7"/>
        <v>0</v>
      </c>
      <c r="BH34" s="133">
        <f t="shared" si="7"/>
        <v>0</v>
      </c>
      <c r="BI34" s="133">
        <f t="shared" si="7"/>
        <v>0</v>
      </c>
      <c r="BJ34" s="133">
        <f t="shared" si="7"/>
        <v>0</v>
      </c>
      <c r="BK34" s="100"/>
    </row>
    <row r="35" spans="1:63" s="15" customFormat="1">
      <c r="B35" s="110" t="s">
        <v>213</v>
      </c>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00"/>
    </row>
    <row r="36" spans="1:63" s="15" customFormat="1">
      <c r="B36" s="110" t="s">
        <v>214</v>
      </c>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00"/>
    </row>
    <row r="37" spans="1:63" s="15" customFormat="1">
      <c r="B37" s="110" t="s">
        <v>215</v>
      </c>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00"/>
    </row>
    <row r="38" spans="1:63" s="15" customFormat="1">
      <c r="B38" s="110" t="s">
        <v>216</v>
      </c>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00"/>
    </row>
    <row r="39" spans="1:63" s="7" customFormat="1">
      <c r="B39" s="117"/>
      <c r="C39" s="137"/>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00"/>
    </row>
    <row r="40" spans="1:63" s="15" customFormat="1">
      <c r="B40" s="128" t="s">
        <v>94</v>
      </c>
      <c r="C40" s="133">
        <f t="shared" ref="C40:AH40" si="8">SUM(C15:C17)+SUM(C20:C23)+C24+C29+C34</f>
        <v>0</v>
      </c>
      <c r="D40" s="133">
        <f t="shared" si="8"/>
        <v>450</v>
      </c>
      <c r="E40" s="133">
        <f t="shared" si="8"/>
        <v>450</v>
      </c>
      <c r="F40" s="133">
        <f t="shared" si="8"/>
        <v>450</v>
      </c>
      <c r="G40" s="133">
        <f t="shared" si="8"/>
        <v>450</v>
      </c>
      <c r="H40" s="133">
        <f t="shared" si="8"/>
        <v>450</v>
      </c>
      <c r="I40" s="133">
        <f t="shared" si="8"/>
        <v>450</v>
      </c>
      <c r="J40" s="133">
        <f t="shared" si="8"/>
        <v>450</v>
      </c>
      <c r="K40" s="133">
        <f t="shared" si="8"/>
        <v>450</v>
      </c>
      <c r="L40" s="133">
        <f t="shared" si="8"/>
        <v>450</v>
      </c>
      <c r="M40" s="133">
        <f t="shared" si="8"/>
        <v>450</v>
      </c>
      <c r="N40" s="133">
        <f t="shared" si="8"/>
        <v>450</v>
      </c>
      <c r="O40" s="133">
        <f t="shared" si="8"/>
        <v>450</v>
      </c>
      <c r="P40" s="133">
        <f t="shared" si="8"/>
        <v>450</v>
      </c>
      <c r="Q40" s="133">
        <f t="shared" si="8"/>
        <v>450</v>
      </c>
      <c r="R40" s="133">
        <f t="shared" si="8"/>
        <v>450</v>
      </c>
      <c r="S40" s="133">
        <f t="shared" si="8"/>
        <v>450</v>
      </c>
      <c r="T40" s="133">
        <f t="shared" si="8"/>
        <v>450</v>
      </c>
      <c r="U40" s="133">
        <f t="shared" si="8"/>
        <v>450</v>
      </c>
      <c r="V40" s="133">
        <f t="shared" si="8"/>
        <v>450</v>
      </c>
      <c r="W40" s="133">
        <f t="shared" si="8"/>
        <v>450</v>
      </c>
      <c r="X40" s="133">
        <f t="shared" si="8"/>
        <v>450</v>
      </c>
      <c r="Y40" s="133">
        <f t="shared" si="8"/>
        <v>450</v>
      </c>
      <c r="Z40" s="133">
        <f t="shared" si="8"/>
        <v>450</v>
      </c>
      <c r="AA40" s="133">
        <f t="shared" si="8"/>
        <v>450</v>
      </c>
      <c r="AB40" s="133">
        <f t="shared" si="8"/>
        <v>450</v>
      </c>
      <c r="AC40" s="133">
        <f t="shared" si="8"/>
        <v>450</v>
      </c>
      <c r="AD40" s="133">
        <f t="shared" si="8"/>
        <v>450</v>
      </c>
      <c r="AE40" s="133">
        <f t="shared" si="8"/>
        <v>450</v>
      </c>
      <c r="AF40" s="133">
        <f t="shared" si="8"/>
        <v>450</v>
      </c>
      <c r="AG40" s="133">
        <f t="shared" si="8"/>
        <v>450</v>
      </c>
      <c r="AH40" s="133">
        <f t="shared" si="8"/>
        <v>450</v>
      </c>
      <c r="AI40" s="133">
        <f t="shared" ref="AI40:BJ40" si="9">SUM(AI15:AI17)+SUM(AI20:AI23)+AI24+AI29+AI34</f>
        <v>450</v>
      </c>
      <c r="AJ40" s="133">
        <f t="shared" si="9"/>
        <v>450</v>
      </c>
      <c r="AK40" s="133">
        <f t="shared" si="9"/>
        <v>450</v>
      </c>
      <c r="AL40" s="133">
        <f t="shared" si="9"/>
        <v>450</v>
      </c>
      <c r="AM40" s="133">
        <f t="shared" si="9"/>
        <v>450</v>
      </c>
      <c r="AN40" s="133">
        <f t="shared" si="9"/>
        <v>450</v>
      </c>
      <c r="AO40" s="133">
        <f t="shared" si="9"/>
        <v>450</v>
      </c>
      <c r="AP40" s="133">
        <f t="shared" si="9"/>
        <v>450</v>
      </c>
      <c r="AQ40" s="133">
        <f t="shared" si="9"/>
        <v>450</v>
      </c>
      <c r="AR40" s="133">
        <f t="shared" si="9"/>
        <v>450</v>
      </c>
      <c r="AS40" s="133">
        <f t="shared" si="9"/>
        <v>450</v>
      </c>
      <c r="AT40" s="133">
        <f t="shared" si="9"/>
        <v>450</v>
      </c>
      <c r="AU40" s="133">
        <f t="shared" si="9"/>
        <v>450</v>
      </c>
      <c r="AV40" s="133">
        <f t="shared" si="9"/>
        <v>450</v>
      </c>
      <c r="AW40" s="133">
        <f t="shared" si="9"/>
        <v>450</v>
      </c>
      <c r="AX40" s="133">
        <f t="shared" si="9"/>
        <v>450</v>
      </c>
      <c r="AY40" s="133">
        <f t="shared" si="9"/>
        <v>450</v>
      </c>
      <c r="AZ40" s="133">
        <f t="shared" si="9"/>
        <v>450</v>
      </c>
      <c r="BA40" s="133">
        <f t="shared" si="9"/>
        <v>450</v>
      </c>
      <c r="BB40" s="133">
        <f t="shared" si="9"/>
        <v>450</v>
      </c>
      <c r="BC40" s="133">
        <f t="shared" si="9"/>
        <v>450</v>
      </c>
      <c r="BD40" s="133">
        <f t="shared" si="9"/>
        <v>450</v>
      </c>
      <c r="BE40" s="133">
        <f t="shared" si="9"/>
        <v>450</v>
      </c>
      <c r="BF40" s="133">
        <f t="shared" si="9"/>
        <v>450</v>
      </c>
      <c r="BG40" s="133">
        <f t="shared" si="9"/>
        <v>450</v>
      </c>
      <c r="BH40" s="133">
        <f t="shared" si="9"/>
        <v>450</v>
      </c>
      <c r="BI40" s="133">
        <f t="shared" si="9"/>
        <v>450</v>
      </c>
      <c r="BJ40" s="133">
        <f t="shared" si="9"/>
        <v>450</v>
      </c>
      <c r="BK40" s="100"/>
    </row>
    <row r="41" spans="1:63">
      <c r="B41" s="100"/>
      <c r="C41" s="100"/>
      <c r="D41" s="138"/>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row>
    <row r="42" spans="1:63">
      <c r="B42" s="239" t="s">
        <v>55</v>
      </c>
      <c r="C42" s="239"/>
      <c r="D42" s="239"/>
      <c r="E42" s="239"/>
      <c r="F42" s="239"/>
      <c r="G42" s="239"/>
      <c r="H42" s="239"/>
      <c r="I42" s="239"/>
      <c r="J42" s="239"/>
      <c r="K42" s="239"/>
      <c r="L42" s="239"/>
      <c r="M42" s="239"/>
      <c r="N42" s="239"/>
      <c r="O42" s="239"/>
      <c r="P42" s="239"/>
      <c r="Q42" s="239"/>
      <c r="R42" s="239"/>
      <c r="S42" s="239"/>
      <c r="T42" s="239"/>
      <c r="U42" s="239"/>
      <c r="V42" s="239"/>
      <c r="W42" s="239"/>
      <c r="X42" s="239"/>
      <c r="Y42" s="239"/>
      <c r="Z42" s="239"/>
      <c r="AA42" s="239"/>
      <c r="AB42" s="239"/>
      <c r="AC42" s="239"/>
      <c r="AD42" s="239"/>
      <c r="AE42" s="239"/>
      <c r="AF42" s="239"/>
      <c r="AG42" s="239"/>
      <c r="AH42" s="239"/>
      <c r="AI42" s="239"/>
      <c r="AJ42" s="239"/>
      <c r="AK42" s="239"/>
      <c r="AL42" s="239"/>
      <c r="AM42" s="239"/>
      <c r="AN42" s="239"/>
      <c r="AO42" s="239"/>
      <c r="AP42" s="239"/>
      <c r="AQ42" s="239"/>
      <c r="AR42" s="239"/>
      <c r="AS42" s="239"/>
      <c r="AT42" s="239"/>
      <c r="AU42" s="239"/>
      <c r="AV42" s="239"/>
      <c r="AW42" s="239"/>
      <c r="AX42" s="239"/>
      <c r="AY42" s="239"/>
      <c r="AZ42" s="239"/>
      <c r="BA42" s="239"/>
      <c r="BB42" s="239"/>
      <c r="BC42" s="239"/>
      <c r="BD42" s="239"/>
      <c r="BE42" s="239"/>
      <c r="BF42" s="239"/>
      <c r="BG42" s="239"/>
      <c r="BH42" s="239"/>
      <c r="BI42" s="239"/>
      <c r="BJ42" s="239"/>
      <c r="BK42" s="100"/>
    </row>
    <row r="43" spans="1:63">
      <c r="A43"/>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00"/>
    </row>
    <row r="44" spans="1:63">
      <c r="A44"/>
      <c r="B44" s="232" t="s">
        <v>52</v>
      </c>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3"/>
      <c r="BF44" s="233"/>
      <c r="BG44" s="233"/>
      <c r="BH44" s="233"/>
      <c r="BI44" s="233"/>
      <c r="BJ44" s="234"/>
      <c r="BK44" s="100"/>
    </row>
    <row r="45" spans="1:63" s="15" customFormat="1">
      <c r="B45" s="131" t="s">
        <v>166</v>
      </c>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c r="BJ45" s="110"/>
      <c r="BK45" s="100"/>
    </row>
    <row r="46" spans="1:63">
      <c r="A46"/>
      <c r="B46" s="131" t="s">
        <v>84</v>
      </c>
      <c r="C46" s="95">
        <f>'Charges variables'!C22</f>
        <v>0</v>
      </c>
      <c r="D46" s="95">
        <f>'Charges variables'!D22</f>
        <v>0</v>
      </c>
      <c r="E46" s="95">
        <f>'Charges variables'!E22</f>
        <v>0</v>
      </c>
      <c r="F46" s="95">
        <f>'Charges variables'!F22</f>
        <v>0</v>
      </c>
      <c r="G46" s="95">
        <f>'Charges variables'!G22</f>
        <v>0</v>
      </c>
      <c r="H46" s="95">
        <f>'Charges variables'!H22</f>
        <v>0</v>
      </c>
      <c r="I46" s="95">
        <f>'Charges variables'!I22</f>
        <v>0</v>
      </c>
      <c r="J46" s="95">
        <f>'Charges variables'!J22</f>
        <v>0</v>
      </c>
      <c r="K46" s="95">
        <f>'Charges variables'!K22</f>
        <v>0</v>
      </c>
      <c r="L46" s="95">
        <f>'Charges variables'!L22</f>
        <v>0</v>
      </c>
      <c r="M46" s="95">
        <f>'Charges variables'!M22</f>
        <v>0</v>
      </c>
      <c r="N46" s="95">
        <f>'Charges variables'!N22</f>
        <v>0</v>
      </c>
      <c r="O46" s="95">
        <f>'Charges variables'!O22</f>
        <v>0</v>
      </c>
      <c r="P46" s="95">
        <f>'Charges variables'!P22</f>
        <v>0</v>
      </c>
      <c r="Q46" s="95">
        <f>'Charges variables'!Q22</f>
        <v>0</v>
      </c>
      <c r="R46" s="95">
        <f>'Charges variables'!R22</f>
        <v>0</v>
      </c>
      <c r="S46" s="95">
        <f>'Charges variables'!S22</f>
        <v>0</v>
      </c>
      <c r="T46" s="95">
        <f>'Charges variables'!T22</f>
        <v>0</v>
      </c>
      <c r="U46" s="95">
        <f>'Charges variables'!U22</f>
        <v>0</v>
      </c>
      <c r="V46" s="95">
        <f>'Charges variables'!V22</f>
        <v>0</v>
      </c>
      <c r="W46" s="95">
        <f>'Charges variables'!W22</f>
        <v>0</v>
      </c>
      <c r="X46" s="95">
        <f>'Charges variables'!X22</f>
        <v>0</v>
      </c>
      <c r="Y46" s="95">
        <f>'Charges variables'!Y22</f>
        <v>0</v>
      </c>
      <c r="Z46" s="95">
        <f>'Charges variables'!Z22</f>
        <v>0</v>
      </c>
      <c r="AA46" s="95">
        <f>'Charges variables'!AA22</f>
        <v>0</v>
      </c>
      <c r="AB46" s="95">
        <f>'Charges variables'!AB22</f>
        <v>0</v>
      </c>
      <c r="AC46" s="95">
        <f>'Charges variables'!AC22</f>
        <v>0</v>
      </c>
      <c r="AD46" s="95">
        <f>'Charges variables'!AD22</f>
        <v>0</v>
      </c>
      <c r="AE46" s="95">
        <f>'Charges variables'!AE22</f>
        <v>0</v>
      </c>
      <c r="AF46" s="95">
        <f>'Charges variables'!AF22</f>
        <v>0</v>
      </c>
      <c r="AG46" s="95">
        <f>'Charges variables'!AG22</f>
        <v>0</v>
      </c>
      <c r="AH46" s="95">
        <f>'Charges variables'!AH22</f>
        <v>0</v>
      </c>
      <c r="AI46" s="95">
        <f>'Charges variables'!AI22</f>
        <v>0</v>
      </c>
      <c r="AJ46" s="95">
        <f>'Charges variables'!AJ22</f>
        <v>0</v>
      </c>
      <c r="AK46" s="95">
        <f>'Charges variables'!AK22</f>
        <v>0</v>
      </c>
      <c r="AL46" s="95">
        <f>'Charges variables'!AL22</f>
        <v>0</v>
      </c>
      <c r="AM46" s="95">
        <f>'Charges variables'!AM22</f>
        <v>0</v>
      </c>
      <c r="AN46" s="95">
        <f>'Charges variables'!AN22</f>
        <v>0</v>
      </c>
      <c r="AO46" s="95">
        <f>'Charges variables'!AO22</f>
        <v>0</v>
      </c>
      <c r="AP46" s="95">
        <f>'Charges variables'!AP22</f>
        <v>0</v>
      </c>
      <c r="AQ46" s="95">
        <f>'Charges variables'!AQ22</f>
        <v>0</v>
      </c>
      <c r="AR46" s="95">
        <f>'Charges variables'!AR22</f>
        <v>0</v>
      </c>
      <c r="AS46" s="95">
        <f>'Charges variables'!AS22</f>
        <v>0</v>
      </c>
      <c r="AT46" s="95">
        <f>'Charges variables'!AT22</f>
        <v>0</v>
      </c>
      <c r="AU46" s="95">
        <f>'Charges variables'!AU22</f>
        <v>0</v>
      </c>
      <c r="AV46" s="95">
        <f>'Charges variables'!AV22</f>
        <v>0</v>
      </c>
      <c r="AW46" s="95">
        <f>'Charges variables'!AW22</f>
        <v>0</v>
      </c>
      <c r="AX46" s="95">
        <f>'Charges variables'!AX22</f>
        <v>0</v>
      </c>
      <c r="AY46" s="95">
        <f>'Charges variables'!AY22</f>
        <v>0</v>
      </c>
      <c r="AZ46" s="95">
        <f>'Charges variables'!AZ22</f>
        <v>0</v>
      </c>
      <c r="BA46" s="95">
        <f>'Charges variables'!BA22</f>
        <v>0</v>
      </c>
      <c r="BB46" s="95">
        <f>'Charges variables'!BB22</f>
        <v>0</v>
      </c>
      <c r="BC46" s="95">
        <f>'Charges variables'!BC22</f>
        <v>0</v>
      </c>
      <c r="BD46" s="95">
        <f>'Charges variables'!BD22</f>
        <v>0</v>
      </c>
      <c r="BE46" s="95">
        <f>'Charges variables'!BE22</f>
        <v>0</v>
      </c>
      <c r="BF46" s="95">
        <f>'Charges variables'!BF22</f>
        <v>0</v>
      </c>
      <c r="BG46" s="95">
        <f>'Charges variables'!BG22</f>
        <v>0</v>
      </c>
      <c r="BH46" s="95">
        <f>'Charges variables'!BH22</f>
        <v>0</v>
      </c>
      <c r="BI46" s="95">
        <f>'Charges variables'!BI22</f>
        <v>0</v>
      </c>
      <c r="BJ46" s="95">
        <f>'Charges variables'!BJ22</f>
        <v>0</v>
      </c>
      <c r="BK46" s="100"/>
    </row>
    <row r="47" spans="1:63">
      <c r="A47"/>
      <c r="B47" s="131" t="s">
        <v>57</v>
      </c>
      <c r="C47" s="95">
        <f>'Charges externes'!I29</f>
        <v>2250</v>
      </c>
      <c r="D47" s="95">
        <f>'Charges externes'!J29</f>
        <v>2250</v>
      </c>
      <c r="E47" s="95">
        <f>'Charges externes'!K29</f>
        <v>2250</v>
      </c>
      <c r="F47" s="95">
        <f>'Charges externes'!L29</f>
        <v>2250</v>
      </c>
      <c r="G47" s="95">
        <f>'Charges externes'!M29</f>
        <v>2250</v>
      </c>
      <c r="H47" s="95">
        <f>'Charges externes'!N29</f>
        <v>2250</v>
      </c>
      <c r="I47" s="95">
        <f>'Charges externes'!O29</f>
        <v>2250</v>
      </c>
      <c r="J47" s="95">
        <f>'Charges externes'!P29</f>
        <v>2250</v>
      </c>
      <c r="K47" s="95">
        <f>'Charges externes'!Q29</f>
        <v>2250</v>
      </c>
      <c r="L47" s="95">
        <f>'Charges externes'!R29</f>
        <v>2250</v>
      </c>
      <c r="M47" s="95">
        <f>'Charges externes'!S29</f>
        <v>2250</v>
      </c>
      <c r="N47" s="95">
        <f>'Charges externes'!T29</f>
        <v>2250</v>
      </c>
      <c r="O47" s="95">
        <f>'Charges externes'!U29</f>
        <v>2250</v>
      </c>
      <c r="P47" s="95">
        <f>'Charges externes'!V29</f>
        <v>2250</v>
      </c>
      <c r="Q47" s="95">
        <f>'Charges externes'!W29</f>
        <v>2250</v>
      </c>
      <c r="R47" s="95">
        <f>'Charges externes'!X29</f>
        <v>2250</v>
      </c>
      <c r="S47" s="95">
        <f>'Charges externes'!Y29</f>
        <v>2250</v>
      </c>
      <c r="T47" s="95">
        <f>'Charges externes'!Z29</f>
        <v>2250</v>
      </c>
      <c r="U47" s="95">
        <f>'Charges externes'!AA29</f>
        <v>2250</v>
      </c>
      <c r="V47" s="95">
        <f>'Charges externes'!AB29</f>
        <v>2250</v>
      </c>
      <c r="W47" s="95">
        <f>'Charges externes'!AC29</f>
        <v>2250</v>
      </c>
      <c r="X47" s="95">
        <f>'Charges externes'!AD29</f>
        <v>2250</v>
      </c>
      <c r="Y47" s="95">
        <f>'Charges externes'!AE29</f>
        <v>2250</v>
      </c>
      <c r="Z47" s="95">
        <f>'Charges externes'!AF29</f>
        <v>2250</v>
      </c>
      <c r="AA47" s="95">
        <f>'Charges externes'!AG29</f>
        <v>2250</v>
      </c>
      <c r="AB47" s="95">
        <f>'Charges externes'!AH29</f>
        <v>2250</v>
      </c>
      <c r="AC47" s="95">
        <f>'Charges externes'!AI29</f>
        <v>2250</v>
      </c>
      <c r="AD47" s="95">
        <f>'Charges externes'!AJ29</f>
        <v>2250</v>
      </c>
      <c r="AE47" s="95">
        <f>'Charges externes'!AK29</f>
        <v>2250</v>
      </c>
      <c r="AF47" s="95">
        <f>'Charges externes'!AL29</f>
        <v>2250</v>
      </c>
      <c r="AG47" s="95">
        <f>'Charges externes'!AM29</f>
        <v>2250</v>
      </c>
      <c r="AH47" s="95">
        <f>'Charges externes'!AN29</f>
        <v>2250</v>
      </c>
      <c r="AI47" s="95">
        <f>'Charges externes'!AO29</f>
        <v>2250</v>
      </c>
      <c r="AJ47" s="95">
        <f>'Charges externes'!AP29</f>
        <v>2250</v>
      </c>
      <c r="AK47" s="95">
        <f>'Charges externes'!AQ29</f>
        <v>2250</v>
      </c>
      <c r="AL47" s="95">
        <f>'Charges externes'!AR29</f>
        <v>2250</v>
      </c>
      <c r="AM47" s="95">
        <f>'Charges externes'!AS29</f>
        <v>2250</v>
      </c>
      <c r="AN47" s="95">
        <f>'Charges externes'!AT29</f>
        <v>2250</v>
      </c>
      <c r="AO47" s="95">
        <f>'Charges externes'!AU29</f>
        <v>2250</v>
      </c>
      <c r="AP47" s="95">
        <f>'Charges externes'!AV29</f>
        <v>2250</v>
      </c>
      <c r="AQ47" s="95">
        <f>'Charges externes'!AW29</f>
        <v>2250</v>
      </c>
      <c r="AR47" s="95">
        <f>'Charges externes'!AX29</f>
        <v>2250</v>
      </c>
      <c r="AS47" s="95">
        <f>'Charges externes'!AY29</f>
        <v>2250</v>
      </c>
      <c r="AT47" s="95">
        <f>'Charges externes'!AZ29</f>
        <v>2250</v>
      </c>
      <c r="AU47" s="95">
        <f>'Charges externes'!BA29</f>
        <v>2250</v>
      </c>
      <c r="AV47" s="95">
        <f>'Charges externes'!BB29</f>
        <v>2250</v>
      </c>
      <c r="AW47" s="95">
        <f>'Charges externes'!BC29</f>
        <v>2250</v>
      </c>
      <c r="AX47" s="95">
        <f>'Charges externes'!BD29</f>
        <v>2250</v>
      </c>
      <c r="AY47" s="95">
        <f>'Charges externes'!BE29</f>
        <v>2250</v>
      </c>
      <c r="AZ47" s="95">
        <f>'Charges externes'!BF29</f>
        <v>2250</v>
      </c>
      <c r="BA47" s="95">
        <f>'Charges externes'!BG29</f>
        <v>2250</v>
      </c>
      <c r="BB47" s="95">
        <f>'Charges externes'!BH29</f>
        <v>2250</v>
      </c>
      <c r="BC47" s="95">
        <f>'Charges externes'!BI29</f>
        <v>2250</v>
      </c>
      <c r="BD47" s="95">
        <f>'Charges externes'!BJ29</f>
        <v>2250</v>
      </c>
      <c r="BE47" s="95">
        <f>'Charges externes'!BK29</f>
        <v>2250</v>
      </c>
      <c r="BF47" s="95">
        <f>'Charges externes'!BL29</f>
        <v>2250</v>
      </c>
      <c r="BG47" s="95">
        <f>'Charges externes'!BM29</f>
        <v>2250</v>
      </c>
      <c r="BH47" s="95">
        <f>'Charges externes'!BN29</f>
        <v>2250</v>
      </c>
      <c r="BI47" s="95">
        <f>'Charges externes'!BO29</f>
        <v>2250</v>
      </c>
      <c r="BJ47" s="95">
        <f>'Charges externes'!BP29</f>
        <v>2250</v>
      </c>
      <c r="BK47" s="100"/>
    </row>
    <row r="48" spans="1:63">
      <c r="A48"/>
      <c r="B48" s="131" t="s">
        <v>56</v>
      </c>
      <c r="C48" s="95">
        <f>TVA!C24</f>
        <v>450</v>
      </c>
      <c r="D48" s="95">
        <f>TVA!D24</f>
        <v>450</v>
      </c>
      <c r="E48" s="95">
        <f>TVA!E24</f>
        <v>450</v>
      </c>
      <c r="F48" s="95">
        <f>TVA!F24</f>
        <v>450</v>
      </c>
      <c r="G48" s="95">
        <f>TVA!G24</f>
        <v>450</v>
      </c>
      <c r="H48" s="95">
        <f>TVA!H24</f>
        <v>450</v>
      </c>
      <c r="I48" s="95">
        <f>TVA!I24</f>
        <v>450</v>
      </c>
      <c r="J48" s="95">
        <f>TVA!J24</f>
        <v>450</v>
      </c>
      <c r="K48" s="95">
        <f>TVA!K24</f>
        <v>450</v>
      </c>
      <c r="L48" s="95">
        <f>TVA!L24</f>
        <v>450</v>
      </c>
      <c r="M48" s="95">
        <f>TVA!M24</f>
        <v>450</v>
      </c>
      <c r="N48" s="95">
        <f>TVA!N24</f>
        <v>450</v>
      </c>
      <c r="O48" s="95">
        <f>TVA!O24</f>
        <v>450</v>
      </c>
      <c r="P48" s="95">
        <f>TVA!P24</f>
        <v>450</v>
      </c>
      <c r="Q48" s="95">
        <f>TVA!Q24</f>
        <v>450</v>
      </c>
      <c r="R48" s="95">
        <f>TVA!R24</f>
        <v>450</v>
      </c>
      <c r="S48" s="95">
        <f>TVA!S24</f>
        <v>450</v>
      </c>
      <c r="T48" s="95">
        <f>TVA!T24</f>
        <v>450</v>
      </c>
      <c r="U48" s="95">
        <f>TVA!U24</f>
        <v>450</v>
      </c>
      <c r="V48" s="95">
        <f>TVA!V24</f>
        <v>450</v>
      </c>
      <c r="W48" s="95">
        <f>TVA!W24</f>
        <v>450</v>
      </c>
      <c r="X48" s="95">
        <f>TVA!X24</f>
        <v>450</v>
      </c>
      <c r="Y48" s="95">
        <f>TVA!Y24</f>
        <v>450</v>
      </c>
      <c r="Z48" s="95">
        <f>TVA!Z24</f>
        <v>450</v>
      </c>
      <c r="AA48" s="95">
        <f>TVA!AA24</f>
        <v>450</v>
      </c>
      <c r="AB48" s="95">
        <f>TVA!AB24</f>
        <v>450</v>
      </c>
      <c r="AC48" s="95">
        <f>TVA!AC24</f>
        <v>450</v>
      </c>
      <c r="AD48" s="95">
        <f>TVA!AD24</f>
        <v>450</v>
      </c>
      <c r="AE48" s="95">
        <f>TVA!AE24</f>
        <v>450</v>
      </c>
      <c r="AF48" s="95">
        <f>TVA!AF24</f>
        <v>450</v>
      </c>
      <c r="AG48" s="95">
        <f>TVA!AG24</f>
        <v>450</v>
      </c>
      <c r="AH48" s="95">
        <f>TVA!AH24</f>
        <v>450</v>
      </c>
      <c r="AI48" s="95">
        <f>TVA!AI24</f>
        <v>450</v>
      </c>
      <c r="AJ48" s="95">
        <f>TVA!AJ24</f>
        <v>450</v>
      </c>
      <c r="AK48" s="95">
        <f>TVA!AK24</f>
        <v>450</v>
      </c>
      <c r="AL48" s="95">
        <f>TVA!AL24</f>
        <v>450</v>
      </c>
      <c r="AM48" s="95">
        <f>TVA!AM24</f>
        <v>450</v>
      </c>
      <c r="AN48" s="95">
        <f>TVA!AN24</f>
        <v>450</v>
      </c>
      <c r="AO48" s="95">
        <f>TVA!AO24</f>
        <v>450</v>
      </c>
      <c r="AP48" s="95">
        <f>TVA!AP24</f>
        <v>450</v>
      </c>
      <c r="AQ48" s="95">
        <f>TVA!AQ24</f>
        <v>450</v>
      </c>
      <c r="AR48" s="95">
        <f>TVA!AR24</f>
        <v>450</v>
      </c>
      <c r="AS48" s="95">
        <f>TVA!AS24</f>
        <v>450</v>
      </c>
      <c r="AT48" s="95">
        <f>TVA!AT24</f>
        <v>450</v>
      </c>
      <c r="AU48" s="95">
        <f>TVA!AU24</f>
        <v>450</v>
      </c>
      <c r="AV48" s="95">
        <f>TVA!AV24</f>
        <v>450</v>
      </c>
      <c r="AW48" s="95">
        <f>TVA!AW24</f>
        <v>450</v>
      </c>
      <c r="AX48" s="95">
        <f>TVA!AX24</f>
        <v>450</v>
      </c>
      <c r="AY48" s="95">
        <f>TVA!AY24</f>
        <v>450</v>
      </c>
      <c r="AZ48" s="95">
        <f>TVA!AZ24</f>
        <v>450</v>
      </c>
      <c r="BA48" s="95">
        <f>TVA!BA24</f>
        <v>450</v>
      </c>
      <c r="BB48" s="95">
        <f>TVA!BB24</f>
        <v>450</v>
      </c>
      <c r="BC48" s="95">
        <f>TVA!BC24</f>
        <v>450</v>
      </c>
      <c r="BD48" s="95">
        <f>TVA!BD24</f>
        <v>450</v>
      </c>
      <c r="BE48" s="95">
        <f>TVA!BE24</f>
        <v>450</v>
      </c>
      <c r="BF48" s="95">
        <f>TVA!BF24</f>
        <v>450</v>
      </c>
      <c r="BG48" s="95">
        <f>TVA!BG24</f>
        <v>450</v>
      </c>
      <c r="BH48" s="95">
        <f>TVA!BH24</f>
        <v>450</v>
      </c>
      <c r="BI48" s="95">
        <f>TVA!BI24</f>
        <v>450</v>
      </c>
      <c r="BJ48" s="95">
        <f>TVA!BJ24</f>
        <v>450</v>
      </c>
      <c r="BK48" s="100"/>
    </row>
    <row r="49" spans="1:63">
      <c r="A49"/>
      <c r="B49" s="131" t="s">
        <v>87</v>
      </c>
      <c r="C49" s="95"/>
      <c r="D49" s="95">
        <f t="shared" ref="D49:AI49" si="10">C16</f>
        <v>0</v>
      </c>
      <c r="E49" s="95">
        <f t="shared" si="10"/>
        <v>0</v>
      </c>
      <c r="F49" s="95">
        <f t="shared" si="10"/>
        <v>0</v>
      </c>
      <c r="G49" s="95">
        <f t="shared" si="10"/>
        <v>0</v>
      </c>
      <c r="H49" s="95">
        <f t="shared" si="10"/>
        <v>0</v>
      </c>
      <c r="I49" s="95">
        <f t="shared" si="10"/>
        <v>0</v>
      </c>
      <c r="J49" s="95">
        <f t="shared" si="10"/>
        <v>0</v>
      </c>
      <c r="K49" s="95">
        <f t="shared" si="10"/>
        <v>0</v>
      </c>
      <c r="L49" s="95">
        <f t="shared" si="10"/>
        <v>0</v>
      </c>
      <c r="M49" s="95">
        <f t="shared" si="10"/>
        <v>0</v>
      </c>
      <c r="N49" s="95">
        <f t="shared" si="10"/>
        <v>0</v>
      </c>
      <c r="O49" s="95">
        <f t="shared" si="10"/>
        <v>0</v>
      </c>
      <c r="P49" s="95">
        <f t="shared" si="10"/>
        <v>0</v>
      </c>
      <c r="Q49" s="95">
        <f t="shared" si="10"/>
        <v>0</v>
      </c>
      <c r="R49" s="95">
        <f t="shared" si="10"/>
        <v>0</v>
      </c>
      <c r="S49" s="95">
        <f t="shared" si="10"/>
        <v>0</v>
      </c>
      <c r="T49" s="95">
        <f t="shared" si="10"/>
        <v>0</v>
      </c>
      <c r="U49" s="95">
        <f t="shared" si="10"/>
        <v>0</v>
      </c>
      <c r="V49" s="95">
        <f t="shared" si="10"/>
        <v>0</v>
      </c>
      <c r="W49" s="95">
        <f t="shared" si="10"/>
        <v>0</v>
      </c>
      <c r="X49" s="95">
        <f t="shared" si="10"/>
        <v>0</v>
      </c>
      <c r="Y49" s="95">
        <f t="shared" si="10"/>
        <v>0</v>
      </c>
      <c r="Z49" s="95">
        <f t="shared" si="10"/>
        <v>0</v>
      </c>
      <c r="AA49" s="95">
        <f t="shared" si="10"/>
        <v>0</v>
      </c>
      <c r="AB49" s="95">
        <f t="shared" si="10"/>
        <v>0</v>
      </c>
      <c r="AC49" s="95">
        <f t="shared" si="10"/>
        <v>0</v>
      </c>
      <c r="AD49" s="95">
        <f t="shared" si="10"/>
        <v>0</v>
      </c>
      <c r="AE49" s="95">
        <f t="shared" si="10"/>
        <v>0</v>
      </c>
      <c r="AF49" s="95">
        <f t="shared" si="10"/>
        <v>0</v>
      </c>
      <c r="AG49" s="95">
        <f t="shared" si="10"/>
        <v>0</v>
      </c>
      <c r="AH49" s="95">
        <f t="shared" si="10"/>
        <v>0</v>
      </c>
      <c r="AI49" s="95">
        <f t="shared" si="10"/>
        <v>0</v>
      </c>
      <c r="AJ49" s="95">
        <f t="shared" ref="AJ49:BJ49" si="11">AI16</f>
        <v>0</v>
      </c>
      <c r="AK49" s="95">
        <f t="shared" si="11"/>
        <v>0</v>
      </c>
      <c r="AL49" s="95">
        <f t="shared" si="11"/>
        <v>0</v>
      </c>
      <c r="AM49" s="95">
        <f t="shared" si="11"/>
        <v>0</v>
      </c>
      <c r="AN49" s="95">
        <f t="shared" si="11"/>
        <v>0</v>
      </c>
      <c r="AO49" s="95">
        <f t="shared" si="11"/>
        <v>0</v>
      </c>
      <c r="AP49" s="95">
        <f t="shared" si="11"/>
        <v>0</v>
      </c>
      <c r="AQ49" s="95">
        <f t="shared" si="11"/>
        <v>0</v>
      </c>
      <c r="AR49" s="95">
        <f t="shared" si="11"/>
        <v>0</v>
      </c>
      <c r="AS49" s="95">
        <f t="shared" si="11"/>
        <v>0</v>
      </c>
      <c r="AT49" s="95">
        <f t="shared" si="11"/>
        <v>0</v>
      </c>
      <c r="AU49" s="95">
        <f t="shared" si="11"/>
        <v>0</v>
      </c>
      <c r="AV49" s="95">
        <f t="shared" si="11"/>
        <v>0</v>
      </c>
      <c r="AW49" s="95">
        <f t="shared" si="11"/>
        <v>0</v>
      </c>
      <c r="AX49" s="95">
        <f t="shared" si="11"/>
        <v>0</v>
      </c>
      <c r="AY49" s="95">
        <f t="shared" si="11"/>
        <v>0</v>
      </c>
      <c r="AZ49" s="95">
        <f t="shared" si="11"/>
        <v>0</v>
      </c>
      <c r="BA49" s="95">
        <f t="shared" si="11"/>
        <v>0</v>
      </c>
      <c r="BB49" s="95">
        <f t="shared" si="11"/>
        <v>0</v>
      </c>
      <c r="BC49" s="95">
        <f t="shared" si="11"/>
        <v>0</v>
      </c>
      <c r="BD49" s="95">
        <f t="shared" si="11"/>
        <v>0</v>
      </c>
      <c r="BE49" s="95">
        <f t="shared" si="11"/>
        <v>0</v>
      </c>
      <c r="BF49" s="95">
        <f t="shared" si="11"/>
        <v>0</v>
      </c>
      <c r="BG49" s="95">
        <f t="shared" si="11"/>
        <v>0</v>
      </c>
      <c r="BH49" s="95">
        <f t="shared" si="11"/>
        <v>0</v>
      </c>
      <c r="BI49" s="95">
        <f t="shared" si="11"/>
        <v>0</v>
      </c>
      <c r="BJ49" s="95">
        <f t="shared" si="11"/>
        <v>0</v>
      </c>
      <c r="BK49" s="100"/>
    </row>
    <row r="50" spans="1:63">
      <c r="A50"/>
      <c r="B50" s="131" t="s">
        <v>58</v>
      </c>
      <c r="C50" s="95">
        <f>'Personnel - Calculs auto'!B81</f>
        <v>0</v>
      </c>
      <c r="D50" s="95">
        <f>'Personnel - Calculs auto'!C81</f>
        <v>0</v>
      </c>
      <c r="E50" s="95">
        <f>'Personnel - Calculs auto'!D81</f>
        <v>0</v>
      </c>
      <c r="F50" s="95">
        <f>'Personnel - Calculs auto'!E81</f>
        <v>0</v>
      </c>
      <c r="G50" s="95">
        <f>'Personnel - Calculs auto'!F81</f>
        <v>0</v>
      </c>
      <c r="H50" s="95">
        <f>'Personnel - Calculs auto'!G81</f>
        <v>0</v>
      </c>
      <c r="I50" s="95">
        <f>'Personnel - Calculs auto'!H81</f>
        <v>0</v>
      </c>
      <c r="J50" s="95">
        <f>'Personnel - Calculs auto'!I81</f>
        <v>0</v>
      </c>
      <c r="K50" s="95">
        <f>'Personnel - Calculs auto'!J81</f>
        <v>0</v>
      </c>
      <c r="L50" s="95">
        <f>'Personnel - Calculs auto'!K81</f>
        <v>0</v>
      </c>
      <c r="M50" s="95">
        <f>'Personnel - Calculs auto'!L81</f>
        <v>0</v>
      </c>
      <c r="N50" s="95">
        <f>'Personnel - Calculs auto'!M81</f>
        <v>0</v>
      </c>
      <c r="O50" s="95">
        <f>'Personnel - Calculs auto'!O81</f>
        <v>0</v>
      </c>
      <c r="P50" s="95">
        <f>'Personnel - Calculs auto'!P81</f>
        <v>0</v>
      </c>
      <c r="Q50" s="95">
        <f>'Personnel - Calculs auto'!Q81</f>
        <v>0</v>
      </c>
      <c r="R50" s="95">
        <f>'Personnel - Calculs auto'!R81</f>
        <v>0</v>
      </c>
      <c r="S50" s="95">
        <f>'Personnel - Calculs auto'!S81</f>
        <v>0</v>
      </c>
      <c r="T50" s="95">
        <f>'Personnel - Calculs auto'!T81</f>
        <v>0</v>
      </c>
      <c r="U50" s="95">
        <f>'Personnel - Calculs auto'!U81</f>
        <v>0</v>
      </c>
      <c r="V50" s="95">
        <f>'Personnel - Calculs auto'!V81</f>
        <v>0</v>
      </c>
      <c r="W50" s="95">
        <f>'Personnel - Calculs auto'!W81</f>
        <v>0</v>
      </c>
      <c r="X50" s="95">
        <f>'Personnel - Calculs auto'!X81</f>
        <v>0</v>
      </c>
      <c r="Y50" s="95">
        <f>'Personnel - Calculs auto'!Y81</f>
        <v>0</v>
      </c>
      <c r="Z50" s="95">
        <f>'Personnel - Calculs auto'!Z81</f>
        <v>0</v>
      </c>
      <c r="AA50" s="95">
        <f>'Personnel - Calculs auto'!$AB$81/6</f>
        <v>0</v>
      </c>
      <c r="AB50" s="95">
        <f>'Personnel - Calculs auto'!$AB$81/6</f>
        <v>0</v>
      </c>
      <c r="AC50" s="95">
        <f>'Personnel - Calculs auto'!$AB$81/6</f>
        <v>0</v>
      </c>
      <c r="AD50" s="95">
        <f>'Personnel - Calculs auto'!$AB$81/6</f>
        <v>0</v>
      </c>
      <c r="AE50" s="95">
        <f>'Personnel - Calculs auto'!$AB$81/6</f>
        <v>0</v>
      </c>
      <c r="AF50" s="95">
        <f>'Personnel - Calculs auto'!$AB$81/6</f>
        <v>0</v>
      </c>
      <c r="AG50" s="95">
        <f>'Personnel - Calculs auto'!$AC$81/6</f>
        <v>0</v>
      </c>
      <c r="AH50" s="95">
        <f>'Personnel - Calculs auto'!$AC$81/6</f>
        <v>0</v>
      </c>
      <c r="AI50" s="95">
        <f>'Personnel - Calculs auto'!$AC$81/6</f>
        <v>0</v>
      </c>
      <c r="AJ50" s="95">
        <f>'Personnel - Calculs auto'!$AC$81/6</f>
        <v>0</v>
      </c>
      <c r="AK50" s="95">
        <f>'Personnel - Calculs auto'!$AC$81/6</f>
        <v>0</v>
      </c>
      <c r="AL50" s="95">
        <f>'Personnel - Calculs auto'!$AC$81/6</f>
        <v>0</v>
      </c>
      <c r="AM50" s="95">
        <f>'Personnel - Calculs auto'!$AE$81/6</f>
        <v>0</v>
      </c>
      <c r="AN50" s="95">
        <f>'Personnel - Calculs auto'!$AE$81/6</f>
        <v>0</v>
      </c>
      <c r="AO50" s="95">
        <f>'Personnel - Calculs auto'!$AE$81/6</f>
        <v>0</v>
      </c>
      <c r="AP50" s="95">
        <f>'Personnel - Calculs auto'!$AE$81/6</f>
        <v>0</v>
      </c>
      <c r="AQ50" s="95">
        <f>'Personnel - Calculs auto'!$AE$81/6</f>
        <v>0</v>
      </c>
      <c r="AR50" s="95">
        <f>'Personnel - Calculs auto'!$AE$81/6</f>
        <v>0</v>
      </c>
      <c r="AS50" s="95">
        <f>'Personnel - Calculs auto'!$AF$81/6</f>
        <v>0</v>
      </c>
      <c r="AT50" s="95">
        <f>'Personnel - Calculs auto'!$AF$81/6</f>
        <v>0</v>
      </c>
      <c r="AU50" s="95">
        <f>'Personnel - Calculs auto'!$AF$81/6</f>
        <v>0</v>
      </c>
      <c r="AV50" s="95">
        <f>'Personnel - Calculs auto'!$AF$81/6</f>
        <v>0</v>
      </c>
      <c r="AW50" s="95">
        <f>'Personnel - Calculs auto'!$AF$81/6</f>
        <v>0</v>
      </c>
      <c r="AX50" s="95">
        <f>'Personnel - Calculs auto'!$AF$81/6</f>
        <v>0</v>
      </c>
      <c r="AY50" s="95">
        <f>'Personnel - Calculs auto'!$AH$81/6</f>
        <v>0</v>
      </c>
      <c r="AZ50" s="95">
        <f>'Personnel - Calculs auto'!$AH$81/6</f>
        <v>0</v>
      </c>
      <c r="BA50" s="95">
        <f>'Personnel - Calculs auto'!$AH$81/6</f>
        <v>0</v>
      </c>
      <c r="BB50" s="95">
        <f>'Personnel - Calculs auto'!$AH$81/6</f>
        <v>0</v>
      </c>
      <c r="BC50" s="95">
        <f>'Personnel - Calculs auto'!$AH$81/6</f>
        <v>0</v>
      </c>
      <c r="BD50" s="95">
        <f>'Personnel - Calculs auto'!$AH$81/6</f>
        <v>0</v>
      </c>
      <c r="BE50" s="95">
        <f>'Personnel - Calculs auto'!$AI$81/6</f>
        <v>0</v>
      </c>
      <c r="BF50" s="95">
        <f>'Personnel - Calculs auto'!$AI$81/6</f>
        <v>0</v>
      </c>
      <c r="BG50" s="95">
        <f>'Personnel - Calculs auto'!$AI$81/6</f>
        <v>0</v>
      </c>
      <c r="BH50" s="95">
        <f>'Personnel - Calculs auto'!$AI$81/6</f>
        <v>0</v>
      </c>
      <c r="BI50" s="95">
        <f>'Personnel - Calculs auto'!$AI$81/6</f>
        <v>0</v>
      </c>
      <c r="BJ50" s="95">
        <f>'Personnel - Calculs auto'!$AI$81/6</f>
        <v>0</v>
      </c>
      <c r="BK50" s="100"/>
    </row>
    <row r="51" spans="1:63">
      <c r="A51"/>
      <c r="B51" s="131" t="s">
        <v>59</v>
      </c>
      <c r="C51" s="95">
        <f>'Impôts et taxes'!$C$14/12</f>
        <v>20.074166666666667</v>
      </c>
      <c r="D51" s="95">
        <f>'Impôts et taxes'!$C$14/12</f>
        <v>20.074166666666667</v>
      </c>
      <c r="E51" s="95">
        <f>'Impôts et taxes'!$C$14/12</f>
        <v>20.074166666666667</v>
      </c>
      <c r="F51" s="95">
        <f>'Impôts et taxes'!$C$14/12</f>
        <v>20.074166666666667</v>
      </c>
      <c r="G51" s="95">
        <f>'Impôts et taxes'!$C$14/12</f>
        <v>20.074166666666667</v>
      </c>
      <c r="H51" s="95">
        <f>'Impôts et taxes'!$C$14/12</f>
        <v>20.074166666666667</v>
      </c>
      <c r="I51" s="95">
        <f>'Impôts et taxes'!$C$14/12</f>
        <v>20.074166666666667</v>
      </c>
      <c r="J51" s="95">
        <f>'Impôts et taxes'!$C$14/12</f>
        <v>20.074166666666667</v>
      </c>
      <c r="K51" s="95">
        <f>'Impôts et taxes'!$C$14/12</f>
        <v>20.074166666666667</v>
      </c>
      <c r="L51" s="95">
        <f>'Impôts et taxes'!$C$14/12</f>
        <v>20.074166666666667</v>
      </c>
      <c r="M51" s="95">
        <f>'Impôts et taxes'!$C$14/12</f>
        <v>20.074166666666667</v>
      </c>
      <c r="N51" s="95">
        <f>'Impôts et taxes'!$C$14/12</f>
        <v>20.074166666666667</v>
      </c>
      <c r="O51" s="95">
        <f>'Impôts et taxes'!$D$14/12</f>
        <v>20.074166666666667</v>
      </c>
      <c r="P51" s="95">
        <f>'Impôts et taxes'!$D$14/12</f>
        <v>20.074166666666667</v>
      </c>
      <c r="Q51" s="95">
        <f>'Impôts et taxes'!$D$14/12+'Comptes de résultats'!C34+(0.25*'Comptes de résultats'!C34)</f>
        <v>20.074166666666667</v>
      </c>
      <c r="R51" s="95">
        <f>'Impôts et taxes'!$D$14/12</f>
        <v>20.074166666666667</v>
      </c>
      <c r="S51" s="95">
        <f>'Impôts et taxes'!$D$14/12</f>
        <v>20.074166666666667</v>
      </c>
      <c r="T51" s="95">
        <f>'Impôts et taxes'!$D$14/12+(0.25*'Comptes de résultats'!C34)</f>
        <v>20.074166666666667</v>
      </c>
      <c r="U51" s="95">
        <f>'Impôts et taxes'!$D$14/12</f>
        <v>20.074166666666667</v>
      </c>
      <c r="V51" s="95">
        <f>'Impôts et taxes'!$D$14/12</f>
        <v>20.074166666666667</v>
      </c>
      <c r="W51" s="95">
        <f>'Impôts et taxes'!$D$14/12+(0.25*'Comptes de résultats'!C34)</f>
        <v>20.074166666666667</v>
      </c>
      <c r="X51" s="95">
        <f>'Impôts et taxes'!$D$14/12</f>
        <v>20.074166666666667</v>
      </c>
      <c r="Y51" s="95">
        <f>'Impôts et taxes'!$D$14/12</f>
        <v>20.074166666666667</v>
      </c>
      <c r="Z51" s="95">
        <f>'Impôts et taxes'!$D$14/12+(0.25*'Comptes de résultats'!C34)</f>
        <v>20.074166666666667</v>
      </c>
      <c r="AA51" s="95">
        <f>'Impôts et taxes'!$E$14/12</f>
        <v>20.074166666666667</v>
      </c>
      <c r="AB51" s="95">
        <f>'Impôts et taxes'!$E$14/12</f>
        <v>20.074166666666667</v>
      </c>
      <c r="AC51" s="95">
        <f>'Impôts et taxes'!$E$14/12+'Comptes de résultats'!D34-'Comptes de résultats'!C34+(0.25*'Comptes de résultats'!D34)</f>
        <v>20.074166666666667</v>
      </c>
      <c r="AD51" s="95">
        <f>'Impôts et taxes'!$E$14/12</f>
        <v>20.074166666666667</v>
      </c>
      <c r="AE51" s="95">
        <f>'Impôts et taxes'!$E$14/12</f>
        <v>20.074166666666667</v>
      </c>
      <c r="AF51" s="95">
        <f>'Impôts et taxes'!$E$14/12+(0.25*'Comptes de résultats'!D34)</f>
        <v>20.074166666666667</v>
      </c>
      <c r="AG51" s="95">
        <f>'Impôts et taxes'!$E$14/12</f>
        <v>20.074166666666667</v>
      </c>
      <c r="AH51" s="95">
        <f>'Impôts et taxes'!$E$14/12</f>
        <v>20.074166666666667</v>
      </c>
      <c r="AI51" s="95">
        <f>'Impôts et taxes'!$E$14/12+(0.25*'Comptes de résultats'!D34)</f>
        <v>20.074166666666667</v>
      </c>
      <c r="AJ51" s="95">
        <f>'Impôts et taxes'!$E$14/12</f>
        <v>20.074166666666667</v>
      </c>
      <c r="AK51" s="95">
        <f>'Impôts et taxes'!$E$14/12</f>
        <v>20.074166666666667</v>
      </c>
      <c r="AL51" s="95">
        <f>'Impôts et taxes'!$E$14/12+(0.25*'Comptes de résultats'!D34)</f>
        <v>20.074166666666667</v>
      </c>
      <c r="AM51" s="95">
        <f>'Impôts et taxes'!$F$14/12</f>
        <v>20.074166666666667</v>
      </c>
      <c r="AN51" s="95">
        <f>'Impôts et taxes'!$F$14/12</f>
        <v>20.074166666666667</v>
      </c>
      <c r="AO51" s="95">
        <f>'Impôts et taxes'!$F$14/12+'Comptes de résultats'!E34-'Comptes de résultats'!D34+(0.25*'Comptes de résultats'!E34)</f>
        <v>20.074166666666667</v>
      </c>
      <c r="AP51" s="95">
        <f>'Impôts et taxes'!$F$14/12</f>
        <v>20.074166666666667</v>
      </c>
      <c r="AQ51" s="95">
        <f>'Impôts et taxes'!$F$14/12</f>
        <v>20.074166666666667</v>
      </c>
      <c r="AR51" s="95">
        <f>'Impôts et taxes'!$F$14/12+(0.25*'Comptes de résultats'!E34)</f>
        <v>20.074166666666667</v>
      </c>
      <c r="AS51" s="95">
        <f>'Impôts et taxes'!$F$14/12</f>
        <v>20.074166666666667</v>
      </c>
      <c r="AT51" s="95">
        <f>'Impôts et taxes'!$F$14/12</f>
        <v>20.074166666666667</v>
      </c>
      <c r="AU51" s="95">
        <f>'Impôts et taxes'!$F$14/12+(0.25*'Comptes de résultats'!E34)</f>
        <v>20.074166666666667</v>
      </c>
      <c r="AV51" s="95">
        <f>'Impôts et taxes'!$F$14/12</f>
        <v>20.074166666666667</v>
      </c>
      <c r="AW51" s="95">
        <f>'Impôts et taxes'!$F$14/12</f>
        <v>20.074166666666667</v>
      </c>
      <c r="AX51" s="95">
        <f>'Impôts et taxes'!$F$14/12+(0.25*'Comptes de résultats'!E34)</f>
        <v>20.074166666666667</v>
      </c>
      <c r="AY51" s="95">
        <f>'Impôts et taxes'!$G$14/12</f>
        <v>20.074166666666667</v>
      </c>
      <c r="AZ51" s="95">
        <f>'Impôts et taxes'!$G$14/12</f>
        <v>20.074166666666667</v>
      </c>
      <c r="BA51" s="95">
        <f>'Impôts et taxes'!$G$14/12+'Comptes de résultats'!F34-'Comptes de résultats'!E34+(0.25*'Comptes de résultats'!F34)</f>
        <v>20.074166666666667</v>
      </c>
      <c r="BB51" s="95">
        <f>'Impôts et taxes'!$G$14/12</f>
        <v>20.074166666666667</v>
      </c>
      <c r="BC51" s="95">
        <f>'Impôts et taxes'!$G$14/12</f>
        <v>20.074166666666667</v>
      </c>
      <c r="BD51" s="95">
        <f>'Impôts et taxes'!$G$14/12+(0.25*'Comptes de résultats'!F34)</f>
        <v>20.074166666666667</v>
      </c>
      <c r="BE51" s="95">
        <f>'Impôts et taxes'!$G$14/12</f>
        <v>20.074166666666667</v>
      </c>
      <c r="BF51" s="95">
        <f>'Impôts et taxes'!$G$14/12</f>
        <v>20.074166666666667</v>
      </c>
      <c r="BG51" s="95">
        <f>'Impôts et taxes'!$G$14/12+(0.25*'Comptes de résultats'!F34)</f>
        <v>20.074166666666667</v>
      </c>
      <c r="BH51" s="95">
        <f>'Impôts et taxes'!$G$14/12</f>
        <v>20.074166666666667</v>
      </c>
      <c r="BI51" s="95">
        <f>'Impôts et taxes'!$G$14/12</f>
        <v>20.074166666666667</v>
      </c>
      <c r="BJ51" s="95">
        <f>'Impôts et taxes'!$G$14/12+(0.25*'Comptes de résultats'!F34)</f>
        <v>20.074166666666667</v>
      </c>
      <c r="BK51" s="100"/>
    </row>
    <row r="52" spans="1:63">
      <c r="A52"/>
    </row>
    <row r="53" spans="1:63">
      <c r="A53"/>
      <c r="B53" s="235" t="s">
        <v>53</v>
      </c>
      <c r="C53" s="236"/>
      <c r="D53" s="236"/>
      <c r="E53" s="236"/>
      <c r="F53" s="236"/>
      <c r="G53" s="236"/>
      <c r="H53" s="236"/>
      <c r="I53" s="236"/>
      <c r="J53" s="236"/>
      <c r="K53" s="236"/>
      <c r="L53" s="236"/>
      <c r="M53" s="236"/>
      <c r="N53" s="236"/>
      <c r="O53" s="236"/>
      <c r="P53" s="236"/>
      <c r="Q53" s="236"/>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6"/>
      <c r="AV53" s="236"/>
      <c r="AW53" s="236"/>
      <c r="AX53" s="236"/>
      <c r="AY53" s="236"/>
      <c r="AZ53" s="236"/>
      <c r="BA53" s="236"/>
      <c r="BB53" s="236"/>
      <c r="BC53" s="236"/>
      <c r="BD53" s="236"/>
      <c r="BE53" s="236"/>
      <c r="BF53" s="236"/>
      <c r="BG53" s="236"/>
      <c r="BH53" s="236"/>
      <c r="BI53" s="236"/>
      <c r="BJ53" s="237"/>
      <c r="BK53" s="100"/>
    </row>
    <row r="54" spans="1:63">
      <c r="A54"/>
      <c r="B54" s="134" t="s">
        <v>64</v>
      </c>
      <c r="C54" s="95">
        <f>Investissements!C28-Investissements!C9-C55</f>
        <v>0</v>
      </c>
      <c r="D54" s="95">
        <f>Investissements!D28-Investissements!D9-D55</f>
        <v>0</v>
      </c>
      <c r="E54" s="95">
        <f>Investissements!E28-Investissements!E9-E55</f>
        <v>0</v>
      </c>
      <c r="F54" s="95">
        <f>Investissements!F28-Investissements!F9-F55</f>
        <v>0</v>
      </c>
      <c r="G54" s="95">
        <f>Investissements!G28-Investissements!G9-G55</f>
        <v>0</v>
      </c>
      <c r="H54" s="95">
        <f>Investissements!H28-Investissements!H9-H55</f>
        <v>0</v>
      </c>
      <c r="I54" s="95">
        <f>Investissements!I28-Investissements!I9-I55</f>
        <v>0</v>
      </c>
      <c r="J54" s="95">
        <f>Investissements!J28-Investissements!J9-J55</f>
        <v>0</v>
      </c>
      <c r="K54" s="95">
        <f>Investissements!K28-Investissements!K9-K55</f>
        <v>0</v>
      </c>
      <c r="L54" s="95">
        <f>Investissements!L28-Investissements!L9-L55</f>
        <v>0</v>
      </c>
      <c r="M54" s="95">
        <f>Investissements!M28-Investissements!M9-M55</f>
        <v>0</v>
      </c>
      <c r="N54" s="95">
        <f>Investissements!N28-Investissements!N9-N55</f>
        <v>0</v>
      </c>
      <c r="O54" s="95">
        <f>Investissements!P28-Investissements!P9-O55</f>
        <v>0</v>
      </c>
      <c r="P54" s="95">
        <f>Investissements!Q28-Investissements!Q9-P55</f>
        <v>0</v>
      </c>
      <c r="Q54" s="95">
        <f>Investissements!R28-Investissements!R9-Q55</f>
        <v>0</v>
      </c>
      <c r="R54" s="95">
        <f>Investissements!S28-Investissements!S9-R55</f>
        <v>0</v>
      </c>
      <c r="S54" s="95">
        <f>Investissements!T28-Investissements!T9-S55</f>
        <v>0</v>
      </c>
      <c r="T54" s="95">
        <f>Investissements!U28-Investissements!U9-T55</f>
        <v>0</v>
      </c>
      <c r="U54" s="95">
        <f>Investissements!V28-Investissements!V9-U55</f>
        <v>0</v>
      </c>
      <c r="V54" s="95">
        <f>Investissements!W28-Investissements!W9-V55</f>
        <v>0</v>
      </c>
      <c r="W54" s="95">
        <f>Investissements!X28-Investissements!X9-W55</f>
        <v>0</v>
      </c>
      <c r="X54" s="95">
        <f>Investissements!Y28-Investissements!Y9-X55</f>
        <v>0</v>
      </c>
      <c r="Y54" s="95">
        <f>Investissements!Z28-Investissements!Z9-Y55</f>
        <v>0</v>
      </c>
      <c r="Z54" s="95">
        <f>Investissements!AA28-Investissements!AA9-Z55</f>
        <v>0</v>
      </c>
      <c r="AA54" s="95">
        <f>Investissements!AC28-Investissements!AC9-AA55</f>
        <v>0</v>
      </c>
      <c r="AB54" s="95"/>
      <c r="AC54" s="95"/>
      <c r="AD54" s="95"/>
      <c r="AE54" s="95"/>
      <c r="AF54" s="95"/>
      <c r="AG54" s="95">
        <f>Investissements!AD28-Investissements!AD9-AG55</f>
        <v>0</v>
      </c>
      <c r="AH54" s="95"/>
      <c r="AI54" s="95"/>
      <c r="AJ54" s="95"/>
      <c r="AK54" s="95"/>
      <c r="AL54" s="95"/>
      <c r="AM54" s="95">
        <f>Investissements!AF28-Investissements!AF9-AM55</f>
        <v>0</v>
      </c>
      <c r="AN54" s="95"/>
      <c r="AO54" s="95"/>
      <c r="AP54" s="95"/>
      <c r="AQ54" s="95"/>
      <c r="AR54" s="95"/>
      <c r="AS54" s="95">
        <f>Investissements!AG28-Investissements!AG9-AS55</f>
        <v>0</v>
      </c>
      <c r="AT54" s="95"/>
      <c r="AU54" s="95"/>
      <c r="AV54" s="95"/>
      <c r="AW54" s="95"/>
      <c r="AX54" s="95"/>
      <c r="AY54" s="95">
        <f>Investissements!AI28-Investissements!AI9-AY55</f>
        <v>0</v>
      </c>
      <c r="AZ54" s="95"/>
      <c r="BA54" s="95"/>
      <c r="BB54" s="95"/>
      <c r="BC54" s="95"/>
      <c r="BD54" s="95"/>
      <c r="BE54" s="95">
        <f>Investissements!AJ28-Investissements!AJ9-BE55</f>
        <v>0</v>
      </c>
      <c r="BF54" s="95"/>
      <c r="BG54" s="95"/>
      <c r="BH54" s="95"/>
      <c r="BI54" s="95"/>
      <c r="BJ54" s="95"/>
      <c r="BK54" s="100"/>
    </row>
    <row r="55" spans="1:63" s="15" customFormat="1">
      <c r="B55" s="134" t="s">
        <v>172</v>
      </c>
      <c r="C55" s="95">
        <f>SUMPRODUCT((Investissements!C9:C27)*(Investissements!$AS9:$AS27))</f>
        <v>0</v>
      </c>
      <c r="D55" s="95">
        <f>SUMPRODUCT((Investissements!D9:D27)*(Investissements!$AS9:$AS27))</f>
        <v>0</v>
      </c>
      <c r="E55" s="95">
        <f>SUMPRODUCT((Investissements!E9:E27)*(Investissements!$AS9:$AS27))</f>
        <v>0</v>
      </c>
      <c r="F55" s="95">
        <f>SUMPRODUCT((Investissements!F9:F27)*(Investissements!$AS9:$AS27))</f>
        <v>0</v>
      </c>
      <c r="G55" s="95">
        <f>SUMPRODUCT((Investissements!G9:G27)*(Investissements!$AS9:$AS27))</f>
        <v>0</v>
      </c>
      <c r="H55" s="95">
        <f>SUMPRODUCT((Investissements!H9:H27)*(Investissements!$AS9:$AS27))</f>
        <v>0</v>
      </c>
      <c r="I55" s="95">
        <f>SUMPRODUCT((Investissements!I9:I27)*(Investissements!$AS9:$AS27))</f>
        <v>0</v>
      </c>
      <c r="J55" s="95">
        <f>SUMPRODUCT((Investissements!J9:J27)*(Investissements!$AS9:$AS27))</f>
        <v>0</v>
      </c>
      <c r="K55" s="95">
        <f>SUMPRODUCT((Investissements!K9:K27)*(Investissements!$AS9:$AS27))</f>
        <v>0</v>
      </c>
      <c r="L55" s="95">
        <f>SUMPRODUCT((Investissements!L9:L27)*(Investissements!$AS9:$AS27))</f>
        <v>0</v>
      </c>
      <c r="M55" s="95">
        <f>SUMPRODUCT((Investissements!M9:M27)*(Investissements!$AS9:$AS27))</f>
        <v>0</v>
      </c>
      <c r="N55" s="95">
        <f>SUMPRODUCT((Investissements!N9:N27)*(Investissements!$AS9:$AS27))</f>
        <v>0</v>
      </c>
      <c r="O55" s="95">
        <f>SUMPRODUCT((Investissements!P9:P27)*(Investissements!$AS9:$AS27))</f>
        <v>0</v>
      </c>
      <c r="P55" s="95">
        <f>SUMPRODUCT((Investissements!Q9:Q27)*(Investissements!$AS9:$AS27))</f>
        <v>0</v>
      </c>
      <c r="Q55" s="95">
        <f>SUMPRODUCT((Investissements!R9:R27)*(Investissements!$AS9:$AS27))</f>
        <v>0</v>
      </c>
      <c r="R55" s="95">
        <f>SUMPRODUCT((Investissements!S9:S27)*(Investissements!$AS9:$AS27))</f>
        <v>0</v>
      </c>
      <c r="S55" s="95">
        <f>SUMPRODUCT((Investissements!T9:T27)*(Investissements!$AS9:$AS27))</f>
        <v>0</v>
      </c>
      <c r="T55" s="95">
        <f>SUMPRODUCT((Investissements!U9:U27)*(Investissements!$AS9:$AS27))</f>
        <v>0</v>
      </c>
      <c r="U55" s="95">
        <f>SUMPRODUCT((Investissements!V9:V27)*(Investissements!$AS9:$AS27))</f>
        <v>0</v>
      </c>
      <c r="V55" s="95">
        <f>SUMPRODUCT((Investissements!W9:W27)*(Investissements!$AS9:$AS27))</f>
        <v>0</v>
      </c>
      <c r="W55" s="95">
        <f>SUMPRODUCT((Investissements!X9:X27)*(Investissements!$AS9:$AS27))</f>
        <v>0</v>
      </c>
      <c r="X55" s="95">
        <f>SUMPRODUCT((Investissements!Y9:Y27)*(Investissements!$AS9:$AS27))</f>
        <v>0</v>
      </c>
      <c r="Y55" s="95">
        <f>SUMPRODUCT((Investissements!Z9:Z27)*(Investissements!$AS9:$AS27))</f>
        <v>0</v>
      </c>
      <c r="Z55" s="95">
        <f>SUMPRODUCT((Investissements!AA9:AA27)*(Investissements!$AS9:$AS27))</f>
        <v>0</v>
      </c>
      <c r="AA55" s="95">
        <f>SUMPRODUCT((Investissements!AC9:AC27)*(Investissements!$AS9:$AS27))</f>
        <v>0</v>
      </c>
      <c r="AB55" s="95"/>
      <c r="AC55" s="95"/>
      <c r="AD55" s="95"/>
      <c r="AE55" s="95"/>
      <c r="AF55" s="95"/>
      <c r="AG55" s="95">
        <f>SUMPRODUCT((Investissements!AD9:AD27)*(Investissements!$AS9:$AS27))</f>
        <v>0</v>
      </c>
      <c r="AH55" s="95"/>
      <c r="AI55" s="95"/>
      <c r="AJ55" s="95"/>
      <c r="AK55" s="95"/>
      <c r="AL55" s="95"/>
      <c r="AM55" s="95">
        <f>SUMPRODUCT((Investissements!AF9:AF27)*(Investissements!$AS9:$AS27))</f>
        <v>0</v>
      </c>
      <c r="AN55" s="95"/>
      <c r="AO55" s="95"/>
      <c r="AP55" s="95"/>
      <c r="AQ55" s="95"/>
      <c r="AR55" s="95"/>
      <c r="AS55" s="95">
        <f>SUMPRODUCT((Investissements!AG9:AG27)*(Investissements!$AS9:$AS27))</f>
        <v>0</v>
      </c>
      <c r="AT55" s="95"/>
      <c r="AU55" s="95"/>
      <c r="AV55" s="95"/>
      <c r="AW55" s="95"/>
      <c r="AX55" s="95"/>
      <c r="AY55" s="95">
        <f>SUMPRODUCT((Investissements!AI9:AI27)*(Investissements!$AS9:$AS27))</f>
        <v>0</v>
      </c>
      <c r="AZ55" s="95"/>
      <c r="BA55" s="95"/>
      <c r="BB55" s="95"/>
      <c r="BC55" s="95"/>
      <c r="BD55" s="95"/>
      <c r="BE55" s="95">
        <f>SUMPRODUCT((Investissements!AJ9:AJ27)*(Investissements!$AS9:$AS27))</f>
        <v>0</v>
      </c>
      <c r="BF55" s="95"/>
      <c r="BG55" s="95"/>
      <c r="BH55" s="95"/>
      <c r="BI55" s="95"/>
      <c r="BJ55" s="95"/>
      <c r="BK55" s="100"/>
    </row>
    <row r="56" spans="1:63">
      <c r="A56"/>
      <c r="B56" s="134" t="s">
        <v>122</v>
      </c>
      <c r="C56" s="95">
        <f>-PMT(Config!$C$99/12,Config!$C$101,SUM(INDEX($C22:$BJ22,,IF((COLUMN(C$56)-COLUMN($C$56)+1)&gt;Config!$C$101,(COLUMN(C$56)-COLUMN($C$56)+1)-Config!$C$101,0)+1):INDEX($C22:$BJ22,,COLUMN(C$56)-COLUMN($C$56)+1)),,)</f>
        <v>0</v>
      </c>
      <c r="D56" s="95">
        <f>-PMT(Config!$C$99/12,Config!$C$101,SUM(INDEX($C22:$BJ22,,IF((COLUMN(D$56)-COLUMN($C$56)+1)&gt;Config!$C$101,(COLUMN(D$56)-COLUMN($C$56)+1)-Config!$C$101,0)+1):INDEX($C22:$BJ22,,COLUMN(D$56)-COLUMN($C$56)+1)),,)</f>
        <v>0</v>
      </c>
      <c r="E56" s="95">
        <f>-PMT(Config!$C$99/12,Config!$C$101,SUM(INDEX($C22:$BJ22,,IF((COLUMN(E$56)-COLUMN($C$56)+1)&gt;Config!$C$101,(COLUMN(E$56)-COLUMN($C$56)+1)-Config!$C$101,0)+1):INDEX($C22:$BJ22,,COLUMN(E$56)-COLUMN($C$56)+1)),,)</f>
        <v>0</v>
      </c>
      <c r="F56" s="95">
        <f>-PMT(Config!$C$99/12,Config!$C$101,SUM(INDEX($C22:$BJ22,,IF((COLUMN(F$56)-COLUMN($C$56)+1)&gt;Config!$C$101,(COLUMN(F$56)-COLUMN($C$56)+1)-Config!$C$101,0)+1):INDEX($C22:$BJ22,,COLUMN(F$56)-COLUMN($C$56)+1)),,)</f>
        <v>0</v>
      </c>
      <c r="G56" s="95">
        <f>-PMT(Config!$C$99/12,Config!$C$101,SUM(INDEX($C22:$BJ22,,IF((COLUMN(G$56)-COLUMN($C$56)+1)&gt;Config!$C$101,(COLUMN(G$56)-COLUMN($C$56)+1)-Config!$C$101,0)+1):INDEX($C22:$BJ22,,COLUMN(G$56)-COLUMN($C$56)+1)),,)</f>
        <v>0</v>
      </c>
      <c r="H56" s="95">
        <f>-PMT(Config!$C$99/12,Config!$C$101,SUM(INDEX($C22:$BJ22,,IF((COLUMN(H$56)-COLUMN($C$56)+1)&gt;Config!$C$101,(COLUMN(H$56)-COLUMN($C$56)+1)-Config!$C$101,0)+1):INDEX($C22:$BJ22,,COLUMN(H$56)-COLUMN($C$56)+1)),,)</f>
        <v>0</v>
      </c>
      <c r="I56" s="95">
        <f>-PMT(Config!$C$99/12,Config!$C$101,SUM(INDEX($C22:$BJ22,,IF((COLUMN(I$56)-COLUMN($C$56)+1)&gt;Config!$C$101,(COLUMN(I$56)-COLUMN($C$56)+1)-Config!$C$101,0)+1):INDEX($C22:$BJ22,,COLUMN(I$56)-COLUMN($C$56)+1)),,)</f>
        <v>0</v>
      </c>
      <c r="J56" s="95">
        <f>-PMT(Config!$C$99/12,Config!$C$101,SUM(INDEX($C22:$BJ22,,IF((COLUMN(J$56)-COLUMN($C$56)+1)&gt;Config!$C$101,(COLUMN(J$56)-COLUMN($C$56)+1)-Config!$C$101,0)+1):INDEX($C22:$BJ22,,COLUMN(J$56)-COLUMN($C$56)+1)),,)</f>
        <v>0</v>
      </c>
      <c r="K56" s="95">
        <f>-PMT(Config!$C$99/12,Config!$C$101,SUM(INDEX($C22:$BJ22,,IF((COLUMN(K$56)-COLUMN($C$56)+1)&gt;Config!$C$101,(COLUMN(K$56)-COLUMN($C$56)+1)-Config!$C$101,0)+1):INDEX($C22:$BJ22,,COLUMN(K$56)-COLUMN($C$56)+1)),,)</f>
        <v>0</v>
      </c>
      <c r="L56" s="95">
        <f>-PMT(Config!$C$99/12,Config!$C$101,SUM(INDEX($C22:$BJ22,,IF((COLUMN(L$56)-COLUMN($C$56)+1)&gt;Config!$C$101,(COLUMN(L$56)-COLUMN($C$56)+1)-Config!$C$101,0)+1):INDEX($C22:$BJ22,,COLUMN(L$56)-COLUMN($C$56)+1)),,)</f>
        <v>0</v>
      </c>
      <c r="M56" s="95">
        <f>-PMT(Config!$C$99/12,Config!$C$101,SUM(INDEX($C22:$BJ22,,IF((COLUMN(M$56)-COLUMN($C$56)+1)&gt;Config!$C$101,(COLUMN(M$56)-COLUMN($C$56)+1)-Config!$C$101,0)+1):INDEX($C22:$BJ22,,COLUMN(M$56)-COLUMN($C$56)+1)),,)</f>
        <v>0</v>
      </c>
      <c r="N56" s="95">
        <f>-PMT(Config!$C$99/12,Config!$C$101,SUM(INDEX($C22:$BJ22,,IF((COLUMN(N$56)-COLUMN($C$56)+1)&gt;Config!$C$101,(COLUMN(N$56)-COLUMN($C$56)+1)-Config!$C$101,0)+1):INDEX($C22:$BJ22,,COLUMN(N$56)-COLUMN($C$56)+1)),,)</f>
        <v>0</v>
      </c>
      <c r="O56" s="95">
        <f>-PMT(Config!$C$99/12,Config!$C$101,SUM(INDEX($C22:$BJ22,,IF((COLUMN(O$56)-COLUMN($C$56)+1)&gt;Config!$C$101,(COLUMN(O$56)-COLUMN($C$56)+1)-Config!$C$101,0)+1):INDEX($C22:$BJ22,,COLUMN(O$56)-COLUMN($C$56)+1)),,)</f>
        <v>0</v>
      </c>
      <c r="P56" s="95">
        <f>-PMT(Config!$C$99/12,Config!$C$101,SUM(INDEX($C22:$BJ22,,IF((COLUMN(P$56)-COLUMN($C$56)+1)&gt;Config!$C$101,(COLUMN(P$56)-COLUMN($C$56)+1)-Config!$C$101,0)+1):INDEX($C22:$BJ22,,COLUMN(P$56)-COLUMN($C$56)+1)),,)</f>
        <v>0</v>
      </c>
      <c r="Q56" s="95">
        <f>-PMT(Config!$C$99/12,Config!$C$101,SUM(INDEX($C22:$BJ22,,IF((COLUMN(Q$56)-COLUMN($C$56)+1)&gt;Config!$C$101,(COLUMN(Q$56)-COLUMN($C$56)+1)-Config!$C$101,0)+1):INDEX($C22:$BJ22,,COLUMN(Q$56)-COLUMN($C$56)+1)),,)</f>
        <v>0</v>
      </c>
      <c r="R56" s="95">
        <f>-PMT(Config!$C$99/12,Config!$C$101,SUM(INDEX($C22:$BJ22,,IF((COLUMN(R$56)-COLUMN($C$56)+1)&gt;Config!$C$101,(COLUMN(R$56)-COLUMN($C$56)+1)-Config!$C$101,0)+1):INDEX($C22:$BJ22,,COLUMN(R$56)-COLUMN($C$56)+1)),,)</f>
        <v>0</v>
      </c>
      <c r="S56" s="95">
        <f>-PMT(Config!$C$99/12,Config!$C$101,SUM(INDEX($C22:$BJ22,,IF((COLUMN(S$56)-COLUMN($C$56)+1)&gt;Config!$C$101,(COLUMN(S$56)-COLUMN($C$56)+1)-Config!$C$101,0)+1):INDEX($C22:$BJ22,,COLUMN(S$56)-COLUMN($C$56)+1)),,)</f>
        <v>0</v>
      </c>
      <c r="T56" s="95">
        <f>-PMT(Config!$C$99/12,Config!$C$101,SUM(INDEX($C22:$BJ22,,IF((COLUMN(T$56)-COLUMN($C$56)+1)&gt;Config!$C$101,(COLUMN(T$56)-COLUMN($C$56)+1)-Config!$C$101,0)+1):INDEX($C22:$BJ22,,COLUMN(T$56)-COLUMN($C$56)+1)),,)</f>
        <v>0</v>
      </c>
      <c r="U56" s="95">
        <f>-PMT(Config!$C$99/12,Config!$C$101,SUM(INDEX($C22:$BJ22,,IF((COLUMN(U$56)-COLUMN($C$56)+1)&gt;Config!$C$101,(COLUMN(U$56)-COLUMN($C$56)+1)-Config!$C$101,0)+1):INDEX($C22:$BJ22,,COLUMN(U$56)-COLUMN($C$56)+1)),,)</f>
        <v>0</v>
      </c>
      <c r="V56" s="95">
        <f>-PMT(Config!$C$99/12,Config!$C$101,SUM(INDEX($C22:$BJ22,,IF((COLUMN(V$56)-COLUMN($C$56)+1)&gt;Config!$C$101,(COLUMN(V$56)-COLUMN($C$56)+1)-Config!$C$101,0)+1):INDEX($C22:$BJ22,,COLUMN(V$56)-COLUMN($C$56)+1)),,)</f>
        <v>0</v>
      </c>
      <c r="W56" s="95">
        <f>-PMT(Config!$C$99/12,Config!$C$101,SUM(INDEX($C22:$BJ22,,IF((COLUMN(W$56)-COLUMN($C$56)+1)&gt;Config!$C$101,(COLUMN(W$56)-COLUMN($C$56)+1)-Config!$C$101,0)+1):INDEX($C22:$BJ22,,COLUMN(W$56)-COLUMN($C$56)+1)),,)</f>
        <v>0</v>
      </c>
      <c r="X56" s="95">
        <f>-PMT(Config!$C$99/12,Config!$C$101,SUM(INDEX($C22:$BJ22,,IF((COLUMN(X$56)-COLUMN($C$56)+1)&gt;Config!$C$101,(COLUMN(X$56)-COLUMN($C$56)+1)-Config!$C$101,0)+1):INDEX($C22:$BJ22,,COLUMN(X$56)-COLUMN($C$56)+1)),,)</f>
        <v>0</v>
      </c>
      <c r="Y56" s="95">
        <f>-PMT(Config!$C$99/12,Config!$C$101,SUM(INDEX($C22:$BJ22,,IF((COLUMN(Y$56)-COLUMN($C$56)+1)&gt;Config!$C$101,(COLUMN(Y$56)-COLUMN($C$56)+1)-Config!$C$101,0)+1):INDEX($C22:$BJ22,,COLUMN(Y$56)-COLUMN($C$56)+1)),,)</f>
        <v>0</v>
      </c>
      <c r="Z56" s="95">
        <f>-PMT(Config!$C$99/12,Config!$C$101,SUM(INDEX($C22:$BJ22,,IF((COLUMN(Z$56)-COLUMN($C$56)+1)&gt;Config!$C$101,(COLUMN(Z$56)-COLUMN($C$56)+1)-Config!$C$101,0)+1):INDEX($C22:$BJ22,,COLUMN(Z$56)-COLUMN($C$56)+1)),,)</f>
        <v>0</v>
      </c>
      <c r="AA56" s="95">
        <f>-PMT(Config!$C$99/12,Config!$C$101,SUM(INDEX($C22:$BJ22,,IF((COLUMN(AA$56)-COLUMN($C$56)+1)&gt;Config!$C$101,(COLUMN(AA$56)-COLUMN($C$56)+1)-Config!$C$101,0)+1):INDEX($C22:$BJ22,,COLUMN(AA$56)-COLUMN($C$56)+1)),,)</f>
        <v>0</v>
      </c>
      <c r="AB56" s="95">
        <f>-PMT(Config!$C$99/12,Config!$C$101,SUM(INDEX($C22:$BJ22,,IF((COLUMN(AB$56)-COLUMN($C$56)+1)&gt;Config!$C$101,(COLUMN(AB$56)-COLUMN($C$56)+1)-Config!$C$101,0)+1):INDEX($C22:$BJ22,,COLUMN(AB$56)-COLUMN($C$56)+1)),,)</f>
        <v>0</v>
      </c>
      <c r="AC56" s="95">
        <f>-PMT(Config!$C$99/12,Config!$C$101,SUM(INDEX($C22:$BJ22,,IF((COLUMN(AC$56)-COLUMN($C$56)+1)&gt;Config!$C$101,(COLUMN(AC$56)-COLUMN($C$56)+1)-Config!$C$101,0)+1):INDEX($C22:$BJ22,,COLUMN(AC$56)-COLUMN($C$56)+1)),,)</f>
        <v>0</v>
      </c>
      <c r="AD56" s="95">
        <f>-PMT(Config!$C$99/12,Config!$C$101,SUM(INDEX($C22:$BJ22,,IF((COLUMN(AD$56)-COLUMN($C$56)+1)&gt;Config!$C$101,(COLUMN(AD$56)-COLUMN($C$56)+1)-Config!$C$101,0)+1):INDEX($C22:$BJ22,,COLUMN(AD$56)-COLUMN($C$56)+1)),,)</f>
        <v>0</v>
      </c>
      <c r="AE56" s="95">
        <f>-PMT(Config!$C$99/12,Config!$C$101,SUM(INDEX($C22:$BJ22,,IF((COLUMN(AE$56)-COLUMN($C$56)+1)&gt;Config!$C$101,(COLUMN(AE$56)-COLUMN($C$56)+1)-Config!$C$101,0)+1):INDEX($C22:$BJ22,,COLUMN(AE$56)-COLUMN($C$56)+1)),,)</f>
        <v>0</v>
      </c>
      <c r="AF56" s="95">
        <f>-PMT(Config!$C$99/12,Config!$C$101,SUM(INDEX($C22:$BJ22,,IF((COLUMN(AF$56)-COLUMN($C$56)+1)&gt;Config!$C$101,(COLUMN(AF$56)-COLUMN($C$56)+1)-Config!$C$101,0)+1):INDEX($C22:$BJ22,,COLUMN(AF$56)-COLUMN($C$56)+1)),,)</f>
        <v>0</v>
      </c>
      <c r="AG56" s="95">
        <f>-PMT(Config!$C$99/12,Config!$C$101,SUM(INDEX($C22:$BJ22,,IF((COLUMN(AG$56)-COLUMN($C$56)+1)&gt;Config!$C$101,(COLUMN(AG$56)-COLUMN($C$56)+1)-Config!$C$101,0)+1):INDEX($C22:$BJ22,,COLUMN(AG$56)-COLUMN($C$56)+1)),,)</f>
        <v>0</v>
      </c>
      <c r="AH56" s="95">
        <f>-PMT(Config!$C$99/12,Config!$C$101,SUM(INDEX($C22:$BJ22,,IF((COLUMN(AH$56)-COLUMN($C$56)+1)&gt;Config!$C$101,(COLUMN(AH$56)-COLUMN($C$56)+1)-Config!$C$101,0)+1):INDEX($C22:$BJ22,,COLUMN(AH$56)-COLUMN($C$56)+1)),,)</f>
        <v>0</v>
      </c>
      <c r="AI56" s="95">
        <f>-PMT(Config!$C$99/12,Config!$C$101,SUM(INDEX($C22:$BJ22,,IF((COLUMN(AI$56)-COLUMN($C$56)+1)&gt;Config!$C$101,(COLUMN(AI$56)-COLUMN($C$56)+1)-Config!$C$101,0)+1):INDEX($C22:$BJ22,,COLUMN(AI$56)-COLUMN($C$56)+1)),,)</f>
        <v>0</v>
      </c>
      <c r="AJ56" s="95">
        <f>-PMT(Config!$C$99/12,Config!$C$101,SUM(INDEX($C22:$BJ22,,IF((COLUMN(AJ$56)-COLUMN($C$56)+1)&gt;Config!$C$101,(COLUMN(AJ$56)-COLUMN($C$56)+1)-Config!$C$101,0)+1):INDEX($C22:$BJ22,,COLUMN(AJ$56)-COLUMN($C$56)+1)),,)</f>
        <v>0</v>
      </c>
      <c r="AK56" s="95">
        <f>-PMT(Config!$C$99/12,Config!$C$101,SUM(INDEX($C22:$BJ22,,IF((COLUMN(AK$56)-COLUMN($C$56)+1)&gt;Config!$C$101,(COLUMN(AK$56)-COLUMN($C$56)+1)-Config!$C$101,0)+1):INDEX($C22:$BJ22,,COLUMN(AK$56)-COLUMN($C$56)+1)),,)</f>
        <v>0</v>
      </c>
      <c r="AL56" s="95">
        <f>-PMT(Config!$C$99/12,Config!$C$101,SUM(INDEX($C22:$BJ22,,IF((COLUMN(AL$56)-COLUMN($C$56)+1)&gt;Config!$C$101,(COLUMN(AL$56)-COLUMN($C$56)+1)-Config!$C$101,0)+1):INDEX($C22:$BJ22,,COLUMN(AL$56)-COLUMN($C$56)+1)),,)</f>
        <v>0</v>
      </c>
      <c r="AM56" s="95">
        <f>-PMT(Config!$C$99/12,Config!$C$101,SUM(INDEX($C22:$BJ22,,IF((COLUMN(AM$56)-COLUMN($C$56)+1)&gt;Config!$C$101,(COLUMN(AM$56)-COLUMN($C$56)+1)-Config!$C$101,0)+1):INDEX($C22:$BJ22,,COLUMN(AM$56)-COLUMN($C$56)+1)),,)</f>
        <v>0</v>
      </c>
      <c r="AN56" s="95">
        <f>-PMT(Config!$C$99/12,Config!$C$101,SUM(INDEX($C22:$BJ22,,IF((COLUMN(AN$56)-COLUMN($C$56)+1)&gt;Config!$C$101,(COLUMN(AN$56)-COLUMN($C$56)+1)-Config!$C$101,0)+1):INDEX($C22:$BJ22,,COLUMN(AN$56)-COLUMN($C$56)+1)),,)</f>
        <v>0</v>
      </c>
      <c r="AO56" s="95">
        <f>-PMT(Config!$C$99/12,Config!$C$101,SUM(INDEX($C22:$BJ22,,IF((COLUMN(AO$56)-COLUMN($C$56)+1)&gt;Config!$C$101,(COLUMN(AO$56)-COLUMN($C$56)+1)-Config!$C$101,0)+1):INDEX($C22:$BJ22,,COLUMN(AO$56)-COLUMN($C$56)+1)),,)</f>
        <v>0</v>
      </c>
      <c r="AP56" s="95">
        <f>-PMT(Config!$C$99/12,Config!$C$101,SUM(INDEX($C22:$BJ22,,IF((COLUMN(AP$56)-COLUMN($C$56)+1)&gt;Config!$C$101,(COLUMN(AP$56)-COLUMN($C$56)+1)-Config!$C$101,0)+1):INDEX($C22:$BJ22,,COLUMN(AP$56)-COLUMN($C$56)+1)),,)</f>
        <v>0</v>
      </c>
      <c r="AQ56" s="95">
        <f>-PMT(Config!$C$99/12,Config!$C$101,SUM(INDEX($C22:$BJ22,,IF((COLUMN(AQ$56)-COLUMN($C$56)+1)&gt;Config!$C$101,(COLUMN(AQ$56)-COLUMN($C$56)+1)-Config!$C$101,0)+1):INDEX($C22:$BJ22,,COLUMN(AQ$56)-COLUMN($C$56)+1)),,)</f>
        <v>0</v>
      </c>
      <c r="AR56" s="95">
        <f>-PMT(Config!$C$99/12,Config!$C$101,SUM(INDEX($C22:$BJ22,,IF((COLUMN(AR$56)-COLUMN($C$56)+1)&gt;Config!$C$101,(COLUMN(AR$56)-COLUMN($C$56)+1)-Config!$C$101,0)+1):INDEX($C22:$BJ22,,COLUMN(AR$56)-COLUMN($C$56)+1)),,)</f>
        <v>0</v>
      </c>
      <c r="AS56" s="95">
        <f>-PMT(Config!$C$99/12,Config!$C$101,SUM(INDEX($C22:$BJ22,,IF((COLUMN(AS$56)-COLUMN($C$56)+1)&gt;Config!$C$101,(COLUMN(AS$56)-COLUMN($C$56)+1)-Config!$C$101,0)+1):INDEX($C22:$BJ22,,COLUMN(AS$56)-COLUMN($C$56)+1)),,)</f>
        <v>0</v>
      </c>
      <c r="AT56" s="95">
        <f>-PMT(Config!$C$99/12,Config!$C$101,SUM(INDEX($C22:$BJ22,,IF((COLUMN(AT$56)-COLUMN($C$56)+1)&gt;Config!$C$101,(COLUMN(AT$56)-COLUMN($C$56)+1)-Config!$C$101,0)+1):INDEX($C22:$BJ22,,COLUMN(AT$56)-COLUMN($C$56)+1)),,)</f>
        <v>0</v>
      </c>
      <c r="AU56" s="95">
        <f>-PMT(Config!$C$99/12,Config!$C$101,SUM(INDEX($C22:$BJ22,,IF((COLUMN(AU$56)-COLUMN($C$56)+1)&gt;Config!$C$101,(COLUMN(AU$56)-COLUMN($C$56)+1)-Config!$C$101,0)+1):INDEX($C22:$BJ22,,COLUMN(AU$56)-COLUMN($C$56)+1)),,)</f>
        <v>0</v>
      </c>
      <c r="AV56" s="95">
        <f>-PMT(Config!$C$99/12,Config!$C$101,SUM(INDEX($C22:$BJ22,,IF((COLUMN(AV$56)-COLUMN($C$56)+1)&gt;Config!$C$101,(COLUMN(AV$56)-COLUMN($C$56)+1)-Config!$C$101,0)+1):INDEX($C22:$BJ22,,COLUMN(AV$56)-COLUMN($C$56)+1)),,)</f>
        <v>0</v>
      </c>
      <c r="AW56" s="95">
        <f>-PMT(Config!$C$99/12,Config!$C$101,SUM(INDEX($C22:$BJ22,,IF((COLUMN(AW$56)-COLUMN($C$56)+1)&gt;Config!$C$101,(COLUMN(AW$56)-COLUMN($C$56)+1)-Config!$C$101,0)+1):INDEX($C22:$BJ22,,COLUMN(AW$56)-COLUMN($C$56)+1)),,)</f>
        <v>0</v>
      </c>
      <c r="AX56" s="95">
        <f>-PMT(Config!$C$99/12,Config!$C$101,SUM(INDEX($C22:$BJ22,,IF((COLUMN(AX$56)-COLUMN($C$56)+1)&gt;Config!$C$101,(COLUMN(AX$56)-COLUMN($C$56)+1)-Config!$C$101,0)+1):INDEX($C22:$BJ22,,COLUMN(AX$56)-COLUMN($C$56)+1)),,)</f>
        <v>0</v>
      </c>
      <c r="AY56" s="95">
        <f>-PMT(Config!$C$99/12,Config!$C$101,SUM(INDEX($C22:$BJ22,,IF((COLUMN(AY$56)-COLUMN($C$56)+1)&gt;Config!$C$101,(COLUMN(AY$56)-COLUMN($C$56)+1)-Config!$C$101,0)+1):INDEX($C22:$BJ22,,COLUMN(AY$56)-COLUMN($C$56)+1)),,)</f>
        <v>0</v>
      </c>
      <c r="AZ56" s="95">
        <f>-PMT(Config!$C$99/12,Config!$C$101,SUM(INDEX($C22:$BJ22,,IF((COLUMN(AZ$56)-COLUMN($C$56)+1)&gt;Config!$C$101,(COLUMN(AZ$56)-COLUMN($C$56)+1)-Config!$C$101,0)+1):INDEX($C22:$BJ22,,COLUMN(AZ$56)-COLUMN($C$56)+1)),,)</f>
        <v>0</v>
      </c>
      <c r="BA56" s="95">
        <f>-PMT(Config!$C$99/12,Config!$C$101,SUM(INDEX($C22:$BJ22,,IF((COLUMN(BA$56)-COLUMN($C$56)+1)&gt;Config!$C$101,(COLUMN(BA$56)-COLUMN($C$56)+1)-Config!$C$101,0)+1):INDEX($C22:$BJ22,,COLUMN(BA$56)-COLUMN($C$56)+1)),,)</f>
        <v>0</v>
      </c>
      <c r="BB56" s="95">
        <f>-PMT(Config!$C$99/12,Config!$C$101,SUM(INDEX($C22:$BJ22,,IF((COLUMN(BB$56)-COLUMN($C$56)+1)&gt;Config!$C$101,(COLUMN(BB$56)-COLUMN($C$56)+1)-Config!$C$101,0)+1):INDEX($C22:$BJ22,,COLUMN(BB$56)-COLUMN($C$56)+1)),,)</f>
        <v>0</v>
      </c>
      <c r="BC56" s="95">
        <f>-PMT(Config!$C$99/12,Config!$C$101,SUM(INDEX($C22:$BJ22,,IF((COLUMN(BC$56)-COLUMN($C$56)+1)&gt;Config!$C$101,(COLUMN(BC$56)-COLUMN($C$56)+1)-Config!$C$101,0)+1):INDEX($C22:$BJ22,,COLUMN(BC$56)-COLUMN($C$56)+1)),,)</f>
        <v>0</v>
      </c>
      <c r="BD56" s="95">
        <f>-PMT(Config!$C$99/12,Config!$C$101,SUM(INDEX($C22:$BJ22,,IF((COLUMN(BD$56)-COLUMN($C$56)+1)&gt;Config!$C$101,(COLUMN(BD$56)-COLUMN($C$56)+1)-Config!$C$101,0)+1):INDEX($C22:$BJ22,,COLUMN(BD$56)-COLUMN($C$56)+1)),,)</f>
        <v>0</v>
      </c>
      <c r="BE56" s="95">
        <f>-PMT(Config!$C$99/12,Config!$C$101,SUM(INDEX($C22:$BJ22,,IF((COLUMN(BE$56)-COLUMN($C$56)+1)&gt;Config!$C$101,(COLUMN(BE$56)-COLUMN($C$56)+1)-Config!$C$101,0)+1):INDEX($C22:$BJ22,,COLUMN(BE$56)-COLUMN($C$56)+1)),,)</f>
        <v>0</v>
      </c>
      <c r="BF56" s="95">
        <f>-PMT(Config!$C$99/12,Config!$C$101,SUM(INDEX($C22:$BJ22,,IF((COLUMN(BF$56)-COLUMN($C$56)+1)&gt;Config!$C$101,(COLUMN(BF$56)-COLUMN($C$56)+1)-Config!$C$101,0)+1):INDEX($C22:$BJ22,,COLUMN(BF$56)-COLUMN($C$56)+1)),,)</f>
        <v>0</v>
      </c>
      <c r="BG56" s="95">
        <f>-PMT(Config!$C$99/12,Config!$C$101,SUM(INDEX($C22:$BJ22,,IF((COLUMN(BG$56)-COLUMN($C$56)+1)&gt;Config!$C$101,(COLUMN(BG$56)-COLUMN($C$56)+1)-Config!$C$101,0)+1):INDEX($C22:$BJ22,,COLUMN(BG$56)-COLUMN($C$56)+1)),,)</f>
        <v>0</v>
      </c>
      <c r="BH56" s="95">
        <f>-PMT(Config!$C$99/12,Config!$C$101,SUM(INDEX($C22:$BJ22,,IF((COLUMN(BH$56)-COLUMN($C$56)+1)&gt;Config!$C$101,(COLUMN(BH$56)-COLUMN($C$56)+1)-Config!$C$101,0)+1):INDEX($C22:$BJ22,,COLUMN(BH$56)-COLUMN($C$56)+1)),,)</f>
        <v>0</v>
      </c>
      <c r="BI56" s="95">
        <f>-PMT(Config!$C$99/12,Config!$C$101,SUM(INDEX($C22:$BJ22,,IF((COLUMN(BI$56)-COLUMN($C$56)+1)&gt;Config!$C$101,(COLUMN(BI$56)-COLUMN($C$56)+1)-Config!$C$101,0)+1):INDEX($C22:$BJ22,,COLUMN(BI$56)-COLUMN($C$56)+1)),,)</f>
        <v>0</v>
      </c>
      <c r="BJ56" s="95">
        <f>-PMT(Config!$C$99/12,Config!$C$101,SUM(INDEX($C22:$BJ22,,IF((COLUMN(BJ$56)-COLUMN($C$56)+1)&gt;Config!$C$101,(COLUMN(BJ$56)-COLUMN($C$56)+1)-Config!$C$101,0)+1):INDEX($C22:$BJ22,,COLUMN(BJ$56)-COLUMN($C$56)+1)),,)</f>
        <v>0</v>
      </c>
      <c r="BK56" s="100"/>
    </row>
    <row r="57" spans="1:63">
      <c r="A57"/>
      <c r="B57" s="134" t="s">
        <v>121</v>
      </c>
      <c r="C57" s="95">
        <f>-PMT(Config!$D$99/12,Config!$D$101,SUM(INDEX($C23:$BJ23,,IF((COLUMN(C$57)-COLUMN($C$57)+1)&gt;Config!$D$101,(COLUMN(C$57)-COLUMN($C$57)+1)-Config!$D$101,0)+1):INDEX($C23:$BJ23,,COLUMN(C$57)-COLUMN($C$57)+1)),,)</f>
        <v>0</v>
      </c>
      <c r="D57" s="95">
        <f>-PMT(Config!$D$99/12,Config!$D$101,SUM(INDEX($C23:$BJ23,,IF((COLUMN(D$57)-COLUMN($C$57)+1)&gt;Config!$D$101,(COLUMN(D$57)-COLUMN($C$57)+1)-Config!$D$101,0)+1):INDEX($C23:$BJ23,,COLUMN(D$57)-COLUMN($C$57)+1)),,)</f>
        <v>0</v>
      </c>
      <c r="E57" s="95">
        <f>-PMT(Config!$D$99/12,Config!$D$101,SUM(INDEX($C23:$BJ23,,IF((COLUMN(E$57)-COLUMN($C$57)+1)&gt;Config!$D$101,(COLUMN(E$57)-COLUMN($C$57)+1)-Config!$D$101,0)+1):INDEX($C23:$BJ23,,COLUMN(E$57)-COLUMN($C$57)+1)),,)</f>
        <v>0</v>
      </c>
      <c r="F57" s="95">
        <f>-PMT(Config!$D$99/12,Config!$D$101,SUM(INDEX($C23:$BJ23,,IF((COLUMN(F$57)-COLUMN($C$57)+1)&gt;Config!$D$101,(COLUMN(F$57)-COLUMN($C$57)+1)-Config!$D$101,0)+1):INDEX($C23:$BJ23,,COLUMN(F$57)-COLUMN($C$57)+1)),,)</f>
        <v>0</v>
      </c>
      <c r="G57" s="95">
        <f>-PMT(Config!$D$99/12,Config!$D$101,SUM(INDEX($C23:$BJ23,,IF((COLUMN(G$57)-COLUMN($C$57)+1)&gt;Config!$D$101,(COLUMN(G$57)-COLUMN($C$57)+1)-Config!$D$101,0)+1):INDEX($C23:$BJ23,,COLUMN(G$57)-COLUMN($C$57)+1)),,)</f>
        <v>0</v>
      </c>
      <c r="H57" s="95">
        <f>-PMT(Config!$D$99/12,Config!$D$101,SUM(INDEX($C23:$BJ23,,IF((COLUMN(H$57)-COLUMN($C$57)+1)&gt;Config!$D$101,(COLUMN(H$57)-COLUMN($C$57)+1)-Config!$D$101,0)+1):INDEX($C23:$BJ23,,COLUMN(H$57)-COLUMN($C$57)+1)),,)</f>
        <v>0</v>
      </c>
      <c r="I57" s="95">
        <f>-PMT(Config!$D$99/12,Config!$D$101,SUM(INDEX($C23:$BJ23,,IF((COLUMN(I$57)-COLUMN($C$57)+1)&gt;Config!$D$101,(COLUMN(I$57)-COLUMN($C$57)+1)-Config!$D$101,0)+1):INDEX($C23:$BJ23,,COLUMN(I$57)-COLUMN($C$57)+1)),,)</f>
        <v>0</v>
      </c>
      <c r="J57" s="95">
        <f>-PMT(Config!$D$99/12,Config!$D$101,SUM(INDEX($C23:$BJ23,,IF((COLUMN(J$57)-COLUMN($C$57)+1)&gt;Config!$D$101,(COLUMN(J$57)-COLUMN($C$57)+1)-Config!$D$101,0)+1):INDEX($C23:$BJ23,,COLUMN(J$57)-COLUMN($C$57)+1)),,)</f>
        <v>0</v>
      </c>
      <c r="K57" s="95">
        <f>-PMT(Config!$D$99/12,Config!$D$101,SUM(INDEX($C23:$BJ23,,IF((COLUMN(K$57)-COLUMN($C$57)+1)&gt;Config!$D$101,(COLUMN(K$57)-COLUMN($C$57)+1)-Config!$D$101,0)+1):INDEX($C23:$BJ23,,COLUMN(K$57)-COLUMN($C$57)+1)),,)</f>
        <v>0</v>
      </c>
      <c r="L57" s="95">
        <f>-PMT(Config!$D$99/12,Config!$D$101,SUM(INDEX($C23:$BJ23,,IF((COLUMN(L$57)-COLUMN($C$57)+1)&gt;Config!$D$101,(COLUMN(L$57)-COLUMN($C$57)+1)-Config!$D$101,0)+1):INDEX($C23:$BJ23,,COLUMN(L$57)-COLUMN($C$57)+1)),,)</f>
        <v>0</v>
      </c>
      <c r="M57" s="95">
        <f>-PMT(Config!$D$99/12,Config!$D$101,SUM(INDEX($C23:$BJ23,,IF((COLUMN(M$57)-COLUMN($C$57)+1)&gt;Config!$D$101,(COLUMN(M$57)-COLUMN($C$57)+1)-Config!$D$101,0)+1):INDEX($C23:$BJ23,,COLUMN(M$57)-COLUMN($C$57)+1)),,)</f>
        <v>0</v>
      </c>
      <c r="N57" s="95">
        <f>-PMT(Config!$D$99/12,Config!$D$101,SUM(INDEX($C23:$BJ23,,IF((COLUMN(N$57)-COLUMN($C$57)+1)&gt;Config!$D$101,(COLUMN(N$57)-COLUMN($C$57)+1)-Config!$D$101,0)+1):INDEX($C23:$BJ23,,COLUMN(N$57)-COLUMN($C$57)+1)),,)</f>
        <v>0</v>
      </c>
      <c r="O57" s="95">
        <f>-PMT(Config!$D$99/12,Config!$D$101,SUM(INDEX($C23:$BJ23,,IF((COLUMN(O$57)-COLUMN($C$57)+1)&gt;Config!$D$101,(COLUMN(O$57)-COLUMN($C$57)+1)-Config!$D$101,0)+1):INDEX($C23:$BJ23,,COLUMN(O$57)-COLUMN($C$57)+1)),,)</f>
        <v>0</v>
      </c>
      <c r="P57" s="95">
        <f>-PMT(Config!$D$99/12,Config!$D$101,SUM(INDEX($C23:$BJ23,,IF((COLUMN(P$57)-COLUMN($C$57)+1)&gt;Config!$D$101,(COLUMN(P$57)-COLUMN($C$57)+1)-Config!$D$101,0)+1):INDEX($C23:$BJ23,,COLUMN(P$57)-COLUMN($C$57)+1)),,)</f>
        <v>0</v>
      </c>
      <c r="Q57" s="95">
        <f>-PMT(Config!$D$99/12,Config!$D$101,SUM(INDEX($C23:$BJ23,,IF((COLUMN(Q$57)-COLUMN($C$57)+1)&gt;Config!$D$101,(COLUMN(Q$57)-COLUMN($C$57)+1)-Config!$D$101,0)+1):INDEX($C23:$BJ23,,COLUMN(Q$57)-COLUMN($C$57)+1)),,)</f>
        <v>0</v>
      </c>
      <c r="R57" s="95">
        <f>-PMT(Config!$D$99/12,Config!$D$101,SUM(INDEX($C23:$BJ23,,IF((COLUMN(R$57)-COLUMN($C$57)+1)&gt;Config!$D$101,(COLUMN(R$57)-COLUMN($C$57)+1)-Config!$D$101,0)+1):INDEX($C23:$BJ23,,COLUMN(R$57)-COLUMN($C$57)+1)),,)</f>
        <v>0</v>
      </c>
      <c r="S57" s="95">
        <f>-PMT(Config!$D$99/12,Config!$D$101,SUM(INDEX($C23:$BJ23,,IF((COLUMN(S$57)-COLUMN($C$57)+1)&gt;Config!$D$101,(COLUMN(S$57)-COLUMN($C$57)+1)-Config!$D$101,0)+1):INDEX($C23:$BJ23,,COLUMN(S$57)-COLUMN($C$57)+1)),,)</f>
        <v>0</v>
      </c>
      <c r="T57" s="95">
        <f>-PMT(Config!$D$99/12,Config!$D$101,SUM(INDEX($C23:$BJ23,,IF((COLUMN(T$57)-COLUMN($C$57)+1)&gt;Config!$D$101,(COLUMN(T$57)-COLUMN($C$57)+1)-Config!$D$101,0)+1):INDEX($C23:$BJ23,,COLUMN(T$57)-COLUMN($C$57)+1)),,)</f>
        <v>0</v>
      </c>
      <c r="U57" s="95">
        <f>-PMT(Config!$D$99/12,Config!$D$101,SUM(INDEX($C23:$BJ23,,IF((COLUMN(U$57)-COLUMN($C$57)+1)&gt;Config!$D$101,(COLUMN(U$57)-COLUMN($C$57)+1)-Config!$D$101,0)+1):INDEX($C23:$BJ23,,COLUMN(U$57)-COLUMN($C$57)+1)),,)</f>
        <v>0</v>
      </c>
      <c r="V57" s="95">
        <f>-PMT(Config!$D$99/12,Config!$D$101,SUM(INDEX($C23:$BJ23,,IF((COLUMN(V$57)-COLUMN($C$57)+1)&gt;Config!$D$101,(COLUMN(V$57)-COLUMN($C$57)+1)-Config!$D$101,0)+1):INDEX($C23:$BJ23,,COLUMN(V$57)-COLUMN($C$57)+1)),,)</f>
        <v>0</v>
      </c>
      <c r="W57" s="95">
        <f>-PMT(Config!$D$99/12,Config!$D$101,SUM(INDEX($C23:$BJ23,,IF((COLUMN(W$57)-COLUMN($C$57)+1)&gt;Config!$D$101,(COLUMN(W$57)-COLUMN($C$57)+1)-Config!$D$101,0)+1):INDEX($C23:$BJ23,,COLUMN(W$57)-COLUMN($C$57)+1)),,)</f>
        <v>0</v>
      </c>
      <c r="X57" s="95">
        <f>-PMT(Config!$D$99/12,Config!$D$101,SUM(INDEX($C23:$BJ23,,IF((COLUMN(X$57)-COLUMN($C$57)+1)&gt;Config!$D$101,(COLUMN(X$57)-COLUMN($C$57)+1)-Config!$D$101,0)+1):INDEX($C23:$BJ23,,COLUMN(X$57)-COLUMN($C$57)+1)),,)</f>
        <v>0</v>
      </c>
      <c r="Y57" s="95">
        <f>-PMT(Config!$D$99/12,Config!$D$101,SUM(INDEX($C23:$BJ23,,IF((COLUMN(Y$57)-COLUMN($C$57)+1)&gt;Config!$D$101,(COLUMN(Y$57)-COLUMN($C$57)+1)-Config!$D$101,0)+1):INDEX($C23:$BJ23,,COLUMN(Y$57)-COLUMN($C$57)+1)),,)</f>
        <v>0</v>
      </c>
      <c r="Z57" s="95">
        <f>-PMT(Config!$D$99/12,Config!$D$101,SUM(INDEX($C23:$BJ23,,IF((COLUMN(Z$57)-COLUMN($C$57)+1)&gt;Config!$D$101,(COLUMN(Z$57)-COLUMN($C$57)+1)-Config!$D$101,0)+1):INDEX($C23:$BJ23,,COLUMN(Z$57)-COLUMN($C$57)+1)),,)</f>
        <v>0</v>
      </c>
      <c r="AA57" s="95">
        <f>-PMT(Config!$D$99/12,Config!$D$101,SUM(INDEX($C23:$BJ23,,IF((COLUMN(AA$57)-COLUMN($C$57)+1)&gt;Config!$D$101,(COLUMN(AA$57)-COLUMN($C$57)+1)-Config!$D$101,0)+1):INDEX($C23:$BJ23,,COLUMN(AA$57)-COLUMN($C$57)+1)),,)</f>
        <v>0</v>
      </c>
      <c r="AB57" s="95">
        <f>-PMT(Config!$D$99/12,Config!$D$101,SUM(INDEX($C23:$BJ23,,IF((COLUMN(AB$57)-COLUMN($C$57)+1)&gt;Config!$D$101,(COLUMN(AB$57)-COLUMN($C$57)+1)-Config!$D$101,0)+1):INDEX($C23:$BJ23,,COLUMN(AB$57)-COLUMN($C$57)+1)),,)</f>
        <v>0</v>
      </c>
      <c r="AC57" s="95">
        <f>-PMT(Config!$D$99/12,Config!$D$101,SUM(INDEX($C23:$BJ23,,IF((COLUMN(AC$57)-COLUMN($C$57)+1)&gt;Config!$D$101,(COLUMN(AC$57)-COLUMN($C$57)+1)-Config!$D$101,0)+1):INDEX($C23:$BJ23,,COLUMN(AC$57)-COLUMN($C$57)+1)),,)</f>
        <v>0</v>
      </c>
      <c r="AD57" s="95">
        <f>-PMT(Config!$D$99/12,Config!$D$101,SUM(INDEX($C23:$BJ23,,IF((COLUMN(AD$57)-COLUMN($C$57)+1)&gt;Config!$D$101,(COLUMN(AD$57)-COLUMN($C$57)+1)-Config!$D$101,0)+1):INDEX($C23:$BJ23,,COLUMN(AD$57)-COLUMN($C$57)+1)),,)</f>
        <v>0</v>
      </c>
      <c r="AE57" s="95">
        <f>-PMT(Config!$D$99/12,Config!$D$101,SUM(INDEX($C23:$BJ23,,IF((COLUMN(AE$57)-COLUMN($C$57)+1)&gt;Config!$D$101,(COLUMN(AE$57)-COLUMN($C$57)+1)-Config!$D$101,0)+1):INDEX($C23:$BJ23,,COLUMN(AE$57)-COLUMN($C$57)+1)),,)</f>
        <v>0</v>
      </c>
      <c r="AF57" s="95">
        <f>-PMT(Config!$D$99/12,Config!$D$101,SUM(INDEX($C23:$BJ23,,IF((COLUMN(AF$57)-COLUMN($C$57)+1)&gt;Config!$D$101,(COLUMN(AF$57)-COLUMN($C$57)+1)-Config!$D$101,0)+1):INDEX($C23:$BJ23,,COLUMN(AF$57)-COLUMN($C$57)+1)),,)</f>
        <v>0</v>
      </c>
      <c r="AG57" s="95">
        <f>-PMT(Config!$D$99/12,Config!$D$101,SUM(INDEX($C23:$BJ23,,IF((COLUMN(AG$57)-COLUMN($C$57)+1)&gt;Config!$D$101,(COLUMN(AG$57)-COLUMN($C$57)+1)-Config!$D$101,0)+1):INDEX($C23:$BJ23,,COLUMN(AG$57)-COLUMN($C$57)+1)),,)</f>
        <v>0</v>
      </c>
      <c r="AH57" s="95">
        <f>-PMT(Config!$D$99/12,Config!$D$101,SUM(INDEX($C23:$BJ23,,IF((COLUMN(AH$57)-COLUMN($C$57)+1)&gt;Config!$D$101,(COLUMN(AH$57)-COLUMN($C$57)+1)-Config!$D$101,0)+1):INDEX($C23:$BJ23,,COLUMN(AH$57)-COLUMN($C$57)+1)),,)</f>
        <v>0</v>
      </c>
      <c r="AI57" s="95">
        <f>-PMT(Config!$D$99/12,Config!$D$101,SUM(INDEX($C23:$BJ23,,IF((COLUMN(AI$57)-COLUMN($C$57)+1)&gt;Config!$D$101,(COLUMN(AI$57)-COLUMN($C$57)+1)-Config!$D$101,0)+1):INDEX($C23:$BJ23,,COLUMN(AI$57)-COLUMN($C$57)+1)),,)</f>
        <v>0</v>
      </c>
      <c r="AJ57" s="95">
        <f>-PMT(Config!$D$99/12,Config!$D$101,SUM(INDEX($C23:$BJ23,,IF((COLUMN(AJ$57)-COLUMN($C$57)+1)&gt;Config!$D$101,(COLUMN(AJ$57)-COLUMN($C$57)+1)-Config!$D$101,0)+1):INDEX($C23:$BJ23,,COLUMN(AJ$57)-COLUMN($C$57)+1)),,)</f>
        <v>0</v>
      </c>
      <c r="AK57" s="95">
        <f>-PMT(Config!$D$99/12,Config!$D$101,SUM(INDEX($C23:$BJ23,,IF((COLUMN(AK$57)-COLUMN($C$57)+1)&gt;Config!$D$101,(COLUMN(AK$57)-COLUMN($C$57)+1)-Config!$D$101,0)+1):INDEX($C23:$BJ23,,COLUMN(AK$57)-COLUMN($C$57)+1)),,)</f>
        <v>0</v>
      </c>
      <c r="AL57" s="95">
        <f>-PMT(Config!$D$99/12,Config!$D$101,SUM(INDEX($C23:$BJ23,,IF((COLUMN(AL$57)-COLUMN($C$57)+1)&gt;Config!$D$101,(COLUMN(AL$57)-COLUMN($C$57)+1)-Config!$D$101,0)+1):INDEX($C23:$BJ23,,COLUMN(AL$57)-COLUMN($C$57)+1)),,)</f>
        <v>0</v>
      </c>
      <c r="AM57" s="95">
        <f>-PMT(Config!$D$99/12,Config!$D$101,SUM(INDEX($C23:$BJ23,,IF((COLUMN(AM$57)-COLUMN($C$57)+1)&gt;Config!$D$101,(COLUMN(AM$57)-COLUMN($C$57)+1)-Config!$D$101,0)+1):INDEX($C23:$BJ23,,COLUMN(AM$57)-COLUMN($C$57)+1)),,)</f>
        <v>0</v>
      </c>
      <c r="AN57" s="95">
        <f>-PMT(Config!$D$99/12,Config!$D$101,SUM(INDEX($C23:$BJ23,,IF((COLUMN(AN$57)-COLUMN($C$57)+1)&gt;Config!$D$101,(COLUMN(AN$57)-COLUMN($C$57)+1)-Config!$D$101,0)+1):INDEX($C23:$BJ23,,COLUMN(AN$57)-COLUMN($C$57)+1)),,)</f>
        <v>0</v>
      </c>
      <c r="AO57" s="95">
        <f>-PMT(Config!$D$99/12,Config!$D$101,SUM(INDEX($C23:$BJ23,,IF((COLUMN(AO$57)-COLUMN($C$57)+1)&gt;Config!$D$101,(COLUMN(AO$57)-COLUMN($C$57)+1)-Config!$D$101,0)+1):INDEX($C23:$BJ23,,COLUMN(AO$57)-COLUMN($C$57)+1)),,)</f>
        <v>0</v>
      </c>
      <c r="AP57" s="95">
        <f>-PMT(Config!$D$99/12,Config!$D$101,SUM(INDEX($C23:$BJ23,,IF((COLUMN(AP$57)-COLUMN($C$57)+1)&gt;Config!$D$101,(COLUMN(AP$57)-COLUMN($C$57)+1)-Config!$D$101,0)+1):INDEX($C23:$BJ23,,COLUMN(AP$57)-COLUMN($C$57)+1)),,)</f>
        <v>0</v>
      </c>
      <c r="AQ57" s="95">
        <f>-PMT(Config!$D$99/12,Config!$D$101,SUM(INDEX($C23:$BJ23,,IF((COLUMN(AQ$57)-COLUMN($C$57)+1)&gt;Config!$D$101,(COLUMN(AQ$57)-COLUMN($C$57)+1)-Config!$D$101,0)+1):INDEX($C23:$BJ23,,COLUMN(AQ$57)-COLUMN($C$57)+1)),,)</f>
        <v>0</v>
      </c>
      <c r="AR57" s="95">
        <f>-PMT(Config!$D$99/12,Config!$D$101,SUM(INDEX($C23:$BJ23,,IF((COLUMN(AR$57)-COLUMN($C$57)+1)&gt;Config!$D$101,(COLUMN(AR$57)-COLUMN($C$57)+1)-Config!$D$101,0)+1):INDEX($C23:$BJ23,,COLUMN(AR$57)-COLUMN($C$57)+1)),,)</f>
        <v>0</v>
      </c>
      <c r="AS57" s="95">
        <f>-PMT(Config!$D$99/12,Config!$D$101,SUM(INDEX($C23:$BJ23,,IF((COLUMN(AS$57)-COLUMN($C$57)+1)&gt;Config!$D$101,(COLUMN(AS$57)-COLUMN($C$57)+1)-Config!$D$101,0)+1):INDEX($C23:$BJ23,,COLUMN(AS$57)-COLUMN($C$57)+1)),,)</f>
        <v>0</v>
      </c>
      <c r="AT57" s="95">
        <f>-PMT(Config!$D$99/12,Config!$D$101,SUM(INDEX($C23:$BJ23,,IF((COLUMN(AT$57)-COLUMN($C$57)+1)&gt;Config!$D$101,(COLUMN(AT$57)-COLUMN($C$57)+1)-Config!$D$101,0)+1):INDEX($C23:$BJ23,,COLUMN(AT$57)-COLUMN($C$57)+1)),,)</f>
        <v>0</v>
      </c>
      <c r="AU57" s="95">
        <f>-PMT(Config!$D$99/12,Config!$D$101,SUM(INDEX($C23:$BJ23,,IF((COLUMN(AU$57)-COLUMN($C$57)+1)&gt;Config!$D$101,(COLUMN(AU$57)-COLUMN($C$57)+1)-Config!$D$101,0)+1):INDEX($C23:$BJ23,,COLUMN(AU$57)-COLUMN($C$57)+1)),,)</f>
        <v>0</v>
      </c>
      <c r="AV57" s="95">
        <f>-PMT(Config!$D$99/12,Config!$D$101,SUM(INDEX($C23:$BJ23,,IF((COLUMN(AV$57)-COLUMN($C$57)+1)&gt;Config!$D$101,(COLUMN(AV$57)-COLUMN($C$57)+1)-Config!$D$101,0)+1):INDEX($C23:$BJ23,,COLUMN(AV$57)-COLUMN($C$57)+1)),,)</f>
        <v>0</v>
      </c>
      <c r="AW57" s="95">
        <f>-PMT(Config!$D$99/12,Config!$D$101,SUM(INDEX($C23:$BJ23,,IF((COLUMN(AW$57)-COLUMN($C$57)+1)&gt;Config!$D$101,(COLUMN(AW$57)-COLUMN($C$57)+1)-Config!$D$101,0)+1):INDEX($C23:$BJ23,,COLUMN(AW$57)-COLUMN($C$57)+1)),,)</f>
        <v>0</v>
      </c>
      <c r="AX57" s="95">
        <f>-PMT(Config!$D$99/12,Config!$D$101,SUM(INDEX($C23:$BJ23,,IF((COLUMN(AX$57)-COLUMN($C$57)+1)&gt;Config!$D$101,(COLUMN(AX$57)-COLUMN($C$57)+1)-Config!$D$101,0)+1):INDEX($C23:$BJ23,,COLUMN(AX$57)-COLUMN($C$57)+1)),,)</f>
        <v>0</v>
      </c>
      <c r="AY57" s="95">
        <f>-PMT(Config!$D$99/12,Config!$D$101,SUM(INDEX($C23:$BJ23,,IF((COLUMN(AY$57)-COLUMN($C$57)+1)&gt;Config!$D$101,(COLUMN(AY$57)-COLUMN($C$57)+1)-Config!$D$101,0)+1):INDEX($C23:$BJ23,,COLUMN(AY$57)-COLUMN($C$57)+1)),,)</f>
        <v>0</v>
      </c>
      <c r="AZ57" s="95">
        <f>-PMT(Config!$D$99/12,Config!$D$101,SUM(INDEX($C23:$BJ23,,IF((COLUMN(AZ$57)-COLUMN($C$57)+1)&gt;Config!$D$101,(COLUMN(AZ$57)-COLUMN($C$57)+1)-Config!$D$101,0)+1):INDEX($C23:$BJ23,,COLUMN(AZ$57)-COLUMN($C$57)+1)),,)</f>
        <v>0</v>
      </c>
      <c r="BA57" s="95">
        <f>-PMT(Config!$D$99/12,Config!$D$101,SUM(INDEX($C23:$BJ23,,IF((COLUMN(BA$57)-COLUMN($C$57)+1)&gt;Config!$D$101,(COLUMN(BA$57)-COLUMN($C$57)+1)-Config!$D$101,0)+1):INDEX($C23:$BJ23,,COLUMN(BA$57)-COLUMN($C$57)+1)),,)</f>
        <v>0</v>
      </c>
      <c r="BB57" s="95">
        <f>-PMT(Config!$D$99/12,Config!$D$101,SUM(INDEX($C23:$BJ23,,IF((COLUMN(BB$57)-COLUMN($C$57)+1)&gt;Config!$D$101,(COLUMN(BB$57)-COLUMN($C$57)+1)-Config!$D$101,0)+1):INDEX($C23:$BJ23,,COLUMN(BB$57)-COLUMN($C$57)+1)),,)</f>
        <v>0</v>
      </c>
      <c r="BC57" s="95">
        <f>-PMT(Config!$D$99/12,Config!$D$101,SUM(INDEX($C23:$BJ23,,IF((COLUMN(BC$57)-COLUMN($C$57)+1)&gt;Config!$D$101,(COLUMN(BC$57)-COLUMN($C$57)+1)-Config!$D$101,0)+1):INDEX($C23:$BJ23,,COLUMN(BC$57)-COLUMN($C$57)+1)),,)</f>
        <v>0</v>
      </c>
      <c r="BD57" s="95">
        <f>-PMT(Config!$D$99/12,Config!$D$101,SUM(INDEX($C23:$BJ23,,IF((COLUMN(BD$57)-COLUMN($C$57)+1)&gt;Config!$D$101,(COLUMN(BD$57)-COLUMN($C$57)+1)-Config!$D$101,0)+1):INDEX($C23:$BJ23,,COLUMN(BD$57)-COLUMN($C$57)+1)),,)</f>
        <v>0</v>
      </c>
      <c r="BE57" s="95">
        <f>-PMT(Config!$D$99/12,Config!$D$101,SUM(INDEX($C23:$BJ23,,IF((COLUMN(BE$57)-COLUMN($C$57)+1)&gt;Config!$D$101,(COLUMN(BE$57)-COLUMN($C$57)+1)-Config!$D$101,0)+1):INDEX($C23:$BJ23,,COLUMN(BE$57)-COLUMN($C$57)+1)),,)</f>
        <v>0</v>
      </c>
      <c r="BF57" s="95">
        <f>-PMT(Config!$D$99/12,Config!$D$101,SUM(INDEX($C23:$BJ23,,IF((COLUMN(BF$57)-COLUMN($C$57)+1)&gt;Config!$D$101,(COLUMN(BF$57)-COLUMN($C$57)+1)-Config!$D$101,0)+1):INDEX($C23:$BJ23,,COLUMN(BF$57)-COLUMN($C$57)+1)),,)</f>
        <v>0</v>
      </c>
      <c r="BG57" s="95">
        <f>-PMT(Config!$D$99/12,Config!$D$101,SUM(INDEX($C23:$BJ23,,IF((COLUMN(BG$57)-COLUMN($C$57)+1)&gt;Config!$D$101,(COLUMN(BG$57)-COLUMN($C$57)+1)-Config!$D$101,0)+1):INDEX($C23:$BJ23,,COLUMN(BG$57)-COLUMN($C$57)+1)),,)</f>
        <v>0</v>
      </c>
      <c r="BH57" s="95">
        <f>-PMT(Config!$D$99/12,Config!$D$101,SUM(INDEX($C23:$BJ23,,IF((COLUMN(BH$57)-COLUMN($C$57)+1)&gt;Config!$D$101,(COLUMN(BH$57)-COLUMN($C$57)+1)-Config!$D$101,0)+1):INDEX($C23:$BJ23,,COLUMN(BH$57)-COLUMN($C$57)+1)),,)</f>
        <v>0</v>
      </c>
      <c r="BI57" s="95">
        <f>-PMT(Config!$D$99/12,Config!$D$101,SUM(INDEX($C23:$BJ23,,IF((COLUMN(BI$57)-COLUMN($C$57)+1)&gt;Config!$D$101,(COLUMN(BI$57)-COLUMN($C$57)+1)-Config!$D$101,0)+1):INDEX($C23:$BJ23,,COLUMN(BI$57)-COLUMN($C$57)+1)),,)</f>
        <v>0</v>
      </c>
      <c r="BJ57" s="95">
        <f>-PMT(Config!$D$99/12,Config!$D$101,SUM(INDEX($C23:$BJ23,,IF((COLUMN(BJ$57)-COLUMN($C$57)+1)&gt;Config!$D$101,(COLUMN(BJ$57)-COLUMN($C$57)+1)-Config!$D$101,0)+1):INDEX($C23:$BJ23,,COLUMN(BJ$57)-COLUMN($C$57)+1)),,)</f>
        <v>0</v>
      </c>
      <c r="BK57" s="100"/>
    </row>
    <row r="58" spans="1:63">
      <c r="A58"/>
      <c r="B58" s="98" t="s">
        <v>142</v>
      </c>
      <c r="C58" s="114">
        <f>SUM(C59:C62)</f>
        <v>0</v>
      </c>
      <c r="D58" s="114">
        <f t="shared" ref="D58:BJ58" si="12">SUM(D59:D62)</f>
        <v>0</v>
      </c>
      <c r="E58" s="114">
        <f t="shared" si="12"/>
        <v>0</v>
      </c>
      <c r="F58" s="114">
        <f t="shared" si="12"/>
        <v>0</v>
      </c>
      <c r="G58" s="114">
        <f t="shared" si="12"/>
        <v>0</v>
      </c>
      <c r="H58" s="114">
        <f t="shared" si="12"/>
        <v>0</v>
      </c>
      <c r="I58" s="114">
        <f t="shared" si="12"/>
        <v>0</v>
      </c>
      <c r="J58" s="114">
        <f t="shared" si="12"/>
        <v>0</v>
      </c>
      <c r="K58" s="114">
        <f t="shared" si="12"/>
        <v>0</v>
      </c>
      <c r="L58" s="114">
        <f t="shared" si="12"/>
        <v>0</v>
      </c>
      <c r="M58" s="114">
        <f t="shared" si="12"/>
        <v>0</v>
      </c>
      <c r="N58" s="114">
        <f t="shared" si="12"/>
        <v>0</v>
      </c>
      <c r="O58" s="114">
        <f t="shared" si="12"/>
        <v>0</v>
      </c>
      <c r="P58" s="114">
        <f t="shared" si="12"/>
        <v>0</v>
      </c>
      <c r="Q58" s="114">
        <f t="shared" si="12"/>
        <v>0</v>
      </c>
      <c r="R58" s="114">
        <f t="shared" si="12"/>
        <v>0</v>
      </c>
      <c r="S58" s="114">
        <f t="shared" si="12"/>
        <v>0</v>
      </c>
      <c r="T58" s="114">
        <f t="shared" si="12"/>
        <v>0</v>
      </c>
      <c r="U58" s="114">
        <f t="shared" si="12"/>
        <v>0</v>
      </c>
      <c r="V58" s="114">
        <f t="shared" si="12"/>
        <v>0</v>
      </c>
      <c r="W58" s="114">
        <f t="shared" si="12"/>
        <v>0</v>
      </c>
      <c r="X58" s="114">
        <f t="shared" si="12"/>
        <v>0</v>
      </c>
      <c r="Y58" s="114">
        <f t="shared" si="12"/>
        <v>0</v>
      </c>
      <c r="Z58" s="114">
        <f t="shared" si="12"/>
        <v>0</v>
      </c>
      <c r="AA58" s="114">
        <f t="shared" si="12"/>
        <v>0</v>
      </c>
      <c r="AB58" s="114">
        <f t="shared" si="12"/>
        <v>0</v>
      </c>
      <c r="AC58" s="114">
        <f t="shared" si="12"/>
        <v>0</v>
      </c>
      <c r="AD58" s="114">
        <f t="shared" si="12"/>
        <v>0</v>
      </c>
      <c r="AE58" s="114">
        <f t="shared" si="12"/>
        <v>0</v>
      </c>
      <c r="AF58" s="114">
        <f t="shared" si="12"/>
        <v>0</v>
      </c>
      <c r="AG58" s="114">
        <f t="shared" si="12"/>
        <v>0</v>
      </c>
      <c r="AH58" s="114">
        <f t="shared" si="12"/>
        <v>0</v>
      </c>
      <c r="AI58" s="114">
        <f t="shared" si="12"/>
        <v>0</v>
      </c>
      <c r="AJ58" s="114">
        <f t="shared" si="12"/>
        <v>0</v>
      </c>
      <c r="AK58" s="114">
        <f t="shared" si="12"/>
        <v>0</v>
      </c>
      <c r="AL58" s="114">
        <f t="shared" si="12"/>
        <v>0</v>
      </c>
      <c r="AM58" s="114">
        <f t="shared" si="12"/>
        <v>0</v>
      </c>
      <c r="AN58" s="114">
        <f t="shared" si="12"/>
        <v>0</v>
      </c>
      <c r="AO58" s="114">
        <f t="shared" si="12"/>
        <v>0</v>
      </c>
      <c r="AP58" s="114">
        <f t="shared" si="12"/>
        <v>0</v>
      </c>
      <c r="AQ58" s="114">
        <f t="shared" si="12"/>
        <v>0</v>
      </c>
      <c r="AR58" s="114">
        <f t="shared" si="12"/>
        <v>0</v>
      </c>
      <c r="AS58" s="114">
        <f t="shared" si="12"/>
        <v>0</v>
      </c>
      <c r="AT58" s="114">
        <f t="shared" si="12"/>
        <v>0</v>
      </c>
      <c r="AU58" s="114">
        <f t="shared" si="12"/>
        <v>0</v>
      </c>
      <c r="AV58" s="114">
        <f t="shared" si="12"/>
        <v>0</v>
      </c>
      <c r="AW58" s="114">
        <f t="shared" si="12"/>
        <v>0</v>
      </c>
      <c r="AX58" s="114">
        <f t="shared" si="12"/>
        <v>0</v>
      </c>
      <c r="AY58" s="114">
        <f t="shared" si="12"/>
        <v>0</v>
      </c>
      <c r="AZ58" s="114">
        <f t="shared" si="12"/>
        <v>0</v>
      </c>
      <c r="BA58" s="114">
        <f t="shared" si="12"/>
        <v>0</v>
      </c>
      <c r="BB58" s="114">
        <f t="shared" si="12"/>
        <v>0</v>
      </c>
      <c r="BC58" s="114">
        <f t="shared" si="12"/>
        <v>0</v>
      </c>
      <c r="BD58" s="114">
        <f t="shared" si="12"/>
        <v>0</v>
      </c>
      <c r="BE58" s="114">
        <f t="shared" si="12"/>
        <v>0</v>
      </c>
      <c r="BF58" s="114">
        <f t="shared" si="12"/>
        <v>0</v>
      </c>
      <c r="BG58" s="114">
        <f t="shared" si="12"/>
        <v>0</v>
      </c>
      <c r="BH58" s="114">
        <f t="shared" si="12"/>
        <v>0</v>
      </c>
      <c r="BI58" s="114">
        <f t="shared" si="12"/>
        <v>0</v>
      </c>
      <c r="BJ58" s="114">
        <f t="shared" si="12"/>
        <v>0</v>
      </c>
      <c r="BK58" s="100"/>
    </row>
    <row r="59" spans="1:63" s="15" customFormat="1">
      <c r="B59" s="96" t="str">
        <f>B30</f>
        <v>Compte courant 1</v>
      </c>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00"/>
    </row>
    <row r="60" spans="1:63" s="15" customFormat="1">
      <c r="B60" s="96" t="str">
        <f>B31</f>
        <v>Compte courant 2</v>
      </c>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00"/>
    </row>
    <row r="61" spans="1:63" s="15" customFormat="1">
      <c r="B61" s="96" t="str">
        <f>B32</f>
        <v>Compte courant 3</v>
      </c>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00"/>
    </row>
    <row r="62" spans="1:63" s="15" customFormat="1">
      <c r="B62" s="96" t="str">
        <f>B33</f>
        <v>Autres comptes courants</v>
      </c>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00"/>
    </row>
    <row r="63" spans="1:63" s="15" customFormat="1" ht="28.8">
      <c r="B63" s="135" t="s">
        <v>218</v>
      </c>
      <c r="C63" s="114">
        <f>SUM(C64:C67)</f>
        <v>0</v>
      </c>
      <c r="D63" s="114">
        <f t="shared" ref="D63:BJ63" si="13">SUM(D64:D67)</f>
        <v>0</v>
      </c>
      <c r="E63" s="114">
        <f t="shared" si="13"/>
        <v>0</v>
      </c>
      <c r="F63" s="114">
        <f t="shared" si="13"/>
        <v>0</v>
      </c>
      <c r="G63" s="114">
        <f t="shared" si="13"/>
        <v>0</v>
      </c>
      <c r="H63" s="114">
        <f t="shared" si="13"/>
        <v>0</v>
      </c>
      <c r="I63" s="114">
        <f t="shared" si="13"/>
        <v>0</v>
      </c>
      <c r="J63" s="114">
        <f t="shared" si="13"/>
        <v>0</v>
      </c>
      <c r="K63" s="114">
        <f t="shared" si="13"/>
        <v>0</v>
      </c>
      <c r="L63" s="114">
        <f t="shared" si="13"/>
        <v>0</v>
      </c>
      <c r="M63" s="114">
        <f t="shared" si="13"/>
        <v>0</v>
      </c>
      <c r="N63" s="114">
        <f t="shared" si="13"/>
        <v>0</v>
      </c>
      <c r="O63" s="114">
        <f t="shared" si="13"/>
        <v>0</v>
      </c>
      <c r="P63" s="114">
        <f t="shared" si="13"/>
        <v>0</v>
      </c>
      <c r="Q63" s="114">
        <f t="shared" si="13"/>
        <v>0</v>
      </c>
      <c r="R63" s="114">
        <f t="shared" si="13"/>
        <v>0</v>
      </c>
      <c r="S63" s="114">
        <f t="shared" si="13"/>
        <v>0</v>
      </c>
      <c r="T63" s="114">
        <f t="shared" si="13"/>
        <v>0</v>
      </c>
      <c r="U63" s="114">
        <f t="shared" si="13"/>
        <v>0</v>
      </c>
      <c r="V63" s="114">
        <f t="shared" si="13"/>
        <v>0</v>
      </c>
      <c r="W63" s="114">
        <f t="shared" si="13"/>
        <v>0</v>
      </c>
      <c r="X63" s="114">
        <f t="shared" si="13"/>
        <v>0</v>
      </c>
      <c r="Y63" s="114">
        <f t="shared" si="13"/>
        <v>0</v>
      </c>
      <c r="Z63" s="114">
        <f t="shared" si="13"/>
        <v>0</v>
      </c>
      <c r="AA63" s="114">
        <f t="shared" si="13"/>
        <v>0</v>
      </c>
      <c r="AB63" s="114">
        <f t="shared" si="13"/>
        <v>0</v>
      </c>
      <c r="AC63" s="114">
        <f t="shared" si="13"/>
        <v>0</v>
      </c>
      <c r="AD63" s="114">
        <f t="shared" si="13"/>
        <v>0</v>
      </c>
      <c r="AE63" s="114">
        <f t="shared" si="13"/>
        <v>0</v>
      </c>
      <c r="AF63" s="114">
        <f t="shared" si="13"/>
        <v>0</v>
      </c>
      <c r="AG63" s="114">
        <f t="shared" si="13"/>
        <v>0</v>
      </c>
      <c r="AH63" s="114">
        <f t="shared" si="13"/>
        <v>0</v>
      </c>
      <c r="AI63" s="114">
        <f t="shared" si="13"/>
        <v>0</v>
      </c>
      <c r="AJ63" s="114">
        <f t="shared" si="13"/>
        <v>0</v>
      </c>
      <c r="AK63" s="114">
        <f t="shared" si="13"/>
        <v>0</v>
      </c>
      <c r="AL63" s="114">
        <f t="shared" si="13"/>
        <v>0</v>
      </c>
      <c r="AM63" s="114">
        <f t="shared" si="13"/>
        <v>0</v>
      </c>
      <c r="AN63" s="114">
        <f t="shared" si="13"/>
        <v>0</v>
      </c>
      <c r="AO63" s="114">
        <f t="shared" si="13"/>
        <v>0</v>
      </c>
      <c r="AP63" s="114">
        <f t="shared" si="13"/>
        <v>0</v>
      </c>
      <c r="AQ63" s="114">
        <f t="shared" si="13"/>
        <v>0</v>
      </c>
      <c r="AR63" s="114">
        <f t="shared" si="13"/>
        <v>0</v>
      </c>
      <c r="AS63" s="114">
        <f t="shared" si="13"/>
        <v>0</v>
      </c>
      <c r="AT63" s="114">
        <f t="shared" si="13"/>
        <v>0</v>
      </c>
      <c r="AU63" s="114">
        <f t="shared" si="13"/>
        <v>0</v>
      </c>
      <c r="AV63" s="114">
        <f t="shared" si="13"/>
        <v>0</v>
      </c>
      <c r="AW63" s="114">
        <f t="shared" si="13"/>
        <v>0</v>
      </c>
      <c r="AX63" s="114">
        <f t="shared" si="13"/>
        <v>0</v>
      </c>
      <c r="AY63" s="114">
        <f t="shared" si="13"/>
        <v>0</v>
      </c>
      <c r="AZ63" s="114">
        <f t="shared" si="13"/>
        <v>0</v>
      </c>
      <c r="BA63" s="114">
        <f t="shared" si="13"/>
        <v>0</v>
      </c>
      <c r="BB63" s="114">
        <f t="shared" si="13"/>
        <v>0</v>
      </c>
      <c r="BC63" s="114">
        <f t="shared" si="13"/>
        <v>0</v>
      </c>
      <c r="BD63" s="114">
        <f t="shared" si="13"/>
        <v>0</v>
      </c>
      <c r="BE63" s="114">
        <f t="shared" si="13"/>
        <v>0</v>
      </c>
      <c r="BF63" s="114">
        <f t="shared" si="13"/>
        <v>0</v>
      </c>
      <c r="BG63" s="114">
        <f t="shared" si="13"/>
        <v>0</v>
      </c>
      <c r="BH63" s="114">
        <f t="shared" si="13"/>
        <v>0</v>
      </c>
      <c r="BI63" s="114">
        <f t="shared" si="13"/>
        <v>0</v>
      </c>
      <c r="BJ63" s="114">
        <f t="shared" si="13"/>
        <v>0</v>
      </c>
      <c r="BK63" s="100"/>
    </row>
    <row r="64" spans="1:63" s="15" customFormat="1">
      <c r="B64" s="96" t="str">
        <f>B35</f>
        <v>Avances remboursables 1</v>
      </c>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00"/>
    </row>
    <row r="65" spans="1:63" s="15" customFormat="1">
      <c r="B65" s="96" t="str">
        <f>B36</f>
        <v>Avances remboursables 2</v>
      </c>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00"/>
    </row>
    <row r="66" spans="1:63" s="15" customFormat="1">
      <c r="B66" s="96" t="str">
        <f>B37</f>
        <v>Avances remboursables 3</v>
      </c>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c r="AM66" s="110"/>
      <c r="AN66" s="110"/>
      <c r="AO66" s="110"/>
      <c r="AP66" s="110"/>
      <c r="AQ66" s="110"/>
      <c r="AR66" s="110"/>
      <c r="AS66" s="110"/>
      <c r="AT66" s="110"/>
      <c r="AU66" s="110"/>
      <c r="AV66" s="110"/>
      <c r="AW66" s="110"/>
      <c r="AX66" s="110"/>
      <c r="AY66" s="110"/>
      <c r="AZ66" s="110"/>
      <c r="BA66" s="110"/>
      <c r="BB66" s="110"/>
      <c r="BC66" s="110"/>
      <c r="BD66" s="110"/>
      <c r="BE66" s="110"/>
      <c r="BF66" s="110"/>
      <c r="BG66" s="110"/>
      <c r="BH66" s="110"/>
      <c r="BI66" s="110"/>
      <c r="BJ66" s="110"/>
      <c r="BK66" s="100"/>
    </row>
    <row r="67" spans="1:63" s="15" customFormat="1">
      <c r="B67" s="96" t="str">
        <f>B38</f>
        <v>Autres avances remboursables</v>
      </c>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c r="AO67" s="110"/>
      <c r="AP67" s="110"/>
      <c r="AQ67" s="110"/>
      <c r="AR67" s="110"/>
      <c r="AS67" s="110"/>
      <c r="AT67" s="110"/>
      <c r="AU67" s="110"/>
      <c r="AV67" s="110"/>
      <c r="AW67" s="110"/>
      <c r="AX67" s="110"/>
      <c r="AY67" s="110"/>
      <c r="AZ67" s="110"/>
      <c r="BA67" s="110"/>
      <c r="BB67" s="110"/>
      <c r="BC67" s="110"/>
      <c r="BD67" s="110"/>
      <c r="BE67" s="110"/>
      <c r="BF67" s="110"/>
      <c r="BG67" s="110"/>
      <c r="BH67" s="110"/>
      <c r="BI67" s="110"/>
      <c r="BJ67" s="110"/>
      <c r="BK67" s="100"/>
    </row>
    <row r="68" spans="1:63" s="15" customFormat="1">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100"/>
      <c r="AW68" s="100"/>
      <c r="AX68" s="100"/>
      <c r="AY68" s="100"/>
      <c r="AZ68" s="100"/>
      <c r="BA68" s="100"/>
      <c r="BB68" s="100"/>
      <c r="BC68" s="100"/>
      <c r="BD68" s="100"/>
      <c r="BE68" s="100"/>
      <c r="BF68" s="100"/>
      <c r="BG68" s="100"/>
      <c r="BH68" s="100"/>
      <c r="BI68" s="100"/>
      <c r="BJ68" s="100"/>
      <c r="BK68" s="100"/>
    </row>
    <row r="69" spans="1:63" s="15" customFormat="1">
      <c r="B69" s="128" t="s">
        <v>95</v>
      </c>
      <c r="C69" s="133">
        <f t="shared" ref="C69:AH69" si="14">SUM(C45:C51)+SUM(C54:C58)+C63</f>
        <v>2720.0741666666668</v>
      </c>
      <c r="D69" s="133">
        <f t="shared" si="14"/>
        <v>2720.0741666666668</v>
      </c>
      <c r="E69" s="133">
        <f t="shared" si="14"/>
        <v>2720.0741666666668</v>
      </c>
      <c r="F69" s="133">
        <f t="shared" si="14"/>
        <v>2720.0741666666668</v>
      </c>
      <c r="G69" s="133">
        <f t="shared" si="14"/>
        <v>2720.0741666666668</v>
      </c>
      <c r="H69" s="133">
        <f t="shared" si="14"/>
        <v>2720.0741666666668</v>
      </c>
      <c r="I69" s="133">
        <f t="shared" si="14"/>
        <v>2720.0741666666668</v>
      </c>
      <c r="J69" s="133">
        <f t="shared" si="14"/>
        <v>2720.0741666666668</v>
      </c>
      <c r="K69" s="133">
        <f t="shared" si="14"/>
        <v>2720.0741666666668</v>
      </c>
      <c r="L69" s="133">
        <f t="shared" si="14"/>
        <v>2720.0741666666668</v>
      </c>
      <c r="M69" s="133">
        <f t="shared" si="14"/>
        <v>2720.0741666666668</v>
      </c>
      <c r="N69" s="133">
        <f t="shared" si="14"/>
        <v>2720.0741666666668</v>
      </c>
      <c r="O69" s="133">
        <f t="shared" si="14"/>
        <v>2720.0741666666668</v>
      </c>
      <c r="P69" s="133">
        <f t="shared" si="14"/>
        <v>2720.0741666666668</v>
      </c>
      <c r="Q69" s="133">
        <f t="shared" si="14"/>
        <v>2720.0741666666668</v>
      </c>
      <c r="R69" s="133">
        <f t="shared" si="14"/>
        <v>2720.0741666666668</v>
      </c>
      <c r="S69" s="133">
        <f t="shared" si="14"/>
        <v>2720.0741666666668</v>
      </c>
      <c r="T69" s="133">
        <f t="shared" si="14"/>
        <v>2720.0741666666668</v>
      </c>
      <c r="U69" s="133">
        <f t="shared" si="14"/>
        <v>2720.0741666666668</v>
      </c>
      <c r="V69" s="133">
        <f t="shared" si="14"/>
        <v>2720.0741666666668</v>
      </c>
      <c r="W69" s="133">
        <f t="shared" si="14"/>
        <v>2720.0741666666668</v>
      </c>
      <c r="X69" s="133">
        <f t="shared" si="14"/>
        <v>2720.0741666666668</v>
      </c>
      <c r="Y69" s="133">
        <f t="shared" si="14"/>
        <v>2720.0741666666668</v>
      </c>
      <c r="Z69" s="133">
        <f t="shared" si="14"/>
        <v>2720.0741666666668</v>
      </c>
      <c r="AA69" s="133">
        <f t="shared" si="14"/>
        <v>2720.0741666666668</v>
      </c>
      <c r="AB69" s="133">
        <f t="shared" si="14"/>
        <v>2720.0741666666668</v>
      </c>
      <c r="AC69" s="133">
        <f t="shared" si="14"/>
        <v>2720.0741666666668</v>
      </c>
      <c r="AD69" s="133">
        <f t="shared" si="14"/>
        <v>2720.0741666666668</v>
      </c>
      <c r="AE69" s="133">
        <f t="shared" si="14"/>
        <v>2720.0741666666668</v>
      </c>
      <c r="AF69" s="133">
        <f t="shared" si="14"/>
        <v>2720.0741666666668</v>
      </c>
      <c r="AG69" s="133">
        <f t="shared" si="14"/>
        <v>2720.0741666666668</v>
      </c>
      <c r="AH69" s="133">
        <f t="shared" si="14"/>
        <v>2720.0741666666668</v>
      </c>
      <c r="AI69" s="133">
        <f t="shared" ref="AI69:BJ69" si="15">SUM(AI45:AI51)+SUM(AI54:AI58)+AI63</f>
        <v>2720.0741666666668</v>
      </c>
      <c r="AJ69" s="133">
        <f t="shared" si="15"/>
        <v>2720.0741666666668</v>
      </c>
      <c r="AK69" s="133">
        <f t="shared" si="15"/>
        <v>2720.0741666666668</v>
      </c>
      <c r="AL69" s="133">
        <f t="shared" si="15"/>
        <v>2720.0741666666668</v>
      </c>
      <c r="AM69" s="133">
        <f t="shared" si="15"/>
        <v>2720.0741666666668</v>
      </c>
      <c r="AN69" s="133">
        <f t="shared" si="15"/>
        <v>2720.0741666666668</v>
      </c>
      <c r="AO69" s="133">
        <f t="shared" si="15"/>
        <v>2720.0741666666668</v>
      </c>
      <c r="AP69" s="133">
        <f t="shared" si="15"/>
        <v>2720.0741666666668</v>
      </c>
      <c r="AQ69" s="133">
        <f t="shared" si="15"/>
        <v>2720.0741666666668</v>
      </c>
      <c r="AR69" s="133">
        <f t="shared" si="15"/>
        <v>2720.0741666666668</v>
      </c>
      <c r="AS69" s="133">
        <f t="shared" si="15"/>
        <v>2720.0741666666668</v>
      </c>
      <c r="AT69" s="133">
        <f t="shared" si="15"/>
        <v>2720.0741666666668</v>
      </c>
      <c r="AU69" s="133">
        <f t="shared" si="15"/>
        <v>2720.0741666666668</v>
      </c>
      <c r="AV69" s="133">
        <f t="shared" si="15"/>
        <v>2720.0741666666668</v>
      </c>
      <c r="AW69" s="133">
        <f t="shared" si="15"/>
        <v>2720.0741666666668</v>
      </c>
      <c r="AX69" s="133">
        <f t="shared" si="15"/>
        <v>2720.0741666666668</v>
      </c>
      <c r="AY69" s="133">
        <f t="shared" si="15"/>
        <v>2720.0741666666668</v>
      </c>
      <c r="AZ69" s="133">
        <f t="shared" si="15"/>
        <v>2720.0741666666668</v>
      </c>
      <c r="BA69" s="133">
        <f t="shared" si="15"/>
        <v>2720.0741666666668</v>
      </c>
      <c r="BB69" s="133">
        <f t="shared" si="15"/>
        <v>2720.0741666666668</v>
      </c>
      <c r="BC69" s="133">
        <f t="shared" si="15"/>
        <v>2720.0741666666668</v>
      </c>
      <c r="BD69" s="133">
        <f t="shared" si="15"/>
        <v>2720.0741666666668</v>
      </c>
      <c r="BE69" s="133">
        <f t="shared" si="15"/>
        <v>2720.0741666666668</v>
      </c>
      <c r="BF69" s="133">
        <f t="shared" si="15"/>
        <v>2720.0741666666668</v>
      </c>
      <c r="BG69" s="133">
        <f t="shared" si="15"/>
        <v>2720.0741666666668</v>
      </c>
      <c r="BH69" s="133">
        <f t="shared" si="15"/>
        <v>2720.0741666666668</v>
      </c>
      <c r="BI69" s="133">
        <f t="shared" si="15"/>
        <v>2720.0741666666668</v>
      </c>
      <c r="BJ69" s="133">
        <f t="shared" si="15"/>
        <v>2720.0741666666668</v>
      </c>
      <c r="BK69" s="100"/>
    </row>
    <row r="70" spans="1:63" s="15" customFormat="1">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100"/>
      <c r="AZ70" s="100"/>
      <c r="BA70" s="100"/>
      <c r="BB70" s="100"/>
      <c r="BC70" s="100"/>
      <c r="BD70" s="100"/>
      <c r="BE70" s="100"/>
      <c r="BF70" s="100"/>
      <c r="BG70" s="100"/>
      <c r="BH70" s="100"/>
      <c r="BI70" s="100"/>
      <c r="BJ70" s="100"/>
      <c r="BK70" s="100"/>
    </row>
    <row r="71" spans="1:63">
      <c r="A71"/>
      <c r="B71" s="128" t="s">
        <v>60</v>
      </c>
      <c r="C71" s="133">
        <f t="shared" ref="C71:AH71" si="16">C10+C40-C69</f>
        <v>-2720.0741666666668</v>
      </c>
      <c r="D71" s="133">
        <f t="shared" si="16"/>
        <v>-4990.1483333333335</v>
      </c>
      <c r="E71" s="133">
        <f t="shared" si="16"/>
        <v>-7260.2224999999999</v>
      </c>
      <c r="F71" s="133">
        <f t="shared" si="16"/>
        <v>-9530.2966666666671</v>
      </c>
      <c r="G71" s="133">
        <f t="shared" si="16"/>
        <v>-11800.370833333334</v>
      </c>
      <c r="H71" s="133">
        <f t="shared" si="16"/>
        <v>-14070.445000000002</v>
      </c>
      <c r="I71" s="133">
        <f t="shared" si="16"/>
        <v>-16340.519166666669</v>
      </c>
      <c r="J71" s="133">
        <f t="shared" si="16"/>
        <v>-18610.593333333334</v>
      </c>
      <c r="K71" s="133">
        <f t="shared" si="16"/>
        <v>-20880.6675</v>
      </c>
      <c r="L71" s="133">
        <f t="shared" si="16"/>
        <v>-23150.741666666665</v>
      </c>
      <c r="M71" s="133">
        <f t="shared" si="16"/>
        <v>-25420.81583333333</v>
      </c>
      <c r="N71" s="133">
        <f t="shared" si="16"/>
        <v>-27690.889999999996</v>
      </c>
      <c r="O71" s="133">
        <f t="shared" si="16"/>
        <v>-29960.964166666661</v>
      </c>
      <c r="P71" s="133">
        <f t="shared" si="16"/>
        <v>-32231.038333333327</v>
      </c>
      <c r="Q71" s="133">
        <f t="shared" si="16"/>
        <v>-34501.112499999996</v>
      </c>
      <c r="R71" s="133">
        <f t="shared" si="16"/>
        <v>-36771.186666666661</v>
      </c>
      <c r="S71" s="133">
        <f t="shared" si="16"/>
        <v>-39041.260833333326</v>
      </c>
      <c r="T71" s="133">
        <f t="shared" si="16"/>
        <v>-41311.334999999992</v>
      </c>
      <c r="U71" s="133">
        <f t="shared" si="16"/>
        <v>-43581.409166666657</v>
      </c>
      <c r="V71" s="133">
        <f t="shared" si="16"/>
        <v>-45851.483333333323</v>
      </c>
      <c r="W71" s="133">
        <f t="shared" si="16"/>
        <v>-48121.557499999988</v>
      </c>
      <c r="X71" s="133">
        <f t="shared" si="16"/>
        <v>-50391.631666666653</v>
      </c>
      <c r="Y71" s="133">
        <f t="shared" si="16"/>
        <v>-52661.705833333319</v>
      </c>
      <c r="Z71" s="133">
        <f t="shared" si="16"/>
        <v>-54931.779999999984</v>
      </c>
      <c r="AA71" s="133">
        <f t="shared" si="16"/>
        <v>-57201.85416666665</v>
      </c>
      <c r="AB71" s="133">
        <f t="shared" si="16"/>
        <v>-59471.928333333315</v>
      </c>
      <c r="AC71" s="133">
        <f t="shared" si="16"/>
        <v>-61742.002499999981</v>
      </c>
      <c r="AD71" s="133">
        <f t="shared" si="16"/>
        <v>-64012.076666666646</v>
      </c>
      <c r="AE71" s="133">
        <f t="shared" si="16"/>
        <v>-66282.150833333319</v>
      </c>
      <c r="AF71" s="133">
        <f t="shared" si="16"/>
        <v>-68552.224999999991</v>
      </c>
      <c r="AG71" s="133">
        <f t="shared" si="16"/>
        <v>-70822.299166666664</v>
      </c>
      <c r="AH71" s="133">
        <f t="shared" si="16"/>
        <v>-73092.373333333337</v>
      </c>
      <c r="AI71" s="133">
        <f t="shared" ref="AI71:BJ71" si="17">AI10+AI40-AI69</f>
        <v>-75362.447500000009</v>
      </c>
      <c r="AJ71" s="133">
        <f t="shared" si="17"/>
        <v>-77632.521666666682</v>
      </c>
      <c r="AK71" s="133">
        <f t="shared" si="17"/>
        <v>-79902.595833333355</v>
      </c>
      <c r="AL71" s="133">
        <f t="shared" si="17"/>
        <v>-82172.670000000027</v>
      </c>
      <c r="AM71" s="133">
        <f t="shared" si="17"/>
        <v>-84442.7441666667</v>
      </c>
      <c r="AN71" s="133">
        <f t="shared" si="17"/>
        <v>-86712.818333333373</v>
      </c>
      <c r="AO71" s="133">
        <f t="shared" si="17"/>
        <v>-88982.892500000045</v>
      </c>
      <c r="AP71" s="133">
        <f t="shared" si="17"/>
        <v>-91252.966666666718</v>
      </c>
      <c r="AQ71" s="133">
        <f t="shared" si="17"/>
        <v>-93523.040833333391</v>
      </c>
      <c r="AR71" s="133">
        <f t="shared" si="17"/>
        <v>-95793.115000000063</v>
      </c>
      <c r="AS71" s="133">
        <f t="shared" si="17"/>
        <v>-98063.189166666736</v>
      </c>
      <c r="AT71" s="133">
        <f t="shared" si="17"/>
        <v>-100333.26333333341</v>
      </c>
      <c r="AU71" s="133">
        <f t="shared" si="17"/>
        <v>-102603.33750000008</v>
      </c>
      <c r="AV71" s="133">
        <f t="shared" si="17"/>
        <v>-104873.41166666675</v>
      </c>
      <c r="AW71" s="133">
        <f t="shared" si="17"/>
        <v>-107143.48583333343</v>
      </c>
      <c r="AX71" s="133">
        <f t="shared" si="17"/>
        <v>-109413.5600000001</v>
      </c>
      <c r="AY71" s="133">
        <f t="shared" si="17"/>
        <v>-111683.63416666677</v>
      </c>
      <c r="AZ71" s="133">
        <f t="shared" si="17"/>
        <v>-113953.70833333344</v>
      </c>
      <c r="BA71" s="133">
        <f t="shared" si="17"/>
        <v>-116223.78250000012</v>
      </c>
      <c r="BB71" s="133">
        <f t="shared" si="17"/>
        <v>-118493.85666666679</v>
      </c>
      <c r="BC71" s="133">
        <f t="shared" si="17"/>
        <v>-120763.93083333346</v>
      </c>
      <c r="BD71" s="133">
        <f t="shared" si="17"/>
        <v>-123034.00500000014</v>
      </c>
      <c r="BE71" s="133">
        <f t="shared" si="17"/>
        <v>-125304.07916666681</v>
      </c>
      <c r="BF71" s="133">
        <f t="shared" si="17"/>
        <v>-127574.15333333348</v>
      </c>
      <c r="BG71" s="133">
        <f t="shared" si="17"/>
        <v>-129844.22750000015</v>
      </c>
      <c r="BH71" s="133">
        <f t="shared" si="17"/>
        <v>-132114.30166666681</v>
      </c>
      <c r="BI71" s="133">
        <f t="shared" si="17"/>
        <v>-134384.37583333347</v>
      </c>
      <c r="BJ71" s="133">
        <f t="shared" si="17"/>
        <v>-136654.45000000013</v>
      </c>
      <c r="BK71" s="100"/>
    </row>
    <row r="72" spans="1:63">
      <c r="A72"/>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c r="BF72" s="100"/>
      <c r="BG72" s="100"/>
      <c r="BH72" s="100"/>
      <c r="BI72" s="100"/>
      <c r="BJ72" s="100"/>
      <c r="BK72" s="100"/>
    </row>
    <row r="73" spans="1:63">
      <c r="A73"/>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row>
    <row r="74" spans="1:63">
      <c r="A7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row>
    <row r="75" spans="1:63">
      <c r="A75"/>
      <c r="F75" s="8"/>
    </row>
  </sheetData>
  <sheetProtection sheet="1" objects="1" scenarios="1"/>
  <mergeCells count="13">
    <mergeCell ref="B44:BJ44"/>
    <mergeCell ref="B53:BJ53"/>
    <mergeCell ref="B2:B3"/>
    <mergeCell ref="B5:O5"/>
    <mergeCell ref="C7:N7"/>
    <mergeCell ref="O7:Z7"/>
    <mergeCell ref="B42:BJ42"/>
    <mergeCell ref="AA7:AL7"/>
    <mergeCell ref="AM7:AX7"/>
    <mergeCell ref="AY7:BJ7"/>
    <mergeCell ref="B12:BJ12"/>
    <mergeCell ref="B19:BJ19"/>
    <mergeCell ref="B14:BJ14"/>
  </mergeCells>
  <pageMargins left="0.7" right="0.7" top="0.75" bottom="0.75" header="0.3" footer="0.3"/>
  <pageSetup paperSize="9" orientation="portrait" verticalDpi="300" r:id="rId1"/>
  <drawing r:id="rId2"/>
</worksheet>
</file>

<file path=xl/worksheets/sheet11.xml><?xml version="1.0" encoding="utf-8"?>
<worksheet xmlns="http://schemas.openxmlformats.org/spreadsheetml/2006/main" xmlns:r="http://schemas.openxmlformats.org/officeDocument/2006/relationships">
  <sheetPr>
    <tabColor theme="3" tint="0.59999389629810485"/>
  </sheetPr>
  <dimension ref="A1:Q61"/>
  <sheetViews>
    <sheetView showGridLines="0" showRowColHeaders="0" zoomScale="85" zoomScaleNormal="85" workbookViewId="0">
      <pane xSplit="4" ySplit="7" topLeftCell="E8" activePane="bottomRight" state="frozen"/>
      <selection pane="topRight" activeCell="F1" sqref="F1"/>
      <selection pane="bottomLeft" activeCell="A8" sqref="A8"/>
      <selection pane="bottomRight" activeCell="M91" sqref="M91"/>
    </sheetView>
  </sheetViews>
  <sheetFormatPr defaultColWidth="11.5546875" defaultRowHeight="14.4"/>
  <cols>
    <col min="1" max="1" width="3.44140625" customWidth="1"/>
    <col min="2" max="2" width="16.33203125" customWidth="1"/>
    <col min="3" max="3" width="3.33203125" style="15" customWidth="1"/>
    <col min="4" max="4" width="17.44140625" style="15" customWidth="1"/>
    <col min="17" max="17" width="4.109375" customWidth="1"/>
  </cols>
  <sheetData>
    <row r="1" spans="1:17">
      <c r="A1" s="15"/>
      <c r="B1" s="15"/>
    </row>
    <row r="2" spans="1:17">
      <c r="A2" s="15"/>
      <c r="B2" s="220" t="s">
        <v>204</v>
      </c>
      <c r="C2" s="221"/>
      <c r="D2" s="222"/>
      <c r="E2" s="100"/>
      <c r="F2" s="100"/>
      <c r="G2" s="100"/>
      <c r="H2" s="100"/>
      <c r="I2" s="100"/>
      <c r="J2" s="100"/>
      <c r="K2" s="100"/>
      <c r="L2" s="100"/>
      <c r="M2" s="100"/>
      <c r="N2" s="100"/>
      <c r="O2" s="100"/>
      <c r="P2" s="100"/>
      <c r="Q2" s="100"/>
    </row>
    <row r="3" spans="1:17">
      <c r="A3" s="15"/>
      <c r="B3" s="223"/>
      <c r="C3" s="224"/>
      <c r="D3" s="225"/>
      <c r="E3" s="100"/>
      <c r="F3" s="100"/>
      <c r="G3" s="100"/>
      <c r="H3" s="100"/>
      <c r="I3" s="100"/>
      <c r="J3" s="100"/>
      <c r="K3" s="100"/>
      <c r="L3" s="100"/>
      <c r="M3" s="100"/>
      <c r="N3" s="100"/>
      <c r="O3" s="100"/>
      <c r="P3" s="100"/>
      <c r="Q3" s="100"/>
    </row>
    <row r="4" spans="1:17">
      <c r="B4" s="100"/>
      <c r="C4" s="100"/>
      <c r="D4" s="100"/>
      <c r="E4" s="100"/>
      <c r="F4" s="100"/>
      <c r="G4" s="100"/>
      <c r="H4" s="100"/>
      <c r="I4" s="100"/>
      <c r="J4" s="100"/>
      <c r="K4" s="100"/>
      <c r="L4" s="100"/>
      <c r="M4" s="100"/>
      <c r="N4" s="100"/>
      <c r="O4" s="100"/>
      <c r="P4" s="100"/>
      <c r="Q4" s="100"/>
    </row>
    <row r="5" spans="1:17">
      <c r="B5" s="240" t="s">
        <v>254</v>
      </c>
      <c r="C5" s="240"/>
      <c r="D5" s="240"/>
      <c r="E5" s="240"/>
      <c r="F5" s="240"/>
      <c r="G5" s="240"/>
      <c r="H5" s="240"/>
      <c r="I5" s="240"/>
      <c r="J5" s="240"/>
      <c r="K5" s="240"/>
      <c r="L5" s="240"/>
      <c r="M5" s="240"/>
      <c r="N5" s="240"/>
      <c r="O5" s="240"/>
      <c r="P5" s="240"/>
      <c r="Q5" s="100"/>
    </row>
    <row r="6" spans="1:17">
      <c r="B6" s="100"/>
      <c r="C6" s="100"/>
      <c r="D6" s="100"/>
      <c r="E6" s="100"/>
      <c r="F6" s="100"/>
      <c r="G6" s="100"/>
      <c r="H6" s="100"/>
      <c r="I6" s="100"/>
      <c r="J6" s="100"/>
      <c r="K6" s="100"/>
      <c r="L6" s="100"/>
      <c r="M6" s="100"/>
      <c r="N6" s="100"/>
      <c r="O6" s="100"/>
      <c r="P6" s="100"/>
      <c r="Q6" s="100"/>
    </row>
    <row r="7" spans="1:17">
      <c r="B7" s="242" t="s">
        <v>23</v>
      </c>
      <c r="C7" s="242"/>
      <c r="D7" s="242"/>
      <c r="E7" s="82">
        <f>Config!$C$7</f>
        <v>43101</v>
      </c>
      <c r="F7" s="82">
        <f>DATE(YEAR(E7),MONTH(E7)+1,DAY(E7))</f>
        <v>43132</v>
      </c>
      <c r="G7" s="82">
        <f t="shared" ref="G7:P7" si="0">DATE(YEAR(F7),MONTH(F7)+1,DAY(F7))</f>
        <v>43160</v>
      </c>
      <c r="H7" s="82">
        <f t="shared" si="0"/>
        <v>43191</v>
      </c>
      <c r="I7" s="82">
        <f t="shared" si="0"/>
        <v>43221</v>
      </c>
      <c r="J7" s="82">
        <f t="shared" si="0"/>
        <v>43252</v>
      </c>
      <c r="K7" s="82">
        <f t="shared" si="0"/>
        <v>43282</v>
      </c>
      <c r="L7" s="82">
        <f t="shared" si="0"/>
        <v>43313</v>
      </c>
      <c r="M7" s="82">
        <f t="shared" si="0"/>
        <v>43344</v>
      </c>
      <c r="N7" s="82">
        <f t="shared" si="0"/>
        <v>43374</v>
      </c>
      <c r="O7" s="82">
        <f t="shared" si="0"/>
        <v>43405</v>
      </c>
      <c r="P7" s="82">
        <f t="shared" si="0"/>
        <v>43435</v>
      </c>
      <c r="Q7" s="100"/>
    </row>
    <row r="8" spans="1:17">
      <c r="B8" s="100"/>
      <c r="C8" s="100"/>
      <c r="D8" s="100"/>
      <c r="E8" s="100"/>
      <c r="F8" s="100"/>
      <c r="G8" s="100"/>
      <c r="H8" s="100"/>
      <c r="I8" s="100"/>
      <c r="J8" s="100"/>
      <c r="K8" s="100"/>
      <c r="L8" s="100"/>
      <c r="M8" s="100"/>
      <c r="N8" s="100"/>
      <c r="O8" s="100"/>
      <c r="P8" s="100"/>
      <c r="Q8" s="100"/>
    </row>
    <row r="9" spans="1:17" ht="15" customHeight="1">
      <c r="B9" s="241" t="s">
        <v>186</v>
      </c>
      <c r="C9" s="100"/>
      <c r="D9" s="109" t="s">
        <v>173</v>
      </c>
      <c r="E9" s="167"/>
      <c r="F9" s="167"/>
      <c r="G9" s="167"/>
      <c r="H9" s="167"/>
      <c r="I9" s="167"/>
      <c r="J9" s="167"/>
      <c r="K9" s="167"/>
      <c r="L9" s="167"/>
      <c r="M9" s="167"/>
      <c r="N9" s="167"/>
      <c r="O9" s="167"/>
      <c r="P9" s="167"/>
      <c r="Q9" s="100"/>
    </row>
    <row r="10" spans="1:17" s="15" customFormat="1">
      <c r="B10" s="241"/>
      <c r="C10" s="100"/>
      <c r="D10" s="82" t="s">
        <v>174</v>
      </c>
      <c r="E10" s="95">
        <f>E9</f>
        <v>0</v>
      </c>
      <c r="F10" s="95">
        <f>F9+E10</f>
        <v>0</v>
      </c>
      <c r="G10" s="95">
        <f t="shared" ref="G10:P10" si="1">G9+F10</f>
        <v>0</v>
      </c>
      <c r="H10" s="95">
        <f t="shared" si="1"/>
        <v>0</v>
      </c>
      <c r="I10" s="95">
        <f t="shared" si="1"/>
        <v>0</v>
      </c>
      <c r="J10" s="95">
        <f t="shared" si="1"/>
        <v>0</v>
      </c>
      <c r="K10" s="95">
        <f t="shared" si="1"/>
        <v>0</v>
      </c>
      <c r="L10" s="95">
        <f t="shared" si="1"/>
        <v>0</v>
      </c>
      <c r="M10" s="95">
        <f t="shared" si="1"/>
        <v>0</v>
      </c>
      <c r="N10" s="95">
        <f t="shared" si="1"/>
        <v>0</v>
      </c>
      <c r="O10" s="95">
        <f t="shared" si="1"/>
        <v>0</v>
      </c>
      <c r="P10" s="95">
        <f t="shared" si="1"/>
        <v>0</v>
      </c>
      <c r="Q10" s="100"/>
    </row>
    <row r="11" spans="1:17" s="15" customFormat="1">
      <c r="B11" s="241"/>
      <c r="C11" s="100"/>
      <c r="D11" s="162"/>
      <c r="E11" s="100"/>
      <c r="F11" s="100"/>
      <c r="G11" s="100"/>
      <c r="H11" s="100"/>
      <c r="I11" s="100"/>
      <c r="J11" s="100"/>
      <c r="K11" s="100"/>
      <c r="L11" s="100"/>
      <c r="M11" s="100"/>
      <c r="N11" s="100"/>
      <c r="O11" s="100"/>
      <c r="P11" s="100"/>
      <c r="Q11" s="100"/>
    </row>
    <row r="12" spans="1:17" s="15" customFormat="1">
      <c r="B12" s="241"/>
      <c r="C12" s="100"/>
      <c r="D12" s="109" t="s">
        <v>175</v>
      </c>
      <c r="E12" s="168"/>
      <c r="F12" s="168"/>
      <c r="G12" s="168"/>
      <c r="H12" s="168"/>
      <c r="I12" s="168"/>
      <c r="J12" s="168"/>
      <c r="K12" s="168"/>
      <c r="L12" s="168"/>
      <c r="M12" s="168"/>
      <c r="N12" s="168"/>
      <c r="O12" s="168"/>
      <c r="P12" s="168"/>
      <c r="Q12" s="100"/>
    </row>
    <row r="13" spans="1:17" s="15" customFormat="1">
      <c r="B13" s="241"/>
      <c r="C13" s="100"/>
      <c r="D13" s="82" t="s">
        <v>176</v>
      </c>
      <c r="E13" s="95">
        <f>E12</f>
        <v>0</v>
      </c>
      <c r="F13" s="95">
        <f>F12+E13</f>
        <v>0</v>
      </c>
      <c r="G13" s="95">
        <f t="shared" ref="G13" si="2">G12+F13</f>
        <v>0</v>
      </c>
      <c r="H13" s="95">
        <f t="shared" ref="H13" si="3">H12+G13</f>
        <v>0</v>
      </c>
      <c r="I13" s="95">
        <f t="shared" ref="I13" si="4">I12+H13</f>
        <v>0</v>
      </c>
      <c r="J13" s="95">
        <f t="shared" ref="J13" si="5">J12+I13</f>
        <v>0</v>
      </c>
      <c r="K13" s="95">
        <f t="shared" ref="K13" si="6">K12+J13</f>
        <v>0</v>
      </c>
      <c r="L13" s="95">
        <f t="shared" ref="L13" si="7">L12+K13</f>
        <v>0</v>
      </c>
      <c r="M13" s="95">
        <f t="shared" ref="M13" si="8">M12+L13</f>
        <v>0</v>
      </c>
      <c r="N13" s="95">
        <f t="shared" ref="N13" si="9">N12+M13</f>
        <v>0</v>
      </c>
      <c r="O13" s="95">
        <f t="shared" ref="O13" si="10">O12+N13</f>
        <v>0</v>
      </c>
      <c r="P13" s="95">
        <f t="shared" ref="P13" si="11">P12+O13</f>
        <v>0</v>
      </c>
      <c r="Q13" s="100"/>
    </row>
    <row r="14" spans="1:17" s="15" customFormat="1">
      <c r="B14" s="241"/>
      <c r="C14" s="100"/>
      <c r="D14" s="162"/>
      <c r="E14" s="100"/>
      <c r="F14" s="100"/>
      <c r="G14" s="100"/>
      <c r="H14" s="100"/>
      <c r="I14" s="100"/>
      <c r="J14" s="100"/>
      <c r="K14" s="100"/>
      <c r="L14" s="100"/>
      <c r="M14" s="100"/>
      <c r="N14" s="100"/>
      <c r="O14" s="100"/>
      <c r="P14" s="100"/>
      <c r="Q14" s="100"/>
    </row>
    <row r="15" spans="1:17" s="15" customFormat="1">
      <c r="B15" s="241"/>
      <c r="C15" s="100"/>
      <c r="D15" s="82" t="s">
        <v>177</v>
      </c>
      <c r="E15" s="95">
        <f>E13-E10</f>
        <v>0</v>
      </c>
      <c r="F15" s="95">
        <f t="shared" ref="F15:P15" si="12">F13-F10</f>
        <v>0</v>
      </c>
      <c r="G15" s="95">
        <f t="shared" si="12"/>
        <v>0</v>
      </c>
      <c r="H15" s="95">
        <f t="shared" si="12"/>
        <v>0</v>
      </c>
      <c r="I15" s="95">
        <f t="shared" si="12"/>
        <v>0</v>
      </c>
      <c r="J15" s="95">
        <f t="shared" si="12"/>
        <v>0</v>
      </c>
      <c r="K15" s="95">
        <f t="shared" si="12"/>
        <v>0</v>
      </c>
      <c r="L15" s="95">
        <f t="shared" si="12"/>
        <v>0</v>
      </c>
      <c r="M15" s="95">
        <f t="shared" si="12"/>
        <v>0</v>
      </c>
      <c r="N15" s="95">
        <f t="shared" si="12"/>
        <v>0</v>
      </c>
      <c r="O15" s="95">
        <f t="shared" si="12"/>
        <v>0</v>
      </c>
      <c r="P15" s="95">
        <f t="shared" si="12"/>
        <v>0</v>
      </c>
      <c r="Q15" s="100"/>
    </row>
    <row r="16" spans="1:17" s="15" customFormat="1">
      <c r="B16" s="100"/>
      <c r="C16" s="100"/>
      <c r="D16" s="100"/>
      <c r="E16" s="100"/>
      <c r="F16" s="100"/>
      <c r="G16" s="100"/>
      <c r="H16" s="100"/>
      <c r="I16" s="100"/>
      <c r="J16" s="100"/>
      <c r="K16" s="100"/>
      <c r="L16" s="100"/>
      <c r="M16" s="100"/>
      <c r="N16" s="100"/>
      <c r="O16" s="100"/>
      <c r="P16" s="100"/>
      <c r="Q16" s="100"/>
    </row>
    <row r="17" spans="2:17" s="15" customFormat="1">
      <c r="B17" s="241" t="s">
        <v>178</v>
      </c>
      <c r="C17" s="100"/>
      <c r="D17" s="109" t="s">
        <v>173</v>
      </c>
      <c r="E17" s="133">
        <f>'Commandes - Calculs auto'!C42</f>
        <v>0</v>
      </c>
      <c r="F17" s="133">
        <f>'Commandes - Calculs auto'!D42</f>
        <v>0</v>
      </c>
      <c r="G17" s="133">
        <f>'Commandes - Calculs auto'!E42</f>
        <v>0</v>
      </c>
      <c r="H17" s="133">
        <f>'Commandes - Calculs auto'!F42</f>
        <v>0</v>
      </c>
      <c r="I17" s="133">
        <f>'Commandes - Calculs auto'!G42</f>
        <v>0</v>
      </c>
      <c r="J17" s="133">
        <f>'Commandes - Calculs auto'!H42</f>
        <v>0</v>
      </c>
      <c r="K17" s="133">
        <f>'Commandes - Calculs auto'!I42</f>
        <v>0</v>
      </c>
      <c r="L17" s="133">
        <f>'Commandes - Calculs auto'!J42</f>
        <v>0</v>
      </c>
      <c r="M17" s="133">
        <f>'Commandes - Calculs auto'!K42</f>
        <v>0</v>
      </c>
      <c r="N17" s="133">
        <f>'Commandes - Calculs auto'!L42</f>
        <v>0</v>
      </c>
      <c r="O17" s="133">
        <f>'Commandes - Calculs auto'!M42</f>
        <v>0</v>
      </c>
      <c r="P17" s="133">
        <f>'Commandes - Calculs auto'!N42</f>
        <v>0</v>
      </c>
      <c r="Q17" s="100"/>
    </row>
    <row r="18" spans="2:17" s="15" customFormat="1">
      <c r="B18" s="241"/>
      <c r="C18" s="100"/>
      <c r="D18" s="82" t="s">
        <v>174</v>
      </c>
      <c r="E18" s="95">
        <f>E17</f>
        <v>0</v>
      </c>
      <c r="F18" s="95">
        <f>F17+E18</f>
        <v>0</v>
      </c>
      <c r="G18" s="95">
        <f t="shared" ref="G18" si="13">G17+F18</f>
        <v>0</v>
      </c>
      <c r="H18" s="95">
        <f t="shared" ref="H18" si="14">H17+G18</f>
        <v>0</v>
      </c>
      <c r="I18" s="95">
        <f t="shared" ref="I18" si="15">I17+H18</f>
        <v>0</v>
      </c>
      <c r="J18" s="95">
        <f t="shared" ref="J18" si="16">J17+I18</f>
        <v>0</v>
      </c>
      <c r="K18" s="95">
        <f t="shared" ref="K18" si="17">K17+J18</f>
        <v>0</v>
      </c>
      <c r="L18" s="95">
        <f t="shared" ref="L18" si="18">L17+K18</f>
        <v>0</v>
      </c>
      <c r="M18" s="95">
        <f t="shared" ref="M18" si="19">M17+L18</f>
        <v>0</v>
      </c>
      <c r="N18" s="95">
        <f t="shared" ref="N18" si="20">N17+M18</f>
        <v>0</v>
      </c>
      <c r="O18" s="95">
        <f t="shared" ref="O18" si="21">O17+N18</f>
        <v>0</v>
      </c>
      <c r="P18" s="95">
        <f t="shared" ref="P18" si="22">P17+O18</f>
        <v>0</v>
      </c>
      <c r="Q18" s="100"/>
    </row>
    <row r="19" spans="2:17" s="15" customFormat="1">
      <c r="B19" s="241"/>
      <c r="C19" s="100"/>
      <c r="D19" s="162"/>
      <c r="E19" s="100"/>
      <c r="F19" s="100"/>
      <c r="G19" s="100"/>
      <c r="H19" s="100"/>
      <c r="I19" s="100"/>
      <c r="J19" s="100"/>
      <c r="K19" s="100"/>
      <c r="L19" s="100"/>
      <c r="M19" s="100"/>
      <c r="N19" s="100"/>
      <c r="O19" s="100"/>
      <c r="P19" s="100"/>
      <c r="Q19" s="100"/>
    </row>
    <row r="20" spans="2:17" s="15" customFormat="1">
      <c r="B20" s="241"/>
      <c r="C20" s="100"/>
      <c r="D20" s="109" t="s">
        <v>175</v>
      </c>
      <c r="E20" s="168"/>
      <c r="F20" s="168"/>
      <c r="G20" s="168"/>
      <c r="H20" s="168"/>
      <c r="I20" s="168"/>
      <c r="J20" s="168"/>
      <c r="K20" s="168"/>
      <c r="L20" s="168"/>
      <c r="M20" s="168"/>
      <c r="N20" s="168"/>
      <c r="O20" s="168"/>
      <c r="P20" s="168"/>
      <c r="Q20" s="100"/>
    </row>
    <row r="21" spans="2:17" s="15" customFormat="1">
      <c r="B21" s="241"/>
      <c r="C21" s="100"/>
      <c r="D21" s="82" t="s">
        <v>176</v>
      </c>
      <c r="E21" s="95">
        <f>E20</f>
        <v>0</v>
      </c>
      <c r="F21" s="95">
        <f>F20+E21</f>
        <v>0</v>
      </c>
      <c r="G21" s="95">
        <f t="shared" ref="G21" si="23">G20+F21</f>
        <v>0</v>
      </c>
      <c r="H21" s="95">
        <f t="shared" ref="H21" si="24">H20+G21</f>
        <v>0</v>
      </c>
      <c r="I21" s="95">
        <f t="shared" ref="I21" si="25">I20+H21</f>
        <v>0</v>
      </c>
      <c r="J21" s="95">
        <f t="shared" ref="J21" si="26">J20+I21</f>
        <v>0</v>
      </c>
      <c r="K21" s="95">
        <f t="shared" ref="K21" si="27">K20+J21</f>
        <v>0</v>
      </c>
      <c r="L21" s="95">
        <f t="shared" ref="L21" si="28">L20+K21</f>
        <v>0</v>
      </c>
      <c r="M21" s="95">
        <f t="shared" ref="M21" si="29">M20+L21</f>
        <v>0</v>
      </c>
      <c r="N21" s="95">
        <f t="shared" ref="N21" si="30">N20+M21</f>
        <v>0</v>
      </c>
      <c r="O21" s="95">
        <f t="shared" ref="O21" si="31">O20+N21</f>
        <v>0</v>
      </c>
      <c r="P21" s="95">
        <f t="shared" ref="P21" si="32">P20+O21</f>
        <v>0</v>
      </c>
      <c r="Q21" s="100"/>
    </row>
    <row r="22" spans="2:17" s="15" customFormat="1">
      <c r="B22" s="241"/>
      <c r="C22" s="100"/>
      <c r="D22" s="162"/>
      <c r="E22" s="100"/>
      <c r="F22" s="100"/>
      <c r="G22" s="100"/>
      <c r="H22" s="100"/>
      <c r="I22" s="100"/>
      <c r="J22" s="100"/>
      <c r="K22" s="100"/>
      <c r="L22" s="100"/>
      <c r="M22" s="100"/>
      <c r="N22" s="100"/>
      <c r="O22" s="100"/>
      <c r="P22" s="100"/>
      <c r="Q22" s="100"/>
    </row>
    <row r="23" spans="2:17" s="15" customFormat="1">
      <c r="B23" s="241"/>
      <c r="C23" s="100"/>
      <c r="D23" s="82" t="s">
        <v>177</v>
      </c>
      <c r="E23" s="95">
        <f>E21-E18</f>
        <v>0</v>
      </c>
      <c r="F23" s="95">
        <f t="shared" ref="F23:P23" si="33">F21-F18</f>
        <v>0</v>
      </c>
      <c r="G23" s="95">
        <f t="shared" si="33"/>
        <v>0</v>
      </c>
      <c r="H23" s="95">
        <f t="shared" si="33"/>
        <v>0</v>
      </c>
      <c r="I23" s="95">
        <f t="shared" si="33"/>
        <v>0</v>
      </c>
      <c r="J23" s="95">
        <f t="shared" si="33"/>
        <v>0</v>
      </c>
      <c r="K23" s="95">
        <f t="shared" si="33"/>
        <v>0</v>
      </c>
      <c r="L23" s="95">
        <f t="shared" si="33"/>
        <v>0</v>
      </c>
      <c r="M23" s="95">
        <f t="shared" si="33"/>
        <v>0</v>
      </c>
      <c r="N23" s="95">
        <f t="shared" si="33"/>
        <v>0</v>
      </c>
      <c r="O23" s="95">
        <f t="shared" si="33"/>
        <v>0</v>
      </c>
      <c r="P23" s="95">
        <f t="shared" si="33"/>
        <v>0</v>
      </c>
      <c r="Q23" s="100"/>
    </row>
    <row r="24" spans="2:17" s="15" customFormat="1">
      <c r="B24" s="100"/>
      <c r="C24" s="100"/>
      <c r="D24" s="100"/>
      <c r="E24" s="100"/>
      <c r="F24" s="100"/>
      <c r="G24" s="100"/>
      <c r="H24" s="100"/>
      <c r="I24" s="100"/>
      <c r="J24" s="100"/>
      <c r="K24" s="100"/>
      <c r="L24" s="100"/>
      <c r="M24" s="100"/>
      <c r="N24" s="100"/>
      <c r="O24" s="100"/>
      <c r="P24" s="100"/>
      <c r="Q24" s="100"/>
    </row>
    <row r="25" spans="2:17" s="15" customFormat="1">
      <c r="B25" s="241" t="s">
        <v>179</v>
      </c>
      <c r="C25" s="100"/>
      <c r="D25" s="109" t="s">
        <v>173</v>
      </c>
      <c r="E25" s="133">
        <f>'Commandes - Calculs auto'!C22</f>
        <v>0</v>
      </c>
      <c r="F25" s="133">
        <f>'Commandes - Calculs auto'!D22</f>
        <v>0</v>
      </c>
      <c r="G25" s="133">
        <f>'Commandes - Calculs auto'!E22</f>
        <v>0</v>
      </c>
      <c r="H25" s="133">
        <f>'Commandes - Calculs auto'!F22</f>
        <v>0</v>
      </c>
      <c r="I25" s="133">
        <f>'Commandes - Calculs auto'!G22</f>
        <v>0</v>
      </c>
      <c r="J25" s="133">
        <f>'Commandes - Calculs auto'!H22</f>
        <v>0</v>
      </c>
      <c r="K25" s="133">
        <f>'Commandes - Calculs auto'!I22</f>
        <v>0</v>
      </c>
      <c r="L25" s="133">
        <f>'Commandes - Calculs auto'!J22</f>
        <v>0</v>
      </c>
      <c r="M25" s="133">
        <f>'Commandes - Calculs auto'!K22</f>
        <v>0</v>
      </c>
      <c r="N25" s="133">
        <f>'Commandes - Calculs auto'!L22</f>
        <v>0</v>
      </c>
      <c r="O25" s="133">
        <f>'Commandes - Calculs auto'!M22</f>
        <v>0</v>
      </c>
      <c r="P25" s="133">
        <f>'Commandes - Calculs auto'!N22</f>
        <v>0</v>
      </c>
      <c r="Q25" s="100"/>
    </row>
    <row r="26" spans="2:17" s="15" customFormat="1">
      <c r="B26" s="241"/>
      <c r="C26" s="100"/>
      <c r="D26" s="82" t="s">
        <v>174</v>
      </c>
      <c r="E26" s="95">
        <f>E25</f>
        <v>0</v>
      </c>
      <c r="F26" s="95">
        <f>F25+E26</f>
        <v>0</v>
      </c>
      <c r="G26" s="95">
        <f t="shared" ref="G26" si="34">G25+F26</f>
        <v>0</v>
      </c>
      <c r="H26" s="95">
        <f t="shared" ref="H26" si="35">H25+G26</f>
        <v>0</v>
      </c>
      <c r="I26" s="95">
        <f t="shared" ref="I26" si="36">I25+H26</f>
        <v>0</v>
      </c>
      <c r="J26" s="95">
        <f t="shared" ref="J26" si="37">J25+I26</f>
        <v>0</v>
      </c>
      <c r="K26" s="95">
        <f t="shared" ref="K26" si="38">K25+J26</f>
        <v>0</v>
      </c>
      <c r="L26" s="95">
        <f t="shared" ref="L26" si="39">L25+K26</f>
        <v>0</v>
      </c>
      <c r="M26" s="95">
        <f t="shared" ref="M26" si="40">M25+L26</f>
        <v>0</v>
      </c>
      <c r="N26" s="95">
        <f t="shared" ref="N26" si="41">N25+M26</f>
        <v>0</v>
      </c>
      <c r="O26" s="95">
        <f t="shared" ref="O26" si="42">O25+N26</f>
        <v>0</v>
      </c>
      <c r="P26" s="95">
        <f t="shared" ref="P26" si="43">P25+O26</f>
        <v>0</v>
      </c>
      <c r="Q26" s="100"/>
    </row>
    <row r="27" spans="2:17" s="15" customFormat="1">
      <c r="B27" s="241"/>
      <c r="C27" s="100"/>
      <c r="D27" s="162"/>
      <c r="E27" s="100"/>
      <c r="F27" s="100"/>
      <c r="G27" s="100"/>
      <c r="H27" s="100"/>
      <c r="I27" s="100"/>
      <c r="J27" s="100"/>
      <c r="K27" s="100"/>
      <c r="L27" s="100"/>
      <c r="M27" s="100"/>
      <c r="N27" s="100"/>
      <c r="O27" s="100"/>
      <c r="P27" s="100"/>
      <c r="Q27" s="100"/>
    </row>
    <row r="28" spans="2:17" s="15" customFormat="1">
      <c r="B28" s="241"/>
      <c r="C28" s="100"/>
      <c r="D28" s="109" t="s">
        <v>175</v>
      </c>
      <c r="E28" s="168"/>
      <c r="F28" s="168"/>
      <c r="G28" s="168"/>
      <c r="H28" s="168"/>
      <c r="I28" s="168"/>
      <c r="J28" s="168"/>
      <c r="K28" s="168"/>
      <c r="L28" s="168"/>
      <c r="M28" s="168"/>
      <c r="N28" s="168"/>
      <c r="O28" s="168"/>
      <c r="P28" s="168"/>
      <c r="Q28" s="100"/>
    </row>
    <row r="29" spans="2:17" s="15" customFormat="1">
      <c r="B29" s="241"/>
      <c r="C29" s="100"/>
      <c r="D29" s="82" t="s">
        <v>176</v>
      </c>
      <c r="E29" s="95">
        <f>E28</f>
        <v>0</v>
      </c>
      <c r="F29" s="95">
        <f>F28+E29</f>
        <v>0</v>
      </c>
      <c r="G29" s="95">
        <f t="shared" ref="G29" si="44">G28+F29</f>
        <v>0</v>
      </c>
      <c r="H29" s="95">
        <f t="shared" ref="H29" si="45">H28+G29</f>
        <v>0</v>
      </c>
      <c r="I29" s="95">
        <f t="shared" ref="I29" si="46">I28+H29</f>
        <v>0</v>
      </c>
      <c r="J29" s="95">
        <f t="shared" ref="J29" si="47">J28+I29</f>
        <v>0</v>
      </c>
      <c r="K29" s="95">
        <f t="shared" ref="K29" si="48">K28+J29</f>
        <v>0</v>
      </c>
      <c r="L29" s="95">
        <f t="shared" ref="L29" si="49">L28+K29</f>
        <v>0</v>
      </c>
      <c r="M29" s="95">
        <f t="shared" ref="M29" si="50">M28+L29</f>
        <v>0</v>
      </c>
      <c r="N29" s="95">
        <f t="shared" ref="N29" si="51">N28+M29</f>
        <v>0</v>
      </c>
      <c r="O29" s="95">
        <f t="shared" ref="O29" si="52">O28+N29</f>
        <v>0</v>
      </c>
      <c r="P29" s="95">
        <f t="shared" ref="P29" si="53">P28+O29</f>
        <v>0</v>
      </c>
      <c r="Q29" s="100"/>
    </row>
    <row r="30" spans="2:17" s="15" customFormat="1">
      <c r="B30" s="241"/>
      <c r="C30" s="100"/>
      <c r="D30" s="162"/>
      <c r="E30" s="100"/>
      <c r="F30" s="100"/>
      <c r="G30" s="100"/>
      <c r="H30" s="100"/>
      <c r="I30" s="100"/>
      <c r="J30" s="100"/>
      <c r="K30" s="100"/>
      <c r="L30" s="100"/>
      <c r="M30" s="100"/>
      <c r="N30" s="100"/>
      <c r="O30" s="100"/>
      <c r="P30" s="100"/>
      <c r="Q30" s="100"/>
    </row>
    <row r="31" spans="2:17" s="15" customFormat="1">
      <c r="B31" s="241"/>
      <c r="C31" s="100"/>
      <c r="D31" s="82" t="s">
        <v>177</v>
      </c>
      <c r="E31" s="95">
        <f>E29-E26</f>
        <v>0</v>
      </c>
      <c r="F31" s="95">
        <f t="shared" ref="F31:P31" si="54">F29-F26</f>
        <v>0</v>
      </c>
      <c r="G31" s="95">
        <f t="shared" si="54"/>
        <v>0</v>
      </c>
      <c r="H31" s="95">
        <f t="shared" si="54"/>
        <v>0</v>
      </c>
      <c r="I31" s="95">
        <f t="shared" si="54"/>
        <v>0</v>
      </c>
      <c r="J31" s="95">
        <f t="shared" si="54"/>
        <v>0</v>
      </c>
      <c r="K31" s="95">
        <f t="shared" si="54"/>
        <v>0</v>
      </c>
      <c r="L31" s="95">
        <f t="shared" si="54"/>
        <v>0</v>
      </c>
      <c r="M31" s="95">
        <f t="shared" si="54"/>
        <v>0</v>
      </c>
      <c r="N31" s="95">
        <f t="shared" si="54"/>
        <v>0</v>
      </c>
      <c r="O31" s="95">
        <f t="shared" si="54"/>
        <v>0</v>
      </c>
      <c r="P31" s="95">
        <f t="shared" si="54"/>
        <v>0</v>
      </c>
      <c r="Q31" s="100"/>
    </row>
    <row r="32" spans="2:17" s="15" customFormat="1">
      <c r="B32" s="100"/>
      <c r="C32" s="100"/>
      <c r="D32" s="100"/>
      <c r="E32" s="100"/>
      <c r="F32" s="100"/>
      <c r="G32" s="100"/>
      <c r="H32" s="100"/>
      <c r="I32" s="100"/>
      <c r="J32" s="100"/>
      <c r="K32" s="100"/>
      <c r="L32" s="100"/>
      <c r="M32" s="100"/>
      <c r="N32" s="100"/>
      <c r="O32" s="100"/>
      <c r="P32" s="100"/>
      <c r="Q32" s="100"/>
    </row>
    <row r="33" spans="2:17" s="15" customFormat="1">
      <c r="B33" s="241" t="s">
        <v>180</v>
      </c>
      <c r="C33" s="100"/>
      <c r="D33" s="109" t="s">
        <v>173</v>
      </c>
      <c r="E33" s="133">
        <f>E25-'Charges variables'!C22</f>
        <v>0</v>
      </c>
      <c r="F33" s="133">
        <f>F25-'Charges variables'!D22</f>
        <v>0</v>
      </c>
      <c r="G33" s="133">
        <f>G25-'Charges variables'!E22</f>
        <v>0</v>
      </c>
      <c r="H33" s="133">
        <f>H25-'Charges variables'!F22</f>
        <v>0</v>
      </c>
      <c r="I33" s="133">
        <f>I25-'Charges variables'!G22</f>
        <v>0</v>
      </c>
      <c r="J33" s="133">
        <f>J25-'Charges variables'!H22</f>
        <v>0</v>
      </c>
      <c r="K33" s="133">
        <f>K25-'Charges variables'!I22</f>
        <v>0</v>
      </c>
      <c r="L33" s="133">
        <f>L25-'Charges variables'!J22</f>
        <v>0</v>
      </c>
      <c r="M33" s="133">
        <f>M25-'Charges variables'!K22</f>
        <v>0</v>
      </c>
      <c r="N33" s="133">
        <f>N25-'Charges variables'!L22</f>
        <v>0</v>
      </c>
      <c r="O33" s="133">
        <f>O25-'Charges variables'!M22</f>
        <v>0</v>
      </c>
      <c r="P33" s="133">
        <f>P25-'Charges variables'!N22</f>
        <v>0</v>
      </c>
      <c r="Q33" s="100"/>
    </row>
    <row r="34" spans="2:17" s="15" customFormat="1">
      <c r="B34" s="241"/>
      <c r="C34" s="100"/>
      <c r="D34" s="82" t="s">
        <v>174</v>
      </c>
      <c r="E34" s="95">
        <f>E33</f>
        <v>0</v>
      </c>
      <c r="F34" s="95">
        <f>F33+E34</f>
        <v>0</v>
      </c>
      <c r="G34" s="95">
        <f t="shared" ref="G34" si="55">G33+F34</f>
        <v>0</v>
      </c>
      <c r="H34" s="95">
        <f t="shared" ref="H34" si="56">H33+G34</f>
        <v>0</v>
      </c>
      <c r="I34" s="95">
        <f t="shared" ref="I34" si="57">I33+H34</f>
        <v>0</v>
      </c>
      <c r="J34" s="95">
        <f t="shared" ref="J34" si="58">J33+I34</f>
        <v>0</v>
      </c>
      <c r="K34" s="95">
        <f t="shared" ref="K34" si="59">K33+J34</f>
        <v>0</v>
      </c>
      <c r="L34" s="95">
        <f t="shared" ref="L34" si="60">L33+K34</f>
        <v>0</v>
      </c>
      <c r="M34" s="95">
        <f t="shared" ref="M34" si="61">M33+L34</f>
        <v>0</v>
      </c>
      <c r="N34" s="95">
        <f t="shared" ref="N34" si="62">N33+M34</f>
        <v>0</v>
      </c>
      <c r="O34" s="95">
        <f t="shared" ref="O34" si="63">O33+N34</f>
        <v>0</v>
      </c>
      <c r="P34" s="95">
        <f t="shared" ref="P34" si="64">P33+O34</f>
        <v>0</v>
      </c>
      <c r="Q34" s="100"/>
    </row>
    <row r="35" spans="2:17" s="15" customFormat="1">
      <c r="B35" s="241"/>
      <c r="C35" s="100"/>
      <c r="D35" s="162"/>
      <c r="E35" s="100"/>
      <c r="F35" s="100"/>
      <c r="G35" s="100"/>
      <c r="H35" s="100"/>
      <c r="I35" s="100"/>
      <c r="J35" s="100"/>
      <c r="K35" s="100"/>
      <c r="L35" s="100"/>
      <c r="M35" s="100"/>
      <c r="N35" s="100"/>
      <c r="O35" s="100"/>
      <c r="P35" s="100"/>
      <c r="Q35" s="100"/>
    </row>
    <row r="36" spans="2:17" s="15" customFormat="1">
      <c r="B36" s="241"/>
      <c r="C36" s="100"/>
      <c r="D36" s="109" t="s">
        <v>175</v>
      </c>
      <c r="E36" s="168"/>
      <c r="F36" s="168"/>
      <c r="G36" s="168"/>
      <c r="H36" s="168"/>
      <c r="I36" s="168"/>
      <c r="J36" s="168"/>
      <c r="K36" s="168"/>
      <c r="L36" s="168"/>
      <c r="M36" s="168"/>
      <c r="N36" s="168"/>
      <c r="O36" s="168"/>
      <c r="P36" s="168"/>
      <c r="Q36" s="100"/>
    </row>
    <row r="37" spans="2:17" s="15" customFormat="1">
      <c r="B37" s="241"/>
      <c r="C37" s="100"/>
      <c r="D37" s="82" t="s">
        <v>176</v>
      </c>
      <c r="E37" s="95">
        <f>E36</f>
        <v>0</v>
      </c>
      <c r="F37" s="95">
        <f>F36+E37</f>
        <v>0</v>
      </c>
      <c r="G37" s="95">
        <f t="shared" ref="G37" si="65">G36+F37</f>
        <v>0</v>
      </c>
      <c r="H37" s="95">
        <f t="shared" ref="H37" si="66">H36+G37</f>
        <v>0</v>
      </c>
      <c r="I37" s="95">
        <f t="shared" ref="I37" si="67">I36+H37</f>
        <v>0</v>
      </c>
      <c r="J37" s="95">
        <f t="shared" ref="J37" si="68">J36+I37</f>
        <v>0</v>
      </c>
      <c r="K37" s="95">
        <f t="shared" ref="K37" si="69">K36+J37</f>
        <v>0</v>
      </c>
      <c r="L37" s="95">
        <f t="shared" ref="L37" si="70">L36+K37</f>
        <v>0</v>
      </c>
      <c r="M37" s="95">
        <f t="shared" ref="M37" si="71">M36+L37</f>
        <v>0</v>
      </c>
      <c r="N37" s="95">
        <f t="shared" ref="N37" si="72">N36+M37</f>
        <v>0</v>
      </c>
      <c r="O37" s="95">
        <f t="shared" ref="O37" si="73">O36+N37</f>
        <v>0</v>
      </c>
      <c r="P37" s="95">
        <f t="shared" ref="P37" si="74">P36+O37</f>
        <v>0</v>
      </c>
      <c r="Q37" s="100"/>
    </row>
    <row r="38" spans="2:17" s="15" customFormat="1">
      <c r="B38" s="241"/>
      <c r="C38" s="100"/>
      <c r="D38" s="162"/>
      <c r="E38" s="100"/>
      <c r="F38" s="100"/>
      <c r="G38" s="100"/>
      <c r="H38" s="100"/>
      <c r="I38" s="100"/>
      <c r="J38" s="100"/>
      <c r="K38" s="100"/>
      <c r="L38" s="100"/>
      <c r="M38" s="100"/>
      <c r="N38" s="100"/>
      <c r="O38" s="100"/>
      <c r="P38" s="100"/>
      <c r="Q38" s="100"/>
    </row>
    <row r="39" spans="2:17" s="15" customFormat="1">
      <c r="B39" s="241"/>
      <c r="C39" s="100"/>
      <c r="D39" s="82" t="s">
        <v>177</v>
      </c>
      <c r="E39" s="95">
        <f>E37-E34</f>
        <v>0</v>
      </c>
      <c r="F39" s="95">
        <f t="shared" ref="F39:P39" si="75">F37-F34</f>
        <v>0</v>
      </c>
      <c r="G39" s="95">
        <f t="shared" si="75"/>
        <v>0</v>
      </c>
      <c r="H39" s="95">
        <f t="shared" si="75"/>
        <v>0</v>
      </c>
      <c r="I39" s="95">
        <f t="shared" si="75"/>
        <v>0</v>
      </c>
      <c r="J39" s="95">
        <f t="shared" si="75"/>
        <v>0</v>
      </c>
      <c r="K39" s="95">
        <f t="shared" si="75"/>
        <v>0</v>
      </c>
      <c r="L39" s="95">
        <f t="shared" si="75"/>
        <v>0</v>
      </c>
      <c r="M39" s="95">
        <f t="shared" si="75"/>
        <v>0</v>
      </c>
      <c r="N39" s="95">
        <f t="shared" si="75"/>
        <v>0</v>
      </c>
      <c r="O39" s="95">
        <f t="shared" si="75"/>
        <v>0</v>
      </c>
      <c r="P39" s="95">
        <f t="shared" si="75"/>
        <v>0</v>
      </c>
      <c r="Q39" s="100"/>
    </row>
    <row r="40" spans="2:17" s="15" customFormat="1">
      <c r="B40" s="100"/>
      <c r="C40" s="100"/>
      <c r="D40" s="100"/>
      <c r="E40" s="100"/>
      <c r="F40" s="100"/>
      <c r="G40" s="100"/>
      <c r="H40" s="100"/>
      <c r="I40" s="100"/>
      <c r="J40" s="100"/>
      <c r="K40" s="100"/>
      <c r="L40" s="100"/>
      <c r="M40" s="100"/>
      <c r="N40" s="100"/>
      <c r="O40" s="100"/>
      <c r="P40" s="100"/>
      <c r="Q40" s="100"/>
    </row>
    <row r="41" spans="2:17" s="15" customFormat="1">
      <c r="B41" s="241" t="s">
        <v>181</v>
      </c>
      <c r="C41" s="100"/>
      <c r="D41" s="109" t="s">
        <v>173</v>
      </c>
      <c r="E41" s="133">
        <f>'Personnel - Calculs auto'!B81</f>
        <v>0</v>
      </c>
      <c r="F41" s="133">
        <f>'Personnel - Calculs auto'!C81</f>
        <v>0</v>
      </c>
      <c r="G41" s="133">
        <f>'Personnel - Calculs auto'!D81</f>
        <v>0</v>
      </c>
      <c r="H41" s="133">
        <f>'Personnel - Calculs auto'!E81</f>
        <v>0</v>
      </c>
      <c r="I41" s="133">
        <f>'Personnel - Calculs auto'!F81</f>
        <v>0</v>
      </c>
      <c r="J41" s="133">
        <f>'Personnel - Calculs auto'!G81</f>
        <v>0</v>
      </c>
      <c r="K41" s="133">
        <f>'Personnel - Calculs auto'!H81</f>
        <v>0</v>
      </c>
      <c r="L41" s="133">
        <f>'Personnel - Calculs auto'!I81</f>
        <v>0</v>
      </c>
      <c r="M41" s="133">
        <f>'Personnel - Calculs auto'!J81</f>
        <v>0</v>
      </c>
      <c r="N41" s="133">
        <f>'Personnel - Calculs auto'!K81</f>
        <v>0</v>
      </c>
      <c r="O41" s="133">
        <f>'Personnel - Calculs auto'!L81</f>
        <v>0</v>
      </c>
      <c r="P41" s="133">
        <f>'Personnel - Calculs auto'!M81</f>
        <v>0</v>
      </c>
      <c r="Q41" s="100"/>
    </row>
    <row r="42" spans="2:17" s="15" customFormat="1">
      <c r="B42" s="241"/>
      <c r="C42" s="100"/>
      <c r="D42" s="82" t="s">
        <v>174</v>
      </c>
      <c r="E42" s="95">
        <f>E41</f>
        <v>0</v>
      </c>
      <c r="F42" s="95">
        <f>F41+E42</f>
        <v>0</v>
      </c>
      <c r="G42" s="95">
        <f t="shared" ref="G42" si="76">G41+F42</f>
        <v>0</v>
      </c>
      <c r="H42" s="95">
        <f t="shared" ref="H42" si="77">H41+G42</f>
        <v>0</v>
      </c>
      <c r="I42" s="95">
        <f t="shared" ref="I42" si="78">I41+H42</f>
        <v>0</v>
      </c>
      <c r="J42" s="95">
        <f t="shared" ref="J42" si="79">J41+I42</f>
        <v>0</v>
      </c>
      <c r="K42" s="95">
        <f t="shared" ref="K42" si="80">K41+J42</f>
        <v>0</v>
      </c>
      <c r="L42" s="95">
        <f t="shared" ref="L42" si="81">L41+K42</f>
        <v>0</v>
      </c>
      <c r="M42" s="95">
        <f t="shared" ref="M42" si="82">M41+L42</f>
        <v>0</v>
      </c>
      <c r="N42" s="95">
        <f t="shared" ref="N42" si="83">N41+M42</f>
        <v>0</v>
      </c>
      <c r="O42" s="95">
        <f t="shared" ref="O42" si="84">O41+N42</f>
        <v>0</v>
      </c>
      <c r="P42" s="95">
        <f t="shared" ref="P42" si="85">P41+O42</f>
        <v>0</v>
      </c>
      <c r="Q42" s="100"/>
    </row>
    <row r="43" spans="2:17" s="15" customFormat="1">
      <c r="B43" s="241"/>
      <c r="C43" s="100"/>
      <c r="D43" s="162"/>
      <c r="E43" s="100"/>
      <c r="F43" s="100"/>
      <c r="G43" s="100"/>
      <c r="H43" s="100"/>
      <c r="I43" s="100"/>
      <c r="J43" s="100"/>
      <c r="K43" s="100"/>
      <c r="L43" s="100"/>
      <c r="M43" s="100"/>
      <c r="N43" s="100"/>
      <c r="O43" s="100"/>
      <c r="P43" s="100"/>
      <c r="Q43" s="100"/>
    </row>
    <row r="44" spans="2:17" s="15" customFormat="1">
      <c r="B44" s="241"/>
      <c r="C44" s="100"/>
      <c r="D44" s="109" t="s">
        <v>175</v>
      </c>
      <c r="E44" s="168"/>
      <c r="F44" s="168"/>
      <c r="G44" s="168"/>
      <c r="H44" s="168"/>
      <c r="I44" s="168"/>
      <c r="J44" s="168"/>
      <c r="K44" s="168"/>
      <c r="L44" s="168"/>
      <c r="M44" s="168"/>
      <c r="N44" s="168"/>
      <c r="O44" s="168"/>
      <c r="P44" s="168"/>
      <c r="Q44" s="100"/>
    </row>
    <row r="45" spans="2:17" s="15" customFormat="1">
      <c r="B45" s="241"/>
      <c r="C45" s="100"/>
      <c r="D45" s="82" t="s">
        <v>176</v>
      </c>
      <c r="E45" s="95">
        <f>E44</f>
        <v>0</v>
      </c>
      <c r="F45" s="95">
        <f>F44+E45</f>
        <v>0</v>
      </c>
      <c r="G45" s="95">
        <f t="shared" ref="G45" si="86">G44+F45</f>
        <v>0</v>
      </c>
      <c r="H45" s="95">
        <f t="shared" ref="H45" si="87">H44+G45</f>
        <v>0</v>
      </c>
      <c r="I45" s="95">
        <f t="shared" ref="I45" si="88">I44+H45</f>
        <v>0</v>
      </c>
      <c r="J45" s="95">
        <f t="shared" ref="J45" si="89">J44+I45</f>
        <v>0</v>
      </c>
      <c r="K45" s="95">
        <f t="shared" ref="K45" si="90">K44+J45</f>
        <v>0</v>
      </c>
      <c r="L45" s="95">
        <f t="shared" ref="L45" si="91">L44+K45</f>
        <v>0</v>
      </c>
      <c r="M45" s="95">
        <f t="shared" ref="M45" si="92">M44+L45</f>
        <v>0</v>
      </c>
      <c r="N45" s="95">
        <f t="shared" ref="N45" si="93">N44+M45</f>
        <v>0</v>
      </c>
      <c r="O45" s="95">
        <f t="shared" ref="O45" si="94">O44+N45</f>
        <v>0</v>
      </c>
      <c r="P45" s="95">
        <f t="shared" ref="P45" si="95">P44+O45</f>
        <v>0</v>
      </c>
      <c r="Q45" s="100"/>
    </row>
    <row r="46" spans="2:17" s="15" customFormat="1">
      <c r="B46" s="241"/>
      <c r="C46" s="100"/>
      <c r="D46" s="162"/>
      <c r="E46" s="100"/>
      <c r="F46" s="100"/>
      <c r="G46" s="100"/>
      <c r="H46" s="100"/>
      <c r="I46" s="100"/>
      <c r="J46" s="100"/>
      <c r="K46" s="100"/>
      <c r="L46" s="100"/>
      <c r="M46" s="100"/>
      <c r="N46" s="100"/>
      <c r="O46" s="100"/>
      <c r="P46" s="100"/>
      <c r="Q46" s="100"/>
    </row>
    <row r="47" spans="2:17">
      <c r="B47" s="241"/>
      <c r="C47" s="100"/>
      <c r="D47" s="82" t="s">
        <v>177</v>
      </c>
      <c r="E47" s="95">
        <f>E45-E42</f>
        <v>0</v>
      </c>
      <c r="F47" s="95">
        <f t="shared" ref="F47:P47" si="96">F45-F42</f>
        <v>0</v>
      </c>
      <c r="G47" s="95">
        <f t="shared" si="96"/>
        <v>0</v>
      </c>
      <c r="H47" s="95">
        <f t="shared" si="96"/>
        <v>0</v>
      </c>
      <c r="I47" s="95">
        <f t="shared" si="96"/>
        <v>0</v>
      </c>
      <c r="J47" s="95">
        <f t="shared" si="96"/>
        <v>0</v>
      </c>
      <c r="K47" s="95">
        <f t="shared" si="96"/>
        <v>0</v>
      </c>
      <c r="L47" s="95">
        <f t="shared" si="96"/>
        <v>0</v>
      </c>
      <c r="M47" s="95">
        <f t="shared" si="96"/>
        <v>0</v>
      </c>
      <c r="N47" s="95">
        <f t="shared" si="96"/>
        <v>0</v>
      </c>
      <c r="O47" s="95">
        <f t="shared" si="96"/>
        <v>0</v>
      </c>
      <c r="P47" s="95">
        <f t="shared" si="96"/>
        <v>0</v>
      </c>
      <c r="Q47" s="100"/>
    </row>
    <row r="48" spans="2:17">
      <c r="B48" s="100"/>
      <c r="C48" s="100"/>
      <c r="D48" s="100"/>
      <c r="E48" s="100"/>
      <c r="F48" s="100"/>
      <c r="G48" s="100"/>
      <c r="H48" s="100"/>
      <c r="I48" s="100"/>
      <c r="J48" s="100"/>
      <c r="K48" s="100"/>
      <c r="L48" s="100"/>
      <c r="M48" s="100"/>
      <c r="N48" s="100"/>
      <c r="O48" s="100"/>
      <c r="P48" s="100"/>
      <c r="Q48" s="100"/>
    </row>
    <row r="49" spans="2:17">
      <c r="B49" s="241" t="s">
        <v>185</v>
      </c>
      <c r="C49" s="100"/>
      <c r="D49" s="109" t="s">
        <v>173</v>
      </c>
      <c r="E49" s="169">
        <f>INDEX(SUMPRODUCT((Personnel!$B$10:$B$29&lt;&gt;1)*(Personnel!D$10:D$29&lt;&gt;0)),0,1)</f>
        <v>0</v>
      </c>
      <c r="F49" s="169">
        <f>INDEX(SUMPRODUCT((Personnel!$B$10:$B$29&lt;&gt;1)*(Personnel!E$10:E$29&lt;&gt;0)),0,1)</f>
        <v>0</v>
      </c>
      <c r="G49" s="169">
        <f>INDEX(SUMPRODUCT((Personnel!$B$10:$B$29&lt;&gt;1)*(Personnel!F$10:F$29&lt;&gt;0)),0,1)</f>
        <v>0</v>
      </c>
      <c r="H49" s="169">
        <f>INDEX(SUMPRODUCT((Personnel!$B$10:$B$29&lt;&gt;1)*(Personnel!G$10:G$29&lt;&gt;0)),0,1)</f>
        <v>0</v>
      </c>
      <c r="I49" s="169">
        <f>INDEX(SUMPRODUCT((Personnel!$B$10:$B$29&lt;&gt;1)*(Personnel!H$10:H$29&lt;&gt;0)),0,1)</f>
        <v>0</v>
      </c>
      <c r="J49" s="169">
        <f>INDEX(SUMPRODUCT((Personnel!$B$10:$B$29&lt;&gt;1)*(Personnel!I$10:I$29&lt;&gt;0)),0,1)</f>
        <v>0</v>
      </c>
      <c r="K49" s="169">
        <f>INDEX(SUMPRODUCT((Personnel!$B$10:$B$29&lt;&gt;1)*(Personnel!J$10:J$29&lt;&gt;0)),0,1)</f>
        <v>0</v>
      </c>
      <c r="L49" s="169">
        <f>INDEX(SUMPRODUCT((Personnel!$B$10:$B$29&lt;&gt;1)*(Personnel!K$10:K$29&lt;&gt;0)),0,1)</f>
        <v>0</v>
      </c>
      <c r="M49" s="169">
        <f>INDEX(SUMPRODUCT((Personnel!$B$10:$B$29&lt;&gt;1)*(Personnel!L$10:L$29&lt;&gt;0)),0,1)</f>
        <v>0</v>
      </c>
      <c r="N49" s="169">
        <f>INDEX(SUMPRODUCT((Personnel!$B$10:$B$29&lt;&gt;1)*(Personnel!M$10:M$29&lt;&gt;0)),0,1)</f>
        <v>0</v>
      </c>
      <c r="O49" s="169">
        <f>INDEX(SUMPRODUCT((Personnel!$B$10:$B$29&lt;&gt;1)*(Personnel!N$10:N$29&lt;&gt;0)),0,1)</f>
        <v>0</v>
      </c>
      <c r="P49" s="169">
        <f>INDEX(SUMPRODUCT((Personnel!$B$10:$B$29&lt;&gt;1)*(Personnel!O$10:O$29&lt;&gt;0)),0,1)</f>
        <v>0</v>
      </c>
      <c r="Q49" s="100"/>
    </row>
    <row r="50" spans="2:17">
      <c r="B50" s="241"/>
      <c r="C50" s="100"/>
      <c r="D50" s="162"/>
      <c r="E50" s="100"/>
      <c r="F50" s="100"/>
      <c r="G50" s="100"/>
      <c r="H50" s="100"/>
      <c r="I50" s="100"/>
      <c r="J50" s="100"/>
      <c r="K50" s="100"/>
      <c r="L50" s="100"/>
      <c r="M50" s="100"/>
      <c r="N50" s="100"/>
      <c r="O50" s="100"/>
      <c r="P50" s="100"/>
      <c r="Q50" s="100"/>
    </row>
    <row r="51" spans="2:17">
      <c r="B51" s="241"/>
      <c r="C51" s="100"/>
      <c r="D51" s="109" t="s">
        <v>175</v>
      </c>
      <c r="E51" s="170"/>
      <c r="F51" s="170"/>
      <c r="G51" s="170"/>
      <c r="H51" s="170"/>
      <c r="I51" s="170"/>
      <c r="J51" s="170"/>
      <c r="K51" s="170"/>
      <c r="L51" s="170"/>
      <c r="M51" s="170"/>
      <c r="N51" s="170"/>
      <c r="O51" s="170"/>
      <c r="P51" s="170"/>
      <c r="Q51" s="100"/>
    </row>
    <row r="52" spans="2:17">
      <c r="B52" s="100"/>
      <c r="C52" s="100"/>
      <c r="D52" s="100"/>
      <c r="E52" s="100"/>
      <c r="F52" s="100"/>
      <c r="G52" s="100"/>
      <c r="H52" s="100"/>
      <c r="I52" s="100"/>
      <c r="J52" s="100"/>
      <c r="K52" s="100"/>
      <c r="L52" s="100"/>
      <c r="M52" s="100"/>
      <c r="N52" s="100"/>
      <c r="O52" s="100"/>
      <c r="P52" s="100"/>
      <c r="Q52" s="100"/>
    </row>
    <row r="53" spans="2:17">
      <c r="B53" s="241" t="s">
        <v>77</v>
      </c>
      <c r="C53" s="100"/>
      <c r="D53" s="109" t="s">
        <v>173</v>
      </c>
      <c r="E53" s="133">
        <f>Trésorerie!C71</f>
        <v>-2720.0741666666668</v>
      </c>
      <c r="F53" s="133">
        <f>Trésorerie!D71</f>
        <v>-4990.1483333333335</v>
      </c>
      <c r="G53" s="133">
        <f>Trésorerie!E71</f>
        <v>-7260.2224999999999</v>
      </c>
      <c r="H53" s="133">
        <f>Trésorerie!F71</f>
        <v>-9530.2966666666671</v>
      </c>
      <c r="I53" s="133">
        <f>Trésorerie!G71</f>
        <v>-11800.370833333334</v>
      </c>
      <c r="J53" s="133">
        <f>Trésorerie!H71</f>
        <v>-14070.445000000002</v>
      </c>
      <c r="K53" s="133">
        <f>Trésorerie!I71</f>
        <v>-16340.519166666669</v>
      </c>
      <c r="L53" s="133">
        <f>Trésorerie!J71</f>
        <v>-18610.593333333334</v>
      </c>
      <c r="M53" s="133">
        <f>Trésorerie!K71</f>
        <v>-20880.6675</v>
      </c>
      <c r="N53" s="133">
        <f>Trésorerie!L71</f>
        <v>-23150.741666666665</v>
      </c>
      <c r="O53" s="133">
        <f>Trésorerie!M71</f>
        <v>-25420.81583333333</v>
      </c>
      <c r="P53" s="133">
        <f>Trésorerie!N71</f>
        <v>-27690.889999999996</v>
      </c>
      <c r="Q53" s="100"/>
    </row>
    <row r="54" spans="2:17">
      <c r="B54" s="241"/>
      <c r="C54" s="100"/>
      <c r="D54" s="162"/>
      <c r="E54" s="100"/>
      <c r="F54" s="100"/>
      <c r="G54" s="100"/>
      <c r="H54" s="100"/>
      <c r="I54" s="100"/>
      <c r="J54" s="100"/>
      <c r="K54" s="100"/>
      <c r="L54" s="100"/>
      <c r="M54" s="100"/>
      <c r="N54" s="100"/>
      <c r="O54" s="100"/>
      <c r="P54" s="100"/>
      <c r="Q54" s="100"/>
    </row>
    <row r="55" spans="2:17">
      <c r="B55" s="241"/>
      <c r="C55" s="100"/>
      <c r="D55" s="109" t="s">
        <v>175</v>
      </c>
      <c r="E55" s="168"/>
      <c r="F55" s="168"/>
      <c r="G55" s="168"/>
      <c r="H55" s="168"/>
      <c r="I55" s="168"/>
      <c r="J55" s="168"/>
      <c r="K55" s="168"/>
      <c r="L55" s="168"/>
      <c r="M55" s="168"/>
      <c r="N55" s="168"/>
      <c r="O55" s="168"/>
      <c r="P55" s="168"/>
      <c r="Q55" s="100"/>
    </row>
    <row r="56" spans="2:17">
      <c r="B56" s="241"/>
      <c r="C56" s="100"/>
      <c r="D56" s="162"/>
      <c r="E56" s="100"/>
      <c r="F56" s="100"/>
      <c r="G56" s="100"/>
      <c r="H56" s="100"/>
      <c r="I56" s="100"/>
      <c r="J56" s="100"/>
      <c r="K56" s="100"/>
      <c r="L56" s="100"/>
      <c r="M56" s="100"/>
      <c r="N56" s="100"/>
      <c r="O56" s="100"/>
      <c r="P56" s="100"/>
      <c r="Q56" s="100"/>
    </row>
    <row r="57" spans="2:17">
      <c r="B57" s="241"/>
      <c r="C57" s="100"/>
      <c r="D57" s="82" t="s">
        <v>177</v>
      </c>
      <c r="E57" s="95">
        <f>E55-E53</f>
        <v>2720.0741666666668</v>
      </c>
      <c r="F57" s="95">
        <f t="shared" ref="F57:P57" si="97">F55-F53</f>
        <v>4990.1483333333335</v>
      </c>
      <c r="G57" s="95">
        <f t="shared" si="97"/>
        <v>7260.2224999999999</v>
      </c>
      <c r="H57" s="95">
        <f t="shared" si="97"/>
        <v>9530.2966666666671</v>
      </c>
      <c r="I57" s="95">
        <f t="shared" si="97"/>
        <v>11800.370833333334</v>
      </c>
      <c r="J57" s="95">
        <f t="shared" si="97"/>
        <v>14070.445000000002</v>
      </c>
      <c r="K57" s="95">
        <f t="shared" si="97"/>
        <v>16340.519166666669</v>
      </c>
      <c r="L57" s="95">
        <f t="shared" si="97"/>
        <v>18610.593333333334</v>
      </c>
      <c r="M57" s="95">
        <f t="shared" si="97"/>
        <v>20880.6675</v>
      </c>
      <c r="N57" s="95">
        <f t="shared" si="97"/>
        <v>23150.741666666665</v>
      </c>
      <c r="O57" s="95">
        <f t="shared" si="97"/>
        <v>25420.81583333333</v>
      </c>
      <c r="P57" s="95">
        <f t="shared" si="97"/>
        <v>27690.889999999996</v>
      </c>
      <c r="Q57" s="100"/>
    </row>
    <row r="58" spans="2:17">
      <c r="B58" s="100"/>
      <c r="C58" s="100"/>
      <c r="D58" s="100"/>
      <c r="E58" s="100"/>
      <c r="F58" s="100"/>
      <c r="G58" s="100"/>
      <c r="H58" s="100"/>
      <c r="I58" s="100"/>
      <c r="J58" s="100"/>
      <c r="K58" s="100"/>
      <c r="L58" s="100"/>
      <c r="M58" s="100"/>
      <c r="N58" s="100"/>
      <c r="O58" s="100"/>
      <c r="P58" s="100"/>
      <c r="Q58" s="100"/>
    </row>
    <row r="59" spans="2:17">
      <c r="B59" s="241" t="s">
        <v>187</v>
      </c>
      <c r="C59" s="100"/>
      <c r="D59" s="109" t="s">
        <v>182</v>
      </c>
      <c r="E59" s="95">
        <f>IF(E49&lt;&gt;0,E25/E49,0)</f>
        <v>0</v>
      </c>
      <c r="F59" s="95">
        <f t="shared" ref="F59:P59" si="98">IF(F49&lt;&gt;0,F25/F49,0)</f>
        <v>0</v>
      </c>
      <c r="G59" s="95">
        <f t="shared" si="98"/>
        <v>0</v>
      </c>
      <c r="H59" s="95">
        <f t="shared" si="98"/>
        <v>0</v>
      </c>
      <c r="I59" s="95">
        <f t="shared" si="98"/>
        <v>0</v>
      </c>
      <c r="J59" s="95">
        <f t="shared" si="98"/>
        <v>0</v>
      </c>
      <c r="K59" s="95">
        <f t="shared" si="98"/>
        <v>0</v>
      </c>
      <c r="L59" s="95">
        <f t="shared" si="98"/>
        <v>0</v>
      </c>
      <c r="M59" s="95">
        <f t="shared" si="98"/>
        <v>0</v>
      </c>
      <c r="N59" s="95">
        <f t="shared" si="98"/>
        <v>0</v>
      </c>
      <c r="O59" s="95">
        <f t="shared" si="98"/>
        <v>0</v>
      </c>
      <c r="P59" s="95">
        <f t="shared" si="98"/>
        <v>0</v>
      </c>
      <c r="Q59" s="100"/>
    </row>
    <row r="60" spans="2:17">
      <c r="B60" s="241"/>
      <c r="C60" s="100"/>
      <c r="D60" s="82" t="s">
        <v>183</v>
      </c>
      <c r="E60" s="95">
        <f>IF(E49&lt;&gt;0,E26/E49,0)</f>
        <v>0</v>
      </c>
      <c r="F60" s="95">
        <f t="shared" ref="F60:P60" si="99">IF(F49&lt;&gt;0,F26/F49,0)</f>
        <v>0</v>
      </c>
      <c r="G60" s="95">
        <f t="shared" si="99"/>
        <v>0</v>
      </c>
      <c r="H60" s="95">
        <f t="shared" si="99"/>
        <v>0</v>
      </c>
      <c r="I60" s="95">
        <f t="shared" si="99"/>
        <v>0</v>
      </c>
      <c r="J60" s="95">
        <f t="shared" si="99"/>
        <v>0</v>
      </c>
      <c r="K60" s="95">
        <f t="shared" si="99"/>
        <v>0</v>
      </c>
      <c r="L60" s="95">
        <f t="shared" si="99"/>
        <v>0</v>
      </c>
      <c r="M60" s="95">
        <f t="shared" si="99"/>
        <v>0</v>
      </c>
      <c r="N60" s="95">
        <f t="shared" si="99"/>
        <v>0</v>
      </c>
      <c r="O60" s="95">
        <f t="shared" si="99"/>
        <v>0</v>
      </c>
      <c r="P60" s="95">
        <f t="shared" si="99"/>
        <v>0</v>
      </c>
      <c r="Q60" s="100"/>
    </row>
    <row r="61" spans="2:17">
      <c r="B61" s="100"/>
      <c r="C61" s="100"/>
      <c r="D61" s="100"/>
      <c r="E61" s="100"/>
      <c r="F61" s="100"/>
      <c r="G61" s="100"/>
      <c r="H61" s="100"/>
      <c r="I61" s="100"/>
      <c r="J61" s="100"/>
      <c r="K61" s="100"/>
      <c r="L61" s="100"/>
      <c r="M61" s="100"/>
      <c r="N61" s="100"/>
      <c r="O61" s="100"/>
      <c r="P61" s="100"/>
      <c r="Q61" s="100"/>
    </row>
  </sheetData>
  <sheetProtection sheet="1" objects="1" scenarios="1"/>
  <mergeCells count="11">
    <mergeCell ref="B2:D3"/>
    <mergeCell ref="B5:P5"/>
    <mergeCell ref="B49:B51"/>
    <mergeCell ref="B53:B57"/>
    <mergeCell ref="B59:B60"/>
    <mergeCell ref="B7:D7"/>
    <mergeCell ref="B9:B15"/>
    <mergeCell ref="B17:B23"/>
    <mergeCell ref="B25:B31"/>
    <mergeCell ref="B33:B39"/>
    <mergeCell ref="B41:B47"/>
  </mergeCell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sheetPr codeName="Feuil15">
    <tabColor rgb="FF008BD0"/>
  </sheetPr>
  <dimension ref="A1:W75"/>
  <sheetViews>
    <sheetView showGridLines="0" showRowColHeaders="0" zoomScale="80" zoomScaleNormal="80" workbookViewId="0">
      <selection activeCell="H62" sqref="H62"/>
    </sheetView>
  </sheetViews>
  <sheetFormatPr defaultColWidth="11.5546875" defaultRowHeight="14.4"/>
  <cols>
    <col min="1" max="1" width="3.5546875" style="15" customWidth="1"/>
    <col min="2" max="3" width="8.88671875" customWidth="1"/>
    <col min="4" max="8" width="13.88671875" customWidth="1"/>
    <col min="9" max="9" width="3.5546875" customWidth="1"/>
    <col min="10" max="10" width="7.5546875" customWidth="1"/>
    <col min="11" max="11" width="13.44140625" customWidth="1"/>
    <col min="12" max="12" width="11.5546875" customWidth="1"/>
    <col min="13" max="13" width="12.5546875" style="12" customWidth="1"/>
    <col min="14" max="14" width="15.33203125" customWidth="1"/>
    <col min="15" max="15" width="12" style="12" customWidth="1"/>
    <col min="16" max="16" width="7.88671875" customWidth="1"/>
    <col min="17" max="17" width="7.33203125" style="12" customWidth="1"/>
    <col min="18" max="18" width="6.6640625" customWidth="1"/>
    <col min="19" max="19" width="7.33203125" style="12" customWidth="1"/>
    <col min="20" max="20" width="5.109375" customWidth="1"/>
    <col min="21" max="21" width="7.33203125" customWidth="1"/>
    <col min="22" max="22" width="3.44140625" customWidth="1"/>
  </cols>
  <sheetData>
    <row r="1" spans="2:22" s="15" customFormat="1"/>
    <row r="2" spans="2:22">
      <c r="B2" s="220" t="s">
        <v>203</v>
      </c>
      <c r="C2" s="221"/>
      <c r="D2" s="221"/>
      <c r="E2" s="222"/>
      <c r="F2" s="100"/>
      <c r="G2" s="100"/>
      <c r="H2" s="100"/>
      <c r="I2" s="100"/>
      <c r="J2" s="100"/>
      <c r="K2" s="100"/>
      <c r="L2" s="100"/>
      <c r="M2" s="100"/>
      <c r="N2" s="100"/>
      <c r="O2" s="100"/>
      <c r="P2" s="100"/>
      <c r="Q2" s="100"/>
      <c r="R2" s="100"/>
      <c r="S2" s="100"/>
      <c r="T2" s="100"/>
      <c r="U2" s="100"/>
      <c r="V2" s="100"/>
    </row>
    <row r="3" spans="2:22" s="15" customFormat="1">
      <c r="B3" s="223"/>
      <c r="C3" s="224"/>
      <c r="D3" s="224"/>
      <c r="E3" s="225"/>
      <c r="F3" s="100"/>
      <c r="G3" s="100"/>
      <c r="H3" s="100"/>
      <c r="I3" s="100"/>
      <c r="J3" s="100"/>
      <c r="K3" s="100"/>
      <c r="L3" s="100"/>
      <c r="M3" s="100"/>
      <c r="N3" s="100"/>
      <c r="O3" s="100"/>
      <c r="P3" s="100"/>
      <c r="Q3" s="100"/>
      <c r="R3" s="139"/>
      <c r="S3" s="139"/>
      <c r="T3" s="100"/>
      <c r="U3" s="100"/>
      <c r="V3" s="100"/>
    </row>
    <row r="4" spans="2:22" s="15" customFormat="1">
      <c r="B4" s="100"/>
      <c r="C4" s="100"/>
      <c r="D4" s="100"/>
      <c r="E4" s="100"/>
      <c r="F4" s="100"/>
      <c r="G4" s="100"/>
      <c r="H4" s="100"/>
      <c r="I4" s="100"/>
      <c r="J4" s="100"/>
      <c r="K4" s="100"/>
      <c r="L4" s="100"/>
      <c r="M4" s="100"/>
      <c r="N4" s="100"/>
      <c r="O4" s="100"/>
      <c r="P4" s="100"/>
      <c r="Q4" s="100"/>
      <c r="R4" s="100"/>
      <c r="S4" s="100"/>
      <c r="T4" s="100"/>
      <c r="U4" s="100"/>
      <c r="V4" s="100"/>
    </row>
    <row r="5" spans="2:22" s="15" customFormat="1">
      <c r="B5" s="240" t="s">
        <v>241</v>
      </c>
      <c r="C5" s="240"/>
      <c r="D5" s="240"/>
      <c r="E5" s="240"/>
      <c r="F5" s="240"/>
      <c r="G5" s="240"/>
      <c r="H5" s="240"/>
      <c r="I5" s="240"/>
      <c r="J5" s="240"/>
      <c r="K5" s="240"/>
      <c r="L5" s="240"/>
      <c r="M5" s="240"/>
      <c r="N5" s="240"/>
      <c r="O5" s="240"/>
      <c r="P5" s="240"/>
      <c r="Q5" s="240"/>
      <c r="R5" s="240"/>
      <c r="S5" s="240"/>
      <c r="T5" s="240"/>
      <c r="U5" s="240"/>
      <c r="V5" s="100"/>
    </row>
    <row r="6" spans="2:22" s="15" customFormat="1">
      <c r="B6" s="100"/>
      <c r="C6" s="100"/>
      <c r="D6" s="100"/>
      <c r="E6" s="100"/>
      <c r="F6" s="100"/>
      <c r="G6" s="100"/>
      <c r="H6" s="100"/>
      <c r="I6" s="100"/>
      <c r="J6" s="100"/>
      <c r="K6" s="100"/>
      <c r="L6" s="100"/>
      <c r="M6" s="100"/>
      <c r="N6" s="100"/>
      <c r="O6" s="100"/>
      <c r="P6" s="100"/>
      <c r="Q6" s="100"/>
      <c r="R6" s="100"/>
      <c r="S6" s="100"/>
      <c r="T6" s="100"/>
      <c r="U6" s="100"/>
      <c r="V6" s="100"/>
    </row>
    <row r="7" spans="2:22">
      <c r="B7" s="210" t="s">
        <v>92</v>
      </c>
      <c r="C7" s="210"/>
      <c r="D7" s="210"/>
      <c r="E7" s="210"/>
      <c r="F7" s="210"/>
      <c r="G7" s="210"/>
      <c r="H7" s="210"/>
      <c r="I7" s="100"/>
      <c r="J7" s="210" t="s">
        <v>107</v>
      </c>
      <c r="K7" s="210"/>
      <c r="L7" s="210"/>
      <c r="M7" s="210"/>
      <c r="N7" s="210"/>
      <c r="O7" s="210"/>
      <c r="P7" s="210"/>
      <c r="Q7" s="210"/>
      <c r="R7" s="210"/>
      <c r="S7" s="210"/>
      <c r="T7" s="210"/>
      <c r="U7" s="210"/>
      <c r="V7" s="100"/>
    </row>
    <row r="8" spans="2:22">
      <c r="B8" s="100"/>
      <c r="C8" s="100"/>
      <c r="D8" s="100"/>
      <c r="E8" s="100"/>
      <c r="F8" s="100"/>
      <c r="G8" s="100"/>
      <c r="H8" s="100"/>
      <c r="I8" s="100"/>
      <c r="J8" s="100"/>
      <c r="K8" s="100"/>
      <c r="L8" s="100"/>
      <c r="M8" s="100"/>
      <c r="N8" s="100"/>
      <c r="O8" s="100"/>
      <c r="P8" s="100"/>
      <c r="Q8" s="100"/>
      <c r="R8" s="100"/>
      <c r="S8" s="100"/>
      <c r="T8" s="100"/>
      <c r="U8" s="100"/>
      <c r="V8" s="100"/>
    </row>
    <row r="9" spans="2:22">
      <c r="B9" s="100"/>
      <c r="C9" s="100"/>
      <c r="D9" s="100"/>
      <c r="E9" s="100"/>
      <c r="F9" s="100"/>
      <c r="G9" s="100"/>
      <c r="H9" s="100"/>
      <c r="I9" s="100"/>
      <c r="J9" s="100"/>
      <c r="K9" s="100"/>
      <c r="L9" s="100"/>
      <c r="M9" s="100"/>
      <c r="N9" s="100"/>
      <c r="O9" s="100"/>
      <c r="P9" s="100"/>
      <c r="Q9" s="100"/>
      <c r="R9" s="100"/>
      <c r="S9" s="100"/>
      <c r="T9" s="100"/>
      <c r="U9" s="100"/>
      <c r="V9" s="100"/>
    </row>
    <row r="10" spans="2:22">
      <c r="B10" s="100"/>
      <c r="C10" s="100"/>
      <c r="D10" s="100"/>
      <c r="E10" s="100"/>
      <c r="F10" s="100"/>
      <c r="G10" s="100"/>
      <c r="H10" s="100"/>
      <c r="I10" s="100"/>
      <c r="J10" s="100"/>
      <c r="K10" s="100"/>
      <c r="L10" s="100"/>
      <c r="M10" s="100"/>
      <c r="N10" s="100"/>
      <c r="O10" s="100"/>
      <c r="P10" s="100"/>
      <c r="Q10" s="100"/>
      <c r="R10" s="100"/>
      <c r="S10" s="100"/>
      <c r="T10" s="100"/>
      <c r="U10" s="100"/>
      <c r="V10" s="100"/>
    </row>
    <row r="11" spans="2:22">
      <c r="B11" s="100"/>
      <c r="C11" s="100"/>
      <c r="D11" s="100"/>
      <c r="E11" s="100"/>
      <c r="F11" s="100"/>
      <c r="G11" s="100"/>
      <c r="H11" s="100"/>
      <c r="I11" s="100"/>
      <c r="J11" s="100"/>
      <c r="K11" s="100"/>
      <c r="L11" s="100"/>
      <c r="M11" s="100"/>
      <c r="N11" s="100"/>
      <c r="O11" s="100"/>
      <c r="P11" s="100"/>
      <c r="Q11" s="100"/>
      <c r="R11" s="100"/>
      <c r="S11" s="100"/>
      <c r="T11" s="100"/>
      <c r="U11" s="100"/>
      <c r="V11" s="100"/>
    </row>
    <row r="12" spans="2:22">
      <c r="B12" s="100"/>
      <c r="C12" s="100"/>
      <c r="D12" s="100"/>
      <c r="E12" s="100"/>
      <c r="F12" s="100"/>
      <c r="G12" s="100"/>
      <c r="H12" s="100"/>
      <c r="I12" s="100"/>
      <c r="J12" s="100"/>
      <c r="K12" s="100"/>
      <c r="L12" s="100"/>
      <c r="M12" s="100"/>
      <c r="N12" s="100"/>
      <c r="O12" s="100"/>
      <c r="P12" s="100"/>
      <c r="Q12" s="100"/>
      <c r="R12" s="100"/>
      <c r="S12" s="100"/>
      <c r="T12" s="100"/>
      <c r="U12" s="100"/>
      <c r="V12" s="100"/>
    </row>
    <row r="13" spans="2:22">
      <c r="B13" s="100"/>
      <c r="C13" s="100"/>
      <c r="D13" s="100"/>
      <c r="E13" s="100"/>
      <c r="F13" s="100"/>
      <c r="G13" s="100"/>
      <c r="H13" s="100"/>
      <c r="I13" s="100"/>
      <c r="J13" s="100"/>
      <c r="K13" s="100"/>
      <c r="L13" s="100"/>
      <c r="M13" s="100"/>
      <c r="N13" s="100"/>
      <c r="O13" s="100"/>
      <c r="P13" s="100"/>
      <c r="Q13" s="100"/>
      <c r="R13" s="100"/>
      <c r="S13" s="100"/>
      <c r="T13" s="100"/>
      <c r="U13" s="100"/>
      <c r="V13" s="100"/>
    </row>
    <row r="14" spans="2:22">
      <c r="B14" s="100"/>
      <c r="C14" s="100"/>
      <c r="D14" s="100"/>
      <c r="E14" s="100"/>
      <c r="F14" s="100"/>
      <c r="G14" s="100"/>
      <c r="H14" s="100"/>
      <c r="I14" s="100"/>
      <c r="J14" s="100"/>
      <c r="K14" s="100"/>
      <c r="L14" s="100"/>
      <c r="M14" s="100"/>
      <c r="N14" s="100"/>
      <c r="O14" s="100"/>
      <c r="P14" s="100"/>
      <c r="Q14" s="100"/>
      <c r="R14" s="100"/>
      <c r="S14" s="100"/>
      <c r="T14" s="100"/>
      <c r="U14" s="100"/>
      <c r="V14" s="100"/>
    </row>
    <row r="15" spans="2:22">
      <c r="B15" s="100"/>
      <c r="C15" s="100"/>
      <c r="D15" s="100"/>
      <c r="E15" s="100"/>
      <c r="F15" s="100"/>
      <c r="G15" s="100"/>
      <c r="H15" s="100"/>
      <c r="I15" s="100"/>
      <c r="J15" s="100"/>
      <c r="K15" s="100"/>
      <c r="L15" s="100"/>
      <c r="M15" s="100"/>
      <c r="N15" s="100"/>
      <c r="O15" s="100"/>
      <c r="P15" s="100"/>
      <c r="Q15" s="100"/>
      <c r="R15" s="100"/>
      <c r="S15" s="100"/>
      <c r="T15" s="100"/>
      <c r="U15" s="100"/>
      <c r="V15" s="100"/>
    </row>
    <row r="16" spans="2:22">
      <c r="B16" s="100"/>
      <c r="C16" s="100"/>
      <c r="D16" s="100"/>
      <c r="E16" s="100"/>
      <c r="F16" s="100"/>
      <c r="G16" s="100"/>
      <c r="H16" s="100"/>
      <c r="I16" s="100"/>
      <c r="J16" s="100"/>
      <c r="K16" s="100"/>
      <c r="L16" s="100"/>
      <c r="M16" s="100"/>
      <c r="N16" s="100"/>
      <c r="O16" s="100"/>
      <c r="P16" s="100"/>
      <c r="Q16" s="100"/>
      <c r="R16" s="100"/>
      <c r="S16" s="100"/>
      <c r="T16" s="100"/>
      <c r="U16" s="100"/>
      <c r="V16" s="100"/>
    </row>
    <row r="17" spans="1:23">
      <c r="B17" s="100"/>
      <c r="C17" s="100"/>
      <c r="D17" s="100"/>
      <c r="E17" s="100"/>
      <c r="F17" s="100"/>
      <c r="G17" s="100"/>
      <c r="H17" s="100"/>
      <c r="I17" s="100"/>
      <c r="J17" s="100"/>
      <c r="K17" s="100"/>
      <c r="L17" s="100"/>
      <c r="M17" s="100"/>
      <c r="N17" s="100"/>
      <c r="O17" s="100"/>
      <c r="P17" s="100"/>
      <c r="Q17" s="100"/>
      <c r="R17" s="100"/>
      <c r="S17" s="100"/>
      <c r="T17" s="100"/>
      <c r="U17" s="100"/>
      <c r="V17" s="100"/>
    </row>
    <row r="18" spans="1:23">
      <c r="B18" s="100"/>
      <c r="C18" s="100"/>
      <c r="D18" s="100"/>
      <c r="E18" s="100"/>
      <c r="F18" s="100"/>
      <c r="G18" s="100"/>
      <c r="H18" s="100"/>
      <c r="I18" s="100"/>
      <c r="J18" s="100"/>
      <c r="K18" s="100"/>
      <c r="L18" s="100"/>
      <c r="M18" s="100"/>
      <c r="N18" s="100"/>
      <c r="O18" s="100"/>
      <c r="P18" s="100"/>
      <c r="Q18" s="100"/>
      <c r="R18" s="100"/>
      <c r="S18" s="100"/>
      <c r="T18" s="100"/>
      <c r="U18" s="100"/>
      <c r="V18" s="100"/>
    </row>
    <row r="19" spans="1:23">
      <c r="B19" s="100"/>
      <c r="C19" s="100"/>
      <c r="D19" s="100"/>
      <c r="E19" s="100"/>
      <c r="F19" s="100"/>
      <c r="G19" s="100"/>
      <c r="H19" s="100"/>
      <c r="I19" s="100"/>
      <c r="J19" s="100"/>
      <c r="K19" s="100"/>
      <c r="L19" s="100"/>
      <c r="M19" s="100"/>
      <c r="N19" s="100"/>
      <c r="O19" s="100"/>
      <c r="P19" s="100"/>
      <c r="Q19" s="100"/>
      <c r="R19" s="100"/>
      <c r="S19" s="100"/>
      <c r="T19" s="100"/>
      <c r="U19" s="100"/>
      <c r="V19" s="100"/>
    </row>
    <row r="20" spans="1:23" s="14" customFormat="1">
      <c r="A20" s="15"/>
      <c r="B20" s="100"/>
      <c r="C20" s="100"/>
      <c r="D20" s="100"/>
      <c r="E20" s="100"/>
      <c r="F20" s="100"/>
      <c r="G20" s="100"/>
      <c r="H20" s="100"/>
      <c r="I20" s="100"/>
      <c r="J20" s="100"/>
      <c r="K20" s="100"/>
      <c r="L20" s="100"/>
      <c r="M20" s="100"/>
      <c r="N20" s="100"/>
      <c r="O20" s="100"/>
      <c r="P20" s="100"/>
      <c r="Q20" s="100"/>
      <c r="R20" s="100"/>
      <c r="S20" s="100"/>
      <c r="T20" s="100"/>
      <c r="U20" s="100"/>
      <c r="V20" s="100"/>
    </row>
    <row r="21" spans="1:23" ht="15" customHeight="1">
      <c r="B21" s="210" t="s">
        <v>93</v>
      </c>
      <c r="C21" s="210"/>
      <c r="D21" s="210"/>
      <c r="E21" s="210"/>
      <c r="F21" s="210"/>
      <c r="G21" s="210"/>
      <c r="H21" s="210"/>
      <c r="I21" s="100"/>
      <c r="J21" s="140"/>
      <c r="K21" s="140"/>
      <c r="L21" s="140"/>
      <c r="M21" s="140"/>
      <c r="N21" s="140"/>
      <c r="O21" s="140"/>
      <c r="P21" s="140"/>
      <c r="Q21" s="140"/>
      <c r="R21" s="140"/>
      <c r="S21" s="140"/>
      <c r="T21" s="140"/>
      <c r="U21" s="140"/>
      <c r="V21" s="100"/>
      <c r="W21" s="2"/>
    </row>
    <row r="22" spans="1:23" ht="15" customHeight="1">
      <c r="B22" s="100"/>
      <c r="C22" s="100"/>
      <c r="D22" s="100"/>
      <c r="E22" s="100"/>
      <c r="F22" s="100"/>
      <c r="G22" s="100"/>
      <c r="H22" s="100"/>
      <c r="I22" s="100"/>
      <c r="J22" s="140"/>
      <c r="K22" s="140"/>
      <c r="L22" s="140"/>
      <c r="M22" s="140"/>
      <c r="N22" s="140"/>
      <c r="O22" s="140"/>
      <c r="P22" s="140"/>
      <c r="Q22" s="140"/>
      <c r="R22" s="140"/>
      <c r="S22" s="140"/>
      <c r="T22" s="140"/>
      <c r="U22" s="140"/>
      <c r="V22" s="141"/>
      <c r="W22" s="13"/>
    </row>
    <row r="23" spans="1:23">
      <c r="B23" s="100"/>
      <c r="C23" s="100"/>
      <c r="D23" s="80" t="s">
        <v>13</v>
      </c>
      <c r="E23" s="80" t="s">
        <v>14</v>
      </c>
      <c r="F23" s="80" t="s">
        <v>15</v>
      </c>
      <c r="G23" s="80" t="s">
        <v>21</v>
      </c>
      <c r="H23" s="80" t="s">
        <v>22</v>
      </c>
      <c r="I23" s="100"/>
      <c r="J23" s="140"/>
      <c r="K23" s="140"/>
      <c r="L23" s="140"/>
      <c r="M23" s="140"/>
      <c r="N23" s="140"/>
      <c r="O23" s="140"/>
      <c r="P23" s="140"/>
      <c r="Q23" s="140"/>
      <c r="R23" s="140"/>
      <c r="S23" s="140"/>
      <c r="T23" s="140"/>
      <c r="U23" s="140"/>
      <c r="V23" s="141"/>
      <c r="W23" s="13"/>
    </row>
    <row r="24" spans="1:23" s="15" customFormat="1" ht="18" customHeight="1">
      <c r="B24" s="208" t="s">
        <v>115</v>
      </c>
      <c r="C24" s="208"/>
      <c r="D24" s="175">
        <f>IF('Comptes de résultats'!C9&lt;&gt;0,IF('Comptes de résultats'!C12/'Comptes de résultats'!C9&lt;&gt;0,('Comptes de résultats'!C15+'Comptes de résultats'!C19+'Comptes de résultats'!C21+'Comptes de résultats'!C25+'Comptes de résultats'!C29-'Comptes de résultats'!C20)/('Comptes de résultats'!C12/'Comptes de résultats'!C9),0),0)</f>
        <v>0</v>
      </c>
      <c r="E24" s="175">
        <f>IF('Comptes de résultats'!D9&lt;&gt;0,IF('Comptes de résultats'!D12/'Comptes de résultats'!D9&lt;&gt;0,('Comptes de résultats'!D15+'Comptes de résultats'!D19+'Comptes de résultats'!D21+'Comptes de résultats'!D25+'Comptes de résultats'!D29-'Comptes de résultats'!D20)/('Comptes de résultats'!D12/'Comptes de résultats'!D9),0),0)</f>
        <v>0</v>
      </c>
      <c r="F24" s="175">
        <f>IF('Comptes de résultats'!E9&lt;&gt;0,IF('Comptes de résultats'!E12/'Comptes de résultats'!E9&lt;&gt;0,('Comptes de résultats'!E15+'Comptes de résultats'!E19+'Comptes de résultats'!E21+'Comptes de résultats'!E25+'Comptes de résultats'!E29-'Comptes de résultats'!E20)/('Comptes de résultats'!E12/'Comptes de résultats'!E9),0),0)</f>
        <v>0</v>
      </c>
      <c r="G24" s="175">
        <f>IF('Comptes de résultats'!F9&lt;&gt;0,IF('Comptes de résultats'!F12/'Comptes de résultats'!F9&lt;&gt;0,('Comptes de résultats'!F15+'Comptes de résultats'!F19+'Comptes de résultats'!F21+'Comptes de résultats'!F25+'Comptes de résultats'!F29-'Comptes de résultats'!F20)/('Comptes de résultats'!F12/'Comptes de résultats'!F9),0),0)</f>
        <v>0</v>
      </c>
      <c r="H24" s="175">
        <f>IF('Comptes de résultats'!G9&lt;&gt;0,IF('Comptes de résultats'!G12/'Comptes de résultats'!G9&lt;&gt;0,('Comptes de résultats'!G15+'Comptes de résultats'!G19+'Comptes de résultats'!G21+'Comptes de résultats'!G25+'Comptes de résultats'!G29-'Comptes de résultats'!G20)/('Comptes de résultats'!G12/'Comptes de résultats'!G9),0),0)</f>
        <v>0</v>
      </c>
      <c r="I24" s="100"/>
      <c r="J24" s="140"/>
      <c r="K24" s="140"/>
      <c r="L24" s="140"/>
      <c r="M24" s="140"/>
      <c r="N24" s="140"/>
      <c r="O24" s="140"/>
      <c r="P24" s="140"/>
      <c r="Q24" s="140"/>
      <c r="R24" s="140"/>
      <c r="S24" s="140"/>
      <c r="T24" s="140"/>
      <c r="U24" s="140"/>
      <c r="V24" s="141"/>
      <c r="W24" s="13"/>
    </row>
    <row r="25" spans="1:23" s="15" customFormat="1">
      <c r="B25" s="100"/>
      <c r="C25" s="100"/>
      <c r="D25" s="100"/>
      <c r="E25" s="100"/>
      <c r="F25" s="100"/>
      <c r="G25" s="100"/>
      <c r="H25" s="100"/>
      <c r="I25" s="100"/>
      <c r="J25" s="142"/>
      <c r="K25" s="142"/>
      <c r="L25" s="143"/>
      <c r="M25" s="144"/>
      <c r="N25" s="143"/>
      <c r="O25" s="144"/>
      <c r="P25" s="143"/>
      <c r="Q25" s="144"/>
      <c r="R25" s="143"/>
      <c r="S25" s="144"/>
      <c r="T25" s="143"/>
      <c r="U25" s="144"/>
      <c r="V25" s="100"/>
    </row>
    <row r="26" spans="1:23" s="15" customFormat="1" ht="49.5" customHeight="1">
      <c r="B26" s="217" t="s">
        <v>242</v>
      </c>
      <c r="C26" s="217"/>
      <c r="D26" s="217"/>
      <c r="E26" s="217"/>
      <c r="F26" s="217"/>
      <c r="G26" s="217"/>
      <c r="H26" s="217"/>
      <c r="I26" s="217"/>
      <c r="J26" s="217"/>
      <c r="K26" s="217"/>
      <c r="L26" s="217"/>
      <c r="M26" s="217"/>
      <c r="N26" s="217"/>
      <c r="O26" s="217"/>
      <c r="P26" s="217"/>
      <c r="Q26" s="217"/>
      <c r="R26" s="217"/>
      <c r="S26" s="217"/>
      <c r="T26" s="217"/>
      <c r="U26" s="217"/>
      <c r="V26" s="100"/>
    </row>
    <row r="27" spans="1:23">
      <c r="A27"/>
      <c r="B27" s="100"/>
      <c r="C27" s="100"/>
      <c r="D27" s="100"/>
      <c r="E27" s="100"/>
      <c r="F27" s="100"/>
      <c r="G27" s="100"/>
      <c r="H27" s="100"/>
      <c r="I27" s="100"/>
      <c r="J27" s="142"/>
      <c r="K27" s="142"/>
      <c r="L27" s="143"/>
      <c r="M27" s="144"/>
      <c r="N27" s="143"/>
      <c r="O27" s="144"/>
      <c r="P27" s="143"/>
      <c r="Q27" s="144"/>
      <c r="R27" s="143"/>
      <c r="S27" s="144"/>
      <c r="T27" s="143"/>
      <c r="U27" s="144"/>
      <c r="V27" s="100"/>
    </row>
    <row r="28" spans="1:23" ht="15" customHeight="1">
      <c r="A28"/>
      <c r="B28" s="11"/>
      <c r="C28" s="11"/>
      <c r="D28" s="11"/>
      <c r="E28" s="11"/>
      <c r="F28" s="11"/>
      <c r="G28" s="11"/>
      <c r="H28" s="11"/>
      <c r="I28" s="5"/>
      <c r="J28" s="24"/>
      <c r="K28" s="24"/>
      <c r="L28" s="23"/>
      <c r="M28" s="25"/>
      <c r="N28" s="23"/>
      <c r="O28" s="25"/>
      <c r="P28" s="23"/>
      <c r="Q28" s="25"/>
      <c r="R28" s="23"/>
      <c r="S28" s="25"/>
      <c r="T28" s="23"/>
      <c r="U28" s="25"/>
      <c r="V28" s="5"/>
    </row>
    <row r="29" spans="1:23">
      <c r="A29"/>
      <c r="B29" s="5"/>
      <c r="C29" s="5"/>
      <c r="D29" s="5"/>
      <c r="E29" s="5"/>
      <c r="F29" s="5"/>
      <c r="G29" s="5"/>
      <c r="H29" s="5"/>
      <c r="I29" s="5"/>
      <c r="J29" s="24"/>
      <c r="K29" s="24"/>
      <c r="L29" s="23"/>
      <c r="M29" s="25"/>
      <c r="N29" s="23"/>
      <c r="O29" s="25"/>
      <c r="P29" s="23"/>
      <c r="Q29" s="25"/>
      <c r="R29" s="23"/>
      <c r="S29" s="25"/>
      <c r="T29" s="23"/>
      <c r="U29" s="25"/>
      <c r="V29" s="5"/>
    </row>
    <row r="30" spans="1:23">
      <c r="A30"/>
      <c r="B30" s="5"/>
      <c r="C30" s="5"/>
      <c r="D30" s="22"/>
      <c r="E30" s="22"/>
      <c r="F30" s="22"/>
      <c r="G30" s="22"/>
      <c r="H30" s="22"/>
      <c r="I30" s="5"/>
      <c r="J30" s="24"/>
      <c r="K30" s="24"/>
      <c r="L30" s="23"/>
      <c r="M30" s="25"/>
      <c r="N30" s="23"/>
      <c r="O30" s="25"/>
      <c r="P30" s="23"/>
      <c r="Q30" s="25"/>
      <c r="R30" s="23"/>
      <c r="S30" s="25"/>
      <c r="T30" s="23"/>
      <c r="U30" s="25"/>
      <c r="V30" s="5"/>
    </row>
    <row r="31" spans="1:23">
      <c r="A31"/>
      <c r="B31" s="18"/>
      <c r="C31" s="18"/>
      <c r="D31" s="10"/>
      <c r="E31" s="10"/>
      <c r="F31" s="10"/>
      <c r="G31" s="10"/>
      <c r="H31" s="10"/>
      <c r="I31" s="5"/>
      <c r="J31" s="24"/>
      <c r="K31" s="24"/>
      <c r="L31" s="23"/>
      <c r="M31" s="25"/>
      <c r="N31" s="23"/>
      <c r="O31" s="25"/>
      <c r="P31" s="23"/>
      <c r="Q31" s="25"/>
      <c r="R31" s="23"/>
      <c r="S31" s="25"/>
      <c r="T31" s="23"/>
      <c r="U31" s="25"/>
      <c r="V31" s="5"/>
    </row>
    <row r="32" spans="1:23">
      <c r="A32"/>
      <c r="B32" s="18"/>
      <c r="C32" s="18"/>
      <c r="D32" s="10"/>
      <c r="E32" s="10"/>
      <c r="F32" s="10"/>
      <c r="G32" s="10"/>
      <c r="H32" s="10"/>
      <c r="I32" s="5"/>
      <c r="J32" s="24"/>
      <c r="K32" s="24"/>
      <c r="L32" s="23"/>
      <c r="M32" s="25"/>
      <c r="N32" s="23"/>
      <c r="O32" s="25"/>
      <c r="P32" s="23"/>
      <c r="Q32" s="25"/>
      <c r="R32" s="23"/>
      <c r="S32" s="25"/>
      <c r="T32" s="23"/>
      <c r="U32" s="25"/>
      <c r="V32" s="5"/>
    </row>
    <row r="33" spans="1:22">
      <c r="A33"/>
      <c r="B33" s="18"/>
      <c r="C33" s="18"/>
      <c r="D33" s="10"/>
      <c r="E33" s="10"/>
      <c r="F33" s="10"/>
      <c r="G33" s="10"/>
      <c r="H33" s="10"/>
      <c r="I33" s="5"/>
      <c r="J33" s="24"/>
      <c r="K33" s="24"/>
      <c r="L33" s="23"/>
      <c r="M33" s="25"/>
      <c r="N33" s="23"/>
      <c r="O33" s="25"/>
      <c r="P33" s="23"/>
      <c r="Q33" s="25"/>
      <c r="R33" s="23"/>
      <c r="S33" s="25"/>
      <c r="T33" s="23"/>
      <c r="U33" s="25"/>
      <c r="V33" s="5"/>
    </row>
    <row r="34" spans="1:22">
      <c r="A34"/>
      <c r="B34" s="18"/>
      <c r="C34" s="18"/>
      <c r="D34" s="10"/>
      <c r="E34" s="10"/>
      <c r="F34" s="10"/>
      <c r="G34" s="10"/>
      <c r="H34" s="10"/>
      <c r="I34" s="5"/>
      <c r="J34" s="24"/>
      <c r="K34" s="24"/>
      <c r="L34" s="23"/>
      <c r="M34" s="25"/>
      <c r="N34" s="23"/>
      <c r="O34" s="25"/>
      <c r="P34" s="23"/>
      <c r="Q34" s="25"/>
      <c r="R34" s="23"/>
      <c r="S34" s="25"/>
      <c r="T34" s="23"/>
      <c r="U34" s="25"/>
      <c r="V34" s="5"/>
    </row>
    <row r="35" spans="1:22">
      <c r="A35"/>
      <c r="B35" s="18"/>
      <c r="C35" s="18"/>
      <c r="D35" s="10"/>
      <c r="E35" s="10"/>
      <c r="F35" s="10"/>
      <c r="G35" s="10"/>
      <c r="H35" s="10"/>
      <c r="I35" s="5"/>
      <c r="J35" s="24"/>
      <c r="K35" s="24"/>
      <c r="L35" s="23"/>
      <c r="M35" s="25"/>
      <c r="N35" s="23"/>
      <c r="O35" s="25"/>
      <c r="P35" s="23"/>
      <c r="Q35" s="25"/>
      <c r="R35" s="23"/>
      <c r="S35" s="25"/>
      <c r="T35" s="23"/>
      <c r="U35" s="25"/>
      <c r="V35" s="5"/>
    </row>
    <row r="36" spans="1:22">
      <c r="A36"/>
      <c r="B36" s="18"/>
      <c r="C36" s="18"/>
      <c r="D36" s="10"/>
      <c r="E36" s="10"/>
      <c r="F36" s="10"/>
      <c r="G36" s="10"/>
      <c r="H36" s="10"/>
      <c r="I36" s="5"/>
      <c r="J36" s="11"/>
      <c r="K36" s="11"/>
      <c r="L36" s="23"/>
      <c r="M36" s="26"/>
      <c r="N36" s="23"/>
      <c r="O36" s="26"/>
      <c r="P36" s="23"/>
      <c r="Q36" s="26"/>
      <c r="R36" s="23"/>
      <c r="S36" s="26"/>
      <c r="T36" s="23"/>
      <c r="U36" s="26"/>
      <c r="V36" s="5"/>
    </row>
    <row r="37" spans="1:22" ht="15" customHeight="1">
      <c r="A37"/>
      <c r="B37" s="18"/>
      <c r="C37" s="18"/>
      <c r="D37" s="10"/>
      <c r="E37" s="10"/>
      <c r="F37" s="10"/>
      <c r="G37" s="10"/>
      <c r="H37" s="10"/>
      <c r="I37" s="5"/>
      <c r="J37" s="24"/>
      <c r="K37" s="24"/>
      <c r="L37" s="23"/>
      <c r="M37" s="25"/>
      <c r="N37" s="23"/>
      <c r="O37" s="25"/>
      <c r="P37" s="23"/>
      <c r="Q37" s="25"/>
      <c r="R37" s="23"/>
      <c r="S37" s="25"/>
      <c r="T37" s="23"/>
      <c r="U37" s="25"/>
      <c r="V37" s="5"/>
    </row>
    <row r="38" spans="1:22">
      <c r="A38"/>
      <c r="B38" s="18"/>
      <c r="C38" s="18"/>
      <c r="D38" s="10"/>
      <c r="E38" s="10"/>
      <c r="F38" s="10"/>
      <c r="G38" s="10"/>
      <c r="H38" s="10"/>
      <c r="I38" s="5"/>
      <c r="J38" s="24"/>
      <c r="K38" s="24"/>
      <c r="L38" s="23"/>
      <c r="M38" s="25"/>
      <c r="N38" s="23"/>
      <c r="O38" s="25"/>
      <c r="P38" s="23"/>
      <c r="Q38" s="25"/>
      <c r="R38" s="23"/>
      <c r="S38" s="25"/>
      <c r="T38" s="23"/>
      <c r="U38" s="25"/>
      <c r="V38" s="5"/>
    </row>
    <row r="39" spans="1:22">
      <c r="A39"/>
      <c r="B39" s="3"/>
      <c r="C39" s="3"/>
      <c r="D39" s="10"/>
      <c r="E39" s="10"/>
      <c r="F39" s="10"/>
      <c r="G39" s="10"/>
      <c r="H39" s="10"/>
      <c r="I39" s="5"/>
      <c r="J39" s="24"/>
      <c r="K39" s="24"/>
      <c r="L39" s="23"/>
      <c r="M39" s="25"/>
      <c r="N39" s="23"/>
      <c r="O39" s="25"/>
      <c r="P39" s="23"/>
      <c r="Q39" s="25"/>
      <c r="R39" s="23"/>
      <c r="S39" s="25"/>
      <c r="T39" s="23"/>
      <c r="U39" s="25"/>
      <c r="V39" s="5"/>
    </row>
    <row r="40" spans="1:22">
      <c r="A40"/>
      <c r="B40" s="5"/>
      <c r="C40" s="5"/>
      <c r="D40" s="5"/>
      <c r="E40" s="5"/>
      <c r="F40" s="5"/>
      <c r="G40" s="5"/>
      <c r="H40" s="5"/>
      <c r="I40" s="5"/>
      <c r="J40" s="24"/>
      <c r="K40" s="24"/>
      <c r="L40" s="23"/>
      <c r="M40" s="25"/>
      <c r="N40" s="23"/>
      <c r="O40" s="25"/>
      <c r="P40" s="23"/>
      <c r="Q40" s="25"/>
      <c r="R40" s="23"/>
      <c r="S40" s="25"/>
      <c r="T40" s="23"/>
      <c r="U40" s="25"/>
      <c r="V40" s="5"/>
    </row>
    <row r="41" spans="1:22" ht="15" customHeight="1">
      <c r="A41"/>
      <c r="B41" s="11"/>
      <c r="C41" s="11"/>
      <c r="D41" s="11"/>
      <c r="E41" s="11"/>
      <c r="F41" s="11"/>
      <c r="G41" s="11"/>
      <c r="H41" s="11"/>
      <c r="I41" s="5"/>
      <c r="J41" s="24"/>
      <c r="K41" s="24"/>
      <c r="L41" s="23"/>
      <c r="M41" s="25"/>
      <c r="N41" s="23"/>
      <c r="O41" s="25"/>
      <c r="P41" s="23"/>
      <c r="Q41" s="25"/>
      <c r="R41" s="23"/>
      <c r="S41" s="25"/>
      <c r="T41" s="23"/>
      <c r="U41" s="25"/>
      <c r="V41" s="5"/>
    </row>
    <row r="42" spans="1:22" ht="15" customHeight="1">
      <c r="A42"/>
      <c r="B42" s="5"/>
      <c r="C42" s="5"/>
      <c r="D42" s="5"/>
      <c r="E42" s="5"/>
      <c r="F42" s="5"/>
      <c r="G42" s="5"/>
      <c r="H42" s="5"/>
      <c r="I42" s="5"/>
      <c r="J42" s="24"/>
      <c r="K42" s="24"/>
      <c r="L42" s="23"/>
      <c r="M42" s="25"/>
      <c r="N42" s="23"/>
      <c r="O42" s="25"/>
      <c r="P42" s="23"/>
      <c r="Q42" s="25"/>
      <c r="R42" s="23"/>
      <c r="S42" s="25"/>
      <c r="T42" s="23"/>
      <c r="U42" s="25"/>
      <c r="V42" s="5"/>
    </row>
    <row r="43" spans="1:22">
      <c r="A43"/>
      <c r="B43" s="5"/>
      <c r="C43" s="5"/>
      <c r="D43" s="22"/>
      <c r="E43" s="22"/>
      <c r="F43" s="22"/>
      <c r="G43" s="22"/>
      <c r="H43" s="22"/>
      <c r="I43" s="5"/>
      <c r="J43" s="24"/>
      <c r="K43" s="24"/>
      <c r="L43" s="23"/>
      <c r="M43" s="25"/>
      <c r="N43" s="23"/>
      <c r="O43" s="25"/>
      <c r="P43" s="23"/>
      <c r="Q43" s="25"/>
      <c r="R43" s="23"/>
      <c r="S43" s="25"/>
      <c r="T43" s="23"/>
      <c r="U43" s="25"/>
      <c r="V43" s="5"/>
    </row>
    <row r="44" spans="1:22">
      <c r="A44"/>
      <c r="B44" s="18"/>
      <c r="C44" s="18"/>
      <c r="D44" s="27"/>
      <c r="E44" s="27"/>
      <c r="F44" s="27"/>
      <c r="G44" s="27"/>
      <c r="H44" s="27"/>
      <c r="I44" s="5"/>
      <c r="J44" s="24"/>
      <c r="K44" s="24"/>
      <c r="L44" s="23"/>
      <c r="M44" s="25"/>
      <c r="N44" s="23"/>
      <c r="O44" s="25"/>
      <c r="P44" s="23"/>
      <c r="Q44" s="25"/>
      <c r="R44" s="23"/>
      <c r="S44" s="25"/>
      <c r="T44" s="23"/>
      <c r="U44" s="25"/>
      <c r="V44" s="5"/>
    </row>
    <row r="45" spans="1:22">
      <c r="A45"/>
      <c r="B45" s="18"/>
      <c r="C45" s="18"/>
      <c r="D45" s="27"/>
      <c r="E45" s="27"/>
      <c r="F45" s="27"/>
      <c r="G45" s="27"/>
      <c r="H45" s="27"/>
      <c r="I45" s="5"/>
      <c r="J45" s="21"/>
      <c r="K45" s="21"/>
      <c r="L45" s="21"/>
      <c r="M45" s="21"/>
      <c r="N45" s="21"/>
      <c r="O45" s="21"/>
      <c r="P45" s="21"/>
      <c r="Q45" s="5"/>
      <c r="R45" s="5"/>
      <c r="S45" s="5"/>
      <c r="T45" s="5"/>
      <c r="U45" s="5"/>
      <c r="V45" s="5"/>
    </row>
    <row r="46" spans="1:22">
      <c r="A46"/>
      <c r="B46" s="18"/>
      <c r="C46" s="18"/>
      <c r="D46" s="27"/>
      <c r="E46" s="27"/>
      <c r="F46" s="27"/>
      <c r="G46" s="27"/>
      <c r="H46" s="27"/>
      <c r="I46" s="5"/>
      <c r="J46" s="21"/>
      <c r="K46" s="21"/>
      <c r="L46" s="21"/>
      <c r="M46" s="21"/>
      <c r="N46" s="21"/>
      <c r="O46" s="21"/>
      <c r="P46" s="21"/>
      <c r="Q46" s="5"/>
      <c r="R46" s="5"/>
      <c r="S46" s="5"/>
      <c r="T46" s="5"/>
      <c r="U46" s="5"/>
      <c r="V46" s="5"/>
    </row>
    <row r="47" spans="1:22">
      <c r="A47"/>
      <c r="B47" s="18"/>
      <c r="C47" s="18"/>
      <c r="D47" s="27"/>
      <c r="E47" s="27"/>
      <c r="F47" s="27"/>
      <c r="G47" s="27"/>
      <c r="H47" s="27"/>
      <c r="I47" s="5"/>
      <c r="J47" s="21"/>
      <c r="K47" s="21"/>
      <c r="L47" s="21"/>
      <c r="M47" s="21"/>
      <c r="N47" s="21"/>
      <c r="O47" s="21"/>
      <c r="P47" s="21"/>
      <c r="Q47" s="5"/>
      <c r="R47" s="5"/>
      <c r="S47" s="5"/>
      <c r="T47" s="5"/>
      <c r="U47" s="5"/>
      <c r="V47" s="5"/>
    </row>
    <row r="48" spans="1:22">
      <c r="A48"/>
      <c r="B48" s="18"/>
      <c r="C48" s="18"/>
      <c r="D48" s="27"/>
      <c r="E48" s="27"/>
      <c r="F48" s="27"/>
      <c r="G48" s="27"/>
      <c r="H48" s="27"/>
      <c r="I48" s="5"/>
      <c r="J48" s="21"/>
      <c r="K48" s="21"/>
      <c r="L48" s="21"/>
      <c r="M48" s="21"/>
      <c r="N48" s="21"/>
      <c r="O48" s="21"/>
      <c r="P48" s="21"/>
      <c r="Q48" s="5"/>
      <c r="R48" s="5"/>
      <c r="S48" s="5"/>
      <c r="T48" s="5"/>
      <c r="U48" s="5"/>
      <c r="V48" s="5"/>
    </row>
    <row r="49" spans="1:22">
      <c r="A49"/>
      <c r="B49" s="18"/>
      <c r="C49" s="18"/>
      <c r="D49" s="27"/>
      <c r="E49" s="27"/>
      <c r="F49" s="27"/>
      <c r="G49" s="27"/>
      <c r="H49" s="27"/>
      <c r="I49" s="5"/>
      <c r="J49" s="21"/>
      <c r="K49" s="21"/>
      <c r="L49" s="21"/>
      <c r="M49" s="21"/>
      <c r="N49" s="21"/>
      <c r="O49" s="21"/>
      <c r="P49" s="21"/>
      <c r="Q49" s="5"/>
      <c r="R49" s="5"/>
      <c r="S49" s="5"/>
      <c r="T49" s="5"/>
      <c r="U49" s="5"/>
      <c r="V49" s="5"/>
    </row>
    <row r="50" spans="1:22">
      <c r="A50"/>
      <c r="B50" s="18"/>
      <c r="C50" s="18"/>
      <c r="D50" s="27"/>
      <c r="E50" s="27"/>
      <c r="F50" s="27"/>
      <c r="G50" s="27"/>
      <c r="H50" s="27"/>
      <c r="I50" s="5"/>
      <c r="J50" s="21"/>
      <c r="K50" s="21"/>
      <c r="L50" s="21"/>
      <c r="M50" s="21"/>
      <c r="N50" s="21"/>
      <c r="O50" s="21"/>
      <c r="P50" s="21"/>
      <c r="Q50" s="5"/>
      <c r="R50" s="5"/>
      <c r="S50" s="5"/>
      <c r="T50" s="5"/>
      <c r="U50" s="5"/>
      <c r="V50" s="5"/>
    </row>
    <row r="51" spans="1:22">
      <c r="A51"/>
      <c r="B51" s="18"/>
      <c r="C51" s="18"/>
      <c r="D51" s="27"/>
      <c r="E51" s="27"/>
      <c r="F51" s="27"/>
      <c r="G51" s="27"/>
      <c r="H51" s="27"/>
      <c r="I51" s="5"/>
      <c r="J51" s="21"/>
      <c r="K51" s="21"/>
      <c r="L51" s="21"/>
      <c r="M51" s="21"/>
      <c r="N51" s="21"/>
      <c r="O51" s="21"/>
      <c r="P51" s="21"/>
      <c r="Q51" s="5"/>
      <c r="R51" s="5"/>
      <c r="S51" s="5"/>
      <c r="T51" s="5"/>
      <c r="U51" s="5"/>
      <c r="V51" s="5"/>
    </row>
    <row r="52" spans="1:22">
      <c r="A52"/>
      <c r="B52" s="5"/>
      <c r="C52" s="5"/>
      <c r="D52" s="5"/>
      <c r="E52" s="5"/>
      <c r="F52" s="5"/>
      <c r="G52" s="5"/>
      <c r="H52" s="5"/>
      <c r="I52" s="5"/>
      <c r="J52" s="5"/>
      <c r="K52" s="5"/>
      <c r="L52" s="5"/>
      <c r="M52" s="5"/>
      <c r="N52" s="5"/>
      <c r="O52" s="5"/>
      <c r="P52" s="5"/>
      <c r="Q52" s="5"/>
      <c r="R52" s="5"/>
      <c r="S52" s="5"/>
      <c r="T52" s="5"/>
      <c r="U52" s="5"/>
      <c r="V52" s="5"/>
    </row>
    <row r="53" spans="1:22" ht="15" customHeight="1">
      <c r="A53"/>
      <c r="B53" s="21"/>
      <c r="C53" s="21"/>
      <c r="D53" s="21"/>
      <c r="E53" s="21"/>
      <c r="F53" s="21"/>
      <c r="G53" s="21"/>
      <c r="H53" s="21"/>
      <c r="I53" s="5"/>
      <c r="J53" s="21"/>
      <c r="K53" s="21"/>
      <c r="L53" s="21"/>
      <c r="M53" s="21"/>
      <c r="N53" s="21"/>
      <c r="O53" s="21"/>
      <c r="P53" s="21"/>
      <c r="Q53" s="21"/>
      <c r="R53" s="21"/>
      <c r="S53" s="21"/>
      <c r="T53" s="21"/>
      <c r="U53" s="21"/>
      <c r="V53" s="5"/>
    </row>
    <row r="54" spans="1:22">
      <c r="A54"/>
      <c r="B54" s="21"/>
      <c r="C54" s="21"/>
      <c r="D54" s="21"/>
      <c r="E54" s="21"/>
      <c r="F54" s="21"/>
      <c r="G54" s="21"/>
      <c r="H54" s="21"/>
      <c r="I54" s="5"/>
      <c r="J54" s="21"/>
      <c r="K54" s="21"/>
      <c r="L54" s="21"/>
      <c r="M54" s="21"/>
      <c r="N54" s="21"/>
      <c r="O54" s="21"/>
      <c r="P54" s="21"/>
      <c r="Q54" s="21"/>
      <c r="R54" s="21"/>
      <c r="S54" s="21"/>
      <c r="T54" s="21"/>
      <c r="U54" s="21"/>
      <c r="V54" s="5"/>
    </row>
    <row r="55" spans="1:22">
      <c r="A55"/>
      <c r="B55" s="21"/>
      <c r="C55" s="21"/>
      <c r="D55" s="21"/>
      <c r="E55" s="21"/>
      <c r="F55" s="21"/>
      <c r="G55" s="21"/>
      <c r="H55" s="21"/>
      <c r="I55" s="5"/>
      <c r="J55" s="21"/>
      <c r="K55" s="21"/>
      <c r="L55" s="21"/>
      <c r="M55" s="21"/>
      <c r="N55" s="21"/>
      <c r="O55" s="21"/>
      <c r="P55" s="21"/>
      <c r="Q55" s="21"/>
      <c r="R55" s="21"/>
      <c r="S55" s="21"/>
      <c r="T55" s="21"/>
      <c r="U55" s="21"/>
      <c r="V55" s="5"/>
    </row>
    <row r="56" spans="1:22">
      <c r="A56"/>
      <c r="B56" s="21"/>
      <c r="C56" s="21"/>
      <c r="D56" s="21"/>
      <c r="E56" s="21"/>
      <c r="F56" s="21"/>
      <c r="G56" s="21"/>
      <c r="H56" s="21"/>
      <c r="I56" s="5"/>
      <c r="J56" s="21"/>
      <c r="K56" s="21"/>
      <c r="L56" s="21"/>
      <c r="M56" s="21"/>
      <c r="N56" s="21"/>
      <c r="O56" s="21"/>
      <c r="P56" s="21"/>
      <c r="Q56" s="21"/>
      <c r="R56" s="21"/>
      <c r="S56" s="21"/>
      <c r="T56" s="21"/>
      <c r="U56" s="21"/>
      <c r="V56" s="5"/>
    </row>
    <row r="57" spans="1:22">
      <c r="A57"/>
      <c r="B57" s="21"/>
      <c r="C57" s="21"/>
      <c r="D57" s="21"/>
      <c r="E57" s="21"/>
      <c r="F57" s="21"/>
      <c r="G57" s="21"/>
      <c r="H57" s="21"/>
      <c r="I57" s="5"/>
      <c r="J57" s="21"/>
      <c r="K57" s="21"/>
      <c r="L57" s="21"/>
      <c r="M57" s="21"/>
      <c r="N57" s="21"/>
      <c r="O57" s="21"/>
      <c r="P57" s="21"/>
      <c r="Q57" s="21"/>
      <c r="R57" s="21"/>
      <c r="S57" s="21"/>
      <c r="T57" s="21"/>
      <c r="U57" s="21"/>
      <c r="V57" s="5"/>
    </row>
    <row r="58" spans="1:22">
      <c r="A58"/>
      <c r="B58" s="21"/>
      <c r="C58" s="21"/>
      <c r="D58" s="21"/>
      <c r="E58" s="21"/>
      <c r="F58" s="21"/>
      <c r="G58" s="21"/>
      <c r="H58" s="21"/>
      <c r="I58" s="5"/>
    </row>
    <row r="59" spans="1:22">
      <c r="A59"/>
      <c r="B59" s="21"/>
      <c r="C59" s="21"/>
      <c r="D59" s="21"/>
      <c r="E59" s="21"/>
      <c r="F59" s="21"/>
      <c r="G59" s="21"/>
      <c r="H59" s="21"/>
      <c r="I59" s="5"/>
    </row>
    <row r="60" spans="1:22">
      <c r="A60"/>
      <c r="B60" s="21"/>
      <c r="C60" s="21"/>
      <c r="D60" s="21"/>
      <c r="E60" s="21"/>
      <c r="F60" s="21"/>
      <c r="G60" s="21"/>
      <c r="H60" s="21"/>
      <c r="I60" s="5"/>
    </row>
    <row r="61" spans="1:22">
      <c r="A61"/>
      <c r="B61" s="21"/>
      <c r="C61" s="21"/>
      <c r="D61" s="21"/>
      <c r="E61" s="21"/>
      <c r="F61" s="21"/>
      <c r="G61" s="21"/>
      <c r="H61" s="21"/>
      <c r="I61" s="5"/>
    </row>
    <row r="62" spans="1:22">
      <c r="A62"/>
      <c r="B62" s="21"/>
      <c r="C62" s="21"/>
      <c r="D62" s="21"/>
      <c r="E62" s="21"/>
      <c r="F62" s="21"/>
      <c r="G62" s="21"/>
      <c r="H62" s="21"/>
      <c r="I62" s="5"/>
    </row>
    <row r="63" spans="1:22">
      <c r="A63"/>
      <c r="B63" s="21"/>
      <c r="C63" s="21"/>
      <c r="D63" s="21"/>
      <c r="E63" s="21"/>
      <c r="F63" s="21"/>
      <c r="G63" s="21"/>
      <c r="H63" s="21"/>
      <c r="I63" s="5"/>
    </row>
    <row r="64" spans="1:22">
      <c r="A64"/>
      <c r="B64" s="21"/>
      <c r="C64" s="21"/>
      <c r="D64" s="21"/>
      <c r="E64" s="21"/>
      <c r="F64" s="21"/>
      <c r="G64" s="21"/>
      <c r="H64" s="21"/>
      <c r="I64" s="5"/>
    </row>
    <row r="65" spans="1:19">
      <c r="A65"/>
      <c r="B65" s="21"/>
      <c r="C65" s="21"/>
      <c r="D65" s="21"/>
      <c r="E65" s="21"/>
      <c r="F65" s="21"/>
      <c r="G65" s="21"/>
      <c r="H65" s="21"/>
      <c r="I65" s="5"/>
    </row>
    <row r="66" spans="1:19">
      <c r="A66"/>
      <c r="B66" s="21"/>
      <c r="C66" s="21"/>
      <c r="D66" s="21"/>
      <c r="E66" s="21"/>
      <c r="F66" s="21"/>
      <c r="G66" s="21"/>
      <c r="H66" s="21"/>
      <c r="I66" s="5"/>
    </row>
    <row r="67" spans="1:19">
      <c r="A67"/>
      <c r="B67" s="21"/>
      <c r="C67" s="21"/>
      <c r="D67" s="21"/>
      <c r="E67" s="21"/>
      <c r="F67" s="21"/>
      <c r="G67" s="21"/>
      <c r="H67" s="21"/>
      <c r="I67" s="5"/>
    </row>
    <row r="68" spans="1:19">
      <c r="A68"/>
      <c r="B68" s="21"/>
      <c r="C68" s="21"/>
      <c r="D68" s="21"/>
      <c r="E68" s="21"/>
      <c r="F68" s="21"/>
      <c r="G68" s="21"/>
      <c r="H68" s="21"/>
      <c r="I68" s="5"/>
    </row>
    <row r="69" spans="1:19">
      <c r="A69"/>
      <c r="B69" s="21"/>
      <c r="C69" s="21"/>
      <c r="D69" s="21"/>
      <c r="E69" s="21"/>
      <c r="F69" s="21"/>
      <c r="G69" s="21"/>
      <c r="H69" s="21"/>
      <c r="I69" s="5"/>
      <c r="M69"/>
      <c r="O69"/>
      <c r="Q69"/>
      <c r="S69"/>
    </row>
    <row r="70" spans="1:19">
      <c r="A70"/>
      <c r="B70" s="21"/>
      <c r="C70" s="21"/>
      <c r="D70" s="21"/>
      <c r="E70" s="21"/>
      <c r="F70" s="21"/>
      <c r="G70" s="21"/>
      <c r="H70" s="21"/>
      <c r="I70" s="5"/>
      <c r="M70"/>
      <c r="O70"/>
      <c r="Q70"/>
      <c r="S70"/>
    </row>
    <row r="71" spans="1:19">
      <c r="A71"/>
      <c r="B71" s="21"/>
      <c r="C71" s="21"/>
      <c r="D71" s="21"/>
      <c r="E71" s="21"/>
      <c r="F71" s="21"/>
      <c r="G71" s="21"/>
      <c r="H71" s="21"/>
      <c r="I71" s="5"/>
      <c r="M71"/>
      <c r="O71"/>
      <c r="Q71"/>
      <c r="S71"/>
    </row>
    <row r="72" spans="1:19">
      <c r="A72"/>
      <c r="B72" s="243"/>
      <c r="C72" s="243"/>
      <c r="D72" s="243"/>
      <c r="E72" s="243"/>
      <c r="F72" s="243"/>
      <c r="G72" s="243"/>
      <c r="H72" s="243"/>
      <c r="M72"/>
      <c r="O72"/>
      <c r="Q72"/>
      <c r="S72"/>
    </row>
    <row r="73" spans="1:19">
      <c r="A73"/>
      <c r="B73" s="243"/>
      <c r="C73" s="243"/>
      <c r="D73" s="243"/>
      <c r="E73" s="243"/>
      <c r="F73" s="243"/>
      <c r="G73" s="243"/>
      <c r="H73" s="243"/>
      <c r="M73"/>
      <c r="O73"/>
      <c r="Q73"/>
      <c r="S73"/>
    </row>
    <row r="74" spans="1:19">
      <c r="A74"/>
      <c r="B74" s="243"/>
      <c r="C74" s="243"/>
      <c r="D74" s="243"/>
      <c r="E74" s="243"/>
      <c r="F74" s="243"/>
      <c r="G74" s="243"/>
      <c r="H74" s="243"/>
      <c r="M74"/>
      <c r="O74"/>
      <c r="Q74"/>
      <c r="S74"/>
    </row>
    <row r="75" spans="1:19">
      <c r="A75"/>
      <c r="B75" s="243"/>
      <c r="C75" s="243"/>
      <c r="D75" s="243"/>
      <c r="E75" s="243"/>
      <c r="F75" s="243"/>
      <c r="G75" s="243"/>
      <c r="H75" s="243"/>
      <c r="M75"/>
      <c r="O75"/>
      <c r="Q75"/>
      <c r="S75"/>
    </row>
  </sheetData>
  <sheetProtection sheet="1" objects="1" scenarios="1"/>
  <mergeCells count="8">
    <mergeCell ref="B72:H75"/>
    <mergeCell ref="B21:H21"/>
    <mergeCell ref="B7:H7"/>
    <mergeCell ref="B5:U5"/>
    <mergeCell ref="B2:E3"/>
    <mergeCell ref="J7:U7"/>
    <mergeCell ref="B26:U26"/>
    <mergeCell ref="B24:C24"/>
  </mergeCells>
  <pageMargins left="0.7" right="0.7" top="0.75" bottom="0.75" header="0.3" footer="0.3"/>
  <pageSetup paperSize="9" orientation="portrait" verticalDpi="300" r:id="rId1"/>
  <drawing r:id="rId2"/>
</worksheet>
</file>

<file path=xl/worksheets/sheet13.xml><?xml version="1.0" encoding="utf-8"?>
<worksheet xmlns="http://schemas.openxmlformats.org/spreadsheetml/2006/main" xmlns:r="http://schemas.openxmlformats.org/officeDocument/2006/relationships">
  <sheetPr codeName="Feuil12">
    <tabColor rgb="FF008BD0"/>
  </sheetPr>
  <dimension ref="A1:K37"/>
  <sheetViews>
    <sheetView showGridLines="0" showRowColHeaders="0" zoomScale="85" zoomScaleNormal="85" workbookViewId="0">
      <selection activeCell="E73" sqref="E73"/>
    </sheetView>
  </sheetViews>
  <sheetFormatPr defaultColWidth="11.5546875" defaultRowHeight="14.4"/>
  <cols>
    <col min="1" max="1" width="3.109375" style="15" customWidth="1"/>
    <col min="2" max="2" width="31.33203125" customWidth="1"/>
    <col min="3" max="7" width="16.5546875" customWidth="1"/>
    <col min="8" max="8" width="3.6640625" customWidth="1"/>
  </cols>
  <sheetData>
    <row r="1" spans="1:10" s="15" customFormat="1"/>
    <row r="2" spans="1:10">
      <c r="B2" s="220" t="s">
        <v>202</v>
      </c>
      <c r="C2" s="222"/>
      <c r="D2" s="100"/>
      <c r="E2" s="100"/>
      <c r="F2" s="100"/>
      <c r="G2" s="100"/>
      <c r="H2" s="100"/>
      <c r="J2" s="30"/>
    </row>
    <row r="3" spans="1:10">
      <c r="B3" s="223"/>
      <c r="C3" s="225"/>
      <c r="D3" s="116"/>
      <c r="E3" s="100"/>
      <c r="F3" s="100"/>
      <c r="G3" s="100"/>
      <c r="H3" s="100"/>
    </row>
    <row r="4" spans="1:10">
      <c r="B4" s="100"/>
      <c r="C4" s="100"/>
      <c r="D4" s="100"/>
      <c r="E4" s="100"/>
      <c r="F4" s="100"/>
      <c r="G4" s="100"/>
      <c r="H4" s="100"/>
    </row>
    <row r="5" spans="1:10" s="15" customFormat="1">
      <c r="B5" s="240" t="s">
        <v>243</v>
      </c>
      <c r="C5" s="240"/>
      <c r="D5" s="240"/>
      <c r="E5" s="240"/>
      <c r="F5" s="240"/>
      <c r="G5" s="240"/>
      <c r="H5" s="100"/>
    </row>
    <row r="6" spans="1:10" s="15" customFormat="1">
      <c r="B6" s="100"/>
      <c r="C6" s="100"/>
      <c r="D6" s="100"/>
      <c r="E6" s="100"/>
      <c r="F6" s="100"/>
      <c r="G6" s="100"/>
      <c r="H6" s="100"/>
    </row>
    <row r="7" spans="1:10">
      <c r="B7" s="100"/>
      <c r="C7" s="80" t="s">
        <v>13</v>
      </c>
      <c r="D7" s="80" t="s">
        <v>14</v>
      </c>
      <c r="E7" s="80" t="s">
        <v>15</v>
      </c>
      <c r="F7" s="80" t="s">
        <v>21</v>
      </c>
      <c r="G7" s="80" t="s">
        <v>22</v>
      </c>
      <c r="H7" s="100"/>
    </row>
    <row r="8" spans="1:10">
      <c r="A8"/>
    </row>
    <row r="9" spans="1:10">
      <c r="B9" s="98" t="s">
        <v>44</v>
      </c>
      <c r="C9" s="99">
        <f>'Commandes - Calculs auto'!N43</f>
        <v>0</v>
      </c>
      <c r="D9" s="99">
        <f>'Commandes - Calculs auto'!Z43</f>
        <v>0</v>
      </c>
      <c r="E9" s="99">
        <f>'Commandes - Calculs auto'!AL43</f>
        <v>0</v>
      </c>
      <c r="F9" s="99">
        <f>'Commandes - Calculs auto'!AX43</f>
        <v>0</v>
      </c>
      <c r="G9" s="99">
        <f>'Commandes - Calculs auto'!BJ43</f>
        <v>0</v>
      </c>
      <c r="H9" s="100"/>
    </row>
    <row r="10" spans="1:10">
      <c r="B10" s="100"/>
      <c r="C10" s="100"/>
      <c r="D10" s="100"/>
      <c r="E10" s="100"/>
      <c r="F10" s="100"/>
      <c r="G10" s="100"/>
      <c r="H10" s="100"/>
    </row>
    <row r="11" spans="1:10">
      <c r="B11" s="131" t="s">
        <v>40</v>
      </c>
      <c r="C11" s="176">
        <f>'Charges variables'!N41</f>
        <v>0</v>
      </c>
      <c r="D11" s="176">
        <f>'Charges variables'!Z41</f>
        <v>0</v>
      </c>
      <c r="E11" s="177">
        <f>'Charges variables'!AL41</f>
        <v>0</v>
      </c>
      <c r="F11" s="176">
        <f>'Charges variables'!AX41</f>
        <v>0</v>
      </c>
      <c r="G11" s="176">
        <f>'Charges variables'!BJ41</f>
        <v>0</v>
      </c>
      <c r="H11" s="100"/>
    </row>
    <row r="12" spans="1:10">
      <c r="B12" s="132" t="s">
        <v>39</v>
      </c>
      <c r="C12" s="99">
        <f>C9-C11</f>
        <v>0</v>
      </c>
      <c r="D12" s="99">
        <f t="shared" ref="D12:G12" si="0">D9-D11</f>
        <v>0</v>
      </c>
      <c r="E12" s="99">
        <f t="shared" si="0"/>
        <v>0</v>
      </c>
      <c r="F12" s="99">
        <f t="shared" si="0"/>
        <v>0</v>
      </c>
      <c r="G12" s="99">
        <f t="shared" si="0"/>
        <v>0</v>
      </c>
      <c r="H12" s="100"/>
    </row>
    <row r="13" spans="1:10">
      <c r="B13" s="100"/>
      <c r="C13" s="145">
        <f>IF(C$9&lt;&gt;0,C12/C$9,)</f>
        <v>0</v>
      </c>
      <c r="D13" s="145">
        <f t="shared" ref="D13:G13" si="1">IF(D$9&lt;&gt;0,D12/D$9,)</f>
        <v>0</v>
      </c>
      <c r="E13" s="145">
        <f t="shared" si="1"/>
        <v>0</v>
      </c>
      <c r="F13" s="145">
        <f t="shared" si="1"/>
        <v>0</v>
      </c>
      <c r="G13" s="145">
        <f t="shared" si="1"/>
        <v>0</v>
      </c>
      <c r="H13" s="100"/>
    </row>
    <row r="14" spans="1:10">
      <c r="B14" s="100"/>
      <c r="C14" s="100"/>
      <c r="D14" s="100"/>
      <c r="E14" s="100"/>
      <c r="F14" s="100"/>
      <c r="G14" s="100"/>
      <c r="H14" s="100"/>
    </row>
    <row r="15" spans="1:10">
      <c r="B15" s="131" t="s">
        <v>41</v>
      </c>
      <c r="C15" s="176">
        <f>'Charges externes'!C29+'Plan de financement'!C28</f>
        <v>27000</v>
      </c>
      <c r="D15" s="176">
        <f>'Charges externes'!D29+'Plan de financement'!D28</f>
        <v>27000</v>
      </c>
      <c r="E15" s="176">
        <f>'Charges externes'!E29+'Plan de financement'!E28</f>
        <v>27000</v>
      </c>
      <c r="F15" s="176">
        <f>'Charges externes'!F29+'Plan de financement'!F28</f>
        <v>27000</v>
      </c>
      <c r="G15" s="176">
        <f>'Charges externes'!G29+'Plan de financement'!G28</f>
        <v>27000</v>
      </c>
      <c r="H15" s="100"/>
    </row>
    <row r="16" spans="1:10">
      <c r="B16" s="132" t="s">
        <v>43</v>
      </c>
      <c r="C16" s="99">
        <f>C12-C15</f>
        <v>-27000</v>
      </c>
      <c r="D16" s="99">
        <f>D12-D15</f>
        <v>-27000</v>
      </c>
      <c r="E16" s="99">
        <f>E12-E15</f>
        <v>-27000</v>
      </c>
      <c r="F16" s="99">
        <f>F12-F15</f>
        <v>-27000</v>
      </c>
      <c r="G16" s="99">
        <f>G12-G15</f>
        <v>-27000</v>
      </c>
      <c r="H16" s="100"/>
    </row>
    <row r="17" spans="1:11">
      <c r="B17" s="100"/>
      <c r="C17" s="145">
        <f>IF(C$9&lt;&gt;0,C16/C$9,)</f>
        <v>0</v>
      </c>
      <c r="D17" s="145">
        <f t="shared" ref="D17:G17" si="2">IF(D$9&lt;&gt;0,D16/D$9,)</f>
        <v>0</v>
      </c>
      <c r="E17" s="145">
        <f t="shared" si="2"/>
        <v>0</v>
      </c>
      <c r="F17" s="145">
        <f t="shared" si="2"/>
        <v>0</v>
      </c>
      <c r="G17" s="145">
        <f t="shared" si="2"/>
        <v>0</v>
      </c>
      <c r="H17" s="100"/>
    </row>
    <row r="18" spans="1:11">
      <c r="B18" s="100"/>
      <c r="C18" s="100"/>
      <c r="D18" s="100"/>
      <c r="E18" s="100"/>
      <c r="F18" s="100"/>
      <c r="G18" s="100"/>
      <c r="H18" s="100"/>
    </row>
    <row r="19" spans="1:11" s="15" customFormat="1">
      <c r="B19" s="131" t="s">
        <v>59</v>
      </c>
      <c r="C19" s="176">
        <f>'Impôts et taxes'!C14</f>
        <v>240.89</v>
      </c>
      <c r="D19" s="176">
        <f>'Impôts et taxes'!D14</f>
        <v>240.89</v>
      </c>
      <c r="E19" s="176">
        <f>'Impôts et taxes'!E14</f>
        <v>240.89</v>
      </c>
      <c r="F19" s="176">
        <f>'Impôts et taxes'!F14</f>
        <v>240.89</v>
      </c>
      <c r="G19" s="176">
        <f>'Impôts et taxes'!G14</f>
        <v>240.89</v>
      </c>
      <c r="H19" s="100"/>
      <c r="K19" s="19"/>
    </row>
    <row r="20" spans="1:11">
      <c r="B20" s="131" t="s">
        <v>81</v>
      </c>
      <c r="C20" s="176">
        <f>SUM(Trésorerie!C24:N24)</f>
        <v>0</v>
      </c>
      <c r="D20" s="176">
        <f>SUM(Trésorerie!O24:Z24)</f>
        <v>0</v>
      </c>
      <c r="E20" s="176">
        <f>SUM(Trésorerie!AA24:AL24)</f>
        <v>0</v>
      </c>
      <c r="F20" s="176">
        <f>SUM(Trésorerie!AM24:AX24)</f>
        <v>0</v>
      </c>
      <c r="G20" s="176">
        <f>SUM(Trésorerie!AY24:BJ24)</f>
        <v>0</v>
      </c>
      <c r="H20" s="100"/>
      <c r="K20" s="19"/>
    </row>
    <row r="21" spans="1:11">
      <c r="B21" s="131" t="s">
        <v>58</v>
      </c>
      <c r="C21" s="176">
        <f>'Personnel - Calculs auto'!N81</f>
        <v>0</v>
      </c>
      <c r="D21" s="176">
        <f>'Personnel - Calculs auto'!AA81</f>
        <v>0</v>
      </c>
      <c r="E21" s="176">
        <f>'Personnel - Calculs auto'!AD81</f>
        <v>0</v>
      </c>
      <c r="F21" s="176">
        <f>'Personnel - Calculs auto'!AG81</f>
        <v>0</v>
      </c>
      <c r="G21" s="176">
        <f>'Personnel - Calculs auto'!AJ81</f>
        <v>0</v>
      </c>
      <c r="H21" s="100"/>
      <c r="K21" s="20"/>
    </row>
    <row r="22" spans="1:11">
      <c r="B22" s="132" t="s">
        <v>42</v>
      </c>
      <c r="C22" s="99">
        <f>C16+C20-C19-C21</f>
        <v>-27240.89</v>
      </c>
      <c r="D22" s="99">
        <f t="shared" ref="D22:G22" si="3">D16+D20-D19-D21</f>
        <v>-27240.89</v>
      </c>
      <c r="E22" s="99">
        <f t="shared" si="3"/>
        <v>-27240.89</v>
      </c>
      <c r="F22" s="99">
        <f t="shared" si="3"/>
        <v>-27240.89</v>
      </c>
      <c r="G22" s="99">
        <f t="shared" si="3"/>
        <v>-27240.89</v>
      </c>
      <c r="H22" s="100"/>
      <c r="K22" s="20"/>
    </row>
    <row r="23" spans="1:11">
      <c r="B23" s="100"/>
      <c r="C23" s="145">
        <f>IF(C$9&lt;&gt;0,C22/C$9,)</f>
        <v>0</v>
      </c>
      <c r="D23" s="145">
        <f t="shared" ref="D23" si="4">IF(D$9&lt;&gt;0,D22/D$9,)</f>
        <v>0</v>
      </c>
      <c r="E23" s="145">
        <f t="shared" ref="E23" si="5">IF(E$9&lt;&gt;0,E22/E$9,)</f>
        <v>0</v>
      </c>
      <c r="F23" s="145">
        <f t="shared" ref="F23" si="6">IF(F$9&lt;&gt;0,F22/F$9,)</f>
        <v>0</v>
      </c>
      <c r="G23" s="145">
        <f t="shared" ref="G23" si="7">IF(G$9&lt;&gt;0,G22/G$9,)</f>
        <v>0</v>
      </c>
      <c r="H23" s="100"/>
      <c r="K23" s="20"/>
    </row>
    <row r="24" spans="1:11">
      <c r="B24" s="100"/>
      <c r="C24" s="100"/>
      <c r="D24" s="100"/>
      <c r="E24" s="100"/>
      <c r="F24" s="100"/>
      <c r="G24" s="100"/>
      <c r="H24" s="100"/>
    </row>
    <row r="25" spans="1:11">
      <c r="B25" s="131" t="s">
        <v>45</v>
      </c>
      <c r="C25" s="176">
        <f>Investissements!AN28</f>
        <v>0</v>
      </c>
      <c r="D25" s="176">
        <f>Investissements!AO28</f>
        <v>0</v>
      </c>
      <c r="E25" s="176">
        <f>Investissements!AP28</f>
        <v>0</v>
      </c>
      <c r="F25" s="176">
        <f>Investissements!AQ28</f>
        <v>0</v>
      </c>
      <c r="G25" s="176">
        <f>Investissements!AR28</f>
        <v>0</v>
      </c>
      <c r="H25" s="100"/>
    </row>
    <row r="26" spans="1:11">
      <c r="B26" s="132" t="s">
        <v>46</v>
      </c>
      <c r="C26" s="99">
        <f>C22-C25</f>
        <v>-27240.89</v>
      </c>
      <c r="D26" s="99">
        <f>D22-D25</f>
        <v>-27240.89</v>
      </c>
      <c r="E26" s="99">
        <f>E22-E25</f>
        <v>-27240.89</v>
      </c>
      <c r="F26" s="99">
        <f>F22-F25</f>
        <v>-27240.89</v>
      </c>
      <c r="G26" s="99">
        <f>G22-G25</f>
        <v>-27240.89</v>
      </c>
      <c r="H26" s="100"/>
    </row>
    <row r="27" spans="1:11">
      <c r="B27" s="100"/>
      <c r="C27" s="145">
        <f>IF(C$9&lt;&gt;0,C26/C$9,)</f>
        <v>0</v>
      </c>
      <c r="D27" s="145">
        <f t="shared" ref="D27" si="8">IF(D$9&lt;&gt;0,D26/D$9,)</f>
        <v>0</v>
      </c>
      <c r="E27" s="145">
        <f t="shared" ref="E27" si="9">IF(E$9&lt;&gt;0,E26/E$9,)</f>
        <v>0</v>
      </c>
      <c r="F27" s="145">
        <f t="shared" ref="F27" si="10">IF(F$9&lt;&gt;0,F26/F$9,)</f>
        <v>0</v>
      </c>
      <c r="G27" s="145">
        <f t="shared" ref="G27" si="11">IF(G$9&lt;&gt;0,G26/G$9,)</f>
        <v>0</v>
      </c>
      <c r="H27" s="100"/>
    </row>
    <row r="28" spans="1:11">
      <c r="A28"/>
      <c r="B28" s="100"/>
      <c r="C28" s="100"/>
      <c r="D28" s="100"/>
      <c r="E28" s="100"/>
      <c r="F28" s="100"/>
      <c r="G28" s="100"/>
      <c r="H28" s="100"/>
    </row>
    <row r="29" spans="1:11">
      <c r="B29" s="131" t="s">
        <v>136</v>
      </c>
      <c r="C29" s="176">
        <f>SUM(Trésorerie!C$56:N$56)*(1-1/(1+Config!$C$100))+SUM(Trésorerie!C$57:N$57)*(1-1/(1+Config!$D$100))</f>
        <v>0</v>
      </c>
      <c r="D29" s="176">
        <f>SUM(Trésorerie!O$56:Z$56)*(1-1/(1+Config!$C$100))+SUM(Trésorerie!O$57:Z$57)*(1-1/(1+Config!$D$100))</f>
        <v>0</v>
      </c>
      <c r="E29" s="176">
        <f>SUM(Trésorerie!AA$56:AL$56)*(1-1/(1+Config!$C$100))+SUM(Trésorerie!AA$57:AL$57)*(1-1/(1+Config!$D$100))</f>
        <v>0</v>
      </c>
      <c r="F29" s="176">
        <f>SUM(Trésorerie!AM$56:AX$56)*(1-1/(1+Config!$C$100))+SUM(Trésorerie!AM$57:AX$57)*(1-1/(1+Config!$D$100))</f>
        <v>0</v>
      </c>
      <c r="G29" s="176">
        <f>SUM(Trésorerie!AY$56:BJ$56)*(1-1/(1+Config!$C$100))+SUM(Trésorerie!AY$57:BJ$57)*(1-1/(1+Config!$D$100))</f>
        <v>0</v>
      </c>
      <c r="H29" s="100"/>
    </row>
    <row r="30" spans="1:11">
      <c r="B30" s="132" t="s">
        <v>47</v>
      </c>
      <c r="C30" s="99">
        <f>C26-C29</f>
        <v>-27240.89</v>
      </c>
      <c r="D30" s="99">
        <f>D26-D29</f>
        <v>-27240.89</v>
      </c>
      <c r="E30" s="99">
        <f>E26-E29</f>
        <v>-27240.89</v>
      </c>
      <c r="F30" s="99">
        <f>F26-F29</f>
        <v>-27240.89</v>
      </c>
      <c r="G30" s="99">
        <f>G26-G29</f>
        <v>-27240.89</v>
      </c>
      <c r="H30" s="100"/>
    </row>
    <row r="31" spans="1:11">
      <c r="B31" s="100"/>
      <c r="C31" s="145">
        <f>IF(C$9&lt;&gt;0,C30/C$9,)</f>
        <v>0</v>
      </c>
      <c r="D31" s="145">
        <f t="shared" ref="D31" si="12">IF(D$9&lt;&gt;0,D30/D$9,)</f>
        <v>0</v>
      </c>
      <c r="E31" s="145">
        <f t="shared" ref="E31" si="13">IF(E$9&lt;&gt;0,E30/E$9,)</f>
        <v>0</v>
      </c>
      <c r="F31" s="145">
        <f t="shared" ref="F31" si="14">IF(F$9&lt;&gt;0,F30/F$9,)</f>
        <v>0</v>
      </c>
      <c r="G31" s="145">
        <f t="shared" ref="G31" si="15">IF(G$9&lt;&gt;0,G30/G$9,)</f>
        <v>0</v>
      </c>
      <c r="H31" s="100"/>
    </row>
    <row r="32" spans="1:11">
      <c r="B32" s="100"/>
      <c r="C32" s="100"/>
      <c r="D32" s="100"/>
      <c r="E32" s="100"/>
      <c r="F32" s="100"/>
      <c r="G32" s="100"/>
      <c r="H32" s="100"/>
    </row>
    <row r="33" spans="2:8" s="15" customFormat="1">
      <c r="B33" s="131" t="s">
        <v>103</v>
      </c>
      <c r="C33" s="176">
        <v>0</v>
      </c>
      <c r="D33" s="176">
        <f>IF(C30&lt;0,C30,0)</f>
        <v>-27240.89</v>
      </c>
      <c r="E33" s="176">
        <f>IF(D30+D33&lt;0,D30+D33,0)</f>
        <v>-54481.78</v>
      </c>
      <c r="F33" s="176">
        <f>IF(E30+E33&lt;0,E30+E33,0)</f>
        <v>-81722.67</v>
      </c>
      <c r="G33" s="176">
        <f>IF(F30+F33&lt;0,F30+F33,0)</f>
        <v>-108963.56</v>
      </c>
      <c r="H33" s="100"/>
    </row>
    <row r="34" spans="2:8" s="15" customFormat="1">
      <c r="B34" s="131" t="s">
        <v>143</v>
      </c>
      <c r="C34" s="176">
        <f>IF((C30)&gt;0,IF((C30)&lt;38120,(C30)*0.15,5718+(C30-38120)/3),0)</f>
        <v>0</v>
      </c>
      <c r="D34" s="176">
        <f>IF((D30+D33)&gt;0,IF((D30+D33)&lt;38120,(D30+D33)*0.15,5718+(D30+D33-38120)/3),0)</f>
        <v>0</v>
      </c>
      <c r="E34" s="176">
        <f>IF((E30+E33)&gt;0,IF((E30+E33)&lt;38120,(E30+E33)*0.15,5718+(E30+E33-38120)/3),0)</f>
        <v>0</v>
      </c>
      <c r="F34" s="176">
        <f>IF((F30+F33)&gt;0,IF((F30+F33)&lt;38120,(F30+F33)*0.15,5718+(F30+F33-38120)/3),0)</f>
        <v>0</v>
      </c>
      <c r="G34" s="176">
        <f>IF((G30+G33)&gt;0,IF((G30+G33)&lt;38120,(G30+G33)*0.15,5718+(G30+G33-38120)/3),0)</f>
        <v>0</v>
      </c>
      <c r="H34" s="100"/>
    </row>
    <row r="35" spans="2:8">
      <c r="B35" s="132" t="s">
        <v>48</v>
      </c>
      <c r="C35" s="99">
        <f>C30-C34</f>
        <v>-27240.89</v>
      </c>
      <c r="D35" s="99">
        <f>D30-D34</f>
        <v>-27240.89</v>
      </c>
      <c r="E35" s="99">
        <f>E30-E34</f>
        <v>-27240.89</v>
      </c>
      <c r="F35" s="99">
        <f>F30-F34</f>
        <v>-27240.89</v>
      </c>
      <c r="G35" s="99">
        <f>G30-G34</f>
        <v>-27240.89</v>
      </c>
      <c r="H35" s="100"/>
    </row>
    <row r="36" spans="2:8">
      <c r="B36" s="100"/>
      <c r="C36" s="145">
        <f>IF(C$9&lt;&gt;0,C35/C$9,)</f>
        <v>0</v>
      </c>
      <c r="D36" s="145">
        <f t="shared" ref="D36" si="16">IF(D$9&lt;&gt;0,D35/D$9,)</f>
        <v>0</v>
      </c>
      <c r="E36" s="145">
        <f t="shared" ref="E36" si="17">IF(E$9&lt;&gt;0,E35/E$9,)</f>
        <v>0</v>
      </c>
      <c r="F36" s="145">
        <f t="shared" ref="F36" si="18">IF(F$9&lt;&gt;0,F35/F$9,)</f>
        <v>0</v>
      </c>
      <c r="G36" s="145">
        <f t="shared" ref="G36" si="19">IF(G$9&lt;&gt;0,G35/G$9,)</f>
        <v>0</v>
      </c>
      <c r="H36" s="100"/>
    </row>
    <row r="37" spans="2:8">
      <c r="B37" s="100"/>
      <c r="C37" s="100"/>
      <c r="D37" s="100"/>
      <c r="E37" s="100"/>
      <c r="F37" s="100"/>
      <c r="G37" s="100"/>
      <c r="H37" s="100"/>
    </row>
  </sheetData>
  <sheetProtection sheet="1" objects="1" scenarios="1"/>
  <mergeCells count="2">
    <mergeCell ref="B5:G5"/>
    <mergeCell ref="B2:C3"/>
  </mergeCells>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sheetPr codeName="Feuil8">
    <tabColor rgb="FF008BD0"/>
  </sheetPr>
  <dimension ref="B2:H38"/>
  <sheetViews>
    <sheetView showGridLines="0" showRowColHeaders="0" zoomScale="85" zoomScaleNormal="85" workbookViewId="0">
      <selection activeCell="E63" sqref="E63"/>
    </sheetView>
  </sheetViews>
  <sheetFormatPr defaultColWidth="11.5546875" defaultRowHeight="14.4"/>
  <cols>
    <col min="1" max="1" width="3.5546875" customWidth="1"/>
    <col min="2" max="2" width="43.5546875" bestFit="1" customWidth="1"/>
    <col min="3" max="7" width="18.33203125" customWidth="1"/>
    <col min="8" max="8" width="3.44140625" customWidth="1"/>
  </cols>
  <sheetData>
    <row r="2" spans="2:8">
      <c r="B2" s="226" t="s">
        <v>201</v>
      </c>
      <c r="C2" s="146"/>
      <c r="D2" s="146"/>
      <c r="E2" s="146"/>
      <c r="F2" s="146"/>
      <c r="G2" s="146"/>
      <c r="H2" s="146"/>
    </row>
    <row r="3" spans="2:8">
      <c r="B3" s="215"/>
      <c r="C3" s="146"/>
      <c r="D3" s="146"/>
      <c r="E3" s="146"/>
      <c r="F3" s="146"/>
      <c r="G3" s="146"/>
      <c r="H3" s="146"/>
    </row>
    <row r="4" spans="2:8" s="15" customFormat="1">
      <c r="B4" s="146"/>
      <c r="C4" s="146"/>
      <c r="D4" s="146"/>
      <c r="E4" s="146"/>
      <c r="F4" s="146"/>
      <c r="G4" s="146"/>
      <c r="H4" s="146"/>
    </row>
    <row r="5" spans="2:8" s="15" customFormat="1">
      <c r="B5" s="240" t="s">
        <v>244</v>
      </c>
      <c r="C5" s="240"/>
      <c r="D5" s="240"/>
      <c r="E5" s="240"/>
      <c r="F5" s="240"/>
      <c r="G5" s="240"/>
      <c r="H5" s="146"/>
    </row>
    <row r="6" spans="2:8" s="15" customFormat="1">
      <c r="B6" s="146"/>
      <c r="C6" s="146"/>
      <c r="D6" s="146"/>
      <c r="E6" s="146"/>
      <c r="F6" s="146"/>
      <c r="G6" s="146"/>
      <c r="H6" s="146"/>
    </row>
    <row r="7" spans="2:8">
      <c r="B7" s="146"/>
      <c r="C7" s="80" t="s">
        <v>13</v>
      </c>
      <c r="D7" s="80" t="s">
        <v>14</v>
      </c>
      <c r="E7" s="80" t="s">
        <v>15</v>
      </c>
      <c r="F7" s="80" t="s">
        <v>21</v>
      </c>
      <c r="G7" s="80" t="s">
        <v>22</v>
      </c>
      <c r="H7" s="146"/>
    </row>
    <row r="9" spans="2:8">
      <c r="B9" s="244" t="s">
        <v>72</v>
      </c>
      <c r="C9" s="244"/>
      <c r="D9" s="244"/>
      <c r="E9" s="244"/>
      <c r="F9" s="244"/>
      <c r="G9" s="244"/>
      <c r="H9" s="146"/>
    </row>
    <row r="10" spans="2:8">
      <c r="B10" s="131" t="s">
        <v>80</v>
      </c>
      <c r="C10" s="178">
        <f>BFR!N22</f>
        <v>450</v>
      </c>
      <c r="D10" s="178">
        <f>BFR!Z22-BFR!N22</f>
        <v>0</v>
      </c>
      <c r="E10" s="178">
        <f>BFR!AL22-BFR!Z22</f>
        <v>0</v>
      </c>
      <c r="F10" s="178">
        <f>BFR!AX22-BFR!AL22</f>
        <v>0</v>
      </c>
      <c r="G10" s="178">
        <f>BFR!BJ22-BFR!AX22</f>
        <v>0</v>
      </c>
      <c r="H10" s="146"/>
    </row>
    <row r="11" spans="2:8">
      <c r="B11" s="131" t="s">
        <v>159</v>
      </c>
      <c r="C11" s="178">
        <f>Investissements!O28-Investissements!O9-C13</f>
        <v>0</v>
      </c>
      <c r="D11" s="178">
        <f>Investissements!AB28-Investissements!AB9-D13</f>
        <v>0</v>
      </c>
      <c r="E11" s="178">
        <f>Investissements!AE28-Investissements!AE9-E13</f>
        <v>0</v>
      </c>
      <c r="F11" s="178">
        <f>Investissements!AH28-Investissements!AH9-F13</f>
        <v>0</v>
      </c>
      <c r="G11" s="178">
        <f>Investissements!AK28-Investissements!AK9-G13</f>
        <v>0</v>
      </c>
      <c r="H11" s="146"/>
    </row>
    <row r="12" spans="2:8" s="15" customFormat="1">
      <c r="B12" s="131" t="s">
        <v>171</v>
      </c>
      <c r="C12" s="178">
        <f>Investissements!O9</f>
        <v>0</v>
      </c>
      <c r="D12" s="178">
        <f>Investissements!AB9</f>
        <v>0</v>
      </c>
      <c r="E12" s="175">
        <f>Investissements!AE9</f>
        <v>0</v>
      </c>
      <c r="F12" s="175">
        <f>Investissements!AH9</f>
        <v>0</v>
      </c>
      <c r="G12" s="175">
        <f>Investissements!AK9</f>
        <v>0</v>
      </c>
      <c r="H12" s="146"/>
    </row>
    <row r="13" spans="2:8" s="15" customFormat="1">
      <c r="B13" s="131" t="s">
        <v>172</v>
      </c>
      <c r="C13" s="178">
        <f>C28</f>
        <v>0</v>
      </c>
      <c r="D13" s="178">
        <f t="shared" ref="D13:G13" si="0">D28</f>
        <v>0</v>
      </c>
      <c r="E13" s="178">
        <f t="shared" si="0"/>
        <v>0</v>
      </c>
      <c r="F13" s="178">
        <f t="shared" si="0"/>
        <v>0</v>
      </c>
      <c r="G13" s="178">
        <f t="shared" si="0"/>
        <v>0</v>
      </c>
      <c r="H13" s="146"/>
    </row>
    <row r="14" spans="2:8">
      <c r="B14" s="131" t="s">
        <v>137</v>
      </c>
      <c r="C14" s="178">
        <f>SUM(Trésorerie!C56:N57)-'Comptes de résultats'!C29</f>
        <v>0</v>
      </c>
      <c r="D14" s="178">
        <f>SUM(Trésorerie!O56:Z57)-'Comptes de résultats'!D29</f>
        <v>0</v>
      </c>
      <c r="E14" s="178">
        <f>SUM(Trésorerie!AA56:AL57)-'Comptes de résultats'!E29</f>
        <v>0</v>
      </c>
      <c r="F14" s="178">
        <f>SUM(Trésorerie!AM56:AX57)-'Comptes de résultats'!F29</f>
        <v>0</v>
      </c>
      <c r="G14" s="178">
        <f>SUM(Trésorerie!AY56:BJ57)-'Comptes de résultats'!G29</f>
        <v>0</v>
      </c>
      <c r="H14" s="146"/>
    </row>
    <row r="15" spans="2:8" s="15" customFormat="1">
      <c r="B15" s="131" t="s">
        <v>148</v>
      </c>
      <c r="C15" s="178">
        <f>SUM(Trésorerie!C58:N58)</f>
        <v>0</v>
      </c>
      <c r="D15" s="178">
        <f>SUM(Trésorerie!O58:Z58)</f>
        <v>0</v>
      </c>
      <c r="E15" s="178">
        <f>SUM(Trésorerie!AA58:AL58)</f>
        <v>0</v>
      </c>
      <c r="F15" s="178">
        <f>SUM(Trésorerie!AM58:AX58)</f>
        <v>0</v>
      </c>
      <c r="G15" s="178">
        <f>SUM(Trésorerie!AY58:BJ58)</f>
        <v>0</v>
      </c>
      <c r="H15" s="146"/>
    </row>
    <row r="16" spans="2:8" s="15" customFormat="1">
      <c r="B16" s="131" t="s">
        <v>212</v>
      </c>
      <c r="C16" s="178">
        <f>SUM(Trésorerie!C63:N63)</f>
        <v>0</v>
      </c>
      <c r="D16" s="178">
        <f>SUM(Trésorerie!O63:Z63)</f>
        <v>0</v>
      </c>
      <c r="E16" s="178">
        <f>SUM(Trésorerie!AA63:AL63)</f>
        <v>0</v>
      </c>
      <c r="F16" s="178">
        <f>SUM(Trésorerie!AM63:AX63)</f>
        <v>0</v>
      </c>
      <c r="G16" s="178">
        <f>SUM(Trésorerie!AY63:BJ63)</f>
        <v>0</v>
      </c>
      <c r="H16" s="146"/>
    </row>
    <row r="17" spans="2:8" s="15" customFormat="1">
      <c r="B17" s="131" t="s">
        <v>161</v>
      </c>
      <c r="C17" s="178">
        <f>IF(('Comptes de résultats'!C35+'Comptes de résultats'!C25-'Comptes de résultats'!C20)&lt;0,-('Comptes de résultats'!C35+'Comptes de résultats'!C25-'Comptes de résultats'!C20),0)</f>
        <v>27240.89</v>
      </c>
      <c r="D17" s="178">
        <f>IF(('Comptes de résultats'!D35+'Comptes de résultats'!D25-'Comptes de résultats'!D20)&lt;0,-('Comptes de résultats'!D35+'Comptes de résultats'!D25-'Comptes de résultats'!D20),0)</f>
        <v>27240.89</v>
      </c>
      <c r="E17" s="178">
        <f>IF(('Comptes de résultats'!E35+'Comptes de résultats'!E25-'Comptes de résultats'!E20)&lt;0,-('Comptes de résultats'!E35+'Comptes de résultats'!E25-'Comptes de résultats'!E20),0)</f>
        <v>27240.89</v>
      </c>
      <c r="F17" s="178">
        <f>IF(('Comptes de résultats'!F35+'Comptes de résultats'!F25-'Comptes de résultats'!F20)&lt;0,-('Comptes de résultats'!F35+'Comptes de résultats'!F25-'Comptes de résultats'!F20),0)</f>
        <v>27240.89</v>
      </c>
      <c r="G17" s="178">
        <f>IF(('Comptes de résultats'!G35+'Comptes de résultats'!G25-'Comptes de résultats'!G20)&lt;0,-('Comptes de résultats'!G35+'Comptes de résultats'!G25-'Comptes de résultats'!G20),0)</f>
        <v>27240.89</v>
      </c>
      <c r="H17" s="146"/>
    </row>
    <row r="18" spans="2:8">
      <c r="B18" s="147" t="s">
        <v>67</v>
      </c>
      <c r="C18" s="114">
        <f>SUM(C10:C17)</f>
        <v>27690.89</v>
      </c>
      <c r="D18" s="114">
        <f t="shared" ref="D18:G18" si="1">SUM(D10:D17)</f>
        <v>27240.89</v>
      </c>
      <c r="E18" s="114">
        <f t="shared" si="1"/>
        <v>27240.89</v>
      </c>
      <c r="F18" s="114">
        <f t="shared" si="1"/>
        <v>27240.89</v>
      </c>
      <c r="G18" s="114">
        <f t="shared" si="1"/>
        <v>27240.89</v>
      </c>
      <c r="H18" s="146"/>
    </row>
    <row r="19" spans="2:8">
      <c r="B19" s="146"/>
      <c r="C19" s="146"/>
      <c r="D19" s="146"/>
      <c r="E19" s="146"/>
      <c r="F19" s="146"/>
      <c r="G19" s="146"/>
      <c r="H19" s="146"/>
    </row>
    <row r="20" spans="2:8">
      <c r="B20" s="244" t="s">
        <v>71</v>
      </c>
      <c r="C20" s="244"/>
      <c r="D20" s="244"/>
      <c r="E20" s="244"/>
      <c r="F20" s="244"/>
      <c r="G20" s="244"/>
      <c r="H20" s="146"/>
    </row>
    <row r="21" spans="2:8">
      <c r="B21" s="131" t="s">
        <v>163</v>
      </c>
      <c r="C21" s="178">
        <f>SUM(Trésorerie!C20:N20)</f>
        <v>0</v>
      </c>
      <c r="D21" s="178">
        <f>SUM(Trésorerie!O20:Z20)</f>
        <v>0</v>
      </c>
      <c r="E21" s="178">
        <f>SUM(Trésorerie!AA20:AL20)</f>
        <v>0</v>
      </c>
      <c r="F21" s="178">
        <f>SUM(Trésorerie!AM20:AX20)</f>
        <v>0</v>
      </c>
      <c r="G21" s="178">
        <f>SUM(Trésorerie!AY20:BJ20)</f>
        <v>0</v>
      </c>
      <c r="H21" s="146"/>
    </row>
    <row r="22" spans="2:8" s="15" customFormat="1">
      <c r="B22" s="131" t="s">
        <v>164</v>
      </c>
      <c r="C22" s="178">
        <f>SUM(Trésorerie!C21:N21)</f>
        <v>0</v>
      </c>
      <c r="D22" s="178">
        <f>SUM(Trésorerie!O21:Z21)</f>
        <v>0</v>
      </c>
      <c r="E22" s="178">
        <f>SUM(Trésorerie!AA21:AL21)</f>
        <v>0</v>
      </c>
      <c r="F22" s="178">
        <f>SUM(Trésorerie!AM21:AX21)</f>
        <v>0</v>
      </c>
      <c r="G22" s="178">
        <f>SUM(Trésorerie!AY21:BJ21)</f>
        <v>0</v>
      </c>
      <c r="H22" s="146"/>
    </row>
    <row r="23" spans="2:8" s="15" customFormat="1">
      <c r="B23" s="131" t="s">
        <v>158</v>
      </c>
      <c r="C23" s="178">
        <f>C12</f>
        <v>0</v>
      </c>
      <c r="D23" s="178">
        <f>D12</f>
        <v>0</v>
      </c>
      <c r="E23" s="178">
        <f>E12</f>
        <v>0</v>
      </c>
      <c r="F23" s="178">
        <f>F12</f>
        <v>0</v>
      </c>
      <c r="G23" s="178">
        <f>G12</f>
        <v>0</v>
      </c>
      <c r="H23" s="146"/>
    </row>
    <row r="24" spans="2:8">
      <c r="B24" s="148" t="s">
        <v>134</v>
      </c>
      <c r="C24" s="178">
        <f>SUM(Trésorerie!C29:N29)</f>
        <v>0</v>
      </c>
      <c r="D24" s="178">
        <f>SUM(Trésorerie!O29:Z29)</f>
        <v>0</v>
      </c>
      <c r="E24" s="178">
        <f>SUM(Trésorerie!AA29:AL29)</f>
        <v>0</v>
      </c>
      <c r="F24" s="178">
        <f>SUM(Trésorerie!AM29:AX29)</f>
        <v>0</v>
      </c>
      <c r="G24" s="178">
        <f>SUM(Trésorerie!AY29:BJ29)</f>
        <v>0</v>
      </c>
      <c r="H24" s="146"/>
    </row>
    <row r="25" spans="2:8" s="15" customFormat="1">
      <c r="B25" s="147" t="s">
        <v>165</v>
      </c>
      <c r="C25" s="179">
        <f>SUM(C21:C24)</f>
        <v>0</v>
      </c>
      <c r="D25" s="179">
        <f t="shared" ref="D25:G25" si="2">SUM(D21:D24)</f>
        <v>0</v>
      </c>
      <c r="E25" s="179">
        <f t="shared" si="2"/>
        <v>0</v>
      </c>
      <c r="F25" s="179">
        <f t="shared" si="2"/>
        <v>0</v>
      </c>
      <c r="G25" s="179">
        <f t="shared" si="2"/>
        <v>0</v>
      </c>
      <c r="H25" s="146"/>
    </row>
    <row r="26" spans="2:8" s="15" customFormat="1">
      <c r="B26" s="131" t="s">
        <v>124</v>
      </c>
      <c r="C26" s="178">
        <f>SUM(Trésorerie!C22:N22)</f>
        <v>0</v>
      </c>
      <c r="D26" s="178">
        <f>SUM(Trésorerie!O22:Z22)</f>
        <v>0</v>
      </c>
      <c r="E26" s="178">
        <f>SUM(Trésorerie!AA22:AL22)</f>
        <v>0</v>
      </c>
      <c r="F26" s="178">
        <f>SUM(Trésorerie!AM22:AX22)</f>
        <v>0</v>
      </c>
      <c r="G26" s="178">
        <f>SUM(Trésorerie!AY22:BJ22)</f>
        <v>0</v>
      </c>
      <c r="H26" s="146"/>
    </row>
    <row r="27" spans="2:8">
      <c r="B27" s="131" t="s">
        <v>66</v>
      </c>
      <c r="C27" s="178">
        <f>SUM(Trésorerie!C23:N23)</f>
        <v>0</v>
      </c>
      <c r="D27" s="178">
        <f>SUM(Trésorerie!O23:Z23)</f>
        <v>0</v>
      </c>
      <c r="E27" s="178">
        <f>SUM(Trésorerie!AA23:AL23)</f>
        <v>0</v>
      </c>
      <c r="F27" s="178">
        <f>SUM(Trésorerie!AM23:AX23)</f>
        <v>0</v>
      </c>
      <c r="G27" s="178">
        <f>SUM(Trésorerie!AY23:BJ23)</f>
        <v>0</v>
      </c>
      <c r="H27" s="146"/>
    </row>
    <row r="28" spans="2:8" s="15" customFormat="1">
      <c r="B28" s="131" t="s">
        <v>170</v>
      </c>
      <c r="C28" s="178">
        <f>SUM(Trésorerie!C55:N55)</f>
        <v>0</v>
      </c>
      <c r="D28" s="178">
        <f>SUM(Trésorerie!O55:Z55)</f>
        <v>0</v>
      </c>
      <c r="E28" s="178">
        <f>SUM(Trésorerie!AA55:AL55)</f>
        <v>0</v>
      </c>
      <c r="F28" s="178">
        <f>SUM(Trésorerie!AM55:AX55)</f>
        <v>0</v>
      </c>
      <c r="G28" s="178">
        <f>SUM(Trésorerie!AY55:BJ55)</f>
        <v>0</v>
      </c>
      <c r="H28" s="146"/>
    </row>
    <row r="29" spans="2:8" s="15" customFormat="1">
      <c r="B29" s="131" t="s">
        <v>149</v>
      </c>
      <c r="C29" s="178">
        <f>SUM(Trésorerie!C34:N34)</f>
        <v>0</v>
      </c>
      <c r="D29" s="178">
        <f>SUM(Trésorerie!O34:Z34)</f>
        <v>0</v>
      </c>
      <c r="E29" s="178">
        <f>SUM(Trésorerie!AA34:AL34)</f>
        <v>0</v>
      </c>
      <c r="F29" s="178">
        <f>SUM(Trésorerie!AM34:AX34)</f>
        <v>0</v>
      </c>
      <c r="G29" s="178">
        <f>SUM(Trésorerie!AY34:BJ34)</f>
        <v>0</v>
      </c>
      <c r="H29" s="146"/>
    </row>
    <row r="30" spans="2:8" s="15" customFormat="1">
      <c r="B30" s="131" t="s">
        <v>162</v>
      </c>
      <c r="C30" s="178">
        <f>'Comptes de résultats'!C20</f>
        <v>0</v>
      </c>
      <c r="D30" s="178">
        <f>'Comptes de résultats'!D20</f>
        <v>0</v>
      </c>
      <c r="E30" s="178">
        <f>'Comptes de résultats'!E20</f>
        <v>0</v>
      </c>
      <c r="F30" s="178">
        <f>'Comptes de résultats'!F20</f>
        <v>0</v>
      </c>
      <c r="G30" s="178">
        <f>'Comptes de résultats'!G20</f>
        <v>0</v>
      </c>
      <c r="H30" s="146"/>
    </row>
    <row r="31" spans="2:8">
      <c r="B31" s="131" t="s">
        <v>160</v>
      </c>
      <c r="C31" s="178">
        <f>IF(('Comptes de résultats'!C35+'Comptes de résultats'!C25-'Comptes de résultats'!C20)&gt;0,'Comptes de résultats'!C35+'Comptes de résultats'!C25-'Comptes de résultats'!C20,0)</f>
        <v>0</v>
      </c>
      <c r="D31" s="178">
        <f>IF(('Comptes de résultats'!D35+'Comptes de résultats'!D25-'Comptes de résultats'!D20)&gt;0,'Comptes de résultats'!D35+'Comptes de résultats'!D25-'Comptes de résultats'!D20,0)</f>
        <v>0</v>
      </c>
      <c r="E31" s="178">
        <f>IF(('Comptes de résultats'!E35+'Comptes de résultats'!E25-'Comptes de résultats'!E20)&gt;0,'Comptes de résultats'!E35+'Comptes de résultats'!E25-'Comptes de résultats'!E20,0)</f>
        <v>0</v>
      </c>
      <c r="F31" s="178">
        <f>IF(('Comptes de résultats'!F35+'Comptes de résultats'!F25-'Comptes de résultats'!F20)&gt;0,'Comptes de résultats'!F35+'Comptes de résultats'!F25-'Comptes de résultats'!F20,0)</f>
        <v>0</v>
      </c>
      <c r="G31" s="178">
        <f>IF(('Comptes de résultats'!G35+'Comptes de résultats'!G25-'Comptes de résultats'!G20)&gt;0,'Comptes de résultats'!G35+'Comptes de résultats'!G25-'Comptes de résultats'!G20,0)</f>
        <v>0</v>
      </c>
      <c r="H31" s="146"/>
    </row>
    <row r="32" spans="2:8">
      <c r="B32" s="131" t="s">
        <v>125</v>
      </c>
      <c r="C32" s="178">
        <f>'Comptes de résultats'!C34</f>
        <v>0</v>
      </c>
      <c r="D32" s="178">
        <f>'Comptes de résultats'!D34-(SUM(Trésorerie!O51:Z51)-'Impôts et taxes'!D14)</f>
        <v>2.8421709430404007E-14</v>
      </c>
      <c r="E32" s="178">
        <f>'Comptes de résultats'!E34-(SUM(Trésorerie!AA51:AL51)-'Impôts et taxes'!E14)</f>
        <v>2.8421709430404007E-14</v>
      </c>
      <c r="F32" s="178">
        <f>'Comptes de résultats'!F34-(SUM(Trésorerie!AM51:AX51)-'Impôts et taxes'!F14)</f>
        <v>2.8421709430404007E-14</v>
      </c>
      <c r="G32" s="178">
        <f>'Comptes de résultats'!G34-(SUM(Trésorerie!AY51:BJ51)-'Impôts et taxes'!G14)</f>
        <v>2.8421709430404007E-14</v>
      </c>
      <c r="H32" s="146"/>
    </row>
    <row r="33" spans="2:8">
      <c r="B33" s="147" t="s">
        <v>68</v>
      </c>
      <c r="C33" s="114">
        <f>C25+SUM(C26:C32)</f>
        <v>0</v>
      </c>
      <c r="D33" s="114">
        <f t="shared" ref="D33:G33" si="3">D25+SUM(D26:D32)</f>
        <v>2.8421709430404007E-14</v>
      </c>
      <c r="E33" s="114">
        <f t="shared" si="3"/>
        <v>2.8421709430404007E-14</v>
      </c>
      <c r="F33" s="114">
        <f t="shared" si="3"/>
        <v>2.8421709430404007E-14</v>
      </c>
      <c r="G33" s="114">
        <f t="shared" si="3"/>
        <v>2.8421709430404007E-14</v>
      </c>
      <c r="H33" s="146"/>
    </row>
    <row r="34" spans="2:8">
      <c r="B34" s="146"/>
      <c r="C34" s="146"/>
      <c r="D34" s="146"/>
      <c r="E34" s="146"/>
      <c r="F34" s="146"/>
      <c r="G34" s="146"/>
      <c r="H34" s="146"/>
    </row>
    <row r="35" spans="2:8">
      <c r="B35" s="131" t="s">
        <v>70</v>
      </c>
      <c r="C35" s="157">
        <f>C33-C18</f>
        <v>-27690.89</v>
      </c>
      <c r="D35" s="157">
        <f>D33-D18</f>
        <v>-27240.89</v>
      </c>
      <c r="E35" s="157">
        <f>E33-E18</f>
        <v>-27240.89</v>
      </c>
      <c r="F35" s="157">
        <f>F33-F18</f>
        <v>-27240.89</v>
      </c>
      <c r="G35" s="157">
        <f>G33-G18</f>
        <v>-27240.89</v>
      </c>
      <c r="H35" s="146"/>
    </row>
    <row r="36" spans="2:8">
      <c r="B36" s="131" t="s">
        <v>69</v>
      </c>
      <c r="C36" s="157">
        <v>0</v>
      </c>
      <c r="D36" s="157">
        <f>C37</f>
        <v>-27690.89</v>
      </c>
      <c r="E36" s="157">
        <f>D37</f>
        <v>-54931.78</v>
      </c>
      <c r="F36" s="157">
        <f>E37</f>
        <v>-82172.67</v>
      </c>
      <c r="G36" s="157">
        <f>F37</f>
        <v>-109413.56</v>
      </c>
      <c r="H36" s="146"/>
    </row>
    <row r="37" spans="2:8">
      <c r="B37" s="132" t="s">
        <v>73</v>
      </c>
      <c r="C37" s="149">
        <f>C36+C35</f>
        <v>-27690.89</v>
      </c>
      <c r="D37" s="149">
        <f>D36+D35</f>
        <v>-54931.78</v>
      </c>
      <c r="E37" s="149">
        <f>E36+E35</f>
        <v>-82172.67</v>
      </c>
      <c r="F37" s="149">
        <f>F36+F35</f>
        <v>-109413.56</v>
      </c>
      <c r="G37" s="149">
        <f>G36+G35</f>
        <v>-136654.45000000001</v>
      </c>
      <c r="H37" s="146"/>
    </row>
    <row r="38" spans="2:8">
      <c r="B38" s="146"/>
      <c r="C38" s="146"/>
      <c r="D38" s="146"/>
      <c r="E38" s="146"/>
      <c r="F38" s="146"/>
      <c r="G38" s="146"/>
      <c r="H38" s="146"/>
    </row>
  </sheetData>
  <sheetProtection sheet="1" objects="1" scenarios="1"/>
  <mergeCells count="4">
    <mergeCell ref="B20:G20"/>
    <mergeCell ref="B9:G9"/>
    <mergeCell ref="B5:G5"/>
    <mergeCell ref="B2:B3"/>
  </mergeCells>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sheetPr codeName="Feuil11">
    <tabColor theme="3" tint="0.39997558519241921"/>
  </sheetPr>
  <dimension ref="B1:BK44"/>
  <sheetViews>
    <sheetView showGridLines="0" showRowColHeaders="0" zoomScale="85" zoomScaleNormal="85" workbookViewId="0">
      <selection activeCell="F81" sqref="F81"/>
    </sheetView>
  </sheetViews>
  <sheetFormatPr defaultColWidth="11.5546875" defaultRowHeight="14.4"/>
  <cols>
    <col min="1" max="1" width="3.109375" customWidth="1"/>
    <col min="2" max="2" width="35.6640625" style="15" customWidth="1"/>
    <col min="3" max="62" width="11.44140625" style="15"/>
    <col min="63" max="63" width="3.5546875" customWidth="1"/>
  </cols>
  <sheetData>
    <row r="1" spans="2:63" s="15" customFormat="1"/>
    <row r="2" spans="2:63" s="15" customFormat="1">
      <c r="B2" s="214" t="s">
        <v>110</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s="15" customFormat="1">
      <c r="B3" s="216"/>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c r="B5" s="154" t="s">
        <v>113</v>
      </c>
      <c r="C5" s="164"/>
      <c r="D5" s="100"/>
      <c r="E5" s="166"/>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17"/>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2:63">
      <c r="B8" s="119" t="s">
        <v>37</v>
      </c>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2:63">
      <c r="B9" s="71" t="str">
        <f>Config!$B$14</f>
        <v>Activité de revenu 1</v>
      </c>
      <c r="C9" s="95">
        <f>((Config!$F14*Commandes!C9)+IF(ROUND((C$8-Config!$C$7)/31,0)&gt;=(Config!$D14+Config!$E14),INDEX(Commandes!$C9:$BJ9,,COLUMN(C$8)-COLUMN($C$8)+1-(Config!$D14+Config!$E14)),0)*Config!$G14)*Config!$C14</f>
        <v>0</v>
      </c>
      <c r="D9" s="95">
        <f>((Config!$F14*Commandes!D9)+IF(ROUND((D$8-Config!$C$7)/31,0)&gt;=(Config!$D14+Config!$E14),INDEX(Commandes!$C9:$BJ9,,COLUMN(D$8)-COLUMN($C$8)+1-(Config!$D14+Config!$E14)),0)*Config!$G14)*Config!$C14</f>
        <v>0</v>
      </c>
      <c r="E9" s="95">
        <f>((Config!$F14*Commandes!E9)+IF(ROUND((E$8-Config!$C$7)/31,0)&gt;=(Config!$D14+Config!$E14),INDEX(Commandes!$C9:$BJ9,,COLUMN(E$8)-COLUMN($C$8)+1-(Config!$D14+Config!$E14)),0)*Config!$G14)*Config!$C14</f>
        <v>0</v>
      </c>
      <c r="F9" s="95">
        <f>((Config!$F14*Commandes!F9)+IF(ROUND((F$8-Config!$C$7)/31,0)&gt;=(Config!$D14+Config!$E14),INDEX(Commandes!$C9:$BJ9,,COLUMN(F$8)-COLUMN($C$8)+1-(Config!$D14+Config!$E14)),0)*Config!$G14)*Config!$C14</f>
        <v>0</v>
      </c>
      <c r="G9" s="95">
        <f>((Config!$F14*Commandes!G9)+IF(ROUND((G$8-Config!$C$7)/31,0)&gt;=(Config!$D14+Config!$E14),INDEX(Commandes!$C9:$BJ9,,COLUMN(G$8)-COLUMN($C$8)+1-(Config!$D14+Config!$E14)),0)*Config!$G14)*Config!$C14</f>
        <v>0</v>
      </c>
      <c r="H9" s="95">
        <f>((Config!$F14*Commandes!H9)+IF(ROUND((H$8-Config!$C$7)/31,0)&gt;=(Config!$D14+Config!$E14),INDEX(Commandes!$C9:$BJ9,,COLUMN(H$8)-COLUMN($C$8)+1-(Config!$D14+Config!$E14)),0)*Config!$G14)*Config!$C14</f>
        <v>0</v>
      </c>
      <c r="I9" s="95">
        <f>((Config!$F14*Commandes!I9)+IF(ROUND((I$8-Config!$C$7)/31,0)&gt;=(Config!$D14+Config!$E14),INDEX(Commandes!$C9:$BJ9,,COLUMN(I$8)-COLUMN($C$8)+1-(Config!$D14+Config!$E14)),0)*Config!$G14)*Config!$C14</f>
        <v>0</v>
      </c>
      <c r="J9" s="95">
        <f>((Config!$F14*Commandes!J9)+IF(ROUND((J$8-Config!$C$7)/31,0)&gt;=(Config!$D14+Config!$E14),INDEX(Commandes!$C9:$BJ9,,COLUMN(J$8)-COLUMN($C$8)+1-(Config!$D14+Config!$E14)),0)*Config!$G14)*Config!$C14</f>
        <v>0</v>
      </c>
      <c r="K9" s="95">
        <f>((Config!$F14*Commandes!K9)+IF(ROUND((K$8-Config!$C$7)/31,0)&gt;=(Config!$D14+Config!$E14),INDEX(Commandes!$C9:$BJ9,,COLUMN(K$8)-COLUMN($C$8)+1-(Config!$D14+Config!$E14)),0)*Config!$G14)*Config!$C14</f>
        <v>0</v>
      </c>
      <c r="L9" s="95">
        <f>((Config!$F14*Commandes!L9)+IF(ROUND((L$8-Config!$C$7)/31,0)&gt;=(Config!$D14+Config!$E14),INDEX(Commandes!$C9:$BJ9,,COLUMN(L$8)-COLUMN($C$8)+1-(Config!$D14+Config!$E14)),0)*Config!$G14)*Config!$C14</f>
        <v>0</v>
      </c>
      <c r="M9" s="95">
        <f>((Config!$F14*Commandes!M9)+IF(ROUND((M$8-Config!$C$7)/31,0)&gt;=(Config!$D14+Config!$E14),INDEX(Commandes!$C9:$BJ9,,COLUMN(M$8)-COLUMN($C$8)+1-(Config!$D14+Config!$E14)),0)*Config!$G14)*Config!$C14</f>
        <v>0</v>
      </c>
      <c r="N9" s="95">
        <f>((Config!$F14*Commandes!N9)+IF(ROUND((N$8-Config!$C$7)/31,0)&gt;=(Config!$D14+Config!$E14),INDEX(Commandes!$C9:$BJ9,,COLUMN(N$8)-COLUMN($C$8)+1-(Config!$D14+Config!$E14)),0)*Config!$G14)*Config!$C14</f>
        <v>0</v>
      </c>
      <c r="O9" s="95">
        <f>((Config!$F14*Commandes!O9)+IF(ROUND((O$8-Config!$C$7)/31,0)&gt;=(Config!$D14+Config!$E14),INDEX(Commandes!$C9:$BJ9,,COLUMN(O$8)-COLUMN($C$8)+1-(Config!$D14+Config!$E14)),0)*Config!$G14)*Config!$C14</f>
        <v>0</v>
      </c>
      <c r="P9" s="95">
        <f>((Config!$F14*Commandes!P9)+IF(ROUND((P$8-Config!$C$7)/31,0)&gt;=(Config!$D14+Config!$E14),INDEX(Commandes!$C9:$BJ9,,COLUMN(P$8)-COLUMN($C$8)+1-(Config!$D14+Config!$E14)),0)*Config!$G14)*Config!$C14</f>
        <v>0</v>
      </c>
      <c r="Q9" s="95">
        <f>((Config!$F14*Commandes!Q9)+IF(ROUND((Q$8-Config!$C$7)/31,0)&gt;=(Config!$D14+Config!$E14),INDEX(Commandes!$C9:$BJ9,,COLUMN(Q$8)-COLUMN($C$8)+1-(Config!$D14+Config!$E14)),0)*Config!$G14)*Config!$C14</f>
        <v>0</v>
      </c>
      <c r="R9" s="95">
        <f>((Config!$F14*Commandes!R9)+IF(ROUND((R$8-Config!$C$7)/31,0)&gt;=(Config!$D14+Config!$E14),INDEX(Commandes!$C9:$BJ9,,COLUMN(R$8)-COLUMN($C$8)+1-(Config!$D14+Config!$E14)),0)*Config!$G14)*Config!$C14</f>
        <v>0</v>
      </c>
      <c r="S9" s="95">
        <f>((Config!$F14*Commandes!S9)+IF(ROUND((S$8-Config!$C$7)/31,0)&gt;=(Config!$D14+Config!$E14),INDEX(Commandes!$C9:$BJ9,,COLUMN(S$8)-COLUMN($C$8)+1-(Config!$D14+Config!$E14)),0)*Config!$G14)*Config!$C14</f>
        <v>0</v>
      </c>
      <c r="T9" s="95">
        <f>((Config!$F14*Commandes!T9)+IF(ROUND((T$8-Config!$C$7)/31,0)&gt;=(Config!$D14+Config!$E14),INDEX(Commandes!$C9:$BJ9,,COLUMN(T$8)-COLUMN($C$8)+1-(Config!$D14+Config!$E14)),0)*Config!$G14)*Config!$C14</f>
        <v>0</v>
      </c>
      <c r="U9" s="95">
        <f>((Config!$F14*Commandes!U9)+IF(ROUND((U$8-Config!$C$7)/31,0)&gt;=(Config!$D14+Config!$E14),INDEX(Commandes!$C9:$BJ9,,COLUMN(U$8)-COLUMN($C$8)+1-(Config!$D14+Config!$E14)),0)*Config!$G14)*Config!$C14</f>
        <v>0</v>
      </c>
      <c r="V9" s="95">
        <f>((Config!$F14*Commandes!V9)+IF(ROUND((V$8-Config!$C$7)/31,0)&gt;=(Config!$D14+Config!$E14),INDEX(Commandes!$C9:$BJ9,,COLUMN(V$8)-COLUMN($C$8)+1-(Config!$D14+Config!$E14)),0)*Config!$G14)*Config!$C14</f>
        <v>0</v>
      </c>
      <c r="W9" s="95">
        <f>((Config!$F14*Commandes!W9)+IF(ROUND((W$8-Config!$C$7)/31,0)&gt;=(Config!$D14+Config!$E14),INDEX(Commandes!$C9:$BJ9,,COLUMN(W$8)-COLUMN($C$8)+1-(Config!$D14+Config!$E14)),0)*Config!$G14)*Config!$C14</f>
        <v>0</v>
      </c>
      <c r="X9" s="95">
        <f>((Config!$F14*Commandes!X9)+IF(ROUND((X$8-Config!$C$7)/31,0)&gt;=(Config!$D14+Config!$E14),INDEX(Commandes!$C9:$BJ9,,COLUMN(X$8)-COLUMN($C$8)+1-(Config!$D14+Config!$E14)),0)*Config!$G14)*Config!$C14</f>
        <v>0</v>
      </c>
      <c r="Y9" s="95">
        <f>((Config!$F14*Commandes!Y9)+IF(ROUND((Y$8-Config!$C$7)/31,0)&gt;=(Config!$D14+Config!$E14),INDEX(Commandes!$C9:$BJ9,,COLUMN(Y$8)-COLUMN($C$8)+1-(Config!$D14+Config!$E14)),0)*Config!$G14)*Config!$C14</f>
        <v>0</v>
      </c>
      <c r="Z9" s="95">
        <f>((Config!$F14*Commandes!Z9)+IF(ROUND((Z$8-Config!$C$7)/31,0)&gt;=(Config!$D14+Config!$E14),INDEX(Commandes!$C9:$BJ9,,COLUMN(Z$8)-COLUMN($C$8)+1-(Config!$D14+Config!$E14)),0)*Config!$G14)*Config!$C14</f>
        <v>0</v>
      </c>
      <c r="AA9" s="95">
        <f>((Config!$F14*Commandes!AA9)+IF(ROUND((AA$8-Config!$C$7)/31,0)&gt;=(Config!$D14+Config!$E14),INDEX(Commandes!$C9:$BJ9,,COLUMN(AA$8)-COLUMN($C$8)+1-(Config!$D14+Config!$E14)),0)*Config!$G14)*Config!$C14</f>
        <v>0</v>
      </c>
      <c r="AB9" s="95">
        <f>((Config!$F14*Commandes!AB9)+IF(ROUND((AB$8-Config!$C$7)/31,0)&gt;=(Config!$D14+Config!$E14),INDEX(Commandes!$C9:$BJ9,,COLUMN(AB$8)-COLUMN($C$8)+1-(Config!$D14+Config!$E14)),0)*Config!$G14)*Config!$C14</f>
        <v>0</v>
      </c>
      <c r="AC9" s="95">
        <f>((Config!$F14*Commandes!AC9)+IF(ROUND((AC$8-Config!$C$7)/31,0)&gt;=(Config!$D14+Config!$E14),INDEX(Commandes!$C9:$BJ9,,COLUMN(AC$8)-COLUMN($C$8)+1-(Config!$D14+Config!$E14)),0)*Config!$G14)*Config!$C14</f>
        <v>0</v>
      </c>
      <c r="AD9" s="95">
        <f>((Config!$F14*Commandes!AD9)+IF(ROUND((AD$8-Config!$C$7)/31,0)&gt;=(Config!$D14+Config!$E14),INDEX(Commandes!$C9:$BJ9,,COLUMN(AD$8)-COLUMN($C$8)+1-(Config!$D14+Config!$E14)),0)*Config!$G14)*Config!$C14</f>
        <v>0</v>
      </c>
      <c r="AE9" s="95">
        <f>((Config!$F14*Commandes!AE9)+IF(ROUND((AE$8-Config!$C$7)/31,0)&gt;=(Config!$D14+Config!$E14),INDEX(Commandes!$C9:$BJ9,,COLUMN(AE$8)-COLUMN($C$8)+1-(Config!$D14+Config!$E14)),0)*Config!$G14)*Config!$C14</f>
        <v>0</v>
      </c>
      <c r="AF9" s="95">
        <f>((Config!$F14*Commandes!AF9)+IF(ROUND((AF$8-Config!$C$7)/31,0)&gt;=(Config!$D14+Config!$E14),INDEX(Commandes!$C9:$BJ9,,COLUMN(AF$8)-COLUMN($C$8)+1-(Config!$D14+Config!$E14)),0)*Config!$G14)*Config!$C14</f>
        <v>0</v>
      </c>
      <c r="AG9" s="95">
        <f>((Config!$F14*Commandes!AG9)+IF(ROUND((AG$8-Config!$C$7)/31,0)&gt;=(Config!$D14+Config!$E14),INDEX(Commandes!$C9:$BJ9,,COLUMN(AG$8)-COLUMN($C$8)+1-(Config!$D14+Config!$E14)),0)*Config!$G14)*Config!$C14</f>
        <v>0</v>
      </c>
      <c r="AH9" s="95">
        <f>((Config!$F14*Commandes!AH9)+IF(ROUND((AH$8-Config!$C$7)/31,0)&gt;=(Config!$D14+Config!$E14),INDEX(Commandes!$C9:$BJ9,,COLUMN(AH$8)-COLUMN($C$8)+1-(Config!$D14+Config!$E14)),0)*Config!$G14)*Config!$C14</f>
        <v>0</v>
      </c>
      <c r="AI9" s="95">
        <f>((Config!$F14*Commandes!AI9)+IF(ROUND((AI$8-Config!$C$7)/31,0)&gt;=(Config!$D14+Config!$E14),INDEX(Commandes!$C9:$BJ9,,COLUMN(AI$8)-COLUMN($C$8)+1-(Config!$D14+Config!$E14)),0)*Config!$G14)*Config!$C14</f>
        <v>0</v>
      </c>
      <c r="AJ9" s="95">
        <f>((Config!$F14*Commandes!AJ9)+IF(ROUND((AJ$8-Config!$C$7)/31,0)&gt;=(Config!$D14+Config!$E14),INDEX(Commandes!$C9:$BJ9,,COLUMN(AJ$8)-COLUMN($C$8)+1-(Config!$D14+Config!$E14)),0)*Config!$G14)*Config!$C14</f>
        <v>0</v>
      </c>
      <c r="AK9" s="95">
        <f>((Config!$F14*Commandes!AK9)+IF(ROUND((AK$8-Config!$C$7)/31,0)&gt;=(Config!$D14+Config!$E14),INDEX(Commandes!$C9:$BJ9,,COLUMN(AK$8)-COLUMN($C$8)+1-(Config!$D14+Config!$E14)),0)*Config!$G14)*Config!$C14</f>
        <v>0</v>
      </c>
      <c r="AL9" s="95">
        <f>((Config!$F14*Commandes!AL9)+IF(ROUND((AL$8-Config!$C$7)/31,0)&gt;=(Config!$D14+Config!$E14),INDEX(Commandes!$C9:$BJ9,,COLUMN(AL$8)-COLUMN($C$8)+1-(Config!$D14+Config!$E14)),0)*Config!$G14)*Config!$C14</f>
        <v>0</v>
      </c>
      <c r="AM9" s="95">
        <f>((Config!$F14*Commandes!AM9)+IF(ROUND((AM$8-Config!$C$7)/31,0)&gt;=(Config!$D14+Config!$E14),INDEX(Commandes!$C9:$BJ9,,COLUMN(AM$8)-COLUMN($C$8)+1-(Config!$D14+Config!$E14)),0)*Config!$G14)*Config!$C14</f>
        <v>0</v>
      </c>
      <c r="AN9" s="95">
        <f>((Config!$F14*Commandes!AN9)+IF(ROUND((AN$8-Config!$C$7)/31,0)&gt;=(Config!$D14+Config!$E14),INDEX(Commandes!$C9:$BJ9,,COLUMN(AN$8)-COLUMN($C$8)+1-(Config!$D14+Config!$E14)),0)*Config!$G14)*Config!$C14</f>
        <v>0</v>
      </c>
      <c r="AO9" s="95">
        <f>((Config!$F14*Commandes!AO9)+IF(ROUND((AO$8-Config!$C$7)/31,0)&gt;=(Config!$D14+Config!$E14),INDEX(Commandes!$C9:$BJ9,,COLUMN(AO$8)-COLUMN($C$8)+1-(Config!$D14+Config!$E14)),0)*Config!$G14)*Config!$C14</f>
        <v>0</v>
      </c>
      <c r="AP9" s="95">
        <f>((Config!$F14*Commandes!AP9)+IF(ROUND((AP$8-Config!$C$7)/31,0)&gt;=(Config!$D14+Config!$E14),INDEX(Commandes!$C9:$BJ9,,COLUMN(AP$8)-COLUMN($C$8)+1-(Config!$D14+Config!$E14)),0)*Config!$G14)*Config!$C14</f>
        <v>0</v>
      </c>
      <c r="AQ9" s="95">
        <f>((Config!$F14*Commandes!AQ9)+IF(ROUND((AQ$8-Config!$C$7)/31,0)&gt;=(Config!$D14+Config!$E14),INDEX(Commandes!$C9:$BJ9,,COLUMN(AQ$8)-COLUMN($C$8)+1-(Config!$D14+Config!$E14)),0)*Config!$G14)*Config!$C14</f>
        <v>0</v>
      </c>
      <c r="AR9" s="95">
        <f>((Config!$F14*Commandes!AR9)+IF(ROUND((AR$8-Config!$C$7)/31,0)&gt;=(Config!$D14+Config!$E14),INDEX(Commandes!$C9:$BJ9,,COLUMN(AR$8)-COLUMN($C$8)+1-(Config!$D14+Config!$E14)),0)*Config!$G14)*Config!$C14</f>
        <v>0</v>
      </c>
      <c r="AS9" s="95">
        <f>((Config!$F14*Commandes!AS9)+IF(ROUND((AS$8-Config!$C$7)/31,0)&gt;=(Config!$D14+Config!$E14),INDEX(Commandes!$C9:$BJ9,,COLUMN(AS$8)-COLUMN($C$8)+1-(Config!$D14+Config!$E14)),0)*Config!$G14)*Config!$C14</f>
        <v>0</v>
      </c>
      <c r="AT9" s="95">
        <f>((Config!$F14*Commandes!AT9)+IF(ROUND((AT$8-Config!$C$7)/31,0)&gt;=(Config!$D14+Config!$E14),INDEX(Commandes!$C9:$BJ9,,COLUMN(AT$8)-COLUMN($C$8)+1-(Config!$D14+Config!$E14)),0)*Config!$G14)*Config!$C14</f>
        <v>0</v>
      </c>
      <c r="AU9" s="95">
        <f>((Config!$F14*Commandes!AU9)+IF(ROUND((AU$8-Config!$C$7)/31,0)&gt;=(Config!$D14+Config!$E14),INDEX(Commandes!$C9:$BJ9,,COLUMN(AU$8)-COLUMN($C$8)+1-(Config!$D14+Config!$E14)),0)*Config!$G14)*Config!$C14</f>
        <v>0</v>
      </c>
      <c r="AV9" s="95">
        <f>((Config!$F14*Commandes!AV9)+IF(ROUND((AV$8-Config!$C$7)/31,0)&gt;=(Config!$D14+Config!$E14),INDEX(Commandes!$C9:$BJ9,,COLUMN(AV$8)-COLUMN($C$8)+1-(Config!$D14+Config!$E14)),0)*Config!$G14)*Config!$C14</f>
        <v>0</v>
      </c>
      <c r="AW9" s="95">
        <f>((Config!$F14*Commandes!AW9)+IF(ROUND((AW$8-Config!$C$7)/31,0)&gt;=(Config!$D14+Config!$E14),INDEX(Commandes!$C9:$BJ9,,COLUMN(AW$8)-COLUMN($C$8)+1-(Config!$D14+Config!$E14)),0)*Config!$G14)*Config!$C14</f>
        <v>0</v>
      </c>
      <c r="AX9" s="95">
        <f>((Config!$F14*Commandes!AX9)+IF(ROUND((AX$8-Config!$C$7)/31,0)&gt;=(Config!$D14+Config!$E14),INDEX(Commandes!$C9:$BJ9,,COLUMN(AX$8)-COLUMN($C$8)+1-(Config!$D14+Config!$E14)),0)*Config!$G14)*Config!$C14</f>
        <v>0</v>
      </c>
      <c r="AY9" s="95">
        <f>((Config!$F14*Commandes!AY9)+IF(ROUND((AY$8-Config!$C$7)/31,0)&gt;=(Config!$D14+Config!$E14),INDEX(Commandes!$C9:$BJ9,,COLUMN(AY$8)-COLUMN($C$8)+1-(Config!$D14+Config!$E14)),0)*Config!$G14)*Config!$C14</f>
        <v>0</v>
      </c>
      <c r="AZ9" s="95">
        <f>((Config!$F14*Commandes!AZ9)+IF(ROUND((AZ$8-Config!$C$7)/31,0)&gt;=(Config!$D14+Config!$E14),INDEX(Commandes!$C9:$BJ9,,COLUMN(AZ$8)-COLUMN($C$8)+1-(Config!$D14+Config!$E14)),0)*Config!$G14)*Config!$C14</f>
        <v>0</v>
      </c>
      <c r="BA9" s="95">
        <f>((Config!$F14*Commandes!BA9)+IF(ROUND((BA$8-Config!$C$7)/31,0)&gt;=(Config!$D14+Config!$E14),INDEX(Commandes!$C9:$BJ9,,COLUMN(BA$8)-COLUMN($C$8)+1-(Config!$D14+Config!$E14)),0)*Config!$G14)*Config!$C14</f>
        <v>0</v>
      </c>
      <c r="BB9" s="95">
        <f>((Config!$F14*Commandes!BB9)+IF(ROUND((BB$8-Config!$C$7)/31,0)&gt;=(Config!$D14+Config!$E14),INDEX(Commandes!$C9:$BJ9,,COLUMN(BB$8)-COLUMN($C$8)+1-(Config!$D14+Config!$E14)),0)*Config!$G14)*Config!$C14</f>
        <v>0</v>
      </c>
      <c r="BC9" s="95">
        <f>((Config!$F14*Commandes!BC9)+IF(ROUND((BC$8-Config!$C$7)/31,0)&gt;=(Config!$D14+Config!$E14),INDEX(Commandes!$C9:$BJ9,,COLUMN(BC$8)-COLUMN($C$8)+1-(Config!$D14+Config!$E14)),0)*Config!$G14)*Config!$C14</f>
        <v>0</v>
      </c>
      <c r="BD9" s="95">
        <f>((Config!$F14*Commandes!BD9)+IF(ROUND((BD$8-Config!$C$7)/31,0)&gt;=(Config!$D14+Config!$E14),INDEX(Commandes!$C9:$BJ9,,COLUMN(BD$8)-COLUMN($C$8)+1-(Config!$D14+Config!$E14)),0)*Config!$G14)*Config!$C14</f>
        <v>0</v>
      </c>
      <c r="BE9" s="95">
        <f>((Config!$F14*Commandes!BE9)+IF(ROUND((BE$8-Config!$C$7)/31,0)&gt;=(Config!$D14+Config!$E14),INDEX(Commandes!$C9:$BJ9,,COLUMN(BE$8)-COLUMN($C$8)+1-(Config!$D14+Config!$E14)),0)*Config!$G14)*Config!$C14</f>
        <v>0</v>
      </c>
      <c r="BF9" s="95">
        <f>((Config!$F14*Commandes!BF9)+IF(ROUND((BF$8-Config!$C$7)/31,0)&gt;=(Config!$D14+Config!$E14),INDEX(Commandes!$C9:$BJ9,,COLUMN(BF$8)-COLUMN($C$8)+1-(Config!$D14+Config!$E14)),0)*Config!$G14)*Config!$C14</f>
        <v>0</v>
      </c>
      <c r="BG9" s="95">
        <f>((Config!$F14*Commandes!BG9)+IF(ROUND((BG$8-Config!$C$7)/31,0)&gt;=(Config!$D14+Config!$E14),INDEX(Commandes!$C9:$BJ9,,COLUMN(BG$8)-COLUMN($C$8)+1-(Config!$D14+Config!$E14)),0)*Config!$G14)*Config!$C14</f>
        <v>0</v>
      </c>
      <c r="BH9" s="95">
        <f>((Config!$F14*Commandes!BH9)+IF(ROUND((BH$8-Config!$C$7)/31,0)&gt;=(Config!$D14+Config!$E14),INDEX(Commandes!$C9:$BJ9,,COLUMN(BH$8)-COLUMN($C$8)+1-(Config!$D14+Config!$E14)),0)*Config!$G14)*Config!$C14</f>
        <v>0</v>
      </c>
      <c r="BI9" s="95">
        <f>((Config!$F14*Commandes!BI9)+IF(ROUND((BI$8-Config!$C$7)/31,0)&gt;=(Config!$D14+Config!$E14),INDEX(Commandes!$C9:$BJ9,,COLUMN(BI$8)-COLUMN($C$8)+1-(Config!$D14+Config!$E14)),0)*Config!$G14)*Config!$C14</f>
        <v>0</v>
      </c>
      <c r="BJ9" s="95">
        <f>((Config!$F14*Commandes!BJ9)+IF(ROUND((BJ$8-Config!$C$7)/31,0)&gt;=(Config!$D14+Config!$E14),INDEX(Commandes!$C9:$BJ9,,COLUMN(BJ$8)-COLUMN($C$8)+1-(Config!$D14+Config!$E14)),0)*Config!$G14)*Config!$C14</f>
        <v>0</v>
      </c>
      <c r="BK9" s="100"/>
    </row>
    <row r="10" spans="2:63">
      <c r="B10" s="71" t="str">
        <f>Config!$B$15</f>
        <v>Activité de revenu 2</v>
      </c>
      <c r="C10" s="95">
        <f>((Config!$F15*Commandes!C10)+IF(ROUND((C$8-Config!$C$7)/31,0)&gt;=(Config!$D15+Config!$E15),INDEX(Commandes!$C10:$BJ10,,COLUMN(C$8)-COLUMN($C$8)+1-(Config!$D15+Config!$E15)),0)*Config!$G15)*Config!$C15</f>
        <v>0</v>
      </c>
      <c r="D10" s="95">
        <f>((Config!$F15*Commandes!D10)+IF(ROUND((D$8-Config!$C$7)/31,0)&gt;=(Config!$D15+Config!$E15),INDEX(Commandes!$C10:$BJ10,,COLUMN(D$8)-COLUMN($C$8)+1-(Config!$D15+Config!$E15)),0)*Config!$G15)*Config!$C15</f>
        <v>0</v>
      </c>
      <c r="E10" s="95">
        <f>((Config!$F15*Commandes!E10)+IF(ROUND((E$8-Config!$C$7)/31,0)&gt;=(Config!$D15+Config!$E15),INDEX(Commandes!$C10:$BJ10,,COLUMN(E$8)-COLUMN($C$8)+1-(Config!$D15+Config!$E15)),0)*Config!$G15)*Config!$C15</f>
        <v>0</v>
      </c>
      <c r="F10" s="95">
        <f>((Config!$F15*Commandes!F10)+IF(ROUND((F$8-Config!$C$7)/31,0)&gt;=(Config!$D15+Config!$E15),INDEX(Commandes!$C10:$BJ10,,COLUMN(F$8)-COLUMN($C$8)+1-(Config!$D15+Config!$E15)),0)*Config!$G15)*Config!$C15</f>
        <v>0</v>
      </c>
      <c r="G10" s="95">
        <f>((Config!$F15*Commandes!G10)+IF(ROUND((G$8-Config!$C$7)/31,0)&gt;=(Config!$D15+Config!$E15),INDEX(Commandes!$C10:$BJ10,,COLUMN(G$8)-COLUMN($C$8)+1-(Config!$D15+Config!$E15)),0)*Config!$G15)*Config!$C15</f>
        <v>0</v>
      </c>
      <c r="H10" s="95">
        <f>((Config!$F15*Commandes!H10)+IF(ROUND((H$8-Config!$C$7)/31,0)&gt;=(Config!$D15+Config!$E15),INDEX(Commandes!$C10:$BJ10,,COLUMN(H$8)-COLUMN($C$8)+1-(Config!$D15+Config!$E15)),0)*Config!$G15)*Config!$C15</f>
        <v>0</v>
      </c>
      <c r="I10" s="95">
        <f>((Config!$F15*Commandes!I10)+IF(ROUND((I$8-Config!$C$7)/31,0)&gt;=(Config!$D15+Config!$E15),INDEX(Commandes!$C10:$BJ10,,COLUMN(I$8)-COLUMN($C$8)+1-(Config!$D15+Config!$E15)),0)*Config!$G15)*Config!$C15</f>
        <v>0</v>
      </c>
      <c r="J10" s="95">
        <f>((Config!$F15*Commandes!J10)+IF(ROUND((J$8-Config!$C$7)/31,0)&gt;=(Config!$D15+Config!$E15),INDEX(Commandes!$C10:$BJ10,,COLUMN(J$8)-COLUMN($C$8)+1-(Config!$D15+Config!$E15)),0)*Config!$G15)*Config!$C15</f>
        <v>0</v>
      </c>
      <c r="K10" s="95">
        <f>((Config!$F15*Commandes!K10)+IF(ROUND((K$8-Config!$C$7)/31,0)&gt;=(Config!$D15+Config!$E15),INDEX(Commandes!$C10:$BJ10,,COLUMN(K$8)-COLUMN($C$8)+1-(Config!$D15+Config!$E15)),0)*Config!$G15)*Config!$C15</f>
        <v>0</v>
      </c>
      <c r="L10" s="95">
        <f>((Config!$F15*Commandes!L10)+IF(ROUND((L$8-Config!$C$7)/31,0)&gt;=(Config!$D15+Config!$E15),INDEX(Commandes!$C10:$BJ10,,COLUMN(L$8)-COLUMN($C$8)+1-(Config!$D15+Config!$E15)),0)*Config!$G15)*Config!$C15</f>
        <v>0</v>
      </c>
      <c r="M10" s="95">
        <f>((Config!$F15*Commandes!M10)+IF(ROUND((M$8-Config!$C$7)/31,0)&gt;=(Config!$D15+Config!$E15),INDEX(Commandes!$C10:$BJ10,,COLUMN(M$8)-COLUMN($C$8)+1-(Config!$D15+Config!$E15)),0)*Config!$G15)*Config!$C15</f>
        <v>0</v>
      </c>
      <c r="N10" s="95">
        <f>((Config!$F15*Commandes!N10)+IF(ROUND((N$8-Config!$C$7)/31,0)&gt;=(Config!$D15+Config!$E15),INDEX(Commandes!$C10:$BJ10,,COLUMN(N$8)-COLUMN($C$8)+1-(Config!$D15+Config!$E15)),0)*Config!$G15)*Config!$C15</f>
        <v>0</v>
      </c>
      <c r="O10" s="95">
        <f>((Config!$F15*Commandes!O10)+IF(ROUND((O$8-Config!$C$7)/31,0)&gt;=(Config!$D15+Config!$E15),INDEX(Commandes!$C10:$BJ10,,COLUMN(O$8)-COLUMN($C$8)+1-(Config!$D15+Config!$E15)),0)*Config!$G15)*Config!$C15</f>
        <v>0</v>
      </c>
      <c r="P10" s="95">
        <f>((Config!$F15*Commandes!P10)+IF(ROUND((P$8-Config!$C$7)/31,0)&gt;=(Config!$D15+Config!$E15),INDEX(Commandes!$C10:$BJ10,,COLUMN(P$8)-COLUMN($C$8)+1-(Config!$D15+Config!$E15)),0)*Config!$G15)*Config!$C15</f>
        <v>0</v>
      </c>
      <c r="Q10" s="95">
        <f>((Config!$F15*Commandes!Q10)+IF(ROUND((Q$8-Config!$C$7)/31,0)&gt;=(Config!$D15+Config!$E15),INDEX(Commandes!$C10:$BJ10,,COLUMN(Q$8)-COLUMN($C$8)+1-(Config!$D15+Config!$E15)),0)*Config!$G15)*Config!$C15</f>
        <v>0</v>
      </c>
      <c r="R10" s="95">
        <f>((Config!$F15*Commandes!R10)+IF(ROUND((R$8-Config!$C$7)/31,0)&gt;=(Config!$D15+Config!$E15),INDEX(Commandes!$C10:$BJ10,,COLUMN(R$8)-COLUMN($C$8)+1-(Config!$D15+Config!$E15)),0)*Config!$G15)*Config!$C15</f>
        <v>0</v>
      </c>
      <c r="S10" s="95">
        <f>((Config!$F15*Commandes!S10)+IF(ROUND((S$8-Config!$C$7)/31,0)&gt;=(Config!$D15+Config!$E15),INDEX(Commandes!$C10:$BJ10,,COLUMN(S$8)-COLUMN($C$8)+1-(Config!$D15+Config!$E15)),0)*Config!$G15)*Config!$C15</f>
        <v>0</v>
      </c>
      <c r="T10" s="95">
        <f>((Config!$F15*Commandes!T10)+IF(ROUND((T$8-Config!$C$7)/31,0)&gt;=(Config!$D15+Config!$E15),INDEX(Commandes!$C10:$BJ10,,COLUMN(T$8)-COLUMN($C$8)+1-(Config!$D15+Config!$E15)),0)*Config!$G15)*Config!$C15</f>
        <v>0</v>
      </c>
      <c r="U10" s="95">
        <f>((Config!$F15*Commandes!U10)+IF(ROUND((U$8-Config!$C$7)/31,0)&gt;=(Config!$D15+Config!$E15),INDEX(Commandes!$C10:$BJ10,,COLUMN(U$8)-COLUMN($C$8)+1-(Config!$D15+Config!$E15)),0)*Config!$G15)*Config!$C15</f>
        <v>0</v>
      </c>
      <c r="V10" s="95">
        <f>((Config!$F15*Commandes!V10)+IF(ROUND((V$8-Config!$C$7)/31,0)&gt;=(Config!$D15+Config!$E15),INDEX(Commandes!$C10:$BJ10,,COLUMN(V$8)-COLUMN($C$8)+1-(Config!$D15+Config!$E15)),0)*Config!$G15)*Config!$C15</f>
        <v>0</v>
      </c>
      <c r="W10" s="95">
        <f>((Config!$F15*Commandes!W10)+IF(ROUND((W$8-Config!$C$7)/31,0)&gt;=(Config!$D15+Config!$E15),INDEX(Commandes!$C10:$BJ10,,COLUMN(W$8)-COLUMN($C$8)+1-(Config!$D15+Config!$E15)),0)*Config!$G15)*Config!$C15</f>
        <v>0</v>
      </c>
      <c r="X10" s="95">
        <f>((Config!$F15*Commandes!X10)+IF(ROUND((X$8-Config!$C$7)/31,0)&gt;=(Config!$D15+Config!$E15),INDEX(Commandes!$C10:$BJ10,,COLUMN(X$8)-COLUMN($C$8)+1-(Config!$D15+Config!$E15)),0)*Config!$G15)*Config!$C15</f>
        <v>0</v>
      </c>
      <c r="Y10" s="95">
        <f>((Config!$F15*Commandes!Y10)+IF(ROUND((Y$8-Config!$C$7)/31,0)&gt;=(Config!$D15+Config!$E15),INDEX(Commandes!$C10:$BJ10,,COLUMN(Y$8)-COLUMN($C$8)+1-(Config!$D15+Config!$E15)),0)*Config!$G15)*Config!$C15</f>
        <v>0</v>
      </c>
      <c r="Z10" s="95">
        <f>((Config!$F15*Commandes!Z10)+IF(ROUND((Z$8-Config!$C$7)/31,0)&gt;=(Config!$D15+Config!$E15),INDEX(Commandes!$C10:$BJ10,,COLUMN(Z$8)-COLUMN($C$8)+1-(Config!$D15+Config!$E15)),0)*Config!$G15)*Config!$C15</f>
        <v>0</v>
      </c>
      <c r="AA10" s="95">
        <f>((Config!$F15*Commandes!AA10)+IF(ROUND((AA$8-Config!$C$7)/31,0)&gt;=(Config!$D15+Config!$E15),INDEX(Commandes!$C10:$BJ10,,COLUMN(AA$8)-COLUMN($C$8)+1-(Config!$D15+Config!$E15)),0)*Config!$G15)*Config!$C15</f>
        <v>0</v>
      </c>
      <c r="AB10" s="95">
        <f>((Config!$F15*Commandes!AB10)+IF(ROUND((AB$8-Config!$C$7)/31,0)&gt;=(Config!$D15+Config!$E15),INDEX(Commandes!$C10:$BJ10,,COLUMN(AB$8)-COLUMN($C$8)+1-(Config!$D15+Config!$E15)),0)*Config!$G15)*Config!$C15</f>
        <v>0</v>
      </c>
      <c r="AC10" s="95">
        <f>((Config!$F15*Commandes!AC10)+IF(ROUND((AC$8-Config!$C$7)/31,0)&gt;=(Config!$D15+Config!$E15),INDEX(Commandes!$C10:$BJ10,,COLUMN(AC$8)-COLUMN($C$8)+1-(Config!$D15+Config!$E15)),0)*Config!$G15)*Config!$C15</f>
        <v>0</v>
      </c>
      <c r="AD10" s="95">
        <f>((Config!$F15*Commandes!AD10)+IF(ROUND((AD$8-Config!$C$7)/31,0)&gt;=(Config!$D15+Config!$E15),INDEX(Commandes!$C10:$BJ10,,COLUMN(AD$8)-COLUMN($C$8)+1-(Config!$D15+Config!$E15)),0)*Config!$G15)*Config!$C15</f>
        <v>0</v>
      </c>
      <c r="AE10" s="95">
        <f>((Config!$F15*Commandes!AE10)+IF(ROUND((AE$8-Config!$C$7)/31,0)&gt;=(Config!$D15+Config!$E15),INDEX(Commandes!$C10:$BJ10,,COLUMN(AE$8)-COLUMN($C$8)+1-(Config!$D15+Config!$E15)),0)*Config!$G15)*Config!$C15</f>
        <v>0</v>
      </c>
      <c r="AF10" s="95">
        <f>((Config!$F15*Commandes!AF10)+IF(ROUND((AF$8-Config!$C$7)/31,0)&gt;=(Config!$D15+Config!$E15),INDEX(Commandes!$C10:$BJ10,,COLUMN(AF$8)-COLUMN($C$8)+1-(Config!$D15+Config!$E15)),0)*Config!$G15)*Config!$C15</f>
        <v>0</v>
      </c>
      <c r="AG10" s="95">
        <f>((Config!$F15*Commandes!AG10)+IF(ROUND((AG$8-Config!$C$7)/31,0)&gt;=(Config!$D15+Config!$E15),INDEX(Commandes!$C10:$BJ10,,COLUMN(AG$8)-COLUMN($C$8)+1-(Config!$D15+Config!$E15)),0)*Config!$G15)*Config!$C15</f>
        <v>0</v>
      </c>
      <c r="AH10" s="95">
        <f>((Config!$F15*Commandes!AH10)+IF(ROUND((AH$8-Config!$C$7)/31,0)&gt;=(Config!$D15+Config!$E15),INDEX(Commandes!$C10:$BJ10,,COLUMN(AH$8)-COLUMN($C$8)+1-(Config!$D15+Config!$E15)),0)*Config!$G15)*Config!$C15</f>
        <v>0</v>
      </c>
      <c r="AI10" s="95">
        <f>((Config!$F15*Commandes!AI10)+IF(ROUND((AI$8-Config!$C$7)/31,0)&gt;=(Config!$D15+Config!$E15),INDEX(Commandes!$C10:$BJ10,,COLUMN(AI$8)-COLUMN($C$8)+1-(Config!$D15+Config!$E15)),0)*Config!$G15)*Config!$C15</f>
        <v>0</v>
      </c>
      <c r="AJ10" s="95">
        <f>((Config!$F15*Commandes!AJ10)+IF(ROUND((AJ$8-Config!$C$7)/31,0)&gt;=(Config!$D15+Config!$E15),INDEX(Commandes!$C10:$BJ10,,COLUMN(AJ$8)-COLUMN($C$8)+1-(Config!$D15+Config!$E15)),0)*Config!$G15)*Config!$C15</f>
        <v>0</v>
      </c>
      <c r="AK10" s="95">
        <f>((Config!$F15*Commandes!AK10)+IF(ROUND((AK$8-Config!$C$7)/31,0)&gt;=(Config!$D15+Config!$E15),INDEX(Commandes!$C10:$BJ10,,COLUMN(AK$8)-COLUMN($C$8)+1-(Config!$D15+Config!$E15)),0)*Config!$G15)*Config!$C15</f>
        <v>0</v>
      </c>
      <c r="AL10" s="95">
        <f>((Config!$F15*Commandes!AL10)+IF(ROUND((AL$8-Config!$C$7)/31,0)&gt;=(Config!$D15+Config!$E15),INDEX(Commandes!$C10:$BJ10,,COLUMN(AL$8)-COLUMN($C$8)+1-(Config!$D15+Config!$E15)),0)*Config!$G15)*Config!$C15</f>
        <v>0</v>
      </c>
      <c r="AM10" s="95">
        <f>((Config!$F15*Commandes!AM10)+IF(ROUND((AM$8-Config!$C$7)/31,0)&gt;=(Config!$D15+Config!$E15),INDEX(Commandes!$C10:$BJ10,,COLUMN(AM$8)-COLUMN($C$8)+1-(Config!$D15+Config!$E15)),0)*Config!$G15)*Config!$C15</f>
        <v>0</v>
      </c>
      <c r="AN10" s="95">
        <f>((Config!$F15*Commandes!AN10)+IF(ROUND((AN$8-Config!$C$7)/31,0)&gt;=(Config!$D15+Config!$E15),INDEX(Commandes!$C10:$BJ10,,COLUMN(AN$8)-COLUMN($C$8)+1-(Config!$D15+Config!$E15)),0)*Config!$G15)*Config!$C15</f>
        <v>0</v>
      </c>
      <c r="AO10" s="95">
        <f>((Config!$F15*Commandes!AO10)+IF(ROUND((AO$8-Config!$C$7)/31,0)&gt;=(Config!$D15+Config!$E15),INDEX(Commandes!$C10:$BJ10,,COLUMN(AO$8)-COLUMN($C$8)+1-(Config!$D15+Config!$E15)),0)*Config!$G15)*Config!$C15</f>
        <v>0</v>
      </c>
      <c r="AP10" s="95">
        <f>((Config!$F15*Commandes!AP10)+IF(ROUND((AP$8-Config!$C$7)/31,0)&gt;=(Config!$D15+Config!$E15),INDEX(Commandes!$C10:$BJ10,,COLUMN(AP$8)-COLUMN($C$8)+1-(Config!$D15+Config!$E15)),0)*Config!$G15)*Config!$C15</f>
        <v>0</v>
      </c>
      <c r="AQ10" s="95">
        <f>((Config!$F15*Commandes!AQ10)+IF(ROUND((AQ$8-Config!$C$7)/31,0)&gt;=(Config!$D15+Config!$E15),INDEX(Commandes!$C10:$BJ10,,COLUMN(AQ$8)-COLUMN($C$8)+1-(Config!$D15+Config!$E15)),0)*Config!$G15)*Config!$C15</f>
        <v>0</v>
      </c>
      <c r="AR10" s="95">
        <f>((Config!$F15*Commandes!AR10)+IF(ROUND((AR$8-Config!$C$7)/31,0)&gt;=(Config!$D15+Config!$E15),INDEX(Commandes!$C10:$BJ10,,COLUMN(AR$8)-COLUMN($C$8)+1-(Config!$D15+Config!$E15)),0)*Config!$G15)*Config!$C15</f>
        <v>0</v>
      </c>
      <c r="AS10" s="95">
        <f>((Config!$F15*Commandes!AS10)+IF(ROUND((AS$8-Config!$C$7)/31,0)&gt;=(Config!$D15+Config!$E15),INDEX(Commandes!$C10:$BJ10,,COLUMN(AS$8)-COLUMN($C$8)+1-(Config!$D15+Config!$E15)),0)*Config!$G15)*Config!$C15</f>
        <v>0</v>
      </c>
      <c r="AT10" s="95">
        <f>((Config!$F15*Commandes!AT10)+IF(ROUND((AT$8-Config!$C$7)/31,0)&gt;=(Config!$D15+Config!$E15),INDEX(Commandes!$C10:$BJ10,,COLUMN(AT$8)-COLUMN($C$8)+1-(Config!$D15+Config!$E15)),0)*Config!$G15)*Config!$C15</f>
        <v>0</v>
      </c>
      <c r="AU10" s="95">
        <f>((Config!$F15*Commandes!AU10)+IF(ROUND((AU$8-Config!$C$7)/31,0)&gt;=(Config!$D15+Config!$E15),INDEX(Commandes!$C10:$BJ10,,COLUMN(AU$8)-COLUMN($C$8)+1-(Config!$D15+Config!$E15)),0)*Config!$G15)*Config!$C15</f>
        <v>0</v>
      </c>
      <c r="AV10" s="95">
        <f>((Config!$F15*Commandes!AV10)+IF(ROUND((AV$8-Config!$C$7)/31,0)&gt;=(Config!$D15+Config!$E15),INDEX(Commandes!$C10:$BJ10,,COLUMN(AV$8)-COLUMN($C$8)+1-(Config!$D15+Config!$E15)),0)*Config!$G15)*Config!$C15</f>
        <v>0</v>
      </c>
      <c r="AW10" s="95">
        <f>((Config!$F15*Commandes!AW10)+IF(ROUND((AW$8-Config!$C$7)/31,0)&gt;=(Config!$D15+Config!$E15),INDEX(Commandes!$C10:$BJ10,,COLUMN(AW$8)-COLUMN($C$8)+1-(Config!$D15+Config!$E15)),0)*Config!$G15)*Config!$C15</f>
        <v>0</v>
      </c>
      <c r="AX10" s="95">
        <f>((Config!$F15*Commandes!AX10)+IF(ROUND((AX$8-Config!$C$7)/31,0)&gt;=(Config!$D15+Config!$E15),INDEX(Commandes!$C10:$BJ10,,COLUMN(AX$8)-COLUMN($C$8)+1-(Config!$D15+Config!$E15)),0)*Config!$G15)*Config!$C15</f>
        <v>0</v>
      </c>
      <c r="AY10" s="95">
        <f>((Config!$F15*Commandes!AY10)+IF(ROUND((AY$8-Config!$C$7)/31,0)&gt;=(Config!$D15+Config!$E15),INDEX(Commandes!$C10:$BJ10,,COLUMN(AY$8)-COLUMN($C$8)+1-(Config!$D15+Config!$E15)),0)*Config!$G15)*Config!$C15</f>
        <v>0</v>
      </c>
      <c r="AZ10" s="95">
        <f>((Config!$F15*Commandes!AZ10)+IF(ROUND((AZ$8-Config!$C$7)/31,0)&gt;=(Config!$D15+Config!$E15),INDEX(Commandes!$C10:$BJ10,,COLUMN(AZ$8)-COLUMN($C$8)+1-(Config!$D15+Config!$E15)),0)*Config!$G15)*Config!$C15</f>
        <v>0</v>
      </c>
      <c r="BA10" s="95">
        <f>((Config!$F15*Commandes!BA10)+IF(ROUND((BA$8-Config!$C$7)/31,0)&gt;=(Config!$D15+Config!$E15),INDEX(Commandes!$C10:$BJ10,,COLUMN(BA$8)-COLUMN($C$8)+1-(Config!$D15+Config!$E15)),0)*Config!$G15)*Config!$C15</f>
        <v>0</v>
      </c>
      <c r="BB10" s="95">
        <f>((Config!$F15*Commandes!BB10)+IF(ROUND((BB$8-Config!$C$7)/31,0)&gt;=(Config!$D15+Config!$E15),INDEX(Commandes!$C10:$BJ10,,COLUMN(BB$8)-COLUMN($C$8)+1-(Config!$D15+Config!$E15)),0)*Config!$G15)*Config!$C15</f>
        <v>0</v>
      </c>
      <c r="BC10" s="95">
        <f>((Config!$F15*Commandes!BC10)+IF(ROUND((BC$8-Config!$C$7)/31,0)&gt;=(Config!$D15+Config!$E15),INDEX(Commandes!$C10:$BJ10,,COLUMN(BC$8)-COLUMN($C$8)+1-(Config!$D15+Config!$E15)),0)*Config!$G15)*Config!$C15</f>
        <v>0</v>
      </c>
      <c r="BD10" s="95">
        <f>((Config!$F15*Commandes!BD10)+IF(ROUND((BD$8-Config!$C$7)/31,0)&gt;=(Config!$D15+Config!$E15),INDEX(Commandes!$C10:$BJ10,,COLUMN(BD$8)-COLUMN($C$8)+1-(Config!$D15+Config!$E15)),0)*Config!$G15)*Config!$C15</f>
        <v>0</v>
      </c>
      <c r="BE10" s="95">
        <f>((Config!$F15*Commandes!BE10)+IF(ROUND((BE$8-Config!$C$7)/31,0)&gt;=(Config!$D15+Config!$E15),INDEX(Commandes!$C10:$BJ10,,COLUMN(BE$8)-COLUMN($C$8)+1-(Config!$D15+Config!$E15)),0)*Config!$G15)*Config!$C15</f>
        <v>0</v>
      </c>
      <c r="BF10" s="95">
        <f>((Config!$F15*Commandes!BF10)+IF(ROUND((BF$8-Config!$C$7)/31,0)&gt;=(Config!$D15+Config!$E15),INDEX(Commandes!$C10:$BJ10,,COLUMN(BF$8)-COLUMN($C$8)+1-(Config!$D15+Config!$E15)),0)*Config!$G15)*Config!$C15</f>
        <v>0</v>
      </c>
      <c r="BG10" s="95">
        <f>((Config!$F15*Commandes!BG10)+IF(ROUND((BG$8-Config!$C$7)/31,0)&gt;=(Config!$D15+Config!$E15),INDEX(Commandes!$C10:$BJ10,,COLUMN(BG$8)-COLUMN($C$8)+1-(Config!$D15+Config!$E15)),0)*Config!$G15)*Config!$C15</f>
        <v>0</v>
      </c>
      <c r="BH10" s="95">
        <f>((Config!$F15*Commandes!BH10)+IF(ROUND((BH$8-Config!$C$7)/31,0)&gt;=(Config!$D15+Config!$E15),INDEX(Commandes!$C10:$BJ10,,COLUMN(BH$8)-COLUMN($C$8)+1-(Config!$D15+Config!$E15)),0)*Config!$G15)*Config!$C15</f>
        <v>0</v>
      </c>
      <c r="BI10" s="95">
        <f>((Config!$F15*Commandes!BI10)+IF(ROUND((BI$8-Config!$C$7)/31,0)&gt;=(Config!$D15+Config!$E15),INDEX(Commandes!$C10:$BJ10,,COLUMN(BI$8)-COLUMN($C$8)+1-(Config!$D15+Config!$E15)),0)*Config!$G15)*Config!$C15</f>
        <v>0</v>
      </c>
      <c r="BJ10" s="95">
        <f>((Config!$F15*Commandes!BJ10)+IF(ROUND((BJ$8-Config!$C$7)/31,0)&gt;=(Config!$D15+Config!$E15),INDEX(Commandes!$C10:$BJ10,,COLUMN(BJ$8)-COLUMN($C$8)+1-(Config!$D15+Config!$E15)),0)*Config!$G15)*Config!$C15</f>
        <v>0</v>
      </c>
      <c r="BK10" s="100"/>
    </row>
    <row r="11" spans="2:63">
      <c r="B11" s="71" t="str">
        <f>Config!$B$16</f>
        <v>ETC …</v>
      </c>
      <c r="C11" s="95">
        <f>((Config!$F16*Commandes!C11)+IF(ROUND((C$8-Config!$C$7)/31,0)&gt;=(Config!$D16+Config!$E16),INDEX(Commandes!$C11:$BJ11,,COLUMN(C$8)-COLUMN($C$8)+1-(Config!$D16+Config!$E16)),0)*Config!$G16)*Config!$C16</f>
        <v>0</v>
      </c>
      <c r="D11" s="95">
        <f>((Config!$F16*Commandes!D11)+IF(ROUND((D$8-Config!$C$7)/31,0)&gt;=(Config!$D16+Config!$E16),INDEX(Commandes!$C11:$BJ11,,COLUMN(D$8)-COLUMN($C$8)+1-(Config!$D16+Config!$E16)),0)*Config!$G16)*Config!$C16</f>
        <v>0</v>
      </c>
      <c r="E11" s="95">
        <f>((Config!$F16*Commandes!E11)+IF(ROUND((E$8-Config!$C$7)/31,0)&gt;=(Config!$D16+Config!$E16),INDEX(Commandes!$C11:$BJ11,,COLUMN(E$8)-COLUMN($C$8)+1-(Config!$D16+Config!$E16)),0)*Config!$G16)*Config!$C16</f>
        <v>0</v>
      </c>
      <c r="F11" s="95">
        <f>((Config!$F16*Commandes!F11)+IF(ROUND((F$8-Config!$C$7)/31,0)&gt;=(Config!$D16+Config!$E16),INDEX(Commandes!$C11:$BJ11,,COLUMN(F$8)-COLUMN($C$8)+1-(Config!$D16+Config!$E16)),0)*Config!$G16)*Config!$C16</f>
        <v>0</v>
      </c>
      <c r="G11" s="95">
        <f>((Config!$F16*Commandes!G11)+IF(ROUND((G$8-Config!$C$7)/31,0)&gt;=(Config!$D16+Config!$E16),INDEX(Commandes!$C11:$BJ11,,COLUMN(G$8)-COLUMN($C$8)+1-(Config!$D16+Config!$E16)),0)*Config!$G16)*Config!$C16</f>
        <v>0</v>
      </c>
      <c r="H11" s="95">
        <f>((Config!$F16*Commandes!H11)+IF(ROUND((H$8-Config!$C$7)/31,0)&gt;=(Config!$D16+Config!$E16),INDEX(Commandes!$C11:$BJ11,,COLUMN(H$8)-COLUMN($C$8)+1-(Config!$D16+Config!$E16)),0)*Config!$G16)*Config!$C16</f>
        <v>0</v>
      </c>
      <c r="I11" s="95">
        <f>((Config!$F16*Commandes!I11)+IF(ROUND((I$8-Config!$C$7)/31,0)&gt;=(Config!$D16+Config!$E16),INDEX(Commandes!$C11:$BJ11,,COLUMN(I$8)-COLUMN($C$8)+1-(Config!$D16+Config!$E16)),0)*Config!$G16)*Config!$C16</f>
        <v>0</v>
      </c>
      <c r="J11" s="95">
        <f>((Config!$F16*Commandes!J11)+IF(ROUND((J$8-Config!$C$7)/31,0)&gt;=(Config!$D16+Config!$E16),INDEX(Commandes!$C11:$BJ11,,COLUMN(J$8)-COLUMN($C$8)+1-(Config!$D16+Config!$E16)),0)*Config!$G16)*Config!$C16</f>
        <v>0</v>
      </c>
      <c r="K11" s="95">
        <f>((Config!$F16*Commandes!K11)+IF(ROUND((K$8-Config!$C$7)/31,0)&gt;=(Config!$D16+Config!$E16),INDEX(Commandes!$C11:$BJ11,,COLUMN(K$8)-COLUMN($C$8)+1-(Config!$D16+Config!$E16)),0)*Config!$G16)*Config!$C16</f>
        <v>0</v>
      </c>
      <c r="L11" s="95">
        <f>((Config!$F16*Commandes!L11)+IF(ROUND((L$8-Config!$C$7)/31,0)&gt;=(Config!$D16+Config!$E16),INDEX(Commandes!$C11:$BJ11,,COLUMN(L$8)-COLUMN($C$8)+1-(Config!$D16+Config!$E16)),0)*Config!$G16)*Config!$C16</f>
        <v>0</v>
      </c>
      <c r="M11" s="95">
        <f>((Config!$F16*Commandes!M11)+IF(ROUND((M$8-Config!$C$7)/31,0)&gt;=(Config!$D16+Config!$E16),INDEX(Commandes!$C11:$BJ11,,COLUMN(M$8)-COLUMN($C$8)+1-(Config!$D16+Config!$E16)),0)*Config!$G16)*Config!$C16</f>
        <v>0</v>
      </c>
      <c r="N11" s="95">
        <f>((Config!$F16*Commandes!N11)+IF(ROUND((N$8-Config!$C$7)/31,0)&gt;=(Config!$D16+Config!$E16),INDEX(Commandes!$C11:$BJ11,,COLUMN(N$8)-COLUMN($C$8)+1-(Config!$D16+Config!$E16)),0)*Config!$G16)*Config!$C16</f>
        <v>0</v>
      </c>
      <c r="O11" s="95">
        <f>((Config!$F16*Commandes!O11)+IF(ROUND((O$8-Config!$C$7)/31,0)&gt;=(Config!$D16+Config!$E16),INDEX(Commandes!$C11:$BJ11,,COLUMN(O$8)-COLUMN($C$8)+1-(Config!$D16+Config!$E16)),0)*Config!$G16)*Config!$C16</f>
        <v>0</v>
      </c>
      <c r="P11" s="95">
        <f>((Config!$F16*Commandes!P11)+IF(ROUND((P$8-Config!$C$7)/31,0)&gt;=(Config!$D16+Config!$E16),INDEX(Commandes!$C11:$BJ11,,COLUMN(P$8)-COLUMN($C$8)+1-(Config!$D16+Config!$E16)),0)*Config!$G16)*Config!$C16</f>
        <v>0</v>
      </c>
      <c r="Q11" s="95">
        <f>((Config!$F16*Commandes!Q11)+IF(ROUND((Q$8-Config!$C$7)/31,0)&gt;=(Config!$D16+Config!$E16),INDEX(Commandes!$C11:$BJ11,,COLUMN(Q$8)-COLUMN($C$8)+1-(Config!$D16+Config!$E16)),0)*Config!$G16)*Config!$C16</f>
        <v>0</v>
      </c>
      <c r="R11" s="95">
        <f>((Config!$F16*Commandes!R11)+IF(ROUND((R$8-Config!$C$7)/31,0)&gt;=(Config!$D16+Config!$E16),INDEX(Commandes!$C11:$BJ11,,COLUMN(R$8)-COLUMN($C$8)+1-(Config!$D16+Config!$E16)),0)*Config!$G16)*Config!$C16</f>
        <v>0</v>
      </c>
      <c r="S11" s="95">
        <f>((Config!$F16*Commandes!S11)+IF(ROUND((S$8-Config!$C$7)/31,0)&gt;=(Config!$D16+Config!$E16),INDEX(Commandes!$C11:$BJ11,,COLUMN(S$8)-COLUMN($C$8)+1-(Config!$D16+Config!$E16)),0)*Config!$G16)*Config!$C16</f>
        <v>0</v>
      </c>
      <c r="T11" s="95">
        <f>((Config!$F16*Commandes!T11)+IF(ROUND((T$8-Config!$C$7)/31,0)&gt;=(Config!$D16+Config!$E16),INDEX(Commandes!$C11:$BJ11,,COLUMN(T$8)-COLUMN($C$8)+1-(Config!$D16+Config!$E16)),0)*Config!$G16)*Config!$C16</f>
        <v>0</v>
      </c>
      <c r="U11" s="95">
        <f>((Config!$F16*Commandes!U11)+IF(ROUND((U$8-Config!$C$7)/31,0)&gt;=(Config!$D16+Config!$E16),INDEX(Commandes!$C11:$BJ11,,COLUMN(U$8)-COLUMN($C$8)+1-(Config!$D16+Config!$E16)),0)*Config!$G16)*Config!$C16</f>
        <v>0</v>
      </c>
      <c r="V11" s="95">
        <f>((Config!$F16*Commandes!V11)+IF(ROUND((V$8-Config!$C$7)/31,0)&gt;=(Config!$D16+Config!$E16),INDEX(Commandes!$C11:$BJ11,,COLUMN(V$8)-COLUMN($C$8)+1-(Config!$D16+Config!$E16)),0)*Config!$G16)*Config!$C16</f>
        <v>0</v>
      </c>
      <c r="W11" s="95">
        <f>((Config!$F16*Commandes!W11)+IF(ROUND((W$8-Config!$C$7)/31,0)&gt;=(Config!$D16+Config!$E16),INDEX(Commandes!$C11:$BJ11,,COLUMN(W$8)-COLUMN($C$8)+1-(Config!$D16+Config!$E16)),0)*Config!$G16)*Config!$C16</f>
        <v>0</v>
      </c>
      <c r="X11" s="95">
        <f>((Config!$F16*Commandes!X11)+IF(ROUND((X$8-Config!$C$7)/31,0)&gt;=(Config!$D16+Config!$E16),INDEX(Commandes!$C11:$BJ11,,COLUMN(X$8)-COLUMN($C$8)+1-(Config!$D16+Config!$E16)),0)*Config!$G16)*Config!$C16</f>
        <v>0</v>
      </c>
      <c r="Y11" s="95">
        <f>((Config!$F16*Commandes!Y11)+IF(ROUND((Y$8-Config!$C$7)/31,0)&gt;=(Config!$D16+Config!$E16),INDEX(Commandes!$C11:$BJ11,,COLUMN(Y$8)-COLUMN($C$8)+1-(Config!$D16+Config!$E16)),0)*Config!$G16)*Config!$C16</f>
        <v>0</v>
      </c>
      <c r="Z11" s="95">
        <f>((Config!$F16*Commandes!Z11)+IF(ROUND((Z$8-Config!$C$7)/31,0)&gt;=(Config!$D16+Config!$E16),INDEX(Commandes!$C11:$BJ11,,COLUMN(Z$8)-COLUMN($C$8)+1-(Config!$D16+Config!$E16)),0)*Config!$G16)*Config!$C16</f>
        <v>0</v>
      </c>
      <c r="AA11" s="95">
        <f>((Config!$F16*Commandes!AA11)+IF(ROUND((AA$8-Config!$C$7)/31,0)&gt;=(Config!$D16+Config!$E16),INDEX(Commandes!$C11:$BJ11,,COLUMN(AA$8)-COLUMN($C$8)+1-(Config!$D16+Config!$E16)),0)*Config!$G16)*Config!$C16</f>
        <v>0</v>
      </c>
      <c r="AB11" s="95">
        <f>((Config!$F16*Commandes!AB11)+IF(ROUND((AB$8-Config!$C$7)/31,0)&gt;=(Config!$D16+Config!$E16),INDEX(Commandes!$C11:$BJ11,,COLUMN(AB$8)-COLUMN($C$8)+1-(Config!$D16+Config!$E16)),0)*Config!$G16)*Config!$C16</f>
        <v>0</v>
      </c>
      <c r="AC11" s="95">
        <f>((Config!$F16*Commandes!AC11)+IF(ROUND((AC$8-Config!$C$7)/31,0)&gt;=(Config!$D16+Config!$E16),INDEX(Commandes!$C11:$BJ11,,COLUMN(AC$8)-COLUMN($C$8)+1-(Config!$D16+Config!$E16)),0)*Config!$G16)*Config!$C16</f>
        <v>0</v>
      </c>
      <c r="AD11" s="95">
        <f>((Config!$F16*Commandes!AD11)+IF(ROUND((AD$8-Config!$C$7)/31,0)&gt;=(Config!$D16+Config!$E16),INDEX(Commandes!$C11:$BJ11,,COLUMN(AD$8)-COLUMN($C$8)+1-(Config!$D16+Config!$E16)),0)*Config!$G16)*Config!$C16</f>
        <v>0</v>
      </c>
      <c r="AE11" s="95">
        <f>((Config!$F16*Commandes!AE11)+IF(ROUND((AE$8-Config!$C$7)/31,0)&gt;=(Config!$D16+Config!$E16),INDEX(Commandes!$C11:$BJ11,,COLUMN(AE$8)-COLUMN($C$8)+1-(Config!$D16+Config!$E16)),0)*Config!$G16)*Config!$C16</f>
        <v>0</v>
      </c>
      <c r="AF11" s="95">
        <f>((Config!$F16*Commandes!AF11)+IF(ROUND((AF$8-Config!$C$7)/31,0)&gt;=(Config!$D16+Config!$E16),INDEX(Commandes!$C11:$BJ11,,COLUMN(AF$8)-COLUMN($C$8)+1-(Config!$D16+Config!$E16)),0)*Config!$G16)*Config!$C16</f>
        <v>0</v>
      </c>
      <c r="AG11" s="95">
        <f>((Config!$F16*Commandes!AG11)+IF(ROUND((AG$8-Config!$C$7)/31,0)&gt;=(Config!$D16+Config!$E16),INDEX(Commandes!$C11:$BJ11,,COLUMN(AG$8)-COLUMN($C$8)+1-(Config!$D16+Config!$E16)),0)*Config!$G16)*Config!$C16</f>
        <v>0</v>
      </c>
      <c r="AH11" s="95">
        <f>((Config!$F16*Commandes!AH11)+IF(ROUND((AH$8-Config!$C$7)/31,0)&gt;=(Config!$D16+Config!$E16),INDEX(Commandes!$C11:$BJ11,,COLUMN(AH$8)-COLUMN($C$8)+1-(Config!$D16+Config!$E16)),0)*Config!$G16)*Config!$C16</f>
        <v>0</v>
      </c>
      <c r="AI11" s="95">
        <f>((Config!$F16*Commandes!AI11)+IF(ROUND((AI$8-Config!$C$7)/31,0)&gt;=(Config!$D16+Config!$E16),INDEX(Commandes!$C11:$BJ11,,COLUMN(AI$8)-COLUMN($C$8)+1-(Config!$D16+Config!$E16)),0)*Config!$G16)*Config!$C16</f>
        <v>0</v>
      </c>
      <c r="AJ11" s="95">
        <f>((Config!$F16*Commandes!AJ11)+IF(ROUND((AJ$8-Config!$C$7)/31,0)&gt;=(Config!$D16+Config!$E16),INDEX(Commandes!$C11:$BJ11,,COLUMN(AJ$8)-COLUMN($C$8)+1-(Config!$D16+Config!$E16)),0)*Config!$G16)*Config!$C16</f>
        <v>0</v>
      </c>
      <c r="AK11" s="95">
        <f>((Config!$F16*Commandes!AK11)+IF(ROUND((AK$8-Config!$C$7)/31,0)&gt;=(Config!$D16+Config!$E16),INDEX(Commandes!$C11:$BJ11,,COLUMN(AK$8)-COLUMN($C$8)+1-(Config!$D16+Config!$E16)),0)*Config!$G16)*Config!$C16</f>
        <v>0</v>
      </c>
      <c r="AL11" s="95">
        <f>((Config!$F16*Commandes!AL11)+IF(ROUND((AL$8-Config!$C$7)/31,0)&gt;=(Config!$D16+Config!$E16),INDEX(Commandes!$C11:$BJ11,,COLUMN(AL$8)-COLUMN($C$8)+1-(Config!$D16+Config!$E16)),0)*Config!$G16)*Config!$C16</f>
        <v>0</v>
      </c>
      <c r="AM11" s="95">
        <f>((Config!$F16*Commandes!AM11)+IF(ROUND((AM$8-Config!$C$7)/31,0)&gt;=(Config!$D16+Config!$E16),INDEX(Commandes!$C11:$BJ11,,COLUMN(AM$8)-COLUMN($C$8)+1-(Config!$D16+Config!$E16)),0)*Config!$G16)*Config!$C16</f>
        <v>0</v>
      </c>
      <c r="AN11" s="95">
        <f>((Config!$F16*Commandes!AN11)+IF(ROUND((AN$8-Config!$C$7)/31,0)&gt;=(Config!$D16+Config!$E16),INDEX(Commandes!$C11:$BJ11,,COLUMN(AN$8)-COLUMN($C$8)+1-(Config!$D16+Config!$E16)),0)*Config!$G16)*Config!$C16</f>
        <v>0</v>
      </c>
      <c r="AO11" s="95">
        <f>((Config!$F16*Commandes!AO11)+IF(ROUND((AO$8-Config!$C$7)/31,0)&gt;=(Config!$D16+Config!$E16),INDEX(Commandes!$C11:$BJ11,,COLUMN(AO$8)-COLUMN($C$8)+1-(Config!$D16+Config!$E16)),0)*Config!$G16)*Config!$C16</f>
        <v>0</v>
      </c>
      <c r="AP11" s="95">
        <f>((Config!$F16*Commandes!AP11)+IF(ROUND((AP$8-Config!$C$7)/31,0)&gt;=(Config!$D16+Config!$E16),INDEX(Commandes!$C11:$BJ11,,COLUMN(AP$8)-COLUMN($C$8)+1-(Config!$D16+Config!$E16)),0)*Config!$G16)*Config!$C16</f>
        <v>0</v>
      </c>
      <c r="AQ11" s="95">
        <f>((Config!$F16*Commandes!AQ11)+IF(ROUND((AQ$8-Config!$C$7)/31,0)&gt;=(Config!$D16+Config!$E16),INDEX(Commandes!$C11:$BJ11,,COLUMN(AQ$8)-COLUMN($C$8)+1-(Config!$D16+Config!$E16)),0)*Config!$G16)*Config!$C16</f>
        <v>0</v>
      </c>
      <c r="AR11" s="95">
        <f>((Config!$F16*Commandes!AR11)+IF(ROUND((AR$8-Config!$C$7)/31,0)&gt;=(Config!$D16+Config!$E16),INDEX(Commandes!$C11:$BJ11,,COLUMN(AR$8)-COLUMN($C$8)+1-(Config!$D16+Config!$E16)),0)*Config!$G16)*Config!$C16</f>
        <v>0</v>
      </c>
      <c r="AS11" s="95">
        <f>((Config!$F16*Commandes!AS11)+IF(ROUND((AS$8-Config!$C$7)/31,0)&gt;=(Config!$D16+Config!$E16),INDEX(Commandes!$C11:$BJ11,,COLUMN(AS$8)-COLUMN($C$8)+1-(Config!$D16+Config!$E16)),0)*Config!$G16)*Config!$C16</f>
        <v>0</v>
      </c>
      <c r="AT11" s="95">
        <f>((Config!$F16*Commandes!AT11)+IF(ROUND((AT$8-Config!$C$7)/31,0)&gt;=(Config!$D16+Config!$E16),INDEX(Commandes!$C11:$BJ11,,COLUMN(AT$8)-COLUMN($C$8)+1-(Config!$D16+Config!$E16)),0)*Config!$G16)*Config!$C16</f>
        <v>0</v>
      </c>
      <c r="AU11" s="95">
        <f>((Config!$F16*Commandes!AU11)+IF(ROUND((AU$8-Config!$C$7)/31,0)&gt;=(Config!$D16+Config!$E16),INDEX(Commandes!$C11:$BJ11,,COLUMN(AU$8)-COLUMN($C$8)+1-(Config!$D16+Config!$E16)),0)*Config!$G16)*Config!$C16</f>
        <v>0</v>
      </c>
      <c r="AV11" s="95">
        <f>((Config!$F16*Commandes!AV11)+IF(ROUND((AV$8-Config!$C$7)/31,0)&gt;=(Config!$D16+Config!$E16),INDEX(Commandes!$C11:$BJ11,,COLUMN(AV$8)-COLUMN($C$8)+1-(Config!$D16+Config!$E16)),0)*Config!$G16)*Config!$C16</f>
        <v>0</v>
      </c>
      <c r="AW11" s="95">
        <f>((Config!$F16*Commandes!AW11)+IF(ROUND((AW$8-Config!$C$7)/31,0)&gt;=(Config!$D16+Config!$E16),INDEX(Commandes!$C11:$BJ11,,COLUMN(AW$8)-COLUMN($C$8)+1-(Config!$D16+Config!$E16)),0)*Config!$G16)*Config!$C16</f>
        <v>0</v>
      </c>
      <c r="AX11" s="95">
        <f>((Config!$F16*Commandes!AX11)+IF(ROUND((AX$8-Config!$C$7)/31,0)&gt;=(Config!$D16+Config!$E16),INDEX(Commandes!$C11:$BJ11,,COLUMN(AX$8)-COLUMN($C$8)+1-(Config!$D16+Config!$E16)),0)*Config!$G16)*Config!$C16</f>
        <v>0</v>
      </c>
      <c r="AY11" s="95">
        <f>((Config!$F16*Commandes!AY11)+IF(ROUND((AY$8-Config!$C$7)/31,0)&gt;=(Config!$D16+Config!$E16),INDEX(Commandes!$C11:$BJ11,,COLUMN(AY$8)-COLUMN($C$8)+1-(Config!$D16+Config!$E16)),0)*Config!$G16)*Config!$C16</f>
        <v>0</v>
      </c>
      <c r="AZ11" s="95">
        <f>((Config!$F16*Commandes!AZ11)+IF(ROUND((AZ$8-Config!$C$7)/31,0)&gt;=(Config!$D16+Config!$E16),INDEX(Commandes!$C11:$BJ11,,COLUMN(AZ$8)-COLUMN($C$8)+1-(Config!$D16+Config!$E16)),0)*Config!$G16)*Config!$C16</f>
        <v>0</v>
      </c>
      <c r="BA11" s="95">
        <f>((Config!$F16*Commandes!BA11)+IF(ROUND((BA$8-Config!$C$7)/31,0)&gt;=(Config!$D16+Config!$E16),INDEX(Commandes!$C11:$BJ11,,COLUMN(BA$8)-COLUMN($C$8)+1-(Config!$D16+Config!$E16)),0)*Config!$G16)*Config!$C16</f>
        <v>0</v>
      </c>
      <c r="BB11" s="95">
        <f>((Config!$F16*Commandes!BB11)+IF(ROUND((BB$8-Config!$C$7)/31,0)&gt;=(Config!$D16+Config!$E16),INDEX(Commandes!$C11:$BJ11,,COLUMN(BB$8)-COLUMN($C$8)+1-(Config!$D16+Config!$E16)),0)*Config!$G16)*Config!$C16</f>
        <v>0</v>
      </c>
      <c r="BC11" s="95">
        <f>((Config!$F16*Commandes!BC11)+IF(ROUND((BC$8-Config!$C$7)/31,0)&gt;=(Config!$D16+Config!$E16),INDEX(Commandes!$C11:$BJ11,,COLUMN(BC$8)-COLUMN($C$8)+1-(Config!$D16+Config!$E16)),0)*Config!$G16)*Config!$C16</f>
        <v>0</v>
      </c>
      <c r="BD11" s="95">
        <f>((Config!$F16*Commandes!BD11)+IF(ROUND((BD$8-Config!$C$7)/31,0)&gt;=(Config!$D16+Config!$E16),INDEX(Commandes!$C11:$BJ11,,COLUMN(BD$8)-COLUMN($C$8)+1-(Config!$D16+Config!$E16)),0)*Config!$G16)*Config!$C16</f>
        <v>0</v>
      </c>
      <c r="BE11" s="95">
        <f>((Config!$F16*Commandes!BE11)+IF(ROUND((BE$8-Config!$C$7)/31,0)&gt;=(Config!$D16+Config!$E16),INDEX(Commandes!$C11:$BJ11,,COLUMN(BE$8)-COLUMN($C$8)+1-(Config!$D16+Config!$E16)),0)*Config!$G16)*Config!$C16</f>
        <v>0</v>
      </c>
      <c r="BF11" s="95">
        <f>((Config!$F16*Commandes!BF11)+IF(ROUND((BF$8-Config!$C$7)/31,0)&gt;=(Config!$D16+Config!$E16),INDEX(Commandes!$C11:$BJ11,,COLUMN(BF$8)-COLUMN($C$8)+1-(Config!$D16+Config!$E16)),0)*Config!$G16)*Config!$C16</f>
        <v>0</v>
      </c>
      <c r="BG11" s="95">
        <f>((Config!$F16*Commandes!BG11)+IF(ROUND((BG$8-Config!$C$7)/31,0)&gt;=(Config!$D16+Config!$E16),INDEX(Commandes!$C11:$BJ11,,COLUMN(BG$8)-COLUMN($C$8)+1-(Config!$D16+Config!$E16)),0)*Config!$G16)*Config!$C16</f>
        <v>0</v>
      </c>
      <c r="BH11" s="95">
        <f>((Config!$F16*Commandes!BH11)+IF(ROUND((BH$8-Config!$C$7)/31,0)&gt;=(Config!$D16+Config!$E16),INDEX(Commandes!$C11:$BJ11,,COLUMN(BH$8)-COLUMN($C$8)+1-(Config!$D16+Config!$E16)),0)*Config!$G16)*Config!$C16</f>
        <v>0</v>
      </c>
      <c r="BI11" s="95">
        <f>((Config!$F16*Commandes!BI11)+IF(ROUND((BI$8-Config!$C$7)/31,0)&gt;=(Config!$D16+Config!$E16),INDEX(Commandes!$C11:$BJ11,,COLUMN(BI$8)-COLUMN($C$8)+1-(Config!$D16+Config!$E16)),0)*Config!$G16)*Config!$C16</f>
        <v>0</v>
      </c>
      <c r="BJ11" s="95">
        <f>((Config!$F16*Commandes!BJ11)+IF(ROUND((BJ$8-Config!$C$7)/31,0)&gt;=(Config!$D16+Config!$E16),INDEX(Commandes!$C11:$BJ11,,COLUMN(BJ$8)-COLUMN($C$8)+1-(Config!$D16+Config!$E16)),0)*Config!$G16)*Config!$C16</f>
        <v>0</v>
      </c>
      <c r="BK11" s="100"/>
    </row>
    <row r="12" spans="2:63">
      <c r="B12" s="71">
        <f>Config!$B$17</f>
        <v>0</v>
      </c>
      <c r="C12" s="95">
        <f>((Config!$F17*Commandes!C12)+IF(ROUND((C$8-Config!$C$7)/31,0)&gt;=(Config!$D17+Config!$E17),INDEX(Commandes!$C12:$BJ12,,COLUMN(C$8)-COLUMN($C$8)+1-(Config!$D17+Config!$E17)),0)*Config!$G17)*Config!$C17</f>
        <v>0</v>
      </c>
      <c r="D12" s="95">
        <f>((Config!$F17*Commandes!D12)+IF(ROUND((D$8-Config!$C$7)/31,0)&gt;=(Config!$D17+Config!$E17),INDEX(Commandes!$C12:$BJ12,,COLUMN(D$8)-COLUMN($C$8)+1-(Config!$D17+Config!$E17)),0)*Config!$G17)*Config!$C17</f>
        <v>0</v>
      </c>
      <c r="E12" s="95">
        <f>((Config!$F17*Commandes!E12)+IF(ROUND((E$8-Config!$C$7)/31,0)&gt;=(Config!$D17+Config!$E17),INDEX(Commandes!$C12:$BJ12,,COLUMN(E$8)-COLUMN($C$8)+1-(Config!$D17+Config!$E17)),0)*Config!$G17)*Config!$C17</f>
        <v>0</v>
      </c>
      <c r="F12" s="95">
        <f>((Config!$F17*Commandes!F12)+IF(ROUND((F$8-Config!$C$7)/31,0)&gt;=(Config!$D17+Config!$E17),INDEX(Commandes!$C12:$BJ12,,COLUMN(F$8)-COLUMN($C$8)+1-(Config!$D17+Config!$E17)),0)*Config!$G17)*Config!$C17</f>
        <v>0</v>
      </c>
      <c r="G12" s="95">
        <f>((Config!$F17*Commandes!G12)+IF(ROUND((G$8-Config!$C$7)/31,0)&gt;=(Config!$D17+Config!$E17),INDEX(Commandes!$C12:$BJ12,,COLUMN(G$8)-COLUMN($C$8)+1-(Config!$D17+Config!$E17)),0)*Config!$G17)*Config!$C17</f>
        <v>0</v>
      </c>
      <c r="H12" s="95">
        <f>((Config!$F17*Commandes!H12)+IF(ROUND((H$8-Config!$C$7)/31,0)&gt;=(Config!$D17+Config!$E17),INDEX(Commandes!$C12:$BJ12,,COLUMN(H$8)-COLUMN($C$8)+1-(Config!$D17+Config!$E17)),0)*Config!$G17)*Config!$C17</f>
        <v>0</v>
      </c>
      <c r="I12" s="95">
        <f>((Config!$F17*Commandes!I12)+IF(ROUND((I$8-Config!$C$7)/31,0)&gt;=(Config!$D17+Config!$E17),INDEX(Commandes!$C12:$BJ12,,COLUMN(I$8)-COLUMN($C$8)+1-(Config!$D17+Config!$E17)),0)*Config!$G17)*Config!$C17</f>
        <v>0</v>
      </c>
      <c r="J12" s="95">
        <f>((Config!$F17*Commandes!J12)+IF(ROUND((J$8-Config!$C$7)/31,0)&gt;=(Config!$D17+Config!$E17),INDEX(Commandes!$C12:$BJ12,,COLUMN(J$8)-COLUMN($C$8)+1-(Config!$D17+Config!$E17)),0)*Config!$G17)*Config!$C17</f>
        <v>0</v>
      </c>
      <c r="K12" s="95">
        <f>((Config!$F17*Commandes!K12)+IF(ROUND((K$8-Config!$C$7)/31,0)&gt;=(Config!$D17+Config!$E17),INDEX(Commandes!$C12:$BJ12,,COLUMN(K$8)-COLUMN($C$8)+1-(Config!$D17+Config!$E17)),0)*Config!$G17)*Config!$C17</f>
        <v>0</v>
      </c>
      <c r="L12" s="95">
        <f>((Config!$F17*Commandes!L12)+IF(ROUND((L$8-Config!$C$7)/31,0)&gt;=(Config!$D17+Config!$E17),INDEX(Commandes!$C12:$BJ12,,COLUMN(L$8)-COLUMN($C$8)+1-(Config!$D17+Config!$E17)),0)*Config!$G17)*Config!$C17</f>
        <v>0</v>
      </c>
      <c r="M12" s="95">
        <f>((Config!$F17*Commandes!M12)+IF(ROUND((M$8-Config!$C$7)/31,0)&gt;=(Config!$D17+Config!$E17),INDEX(Commandes!$C12:$BJ12,,COLUMN(M$8)-COLUMN($C$8)+1-(Config!$D17+Config!$E17)),0)*Config!$G17)*Config!$C17</f>
        <v>0</v>
      </c>
      <c r="N12" s="95">
        <f>((Config!$F17*Commandes!N12)+IF(ROUND((N$8-Config!$C$7)/31,0)&gt;=(Config!$D17+Config!$E17),INDEX(Commandes!$C12:$BJ12,,COLUMN(N$8)-COLUMN($C$8)+1-(Config!$D17+Config!$E17)),0)*Config!$G17)*Config!$C17</f>
        <v>0</v>
      </c>
      <c r="O12" s="95">
        <f>((Config!$F17*Commandes!O12)+IF(ROUND((O$8-Config!$C$7)/31,0)&gt;=(Config!$D17+Config!$E17),INDEX(Commandes!$C12:$BJ12,,COLUMN(O$8)-COLUMN($C$8)+1-(Config!$D17+Config!$E17)),0)*Config!$G17)*Config!$C17</f>
        <v>0</v>
      </c>
      <c r="P12" s="95">
        <f>((Config!$F17*Commandes!P12)+IF(ROUND((P$8-Config!$C$7)/31,0)&gt;=(Config!$D17+Config!$E17),INDEX(Commandes!$C12:$BJ12,,COLUMN(P$8)-COLUMN($C$8)+1-(Config!$D17+Config!$E17)),0)*Config!$G17)*Config!$C17</f>
        <v>0</v>
      </c>
      <c r="Q12" s="95">
        <f>((Config!$F17*Commandes!Q12)+IF(ROUND((Q$8-Config!$C$7)/31,0)&gt;=(Config!$D17+Config!$E17),INDEX(Commandes!$C12:$BJ12,,COLUMN(Q$8)-COLUMN($C$8)+1-(Config!$D17+Config!$E17)),0)*Config!$G17)*Config!$C17</f>
        <v>0</v>
      </c>
      <c r="R12" s="95">
        <f>((Config!$F17*Commandes!R12)+IF(ROUND((R$8-Config!$C$7)/31,0)&gt;=(Config!$D17+Config!$E17),INDEX(Commandes!$C12:$BJ12,,COLUMN(R$8)-COLUMN($C$8)+1-(Config!$D17+Config!$E17)),0)*Config!$G17)*Config!$C17</f>
        <v>0</v>
      </c>
      <c r="S12" s="95">
        <f>((Config!$F17*Commandes!S12)+IF(ROUND((S$8-Config!$C$7)/31,0)&gt;=(Config!$D17+Config!$E17),INDEX(Commandes!$C12:$BJ12,,COLUMN(S$8)-COLUMN($C$8)+1-(Config!$D17+Config!$E17)),0)*Config!$G17)*Config!$C17</f>
        <v>0</v>
      </c>
      <c r="T12" s="95">
        <f>((Config!$F17*Commandes!T12)+IF(ROUND((T$8-Config!$C$7)/31,0)&gt;=(Config!$D17+Config!$E17),INDEX(Commandes!$C12:$BJ12,,COLUMN(T$8)-COLUMN($C$8)+1-(Config!$D17+Config!$E17)),0)*Config!$G17)*Config!$C17</f>
        <v>0</v>
      </c>
      <c r="U12" s="95">
        <f>((Config!$F17*Commandes!U12)+IF(ROUND((U$8-Config!$C$7)/31,0)&gt;=(Config!$D17+Config!$E17),INDEX(Commandes!$C12:$BJ12,,COLUMN(U$8)-COLUMN($C$8)+1-(Config!$D17+Config!$E17)),0)*Config!$G17)*Config!$C17</f>
        <v>0</v>
      </c>
      <c r="V12" s="95">
        <f>((Config!$F17*Commandes!V12)+IF(ROUND((V$8-Config!$C$7)/31,0)&gt;=(Config!$D17+Config!$E17),INDEX(Commandes!$C12:$BJ12,,COLUMN(V$8)-COLUMN($C$8)+1-(Config!$D17+Config!$E17)),0)*Config!$G17)*Config!$C17</f>
        <v>0</v>
      </c>
      <c r="W12" s="95">
        <f>((Config!$F17*Commandes!W12)+IF(ROUND((W$8-Config!$C$7)/31,0)&gt;=(Config!$D17+Config!$E17),INDEX(Commandes!$C12:$BJ12,,COLUMN(W$8)-COLUMN($C$8)+1-(Config!$D17+Config!$E17)),0)*Config!$G17)*Config!$C17</f>
        <v>0</v>
      </c>
      <c r="X12" s="95">
        <f>((Config!$F17*Commandes!X12)+IF(ROUND((X$8-Config!$C$7)/31,0)&gt;=(Config!$D17+Config!$E17),INDEX(Commandes!$C12:$BJ12,,COLUMN(X$8)-COLUMN($C$8)+1-(Config!$D17+Config!$E17)),0)*Config!$G17)*Config!$C17</f>
        <v>0</v>
      </c>
      <c r="Y12" s="95">
        <f>((Config!$F17*Commandes!Y12)+IF(ROUND((Y$8-Config!$C$7)/31,0)&gt;=(Config!$D17+Config!$E17),INDEX(Commandes!$C12:$BJ12,,COLUMN(Y$8)-COLUMN($C$8)+1-(Config!$D17+Config!$E17)),0)*Config!$G17)*Config!$C17</f>
        <v>0</v>
      </c>
      <c r="Z12" s="95">
        <f>((Config!$F17*Commandes!Z12)+IF(ROUND((Z$8-Config!$C$7)/31,0)&gt;=(Config!$D17+Config!$E17),INDEX(Commandes!$C12:$BJ12,,COLUMN(Z$8)-COLUMN($C$8)+1-(Config!$D17+Config!$E17)),0)*Config!$G17)*Config!$C17</f>
        <v>0</v>
      </c>
      <c r="AA12" s="95">
        <f>((Config!$F17*Commandes!AA12)+IF(ROUND((AA$8-Config!$C$7)/31,0)&gt;=(Config!$D17+Config!$E17),INDEX(Commandes!$C12:$BJ12,,COLUMN(AA$8)-COLUMN($C$8)+1-(Config!$D17+Config!$E17)),0)*Config!$G17)*Config!$C17</f>
        <v>0</v>
      </c>
      <c r="AB12" s="95">
        <f>((Config!$F17*Commandes!AB12)+IF(ROUND((AB$8-Config!$C$7)/31,0)&gt;=(Config!$D17+Config!$E17),INDEX(Commandes!$C12:$BJ12,,COLUMN(AB$8)-COLUMN($C$8)+1-(Config!$D17+Config!$E17)),0)*Config!$G17)*Config!$C17</f>
        <v>0</v>
      </c>
      <c r="AC12" s="95">
        <f>((Config!$F17*Commandes!AC12)+IF(ROUND((AC$8-Config!$C$7)/31,0)&gt;=(Config!$D17+Config!$E17),INDEX(Commandes!$C12:$BJ12,,COLUMN(AC$8)-COLUMN($C$8)+1-(Config!$D17+Config!$E17)),0)*Config!$G17)*Config!$C17</f>
        <v>0</v>
      </c>
      <c r="AD12" s="95">
        <f>((Config!$F17*Commandes!AD12)+IF(ROUND((AD$8-Config!$C$7)/31,0)&gt;=(Config!$D17+Config!$E17),INDEX(Commandes!$C12:$BJ12,,COLUMN(AD$8)-COLUMN($C$8)+1-(Config!$D17+Config!$E17)),0)*Config!$G17)*Config!$C17</f>
        <v>0</v>
      </c>
      <c r="AE12" s="95">
        <f>((Config!$F17*Commandes!AE12)+IF(ROUND((AE$8-Config!$C$7)/31,0)&gt;=(Config!$D17+Config!$E17),INDEX(Commandes!$C12:$BJ12,,COLUMN(AE$8)-COLUMN($C$8)+1-(Config!$D17+Config!$E17)),0)*Config!$G17)*Config!$C17</f>
        <v>0</v>
      </c>
      <c r="AF12" s="95">
        <f>((Config!$F17*Commandes!AF12)+IF(ROUND((AF$8-Config!$C$7)/31,0)&gt;=(Config!$D17+Config!$E17),INDEX(Commandes!$C12:$BJ12,,COLUMN(AF$8)-COLUMN($C$8)+1-(Config!$D17+Config!$E17)),0)*Config!$G17)*Config!$C17</f>
        <v>0</v>
      </c>
      <c r="AG12" s="95">
        <f>((Config!$F17*Commandes!AG12)+IF(ROUND((AG$8-Config!$C$7)/31,0)&gt;=(Config!$D17+Config!$E17),INDEX(Commandes!$C12:$BJ12,,COLUMN(AG$8)-COLUMN($C$8)+1-(Config!$D17+Config!$E17)),0)*Config!$G17)*Config!$C17</f>
        <v>0</v>
      </c>
      <c r="AH12" s="95">
        <f>((Config!$F17*Commandes!AH12)+IF(ROUND((AH$8-Config!$C$7)/31,0)&gt;=(Config!$D17+Config!$E17),INDEX(Commandes!$C12:$BJ12,,COLUMN(AH$8)-COLUMN($C$8)+1-(Config!$D17+Config!$E17)),0)*Config!$G17)*Config!$C17</f>
        <v>0</v>
      </c>
      <c r="AI12" s="95">
        <f>((Config!$F17*Commandes!AI12)+IF(ROUND((AI$8-Config!$C$7)/31,0)&gt;=(Config!$D17+Config!$E17),INDEX(Commandes!$C12:$BJ12,,COLUMN(AI$8)-COLUMN($C$8)+1-(Config!$D17+Config!$E17)),0)*Config!$G17)*Config!$C17</f>
        <v>0</v>
      </c>
      <c r="AJ12" s="95">
        <f>((Config!$F17*Commandes!AJ12)+IF(ROUND((AJ$8-Config!$C$7)/31,0)&gt;=(Config!$D17+Config!$E17),INDEX(Commandes!$C12:$BJ12,,COLUMN(AJ$8)-COLUMN($C$8)+1-(Config!$D17+Config!$E17)),0)*Config!$G17)*Config!$C17</f>
        <v>0</v>
      </c>
      <c r="AK12" s="95">
        <f>((Config!$F17*Commandes!AK12)+IF(ROUND((AK$8-Config!$C$7)/31,0)&gt;=(Config!$D17+Config!$E17),INDEX(Commandes!$C12:$BJ12,,COLUMN(AK$8)-COLUMN($C$8)+1-(Config!$D17+Config!$E17)),0)*Config!$G17)*Config!$C17</f>
        <v>0</v>
      </c>
      <c r="AL12" s="95">
        <f>((Config!$F17*Commandes!AL12)+IF(ROUND((AL$8-Config!$C$7)/31,0)&gt;=(Config!$D17+Config!$E17),INDEX(Commandes!$C12:$BJ12,,COLUMN(AL$8)-COLUMN($C$8)+1-(Config!$D17+Config!$E17)),0)*Config!$G17)*Config!$C17</f>
        <v>0</v>
      </c>
      <c r="AM12" s="95">
        <f>((Config!$F17*Commandes!AM12)+IF(ROUND((AM$8-Config!$C$7)/31,0)&gt;=(Config!$D17+Config!$E17),INDEX(Commandes!$C12:$BJ12,,COLUMN(AM$8)-COLUMN($C$8)+1-(Config!$D17+Config!$E17)),0)*Config!$G17)*Config!$C17</f>
        <v>0</v>
      </c>
      <c r="AN12" s="95">
        <f>((Config!$F17*Commandes!AN12)+IF(ROUND((AN$8-Config!$C$7)/31,0)&gt;=(Config!$D17+Config!$E17),INDEX(Commandes!$C12:$BJ12,,COLUMN(AN$8)-COLUMN($C$8)+1-(Config!$D17+Config!$E17)),0)*Config!$G17)*Config!$C17</f>
        <v>0</v>
      </c>
      <c r="AO12" s="95">
        <f>((Config!$F17*Commandes!AO12)+IF(ROUND((AO$8-Config!$C$7)/31,0)&gt;=(Config!$D17+Config!$E17),INDEX(Commandes!$C12:$BJ12,,COLUMN(AO$8)-COLUMN($C$8)+1-(Config!$D17+Config!$E17)),0)*Config!$G17)*Config!$C17</f>
        <v>0</v>
      </c>
      <c r="AP12" s="95">
        <f>((Config!$F17*Commandes!AP12)+IF(ROUND((AP$8-Config!$C$7)/31,0)&gt;=(Config!$D17+Config!$E17),INDEX(Commandes!$C12:$BJ12,,COLUMN(AP$8)-COLUMN($C$8)+1-(Config!$D17+Config!$E17)),0)*Config!$G17)*Config!$C17</f>
        <v>0</v>
      </c>
      <c r="AQ12" s="95">
        <f>((Config!$F17*Commandes!AQ12)+IF(ROUND((AQ$8-Config!$C$7)/31,0)&gt;=(Config!$D17+Config!$E17),INDEX(Commandes!$C12:$BJ12,,COLUMN(AQ$8)-COLUMN($C$8)+1-(Config!$D17+Config!$E17)),0)*Config!$G17)*Config!$C17</f>
        <v>0</v>
      </c>
      <c r="AR12" s="95">
        <f>((Config!$F17*Commandes!AR12)+IF(ROUND((AR$8-Config!$C$7)/31,0)&gt;=(Config!$D17+Config!$E17),INDEX(Commandes!$C12:$BJ12,,COLUMN(AR$8)-COLUMN($C$8)+1-(Config!$D17+Config!$E17)),0)*Config!$G17)*Config!$C17</f>
        <v>0</v>
      </c>
      <c r="AS12" s="95">
        <f>((Config!$F17*Commandes!AS12)+IF(ROUND((AS$8-Config!$C$7)/31,0)&gt;=(Config!$D17+Config!$E17),INDEX(Commandes!$C12:$BJ12,,COLUMN(AS$8)-COLUMN($C$8)+1-(Config!$D17+Config!$E17)),0)*Config!$G17)*Config!$C17</f>
        <v>0</v>
      </c>
      <c r="AT12" s="95">
        <f>((Config!$F17*Commandes!AT12)+IF(ROUND((AT$8-Config!$C$7)/31,0)&gt;=(Config!$D17+Config!$E17),INDEX(Commandes!$C12:$BJ12,,COLUMN(AT$8)-COLUMN($C$8)+1-(Config!$D17+Config!$E17)),0)*Config!$G17)*Config!$C17</f>
        <v>0</v>
      </c>
      <c r="AU12" s="95">
        <f>((Config!$F17*Commandes!AU12)+IF(ROUND((AU$8-Config!$C$7)/31,0)&gt;=(Config!$D17+Config!$E17),INDEX(Commandes!$C12:$BJ12,,COLUMN(AU$8)-COLUMN($C$8)+1-(Config!$D17+Config!$E17)),0)*Config!$G17)*Config!$C17</f>
        <v>0</v>
      </c>
      <c r="AV12" s="95">
        <f>((Config!$F17*Commandes!AV12)+IF(ROUND((AV$8-Config!$C$7)/31,0)&gt;=(Config!$D17+Config!$E17),INDEX(Commandes!$C12:$BJ12,,COLUMN(AV$8)-COLUMN($C$8)+1-(Config!$D17+Config!$E17)),0)*Config!$G17)*Config!$C17</f>
        <v>0</v>
      </c>
      <c r="AW12" s="95">
        <f>((Config!$F17*Commandes!AW12)+IF(ROUND((AW$8-Config!$C$7)/31,0)&gt;=(Config!$D17+Config!$E17),INDEX(Commandes!$C12:$BJ12,,COLUMN(AW$8)-COLUMN($C$8)+1-(Config!$D17+Config!$E17)),0)*Config!$G17)*Config!$C17</f>
        <v>0</v>
      </c>
      <c r="AX12" s="95">
        <f>((Config!$F17*Commandes!AX12)+IF(ROUND((AX$8-Config!$C$7)/31,0)&gt;=(Config!$D17+Config!$E17),INDEX(Commandes!$C12:$BJ12,,COLUMN(AX$8)-COLUMN($C$8)+1-(Config!$D17+Config!$E17)),0)*Config!$G17)*Config!$C17</f>
        <v>0</v>
      </c>
      <c r="AY12" s="95">
        <f>((Config!$F17*Commandes!AY12)+IF(ROUND((AY$8-Config!$C$7)/31,0)&gt;=(Config!$D17+Config!$E17),INDEX(Commandes!$C12:$BJ12,,COLUMN(AY$8)-COLUMN($C$8)+1-(Config!$D17+Config!$E17)),0)*Config!$G17)*Config!$C17</f>
        <v>0</v>
      </c>
      <c r="AZ12" s="95">
        <f>((Config!$F17*Commandes!AZ12)+IF(ROUND((AZ$8-Config!$C$7)/31,0)&gt;=(Config!$D17+Config!$E17),INDEX(Commandes!$C12:$BJ12,,COLUMN(AZ$8)-COLUMN($C$8)+1-(Config!$D17+Config!$E17)),0)*Config!$G17)*Config!$C17</f>
        <v>0</v>
      </c>
      <c r="BA12" s="95">
        <f>((Config!$F17*Commandes!BA12)+IF(ROUND((BA$8-Config!$C$7)/31,0)&gt;=(Config!$D17+Config!$E17),INDEX(Commandes!$C12:$BJ12,,COLUMN(BA$8)-COLUMN($C$8)+1-(Config!$D17+Config!$E17)),0)*Config!$G17)*Config!$C17</f>
        <v>0</v>
      </c>
      <c r="BB12" s="95">
        <f>((Config!$F17*Commandes!BB12)+IF(ROUND((BB$8-Config!$C$7)/31,0)&gt;=(Config!$D17+Config!$E17),INDEX(Commandes!$C12:$BJ12,,COLUMN(BB$8)-COLUMN($C$8)+1-(Config!$D17+Config!$E17)),0)*Config!$G17)*Config!$C17</f>
        <v>0</v>
      </c>
      <c r="BC12" s="95">
        <f>((Config!$F17*Commandes!BC12)+IF(ROUND((BC$8-Config!$C$7)/31,0)&gt;=(Config!$D17+Config!$E17),INDEX(Commandes!$C12:$BJ12,,COLUMN(BC$8)-COLUMN($C$8)+1-(Config!$D17+Config!$E17)),0)*Config!$G17)*Config!$C17</f>
        <v>0</v>
      </c>
      <c r="BD12" s="95">
        <f>((Config!$F17*Commandes!BD12)+IF(ROUND((BD$8-Config!$C$7)/31,0)&gt;=(Config!$D17+Config!$E17),INDEX(Commandes!$C12:$BJ12,,COLUMN(BD$8)-COLUMN($C$8)+1-(Config!$D17+Config!$E17)),0)*Config!$G17)*Config!$C17</f>
        <v>0</v>
      </c>
      <c r="BE12" s="95">
        <f>((Config!$F17*Commandes!BE12)+IF(ROUND((BE$8-Config!$C$7)/31,0)&gt;=(Config!$D17+Config!$E17),INDEX(Commandes!$C12:$BJ12,,COLUMN(BE$8)-COLUMN($C$8)+1-(Config!$D17+Config!$E17)),0)*Config!$G17)*Config!$C17</f>
        <v>0</v>
      </c>
      <c r="BF12" s="95">
        <f>((Config!$F17*Commandes!BF12)+IF(ROUND((BF$8-Config!$C$7)/31,0)&gt;=(Config!$D17+Config!$E17),INDEX(Commandes!$C12:$BJ12,,COLUMN(BF$8)-COLUMN($C$8)+1-(Config!$D17+Config!$E17)),0)*Config!$G17)*Config!$C17</f>
        <v>0</v>
      </c>
      <c r="BG12" s="95">
        <f>((Config!$F17*Commandes!BG12)+IF(ROUND((BG$8-Config!$C$7)/31,0)&gt;=(Config!$D17+Config!$E17),INDEX(Commandes!$C12:$BJ12,,COLUMN(BG$8)-COLUMN($C$8)+1-(Config!$D17+Config!$E17)),0)*Config!$G17)*Config!$C17</f>
        <v>0</v>
      </c>
      <c r="BH12" s="95">
        <f>((Config!$F17*Commandes!BH12)+IF(ROUND((BH$8-Config!$C$7)/31,0)&gt;=(Config!$D17+Config!$E17),INDEX(Commandes!$C12:$BJ12,,COLUMN(BH$8)-COLUMN($C$8)+1-(Config!$D17+Config!$E17)),0)*Config!$G17)*Config!$C17</f>
        <v>0</v>
      </c>
      <c r="BI12" s="95">
        <f>((Config!$F17*Commandes!BI12)+IF(ROUND((BI$8-Config!$C$7)/31,0)&gt;=(Config!$D17+Config!$E17),INDEX(Commandes!$C12:$BJ12,,COLUMN(BI$8)-COLUMN($C$8)+1-(Config!$D17+Config!$E17)),0)*Config!$G17)*Config!$C17</f>
        <v>0</v>
      </c>
      <c r="BJ12" s="95">
        <f>((Config!$F17*Commandes!BJ12)+IF(ROUND((BJ$8-Config!$C$7)/31,0)&gt;=(Config!$D17+Config!$E17),INDEX(Commandes!$C12:$BJ12,,COLUMN(BJ$8)-COLUMN($C$8)+1-(Config!$D17+Config!$E17)),0)*Config!$G17)*Config!$C17</f>
        <v>0</v>
      </c>
      <c r="BK12" s="100"/>
    </row>
    <row r="13" spans="2:63">
      <c r="B13" s="71">
        <f>Config!$B$18</f>
        <v>0</v>
      </c>
      <c r="C13" s="95">
        <f>((Config!$F18*Commandes!C13)+IF(ROUND((C$8-Config!$C$7)/31,0)&gt;=(Config!$D18+Config!$E18),INDEX(Commandes!$C13:$BJ13,,COLUMN(C$8)-COLUMN($C$8)+1-(Config!$D18+Config!$E18)),0)*Config!$G18)*Config!$C18</f>
        <v>0</v>
      </c>
      <c r="D13" s="95">
        <f>((Config!$F18*Commandes!D13)+IF(ROUND((D$8-Config!$C$7)/31,0)&gt;=(Config!$D18+Config!$E18),INDEX(Commandes!$C13:$BJ13,,COLUMN(D$8)-COLUMN($C$8)+1-(Config!$D18+Config!$E18)),0)*Config!$G18)*Config!$C18</f>
        <v>0</v>
      </c>
      <c r="E13" s="95">
        <f>((Config!$F18*Commandes!E13)+IF(ROUND((E$8-Config!$C$7)/31,0)&gt;=(Config!$D18+Config!$E18),INDEX(Commandes!$C13:$BJ13,,COLUMN(E$8)-COLUMN($C$8)+1-(Config!$D18+Config!$E18)),0)*Config!$G18)*Config!$C18</f>
        <v>0</v>
      </c>
      <c r="F13" s="95">
        <f>((Config!$F18*Commandes!F13)+IF(ROUND((F$8-Config!$C$7)/31,0)&gt;=(Config!$D18+Config!$E18),INDEX(Commandes!$C13:$BJ13,,COLUMN(F$8)-COLUMN($C$8)+1-(Config!$D18+Config!$E18)),0)*Config!$G18)*Config!$C18</f>
        <v>0</v>
      </c>
      <c r="G13" s="95">
        <f>((Config!$F18*Commandes!G13)+IF(ROUND((G$8-Config!$C$7)/31,0)&gt;=(Config!$D18+Config!$E18),INDEX(Commandes!$C13:$BJ13,,COLUMN(G$8)-COLUMN($C$8)+1-(Config!$D18+Config!$E18)),0)*Config!$G18)*Config!$C18</f>
        <v>0</v>
      </c>
      <c r="H13" s="95">
        <f>((Config!$F18*Commandes!H13)+IF(ROUND((H$8-Config!$C$7)/31,0)&gt;=(Config!$D18+Config!$E18),INDEX(Commandes!$C13:$BJ13,,COLUMN(H$8)-COLUMN($C$8)+1-(Config!$D18+Config!$E18)),0)*Config!$G18)*Config!$C18</f>
        <v>0</v>
      </c>
      <c r="I13" s="95">
        <f>((Config!$F18*Commandes!I13)+IF(ROUND((I$8-Config!$C$7)/31,0)&gt;=(Config!$D18+Config!$E18),INDEX(Commandes!$C13:$BJ13,,COLUMN(I$8)-COLUMN($C$8)+1-(Config!$D18+Config!$E18)),0)*Config!$G18)*Config!$C18</f>
        <v>0</v>
      </c>
      <c r="J13" s="95">
        <f>((Config!$F18*Commandes!J13)+IF(ROUND((J$8-Config!$C$7)/31,0)&gt;=(Config!$D18+Config!$E18),INDEX(Commandes!$C13:$BJ13,,COLUMN(J$8)-COLUMN($C$8)+1-(Config!$D18+Config!$E18)),0)*Config!$G18)*Config!$C18</f>
        <v>0</v>
      </c>
      <c r="K13" s="95">
        <f>((Config!$F18*Commandes!K13)+IF(ROUND((K$8-Config!$C$7)/31,0)&gt;=(Config!$D18+Config!$E18),INDEX(Commandes!$C13:$BJ13,,COLUMN(K$8)-COLUMN($C$8)+1-(Config!$D18+Config!$E18)),0)*Config!$G18)*Config!$C18</f>
        <v>0</v>
      </c>
      <c r="L13" s="95">
        <f>((Config!$F18*Commandes!L13)+IF(ROUND((L$8-Config!$C$7)/31,0)&gt;=(Config!$D18+Config!$E18),INDEX(Commandes!$C13:$BJ13,,COLUMN(L$8)-COLUMN($C$8)+1-(Config!$D18+Config!$E18)),0)*Config!$G18)*Config!$C18</f>
        <v>0</v>
      </c>
      <c r="M13" s="95">
        <f>((Config!$F18*Commandes!M13)+IF(ROUND((M$8-Config!$C$7)/31,0)&gt;=(Config!$D18+Config!$E18),INDEX(Commandes!$C13:$BJ13,,COLUMN(M$8)-COLUMN($C$8)+1-(Config!$D18+Config!$E18)),0)*Config!$G18)*Config!$C18</f>
        <v>0</v>
      </c>
      <c r="N13" s="95">
        <f>((Config!$F18*Commandes!N13)+IF(ROUND((N$8-Config!$C$7)/31,0)&gt;=(Config!$D18+Config!$E18),INDEX(Commandes!$C13:$BJ13,,COLUMN(N$8)-COLUMN($C$8)+1-(Config!$D18+Config!$E18)),0)*Config!$G18)*Config!$C18</f>
        <v>0</v>
      </c>
      <c r="O13" s="95">
        <f>((Config!$F18*Commandes!O13)+IF(ROUND((O$8-Config!$C$7)/31,0)&gt;=(Config!$D18+Config!$E18),INDEX(Commandes!$C13:$BJ13,,COLUMN(O$8)-COLUMN($C$8)+1-(Config!$D18+Config!$E18)),0)*Config!$G18)*Config!$C18</f>
        <v>0</v>
      </c>
      <c r="P13" s="95">
        <f>((Config!$F18*Commandes!P13)+IF(ROUND((P$8-Config!$C$7)/31,0)&gt;=(Config!$D18+Config!$E18),INDEX(Commandes!$C13:$BJ13,,COLUMN(P$8)-COLUMN($C$8)+1-(Config!$D18+Config!$E18)),0)*Config!$G18)*Config!$C18</f>
        <v>0</v>
      </c>
      <c r="Q13" s="95">
        <f>((Config!$F18*Commandes!Q13)+IF(ROUND((Q$8-Config!$C$7)/31,0)&gt;=(Config!$D18+Config!$E18),INDEX(Commandes!$C13:$BJ13,,COLUMN(Q$8)-COLUMN($C$8)+1-(Config!$D18+Config!$E18)),0)*Config!$G18)*Config!$C18</f>
        <v>0</v>
      </c>
      <c r="R13" s="95">
        <f>((Config!$F18*Commandes!R13)+IF(ROUND((R$8-Config!$C$7)/31,0)&gt;=(Config!$D18+Config!$E18),INDEX(Commandes!$C13:$BJ13,,COLUMN(R$8)-COLUMN($C$8)+1-(Config!$D18+Config!$E18)),0)*Config!$G18)*Config!$C18</f>
        <v>0</v>
      </c>
      <c r="S13" s="95">
        <f>((Config!$F18*Commandes!S13)+IF(ROUND((S$8-Config!$C$7)/31,0)&gt;=(Config!$D18+Config!$E18),INDEX(Commandes!$C13:$BJ13,,COLUMN(S$8)-COLUMN($C$8)+1-(Config!$D18+Config!$E18)),0)*Config!$G18)*Config!$C18</f>
        <v>0</v>
      </c>
      <c r="T13" s="95">
        <f>((Config!$F18*Commandes!T13)+IF(ROUND((T$8-Config!$C$7)/31,0)&gt;=(Config!$D18+Config!$E18),INDEX(Commandes!$C13:$BJ13,,COLUMN(T$8)-COLUMN($C$8)+1-(Config!$D18+Config!$E18)),0)*Config!$G18)*Config!$C18</f>
        <v>0</v>
      </c>
      <c r="U13" s="95">
        <f>((Config!$F18*Commandes!U13)+IF(ROUND((U$8-Config!$C$7)/31,0)&gt;=(Config!$D18+Config!$E18),INDEX(Commandes!$C13:$BJ13,,COLUMN(U$8)-COLUMN($C$8)+1-(Config!$D18+Config!$E18)),0)*Config!$G18)*Config!$C18</f>
        <v>0</v>
      </c>
      <c r="V13" s="95">
        <f>((Config!$F18*Commandes!V13)+IF(ROUND((V$8-Config!$C$7)/31,0)&gt;=(Config!$D18+Config!$E18),INDEX(Commandes!$C13:$BJ13,,COLUMN(V$8)-COLUMN($C$8)+1-(Config!$D18+Config!$E18)),0)*Config!$G18)*Config!$C18</f>
        <v>0</v>
      </c>
      <c r="W13" s="95">
        <f>((Config!$F18*Commandes!W13)+IF(ROUND((W$8-Config!$C$7)/31,0)&gt;=(Config!$D18+Config!$E18),INDEX(Commandes!$C13:$BJ13,,COLUMN(W$8)-COLUMN($C$8)+1-(Config!$D18+Config!$E18)),0)*Config!$G18)*Config!$C18</f>
        <v>0</v>
      </c>
      <c r="X13" s="95">
        <f>((Config!$F18*Commandes!X13)+IF(ROUND((X$8-Config!$C$7)/31,0)&gt;=(Config!$D18+Config!$E18),INDEX(Commandes!$C13:$BJ13,,COLUMN(X$8)-COLUMN($C$8)+1-(Config!$D18+Config!$E18)),0)*Config!$G18)*Config!$C18</f>
        <v>0</v>
      </c>
      <c r="Y13" s="95">
        <f>((Config!$F18*Commandes!Y13)+IF(ROUND((Y$8-Config!$C$7)/31,0)&gt;=(Config!$D18+Config!$E18),INDEX(Commandes!$C13:$BJ13,,COLUMN(Y$8)-COLUMN($C$8)+1-(Config!$D18+Config!$E18)),0)*Config!$G18)*Config!$C18</f>
        <v>0</v>
      </c>
      <c r="Z13" s="95">
        <f>((Config!$F18*Commandes!Z13)+IF(ROUND((Z$8-Config!$C$7)/31,0)&gt;=(Config!$D18+Config!$E18),INDEX(Commandes!$C13:$BJ13,,COLUMN(Z$8)-COLUMN($C$8)+1-(Config!$D18+Config!$E18)),0)*Config!$G18)*Config!$C18</f>
        <v>0</v>
      </c>
      <c r="AA13" s="95">
        <f>((Config!$F18*Commandes!AA13)+IF(ROUND((AA$8-Config!$C$7)/31,0)&gt;=(Config!$D18+Config!$E18),INDEX(Commandes!$C13:$BJ13,,COLUMN(AA$8)-COLUMN($C$8)+1-(Config!$D18+Config!$E18)),0)*Config!$G18)*Config!$C18</f>
        <v>0</v>
      </c>
      <c r="AB13" s="95">
        <f>((Config!$F18*Commandes!AB13)+IF(ROUND((AB$8-Config!$C$7)/31,0)&gt;=(Config!$D18+Config!$E18),INDEX(Commandes!$C13:$BJ13,,COLUMN(AB$8)-COLUMN($C$8)+1-(Config!$D18+Config!$E18)),0)*Config!$G18)*Config!$C18</f>
        <v>0</v>
      </c>
      <c r="AC13" s="95">
        <f>((Config!$F18*Commandes!AC13)+IF(ROUND((AC$8-Config!$C$7)/31,0)&gt;=(Config!$D18+Config!$E18),INDEX(Commandes!$C13:$BJ13,,COLUMN(AC$8)-COLUMN($C$8)+1-(Config!$D18+Config!$E18)),0)*Config!$G18)*Config!$C18</f>
        <v>0</v>
      </c>
      <c r="AD13" s="95">
        <f>((Config!$F18*Commandes!AD13)+IF(ROUND((AD$8-Config!$C$7)/31,0)&gt;=(Config!$D18+Config!$E18),INDEX(Commandes!$C13:$BJ13,,COLUMN(AD$8)-COLUMN($C$8)+1-(Config!$D18+Config!$E18)),0)*Config!$G18)*Config!$C18</f>
        <v>0</v>
      </c>
      <c r="AE13" s="95">
        <f>((Config!$F18*Commandes!AE13)+IF(ROUND((AE$8-Config!$C$7)/31,0)&gt;=(Config!$D18+Config!$E18),INDEX(Commandes!$C13:$BJ13,,COLUMN(AE$8)-COLUMN($C$8)+1-(Config!$D18+Config!$E18)),0)*Config!$G18)*Config!$C18</f>
        <v>0</v>
      </c>
      <c r="AF13" s="95">
        <f>((Config!$F18*Commandes!AF13)+IF(ROUND((AF$8-Config!$C$7)/31,0)&gt;=(Config!$D18+Config!$E18),INDEX(Commandes!$C13:$BJ13,,COLUMN(AF$8)-COLUMN($C$8)+1-(Config!$D18+Config!$E18)),0)*Config!$G18)*Config!$C18</f>
        <v>0</v>
      </c>
      <c r="AG13" s="95">
        <f>((Config!$F18*Commandes!AG13)+IF(ROUND((AG$8-Config!$C$7)/31,0)&gt;=(Config!$D18+Config!$E18),INDEX(Commandes!$C13:$BJ13,,COLUMN(AG$8)-COLUMN($C$8)+1-(Config!$D18+Config!$E18)),0)*Config!$G18)*Config!$C18</f>
        <v>0</v>
      </c>
      <c r="AH13" s="95">
        <f>((Config!$F18*Commandes!AH13)+IF(ROUND((AH$8-Config!$C$7)/31,0)&gt;=(Config!$D18+Config!$E18),INDEX(Commandes!$C13:$BJ13,,COLUMN(AH$8)-COLUMN($C$8)+1-(Config!$D18+Config!$E18)),0)*Config!$G18)*Config!$C18</f>
        <v>0</v>
      </c>
      <c r="AI13" s="95">
        <f>((Config!$F18*Commandes!AI13)+IF(ROUND((AI$8-Config!$C$7)/31,0)&gt;=(Config!$D18+Config!$E18),INDEX(Commandes!$C13:$BJ13,,COLUMN(AI$8)-COLUMN($C$8)+1-(Config!$D18+Config!$E18)),0)*Config!$G18)*Config!$C18</f>
        <v>0</v>
      </c>
      <c r="AJ13" s="95">
        <f>((Config!$F18*Commandes!AJ13)+IF(ROUND((AJ$8-Config!$C$7)/31,0)&gt;=(Config!$D18+Config!$E18),INDEX(Commandes!$C13:$BJ13,,COLUMN(AJ$8)-COLUMN($C$8)+1-(Config!$D18+Config!$E18)),0)*Config!$G18)*Config!$C18</f>
        <v>0</v>
      </c>
      <c r="AK13" s="95">
        <f>((Config!$F18*Commandes!AK13)+IF(ROUND((AK$8-Config!$C$7)/31,0)&gt;=(Config!$D18+Config!$E18),INDEX(Commandes!$C13:$BJ13,,COLUMN(AK$8)-COLUMN($C$8)+1-(Config!$D18+Config!$E18)),0)*Config!$G18)*Config!$C18</f>
        <v>0</v>
      </c>
      <c r="AL13" s="95">
        <f>((Config!$F18*Commandes!AL13)+IF(ROUND((AL$8-Config!$C$7)/31,0)&gt;=(Config!$D18+Config!$E18),INDEX(Commandes!$C13:$BJ13,,COLUMN(AL$8)-COLUMN($C$8)+1-(Config!$D18+Config!$E18)),0)*Config!$G18)*Config!$C18</f>
        <v>0</v>
      </c>
      <c r="AM13" s="95">
        <f>((Config!$F18*Commandes!AM13)+IF(ROUND((AM$8-Config!$C$7)/31,0)&gt;=(Config!$D18+Config!$E18),INDEX(Commandes!$C13:$BJ13,,COLUMN(AM$8)-COLUMN($C$8)+1-(Config!$D18+Config!$E18)),0)*Config!$G18)*Config!$C18</f>
        <v>0</v>
      </c>
      <c r="AN13" s="95">
        <f>((Config!$F18*Commandes!AN13)+IF(ROUND((AN$8-Config!$C$7)/31,0)&gt;=(Config!$D18+Config!$E18),INDEX(Commandes!$C13:$BJ13,,COLUMN(AN$8)-COLUMN($C$8)+1-(Config!$D18+Config!$E18)),0)*Config!$G18)*Config!$C18</f>
        <v>0</v>
      </c>
      <c r="AO13" s="95">
        <f>((Config!$F18*Commandes!AO13)+IF(ROUND((AO$8-Config!$C$7)/31,0)&gt;=(Config!$D18+Config!$E18),INDEX(Commandes!$C13:$BJ13,,COLUMN(AO$8)-COLUMN($C$8)+1-(Config!$D18+Config!$E18)),0)*Config!$G18)*Config!$C18</f>
        <v>0</v>
      </c>
      <c r="AP13" s="95">
        <f>((Config!$F18*Commandes!AP13)+IF(ROUND((AP$8-Config!$C$7)/31,0)&gt;=(Config!$D18+Config!$E18),INDEX(Commandes!$C13:$BJ13,,COLUMN(AP$8)-COLUMN($C$8)+1-(Config!$D18+Config!$E18)),0)*Config!$G18)*Config!$C18</f>
        <v>0</v>
      </c>
      <c r="AQ13" s="95">
        <f>((Config!$F18*Commandes!AQ13)+IF(ROUND((AQ$8-Config!$C$7)/31,0)&gt;=(Config!$D18+Config!$E18),INDEX(Commandes!$C13:$BJ13,,COLUMN(AQ$8)-COLUMN($C$8)+1-(Config!$D18+Config!$E18)),0)*Config!$G18)*Config!$C18</f>
        <v>0</v>
      </c>
      <c r="AR13" s="95">
        <f>((Config!$F18*Commandes!AR13)+IF(ROUND((AR$8-Config!$C$7)/31,0)&gt;=(Config!$D18+Config!$E18),INDEX(Commandes!$C13:$BJ13,,COLUMN(AR$8)-COLUMN($C$8)+1-(Config!$D18+Config!$E18)),0)*Config!$G18)*Config!$C18</f>
        <v>0</v>
      </c>
      <c r="AS13" s="95">
        <f>((Config!$F18*Commandes!AS13)+IF(ROUND((AS$8-Config!$C$7)/31,0)&gt;=(Config!$D18+Config!$E18),INDEX(Commandes!$C13:$BJ13,,COLUMN(AS$8)-COLUMN($C$8)+1-(Config!$D18+Config!$E18)),0)*Config!$G18)*Config!$C18</f>
        <v>0</v>
      </c>
      <c r="AT13" s="95">
        <f>((Config!$F18*Commandes!AT13)+IF(ROUND((AT$8-Config!$C$7)/31,0)&gt;=(Config!$D18+Config!$E18),INDEX(Commandes!$C13:$BJ13,,COLUMN(AT$8)-COLUMN($C$8)+1-(Config!$D18+Config!$E18)),0)*Config!$G18)*Config!$C18</f>
        <v>0</v>
      </c>
      <c r="AU13" s="95">
        <f>((Config!$F18*Commandes!AU13)+IF(ROUND((AU$8-Config!$C$7)/31,0)&gt;=(Config!$D18+Config!$E18),INDEX(Commandes!$C13:$BJ13,,COLUMN(AU$8)-COLUMN($C$8)+1-(Config!$D18+Config!$E18)),0)*Config!$G18)*Config!$C18</f>
        <v>0</v>
      </c>
      <c r="AV13" s="95">
        <f>((Config!$F18*Commandes!AV13)+IF(ROUND((AV$8-Config!$C$7)/31,0)&gt;=(Config!$D18+Config!$E18),INDEX(Commandes!$C13:$BJ13,,COLUMN(AV$8)-COLUMN($C$8)+1-(Config!$D18+Config!$E18)),0)*Config!$G18)*Config!$C18</f>
        <v>0</v>
      </c>
      <c r="AW13" s="95">
        <f>((Config!$F18*Commandes!AW13)+IF(ROUND((AW$8-Config!$C$7)/31,0)&gt;=(Config!$D18+Config!$E18),INDEX(Commandes!$C13:$BJ13,,COLUMN(AW$8)-COLUMN($C$8)+1-(Config!$D18+Config!$E18)),0)*Config!$G18)*Config!$C18</f>
        <v>0</v>
      </c>
      <c r="AX13" s="95">
        <f>((Config!$F18*Commandes!AX13)+IF(ROUND((AX$8-Config!$C$7)/31,0)&gt;=(Config!$D18+Config!$E18),INDEX(Commandes!$C13:$BJ13,,COLUMN(AX$8)-COLUMN($C$8)+1-(Config!$D18+Config!$E18)),0)*Config!$G18)*Config!$C18</f>
        <v>0</v>
      </c>
      <c r="AY13" s="95">
        <f>((Config!$F18*Commandes!AY13)+IF(ROUND((AY$8-Config!$C$7)/31,0)&gt;=(Config!$D18+Config!$E18),INDEX(Commandes!$C13:$BJ13,,COLUMN(AY$8)-COLUMN($C$8)+1-(Config!$D18+Config!$E18)),0)*Config!$G18)*Config!$C18</f>
        <v>0</v>
      </c>
      <c r="AZ13" s="95">
        <f>((Config!$F18*Commandes!AZ13)+IF(ROUND((AZ$8-Config!$C$7)/31,0)&gt;=(Config!$D18+Config!$E18),INDEX(Commandes!$C13:$BJ13,,COLUMN(AZ$8)-COLUMN($C$8)+1-(Config!$D18+Config!$E18)),0)*Config!$G18)*Config!$C18</f>
        <v>0</v>
      </c>
      <c r="BA13" s="95">
        <f>((Config!$F18*Commandes!BA13)+IF(ROUND((BA$8-Config!$C$7)/31,0)&gt;=(Config!$D18+Config!$E18),INDEX(Commandes!$C13:$BJ13,,COLUMN(BA$8)-COLUMN($C$8)+1-(Config!$D18+Config!$E18)),0)*Config!$G18)*Config!$C18</f>
        <v>0</v>
      </c>
      <c r="BB13" s="95">
        <f>((Config!$F18*Commandes!BB13)+IF(ROUND((BB$8-Config!$C$7)/31,0)&gt;=(Config!$D18+Config!$E18),INDEX(Commandes!$C13:$BJ13,,COLUMN(BB$8)-COLUMN($C$8)+1-(Config!$D18+Config!$E18)),0)*Config!$G18)*Config!$C18</f>
        <v>0</v>
      </c>
      <c r="BC13" s="95">
        <f>((Config!$F18*Commandes!BC13)+IF(ROUND((BC$8-Config!$C$7)/31,0)&gt;=(Config!$D18+Config!$E18),INDEX(Commandes!$C13:$BJ13,,COLUMN(BC$8)-COLUMN($C$8)+1-(Config!$D18+Config!$E18)),0)*Config!$G18)*Config!$C18</f>
        <v>0</v>
      </c>
      <c r="BD13" s="95">
        <f>((Config!$F18*Commandes!BD13)+IF(ROUND((BD$8-Config!$C$7)/31,0)&gt;=(Config!$D18+Config!$E18),INDEX(Commandes!$C13:$BJ13,,COLUMN(BD$8)-COLUMN($C$8)+1-(Config!$D18+Config!$E18)),0)*Config!$G18)*Config!$C18</f>
        <v>0</v>
      </c>
      <c r="BE13" s="95">
        <f>((Config!$F18*Commandes!BE13)+IF(ROUND((BE$8-Config!$C$7)/31,0)&gt;=(Config!$D18+Config!$E18),INDEX(Commandes!$C13:$BJ13,,COLUMN(BE$8)-COLUMN($C$8)+1-(Config!$D18+Config!$E18)),0)*Config!$G18)*Config!$C18</f>
        <v>0</v>
      </c>
      <c r="BF13" s="95">
        <f>((Config!$F18*Commandes!BF13)+IF(ROUND((BF$8-Config!$C$7)/31,0)&gt;=(Config!$D18+Config!$E18),INDEX(Commandes!$C13:$BJ13,,COLUMN(BF$8)-COLUMN($C$8)+1-(Config!$D18+Config!$E18)),0)*Config!$G18)*Config!$C18</f>
        <v>0</v>
      </c>
      <c r="BG13" s="95">
        <f>((Config!$F18*Commandes!BG13)+IF(ROUND((BG$8-Config!$C$7)/31,0)&gt;=(Config!$D18+Config!$E18),INDEX(Commandes!$C13:$BJ13,,COLUMN(BG$8)-COLUMN($C$8)+1-(Config!$D18+Config!$E18)),0)*Config!$G18)*Config!$C18</f>
        <v>0</v>
      </c>
      <c r="BH13" s="95">
        <f>((Config!$F18*Commandes!BH13)+IF(ROUND((BH$8-Config!$C$7)/31,0)&gt;=(Config!$D18+Config!$E18),INDEX(Commandes!$C13:$BJ13,,COLUMN(BH$8)-COLUMN($C$8)+1-(Config!$D18+Config!$E18)),0)*Config!$G18)*Config!$C18</f>
        <v>0</v>
      </c>
      <c r="BI13" s="95">
        <f>((Config!$F18*Commandes!BI13)+IF(ROUND((BI$8-Config!$C$7)/31,0)&gt;=(Config!$D18+Config!$E18),INDEX(Commandes!$C13:$BJ13,,COLUMN(BI$8)-COLUMN($C$8)+1-(Config!$D18+Config!$E18)),0)*Config!$G18)*Config!$C18</f>
        <v>0</v>
      </c>
      <c r="BJ13" s="95">
        <f>((Config!$F18*Commandes!BJ13)+IF(ROUND((BJ$8-Config!$C$7)/31,0)&gt;=(Config!$D18+Config!$E18),INDEX(Commandes!$C13:$BJ13,,COLUMN(BJ$8)-COLUMN($C$8)+1-(Config!$D18+Config!$E18)),0)*Config!$G18)*Config!$C18</f>
        <v>0</v>
      </c>
      <c r="BK13" s="100"/>
    </row>
    <row r="14" spans="2:63">
      <c r="B14" s="71">
        <f>Config!$B$19</f>
        <v>0</v>
      </c>
      <c r="C14" s="95">
        <f>((Config!$F19*Commandes!C14)+IF(ROUND((C$8-Config!$C$7)/31,0)&gt;=(Config!$D19+Config!$E19),INDEX(Commandes!$C14:$BJ14,,COLUMN(C$8)-COLUMN($C$8)+1-(Config!$D19+Config!$E19)),0)*Config!$G19)*Config!$C19</f>
        <v>0</v>
      </c>
      <c r="D14" s="95">
        <f>((Config!$F19*Commandes!D14)+IF(ROUND((D$8-Config!$C$7)/31,0)&gt;=(Config!$D19+Config!$E19),INDEX(Commandes!$C14:$BJ14,,COLUMN(D$8)-COLUMN($C$8)+1-(Config!$D19+Config!$E19)),0)*Config!$G19)*Config!$C19</f>
        <v>0</v>
      </c>
      <c r="E14" s="95">
        <f>((Config!$F19*Commandes!E14)+IF(ROUND((E$8-Config!$C$7)/31,0)&gt;=(Config!$D19+Config!$E19),INDEX(Commandes!$C14:$BJ14,,COLUMN(E$8)-COLUMN($C$8)+1-(Config!$D19+Config!$E19)),0)*Config!$G19)*Config!$C19</f>
        <v>0</v>
      </c>
      <c r="F14" s="95">
        <f>((Config!$F19*Commandes!F14)+IF(ROUND((F$8-Config!$C$7)/31,0)&gt;=(Config!$D19+Config!$E19),INDEX(Commandes!$C14:$BJ14,,COLUMN(F$8)-COLUMN($C$8)+1-(Config!$D19+Config!$E19)),0)*Config!$G19)*Config!$C19</f>
        <v>0</v>
      </c>
      <c r="G14" s="95">
        <f>((Config!$F19*Commandes!G14)+IF(ROUND((G$8-Config!$C$7)/31,0)&gt;=(Config!$D19+Config!$E19),INDEX(Commandes!$C14:$BJ14,,COLUMN(G$8)-COLUMN($C$8)+1-(Config!$D19+Config!$E19)),0)*Config!$G19)*Config!$C19</f>
        <v>0</v>
      </c>
      <c r="H14" s="95">
        <f>((Config!$F19*Commandes!H14)+IF(ROUND((H$8-Config!$C$7)/31,0)&gt;=(Config!$D19+Config!$E19),INDEX(Commandes!$C14:$BJ14,,COLUMN(H$8)-COLUMN($C$8)+1-(Config!$D19+Config!$E19)),0)*Config!$G19)*Config!$C19</f>
        <v>0</v>
      </c>
      <c r="I14" s="95">
        <f>((Config!$F19*Commandes!I14)+IF(ROUND((I$8-Config!$C$7)/31,0)&gt;=(Config!$D19+Config!$E19),INDEX(Commandes!$C14:$BJ14,,COLUMN(I$8)-COLUMN($C$8)+1-(Config!$D19+Config!$E19)),0)*Config!$G19)*Config!$C19</f>
        <v>0</v>
      </c>
      <c r="J14" s="95">
        <f>((Config!$F19*Commandes!J14)+IF(ROUND((J$8-Config!$C$7)/31,0)&gt;=(Config!$D19+Config!$E19),INDEX(Commandes!$C14:$BJ14,,COLUMN(J$8)-COLUMN($C$8)+1-(Config!$D19+Config!$E19)),0)*Config!$G19)*Config!$C19</f>
        <v>0</v>
      </c>
      <c r="K14" s="95">
        <f>((Config!$F19*Commandes!K14)+IF(ROUND((K$8-Config!$C$7)/31,0)&gt;=(Config!$D19+Config!$E19),INDEX(Commandes!$C14:$BJ14,,COLUMN(K$8)-COLUMN($C$8)+1-(Config!$D19+Config!$E19)),0)*Config!$G19)*Config!$C19</f>
        <v>0</v>
      </c>
      <c r="L14" s="95">
        <f>((Config!$F19*Commandes!L14)+IF(ROUND((L$8-Config!$C$7)/31,0)&gt;=(Config!$D19+Config!$E19),INDEX(Commandes!$C14:$BJ14,,COLUMN(L$8)-COLUMN($C$8)+1-(Config!$D19+Config!$E19)),0)*Config!$G19)*Config!$C19</f>
        <v>0</v>
      </c>
      <c r="M14" s="95">
        <f>((Config!$F19*Commandes!M14)+IF(ROUND((M$8-Config!$C$7)/31,0)&gt;=(Config!$D19+Config!$E19),INDEX(Commandes!$C14:$BJ14,,COLUMN(M$8)-COLUMN($C$8)+1-(Config!$D19+Config!$E19)),0)*Config!$G19)*Config!$C19</f>
        <v>0</v>
      </c>
      <c r="N14" s="95">
        <f>((Config!$F19*Commandes!N14)+IF(ROUND((N$8-Config!$C$7)/31,0)&gt;=(Config!$D19+Config!$E19),INDEX(Commandes!$C14:$BJ14,,COLUMN(N$8)-COLUMN($C$8)+1-(Config!$D19+Config!$E19)),0)*Config!$G19)*Config!$C19</f>
        <v>0</v>
      </c>
      <c r="O14" s="95">
        <f>((Config!$F19*Commandes!O14)+IF(ROUND((O$8-Config!$C$7)/31,0)&gt;=(Config!$D19+Config!$E19),INDEX(Commandes!$C14:$BJ14,,COLUMN(O$8)-COLUMN($C$8)+1-(Config!$D19+Config!$E19)),0)*Config!$G19)*Config!$C19</f>
        <v>0</v>
      </c>
      <c r="P14" s="95">
        <f>((Config!$F19*Commandes!P14)+IF(ROUND((P$8-Config!$C$7)/31,0)&gt;=(Config!$D19+Config!$E19),INDEX(Commandes!$C14:$BJ14,,COLUMN(P$8)-COLUMN($C$8)+1-(Config!$D19+Config!$E19)),0)*Config!$G19)*Config!$C19</f>
        <v>0</v>
      </c>
      <c r="Q14" s="95">
        <f>((Config!$F19*Commandes!Q14)+IF(ROUND((Q$8-Config!$C$7)/31,0)&gt;=(Config!$D19+Config!$E19),INDEX(Commandes!$C14:$BJ14,,COLUMN(Q$8)-COLUMN($C$8)+1-(Config!$D19+Config!$E19)),0)*Config!$G19)*Config!$C19</f>
        <v>0</v>
      </c>
      <c r="R14" s="95">
        <f>((Config!$F19*Commandes!R14)+IF(ROUND((R$8-Config!$C$7)/31,0)&gt;=(Config!$D19+Config!$E19),INDEX(Commandes!$C14:$BJ14,,COLUMN(R$8)-COLUMN($C$8)+1-(Config!$D19+Config!$E19)),0)*Config!$G19)*Config!$C19</f>
        <v>0</v>
      </c>
      <c r="S14" s="95">
        <f>((Config!$F19*Commandes!S14)+IF(ROUND((S$8-Config!$C$7)/31,0)&gt;=(Config!$D19+Config!$E19),INDEX(Commandes!$C14:$BJ14,,COLUMN(S$8)-COLUMN($C$8)+1-(Config!$D19+Config!$E19)),0)*Config!$G19)*Config!$C19</f>
        <v>0</v>
      </c>
      <c r="T14" s="95">
        <f>((Config!$F19*Commandes!T14)+IF(ROUND((T$8-Config!$C$7)/31,0)&gt;=(Config!$D19+Config!$E19),INDEX(Commandes!$C14:$BJ14,,COLUMN(T$8)-COLUMN($C$8)+1-(Config!$D19+Config!$E19)),0)*Config!$G19)*Config!$C19</f>
        <v>0</v>
      </c>
      <c r="U14" s="95">
        <f>((Config!$F19*Commandes!U14)+IF(ROUND((U$8-Config!$C$7)/31,0)&gt;=(Config!$D19+Config!$E19),INDEX(Commandes!$C14:$BJ14,,COLUMN(U$8)-COLUMN($C$8)+1-(Config!$D19+Config!$E19)),0)*Config!$G19)*Config!$C19</f>
        <v>0</v>
      </c>
      <c r="V14" s="95">
        <f>((Config!$F19*Commandes!V14)+IF(ROUND((V$8-Config!$C$7)/31,0)&gt;=(Config!$D19+Config!$E19),INDEX(Commandes!$C14:$BJ14,,COLUMN(V$8)-COLUMN($C$8)+1-(Config!$D19+Config!$E19)),0)*Config!$G19)*Config!$C19</f>
        <v>0</v>
      </c>
      <c r="W14" s="95">
        <f>((Config!$F19*Commandes!W14)+IF(ROUND((W$8-Config!$C$7)/31,0)&gt;=(Config!$D19+Config!$E19),INDEX(Commandes!$C14:$BJ14,,COLUMN(W$8)-COLUMN($C$8)+1-(Config!$D19+Config!$E19)),0)*Config!$G19)*Config!$C19</f>
        <v>0</v>
      </c>
      <c r="X14" s="95">
        <f>((Config!$F19*Commandes!X14)+IF(ROUND((X$8-Config!$C$7)/31,0)&gt;=(Config!$D19+Config!$E19),INDEX(Commandes!$C14:$BJ14,,COLUMN(X$8)-COLUMN($C$8)+1-(Config!$D19+Config!$E19)),0)*Config!$G19)*Config!$C19</f>
        <v>0</v>
      </c>
      <c r="Y14" s="95">
        <f>((Config!$F19*Commandes!Y14)+IF(ROUND((Y$8-Config!$C$7)/31,0)&gt;=(Config!$D19+Config!$E19),INDEX(Commandes!$C14:$BJ14,,COLUMN(Y$8)-COLUMN($C$8)+1-(Config!$D19+Config!$E19)),0)*Config!$G19)*Config!$C19</f>
        <v>0</v>
      </c>
      <c r="Z14" s="95">
        <f>((Config!$F19*Commandes!Z14)+IF(ROUND((Z$8-Config!$C$7)/31,0)&gt;=(Config!$D19+Config!$E19),INDEX(Commandes!$C14:$BJ14,,COLUMN(Z$8)-COLUMN($C$8)+1-(Config!$D19+Config!$E19)),0)*Config!$G19)*Config!$C19</f>
        <v>0</v>
      </c>
      <c r="AA14" s="95">
        <f>((Config!$F19*Commandes!AA14)+IF(ROUND((AA$8-Config!$C$7)/31,0)&gt;=(Config!$D19+Config!$E19),INDEX(Commandes!$C14:$BJ14,,COLUMN(AA$8)-COLUMN($C$8)+1-(Config!$D19+Config!$E19)),0)*Config!$G19)*Config!$C19</f>
        <v>0</v>
      </c>
      <c r="AB14" s="95">
        <f>((Config!$F19*Commandes!AB14)+IF(ROUND((AB$8-Config!$C$7)/31,0)&gt;=(Config!$D19+Config!$E19),INDEX(Commandes!$C14:$BJ14,,COLUMN(AB$8)-COLUMN($C$8)+1-(Config!$D19+Config!$E19)),0)*Config!$G19)*Config!$C19</f>
        <v>0</v>
      </c>
      <c r="AC14" s="95">
        <f>((Config!$F19*Commandes!AC14)+IF(ROUND((AC$8-Config!$C$7)/31,0)&gt;=(Config!$D19+Config!$E19),INDEX(Commandes!$C14:$BJ14,,COLUMN(AC$8)-COLUMN($C$8)+1-(Config!$D19+Config!$E19)),0)*Config!$G19)*Config!$C19</f>
        <v>0</v>
      </c>
      <c r="AD14" s="95">
        <f>((Config!$F19*Commandes!AD14)+IF(ROUND((AD$8-Config!$C$7)/31,0)&gt;=(Config!$D19+Config!$E19),INDEX(Commandes!$C14:$BJ14,,COLUMN(AD$8)-COLUMN($C$8)+1-(Config!$D19+Config!$E19)),0)*Config!$G19)*Config!$C19</f>
        <v>0</v>
      </c>
      <c r="AE14" s="95">
        <f>((Config!$F19*Commandes!AE14)+IF(ROUND((AE$8-Config!$C$7)/31,0)&gt;=(Config!$D19+Config!$E19),INDEX(Commandes!$C14:$BJ14,,COLUMN(AE$8)-COLUMN($C$8)+1-(Config!$D19+Config!$E19)),0)*Config!$G19)*Config!$C19</f>
        <v>0</v>
      </c>
      <c r="AF14" s="95">
        <f>((Config!$F19*Commandes!AF14)+IF(ROUND((AF$8-Config!$C$7)/31,0)&gt;=(Config!$D19+Config!$E19),INDEX(Commandes!$C14:$BJ14,,COLUMN(AF$8)-COLUMN($C$8)+1-(Config!$D19+Config!$E19)),0)*Config!$G19)*Config!$C19</f>
        <v>0</v>
      </c>
      <c r="AG14" s="95">
        <f>((Config!$F19*Commandes!AG14)+IF(ROUND((AG$8-Config!$C$7)/31,0)&gt;=(Config!$D19+Config!$E19),INDEX(Commandes!$C14:$BJ14,,COLUMN(AG$8)-COLUMN($C$8)+1-(Config!$D19+Config!$E19)),0)*Config!$G19)*Config!$C19</f>
        <v>0</v>
      </c>
      <c r="AH14" s="95">
        <f>((Config!$F19*Commandes!AH14)+IF(ROUND((AH$8-Config!$C$7)/31,0)&gt;=(Config!$D19+Config!$E19),INDEX(Commandes!$C14:$BJ14,,COLUMN(AH$8)-COLUMN($C$8)+1-(Config!$D19+Config!$E19)),0)*Config!$G19)*Config!$C19</f>
        <v>0</v>
      </c>
      <c r="AI14" s="95">
        <f>((Config!$F19*Commandes!AI14)+IF(ROUND((AI$8-Config!$C$7)/31,0)&gt;=(Config!$D19+Config!$E19),INDEX(Commandes!$C14:$BJ14,,COLUMN(AI$8)-COLUMN($C$8)+1-(Config!$D19+Config!$E19)),0)*Config!$G19)*Config!$C19</f>
        <v>0</v>
      </c>
      <c r="AJ14" s="95">
        <f>((Config!$F19*Commandes!AJ14)+IF(ROUND((AJ$8-Config!$C$7)/31,0)&gt;=(Config!$D19+Config!$E19),INDEX(Commandes!$C14:$BJ14,,COLUMN(AJ$8)-COLUMN($C$8)+1-(Config!$D19+Config!$E19)),0)*Config!$G19)*Config!$C19</f>
        <v>0</v>
      </c>
      <c r="AK14" s="95">
        <f>((Config!$F19*Commandes!AK14)+IF(ROUND((AK$8-Config!$C$7)/31,0)&gt;=(Config!$D19+Config!$E19),INDEX(Commandes!$C14:$BJ14,,COLUMN(AK$8)-COLUMN($C$8)+1-(Config!$D19+Config!$E19)),0)*Config!$G19)*Config!$C19</f>
        <v>0</v>
      </c>
      <c r="AL14" s="95">
        <f>((Config!$F19*Commandes!AL14)+IF(ROUND((AL$8-Config!$C$7)/31,0)&gt;=(Config!$D19+Config!$E19),INDEX(Commandes!$C14:$BJ14,,COLUMN(AL$8)-COLUMN($C$8)+1-(Config!$D19+Config!$E19)),0)*Config!$G19)*Config!$C19</f>
        <v>0</v>
      </c>
      <c r="AM14" s="95">
        <f>((Config!$F19*Commandes!AM14)+IF(ROUND((AM$8-Config!$C$7)/31,0)&gt;=(Config!$D19+Config!$E19),INDEX(Commandes!$C14:$BJ14,,COLUMN(AM$8)-COLUMN($C$8)+1-(Config!$D19+Config!$E19)),0)*Config!$G19)*Config!$C19</f>
        <v>0</v>
      </c>
      <c r="AN14" s="95">
        <f>((Config!$F19*Commandes!AN14)+IF(ROUND((AN$8-Config!$C$7)/31,0)&gt;=(Config!$D19+Config!$E19),INDEX(Commandes!$C14:$BJ14,,COLUMN(AN$8)-COLUMN($C$8)+1-(Config!$D19+Config!$E19)),0)*Config!$G19)*Config!$C19</f>
        <v>0</v>
      </c>
      <c r="AO14" s="95">
        <f>((Config!$F19*Commandes!AO14)+IF(ROUND((AO$8-Config!$C$7)/31,0)&gt;=(Config!$D19+Config!$E19),INDEX(Commandes!$C14:$BJ14,,COLUMN(AO$8)-COLUMN($C$8)+1-(Config!$D19+Config!$E19)),0)*Config!$G19)*Config!$C19</f>
        <v>0</v>
      </c>
      <c r="AP14" s="95">
        <f>((Config!$F19*Commandes!AP14)+IF(ROUND((AP$8-Config!$C$7)/31,0)&gt;=(Config!$D19+Config!$E19),INDEX(Commandes!$C14:$BJ14,,COLUMN(AP$8)-COLUMN($C$8)+1-(Config!$D19+Config!$E19)),0)*Config!$G19)*Config!$C19</f>
        <v>0</v>
      </c>
      <c r="AQ14" s="95">
        <f>((Config!$F19*Commandes!AQ14)+IF(ROUND((AQ$8-Config!$C$7)/31,0)&gt;=(Config!$D19+Config!$E19),INDEX(Commandes!$C14:$BJ14,,COLUMN(AQ$8)-COLUMN($C$8)+1-(Config!$D19+Config!$E19)),0)*Config!$G19)*Config!$C19</f>
        <v>0</v>
      </c>
      <c r="AR14" s="95">
        <f>((Config!$F19*Commandes!AR14)+IF(ROUND((AR$8-Config!$C$7)/31,0)&gt;=(Config!$D19+Config!$E19),INDEX(Commandes!$C14:$BJ14,,COLUMN(AR$8)-COLUMN($C$8)+1-(Config!$D19+Config!$E19)),0)*Config!$G19)*Config!$C19</f>
        <v>0</v>
      </c>
      <c r="AS14" s="95">
        <f>((Config!$F19*Commandes!AS14)+IF(ROUND((AS$8-Config!$C$7)/31,0)&gt;=(Config!$D19+Config!$E19),INDEX(Commandes!$C14:$BJ14,,COLUMN(AS$8)-COLUMN($C$8)+1-(Config!$D19+Config!$E19)),0)*Config!$G19)*Config!$C19</f>
        <v>0</v>
      </c>
      <c r="AT14" s="95">
        <f>((Config!$F19*Commandes!AT14)+IF(ROUND((AT$8-Config!$C$7)/31,0)&gt;=(Config!$D19+Config!$E19),INDEX(Commandes!$C14:$BJ14,,COLUMN(AT$8)-COLUMN($C$8)+1-(Config!$D19+Config!$E19)),0)*Config!$G19)*Config!$C19</f>
        <v>0</v>
      </c>
      <c r="AU14" s="95">
        <f>((Config!$F19*Commandes!AU14)+IF(ROUND((AU$8-Config!$C$7)/31,0)&gt;=(Config!$D19+Config!$E19),INDEX(Commandes!$C14:$BJ14,,COLUMN(AU$8)-COLUMN($C$8)+1-(Config!$D19+Config!$E19)),0)*Config!$G19)*Config!$C19</f>
        <v>0</v>
      </c>
      <c r="AV14" s="95">
        <f>((Config!$F19*Commandes!AV14)+IF(ROUND((AV$8-Config!$C$7)/31,0)&gt;=(Config!$D19+Config!$E19),INDEX(Commandes!$C14:$BJ14,,COLUMN(AV$8)-COLUMN($C$8)+1-(Config!$D19+Config!$E19)),0)*Config!$G19)*Config!$C19</f>
        <v>0</v>
      </c>
      <c r="AW14" s="95">
        <f>((Config!$F19*Commandes!AW14)+IF(ROUND((AW$8-Config!$C$7)/31,0)&gt;=(Config!$D19+Config!$E19),INDEX(Commandes!$C14:$BJ14,,COLUMN(AW$8)-COLUMN($C$8)+1-(Config!$D19+Config!$E19)),0)*Config!$G19)*Config!$C19</f>
        <v>0</v>
      </c>
      <c r="AX14" s="95">
        <f>((Config!$F19*Commandes!AX14)+IF(ROUND((AX$8-Config!$C$7)/31,0)&gt;=(Config!$D19+Config!$E19),INDEX(Commandes!$C14:$BJ14,,COLUMN(AX$8)-COLUMN($C$8)+1-(Config!$D19+Config!$E19)),0)*Config!$G19)*Config!$C19</f>
        <v>0</v>
      </c>
      <c r="AY14" s="95">
        <f>((Config!$F19*Commandes!AY14)+IF(ROUND((AY$8-Config!$C$7)/31,0)&gt;=(Config!$D19+Config!$E19),INDEX(Commandes!$C14:$BJ14,,COLUMN(AY$8)-COLUMN($C$8)+1-(Config!$D19+Config!$E19)),0)*Config!$G19)*Config!$C19</f>
        <v>0</v>
      </c>
      <c r="AZ14" s="95">
        <f>((Config!$F19*Commandes!AZ14)+IF(ROUND((AZ$8-Config!$C$7)/31,0)&gt;=(Config!$D19+Config!$E19),INDEX(Commandes!$C14:$BJ14,,COLUMN(AZ$8)-COLUMN($C$8)+1-(Config!$D19+Config!$E19)),0)*Config!$G19)*Config!$C19</f>
        <v>0</v>
      </c>
      <c r="BA14" s="95">
        <f>((Config!$F19*Commandes!BA14)+IF(ROUND((BA$8-Config!$C$7)/31,0)&gt;=(Config!$D19+Config!$E19),INDEX(Commandes!$C14:$BJ14,,COLUMN(BA$8)-COLUMN($C$8)+1-(Config!$D19+Config!$E19)),0)*Config!$G19)*Config!$C19</f>
        <v>0</v>
      </c>
      <c r="BB14" s="95">
        <f>((Config!$F19*Commandes!BB14)+IF(ROUND((BB$8-Config!$C$7)/31,0)&gt;=(Config!$D19+Config!$E19),INDEX(Commandes!$C14:$BJ14,,COLUMN(BB$8)-COLUMN($C$8)+1-(Config!$D19+Config!$E19)),0)*Config!$G19)*Config!$C19</f>
        <v>0</v>
      </c>
      <c r="BC14" s="95">
        <f>((Config!$F19*Commandes!BC14)+IF(ROUND((BC$8-Config!$C$7)/31,0)&gt;=(Config!$D19+Config!$E19),INDEX(Commandes!$C14:$BJ14,,COLUMN(BC$8)-COLUMN($C$8)+1-(Config!$D19+Config!$E19)),0)*Config!$G19)*Config!$C19</f>
        <v>0</v>
      </c>
      <c r="BD14" s="95">
        <f>((Config!$F19*Commandes!BD14)+IF(ROUND((BD$8-Config!$C$7)/31,0)&gt;=(Config!$D19+Config!$E19),INDEX(Commandes!$C14:$BJ14,,COLUMN(BD$8)-COLUMN($C$8)+1-(Config!$D19+Config!$E19)),0)*Config!$G19)*Config!$C19</f>
        <v>0</v>
      </c>
      <c r="BE14" s="95">
        <f>((Config!$F19*Commandes!BE14)+IF(ROUND((BE$8-Config!$C$7)/31,0)&gt;=(Config!$D19+Config!$E19),INDEX(Commandes!$C14:$BJ14,,COLUMN(BE$8)-COLUMN($C$8)+1-(Config!$D19+Config!$E19)),0)*Config!$G19)*Config!$C19</f>
        <v>0</v>
      </c>
      <c r="BF14" s="95">
        <f>((Config!$F19*Commandes!BF14)+IF(ROUND((BF$8-Config!$C$7)/31,0)&gt;=(Config!$D19+Config!$E19),INDEX(Commandes!$C14:$BJ14,,COLUMN(BF$8)-COLUMN($C$8)+1-(Config!$D19+Config!$E19)),0)*Config!$G19)*Config!$C19</f>
        <v>0</v>
      </c>
      <c r="BG14" s="95">
        <f>((Config!$F19*Commandes!BG14)+IF(ROUND((BG$8-Config!$C$7)/31,0)&gt;=(Config!$D19+Config!$E19),INDEX(Commandes!$C14:$BJ14,,COLUMN(BG$8)-COLUMN($C$8)+1-(Config!$D19+Config!$E19)),0)*Config!$G19)*Config!$C19</f>
        <v>0</v>
      </c>
      <c r="BH14" s="95">
        <f>((Config!$F19*Commandes!BH14)+IF(ROUND((BH$8-Config!$C$7)/31,0)&gt;=(Config!$D19+Config!$E19),INDEX(Commandes!$C14:$BJ14,,COLUMN(BH$8)-COLUMN($C$8)+1-(Config!$D19+Config!$E19)),0)*Config!$G19)*Config!$C19</f>
        <v>0</v>
      </c>
      <c r="BI14" s="95">
        <f>((Config!$F19*Commandes!BI14)+IF(ROUND((BI$8-Config!$C$7)/31,0)&gt;=(Config!$D19+Config!$E19),INDEX(Commandes!$C14:$BJ14,,COLUMN(BI$8)-COLUMN($C$8)+1-(Config!$D19+Config!$E19)),0)*Config!$G19)*Config!$C19</f>
        <v>0</v>
      </c>
      <c r="BJ14" s="95">
        <f>((Config!$F19*Commandes!BJ14)+IF(ROUND((BJ$8-Config!$C$7)/31,0)&gt;=(Config!$D19+Config!$E19),INDEX(Commandes!$C14:$BJ14,,COLUMN(BJ$8)-COLUMN($C$8)+1-(Config!$D19+Config!$E19)),0)*Config!$G19)*Config!$C19</f>
        <v>0</v>
      </c>
      <c r="BK14" s="100"/>
    </row>
    <row r="15" spans="2:63">
      <c r="B15" s="71">
        <f>Config!$B$20</f>
        <v>0</v>
      </c>
      <c r="C15" s="95">
        <f>((Config!$F20*Commandes!C15)+IF(ROUND((C$8-Config!$C$7)/31,0)&gt;=(Config!$D20+Config!$E20),INDEX(Commandes!$C15:$BJ15,,COLUMN(C$8)-COLUMN($C$8)+1-(Config!$D20+Config!$E20)),0)*Config!$G20)*Config!$C20</f>
        <v>0</v>
      </c>
      <c r="D15" s="95">
        <f>((Config!$F20*Commandes!D15)+IF(ROUND((D$8-Config!$C$7)/31,0)&gt;=(Config!$D20+Config!$E20),INDEX(Commandes!$C15:$BJ15,,COLUMN(D$8)-COLUMN($C$8)+1-(Config!$D20+Config!$E20)),0)*Config!$G20)*Config!$C20</f>
        <v>0</v>
      </c>
      <c r="E15" s="95">
        <f>((Config!$F20*Commandes!E15)+IF(ROUND((E$8-Config!$C$7)/31,0)&gt;=(Config!$D20+Config!$E20),INDEX(Commandes!$C15:$BJ15,,COLUMN(E$8)-COLUMN($C$8)+1-(Config!$D20+Config!$E20)),0)*Config!$G20)*Config!$C20</f>
        <v>0</v>
      </c>
      <c r="F15" s="95">
        <f>((Config!$F20*Commandes!F15)+IF(ROUND((F$8-Config!$C$7)/31,0)&gt;=(Config!$D20+Config!$E20),INDEX(Commandes!$C15:$BJ15,,COLUMN(F$8)-COLUMN($C$8)+1-(Config!$D20+Config!$E20)),0)*Config!$G20)*Config!$C20</f>
        <v>0</v>
      </c>
      <c r="G15" s="95">
        <f>((Config!$F20*Commandes!G15)+IF(ROUND((G$8-Config!$C$7)/31,0)&gt;=(Config!$D20+Config!$E20),INDEX(Commandes!$C15:$BJ15,,COLUMN(G$8)-COLUMN($C$8)+1-(Config!$D20+Config!$E20)),0)*Config!$G20)*Config!$C20</f>
        <v>0</v>
      </c>
      <c r="H15" s="95">
        <f>((Config!$F20*Commandes!H15)+IF(ROUND((H$8-Config!$C$7)/31,0)&gt;=(Config!$D20+Config!$E20),INDEX(Commandes!$C15:$BJ15,,COLUMN(H$8)-COLUMN($C$8)+1-(Config!$D20+Config!$E20)),0)*Config!$G20)*Config!$C20</f>
        <v>0</v>
      </c>
      <c r="I15" s="95">
        <f>((Config!$F20*Commandes!I15)+IF(ROUND((I$8-Config!$C$7)/31,0)&gt;=(Config!$D20+Config!$E20),INDEX(Commandes!$C15:$BJ15,,COLUMN(I$8)-COLUMN($C$8)+1-(Config!$D20+Config!$E20)),0)*Config!$G20)*Config!$C20</f>
        <v>0</v>
      </c>
      <c r="J15" s="95">
        <f>((Config!$F20*Commandes!J15)+IF(ROUND((J$8-Config!$C$7)/31,0)&gt;=(Config!$D20+Config!$E20),INDEX(Commandes!$C15:$BJ15,,COLUMN(J$8)-COLUMN($C$8)+1-(Config!$D20+Config!$E20)),0)*Config!$G20)*Config!$C20</f>
        <v>0</v>
      </c>
      <c r="K15" s="95">
        <f>((Config!$F20*Commandes!K15)+IF(ROUND((K$8-Config!$C$7)/31,0)&gt;=(Config!$D20+Config!$E20),INDEX(Commandes!$C15:$BJ15,,COLUMN(K$8)-COLUMN($C$8)+1-(Config!$D20+Config!$E20)),0)*Config!$G20)*Config!$C20</f>
        <v>0</v>
      </c>
      <c r="L15" s="95">
        <f>((Config!$F20*Commandes!L15)+IF(ROUND((L$8-Config!$C$7)/31,0)&gt;=(Config!$D20+Config!$E20),INDEX(Commandes!$C15:$BJ15,,COLUMN(L$8)-COLUMN($C$8)+1-(Config!$D20+Config!$E20)),0)*Config!$G20)*Config!$C20</f>
        <v>0</v>
      </c>
      <c r="M15" s="95">
        <f>((Config!$F20*Commandes!M15)+IF(ROUND((M$8-Config!$C$7)/31,0)&gt;=(Config!$D20+Config!$E20),INDEX(Commandes!$C15:$BJ15,,COLUMN(M$8)-COLUMN($C$8)+1-(Config!$D20+Config!$E20)),0)*Config!$G20)*Config!$C20</f>
        <v>0</v>
      </c>
      <c r="N15" s="95">
        <f>((Config!$F20*Commandes!N15)+IF(ROUND((N$8-Config!$C$7)/31,0)&gt;=(Config!$D20+Config!$E20),INDEX(Commandes!$C15:$BJ15,,COLUMN(N$8)-COLUMN($C$8)+1-(Config!$D20+Config!$E20)),0)*Config!$G20)*Config!$C20</f>
        <v>0</v>
      </c>
      <c r="O15" s="95">
        <f>((Config!$F20*Commandes!O15)+IF(ROUND((O$8-Config!$C$7)/31,0)&gt;=(Config!$D20+Config!$E20),INDEX(Commandes!$C15:$BJ15,,COLUMN(O$8)-COLUMN($C$8)+1-(Config!$D20+Config!$E20)),0)*Config!$G20)*Config!$C20</f>
        <v>0</v>
      </c>
      <c r="P15" s="95">
        <f>((Config!$F20*Commandes!P15)+IF(ROUND((P$8-Config!$C$7)/31,0)&gt;=(Config!$D20+Config!$E20),INDEX(Commandes!$C15:$BJ15,,COLUMN(P$8)-COLUMN($C$8)+1-(Config!$D20+Config!$E20)),0)*Config!$G20)*Config!$C20</f>
        <v>0</v>
      </c>
      <c r="Q15" s="95">
        <f>((Config!$F20*Commandes!Q15)+IF(ROUND((Q$8-Config!$C$7)/31,0)&gt;=(Config!$D20+Config!$E20),INDEX(Commandes!$C15:$BJ15,,COLUMN(Q$8)-COLUMN($C$8)+1-(Config!$D20+Config!$E20)),0)*Config!$G20)*Config!$C20</f>
        <v>0</v>
      </c>
      <c r="R15" s="95">
        <f>((Config!$F20*Commandes!R15)+IF(ROUND((R$8-Config!$C$7)/31,0)&gt;=(Config!$D20+Config!$E20),INDEX(Commandes!$C15:$BJ15,,COLUMN(R$8)-COLUMN($C$8)+1-(Config!$D20+Config!$E20)),0)*Config!$G20)*Config!$C20</f>
        <v>0</v>
      </c>
      <c r="S15" s="95">
        <f>((Config!$F20*Commandes!S15)+IF(ROUND((S$8-Config!$C$7)/31,0)&gt;=(Config!$D20+Config!$E20),INDEX(Commandes!$C15:$BJ15,,COLUMN(S$8)-COLUMN($C$8)+1-(Config!$D20+Config!$E20)),0)*Config!$G20)*Config!$C20</f>
        <v>0</v>
      </c>
      <c r="T15" s="95">
        <f>((Config!$F20*Commandes!T15)+IF(ROUND((T$8-Config!$C$7)/31,0)&gt;=(Config!$D20+Config!$E20),INDEX(Commandes!$C15:$BJ15,,COLUMN(T$8)-COLUMN($C$8)+1-(Config!$D20+Config!$E20)),0)*Config!$G20)*Config!$C20</f>
        <v>0</v>
      </c>
      <c r="U15" s="95">
        <f>((Config!$F20*Commandes!U15)+IF(ROUND((U$8-Config!$C$7)/31,0)&gt;=(Config!$D20+Config!$E20),INDEX(Commandes!$C15:$BJ15,,COLUMN(U$8)-COLUMN($C$8)+1-(Config!$D20+Config!$E20)),0)*Config!$G20)*Config!$C20</f>
        <v>0</v>
      </c>
      <c r="V15" s="95">
        <f>((Config!$F20*Commandes!V15)+IF(ROUND((V$8-Config!$C$7)/31,0)&gt;=(Config!$D20+Config!$E20),INDEX(Commandes!$C15:$BJ15,,COLUMN(V$8)-COLUMN($C$8)+1-(Config!$D20+Config!$E20)),0)*Config!$G20)*Config!$C20</f>
        <v>0</v>
      </c>
      <c r="W15" s="95">
        <f>((Config!$F20*Commandes!W15)+IF(ROUND((W$8-Config!$C$7)/31,0)&gt;=(Config!$D20+Config!$E20),INDEX(Commandes!$C15:$BJ15,,COLUMN(W$8)-COLUMN($C$8)+1-(Config!$D20+Config!$E20)),0)*Config!$G20)*Config!$C20</f>
        <v>0</v>
      </c>
      <c r="X15" s="95">
        <f>((Config!$F20*Commandes!X15)+IF(ROUND((X$8-Config!$C$7)/31,0)&gt;=(Config!$D20+Config!$E20),INDEX(Commandes!$C15:$BJ15,,COLUMN(X$8)-COLUMN($C$8)+1-(Config!$D20+Config!$E20)),0)*Config!$G20)*Config!$C20</f>
        <v>0</v>
      </c>
      <c r="Y15" s="95">
        <f>((Config!$F20*Commandes!Y15)+IF(ROUND((Y$8-Config!$C$7)/31,0)&gt;=(Config!$D20+Config!$E20),INDEX(Commandes!$C15:$BJ15,,COLUMN(Y$8)-COLUMN($C$8)+1-(Config!$D20+Config!$E20)),0)*Config!$G20)*Config!$C20</f>
        <v>0</v>
      </c>
      <c r="Z15" s="95">
        <f>((Config!$F20*Commandes!Z15)+IF(ROUND((Z$8-Config!$C$7)/31,0)&gt;=(Config!$D20+Config!$E20),INDEX(Commandes!$C15:$BJ15,,COLUMN(Z$8)-COLUMN($C$8)+1-(Config!$D20+Config!$E20)),0)*Config!$G20)*Config!$C20</f>
        <v>0</v>
      </c>
      <c r="AA15" s="95">
        <f>((Config!$F20*Commandes!AA15)+IF(ROUND((AA$8-Config!$C$7)/31,0)&gt;=(Config!$D20+Config!$E20),INDEX(Commandes!$C15:$BJ15,,COLUMN(AA$8)-COLUMN($C$8)+1-(Config!$D20+Config!$E20)),0)*Config!$G20)*Config!$C20</f>
        <v>0</v>
      </c>
      <c r="AB15" s="95">
        <f>((Config!$F20*Commandes!AB15)+IF(ROUND((AB$8-Config!$C$7)/31,0)&gt;=(Config!$D20+Config!$E20),INDEX(Commandes!$C15:$BJ15,,COLUMN(AB$8)-COLUMN($C$8)+1-(Config!$D20+Config!$E20)),0)*Config!$G20)*Config!$C20</f>
        <v>0</v>
      </c>
      <c r="AC15" s="95">
        <f>((Config!$F20*Commandes!AC15)+IF(ROUND((AC$8-Config!$C$7)/31,0)&gt;=(Config!$D20+Config!$E20),INDEX(Commandes!$C15:$BJ15,,COLUMN(AC$8)-COLUMN($C$8)+1-(Config!$D20+Config!$E20)),0)*Config!$G20)*Config!$C20</f>
        <v>0</v>
      </c>
      <c r="AD15" s="95">
        <f>((Config!$F20*Commandes!AD15)+IF(ROUND((AD$8-Config!$C$7)/31,0)&gt;=(Config!$D20+Config!$E20),INDEX(Commandes!$C15:$BJ15,,COLUMN(AD$8)-COLUMN($C$8)+1-(Config!$D20+Config!$E20)),0)*Config!$G20)*Config!$C20</f>
        <v>0</v>
      </c>
      <c r="AE15" s="95">
        <f>((Config!$F20*Commandes!AE15)+IF(ROUND((AE$8-Config!$C$7)/31,0)&gt;=(Config!$D20+Config!$E20),INDEX(Commandes!$C15:$BJ15,,COLUMN(AE$8)-COLUMN($C$8)+1-(Config!$D20+Config!$E20)),0)*Config!$G20)*Config!$C20</f>
        <v>0</v>
      </c>
      <c r="AF15" s="95">
        <f>((Config!$F20*Commandes!AF15)+IF(ROUND((AF$8-Config!$C$7)/31,0)&gt;=(Config!$D20+Config!$E20),INDEX(Commandes!$C15:$BJ15,,COLUMN(AF$8)-COLUMN($C$8)+1-(Config!$D20+Config!$E20)),0)*Config!$G20)*Config!$C20</f>
        <v>0</v>
      </c>
      <c r="AG15" s="95">
        <f>((Config!$F20*Commandes!AG15)+IF(ROUND((AG$8-Config!$C$7)/31,0)&gt;=(Config!$D20+Config!$E20),INDEX(Commandes!$C15:$BJ15,,COLUMN(AG$8)-COLUMN($C$8)+1-(Config!$D20+Config!$E20)),0)*Config!$G20)*Config!$C20</f>
        <v>0</v>
      </c>
      <c r="AH15" s="95">
        <f>((Config!$F20*Commandes!AH15)+IF(ROUND((AH$8-Config!$C$7)/31,0)&gt;=(Config!$D20+Config!$E20),INDEX(Commandes!$C15:$BJ15,,COLUMN(AH$8)-COLUMN($C$8)+1-(Config!$D20+Config!$E20)),0)*Config!$G20)*Config!$C20</f>
        <v>0</v>
      </c>
      <c r="AI15" s="95">
        <f>((Config!$F20*Commandes!AI15)+IF(ROUND((AI$8-Config!$C$7)/31,0)&gt;=(Config!$D20+Config!$E20),INDEX(Commandes!$C15:$BJ15,,COLUMN(AI$8)-COLUMN($C$8)+1-(Config!$D20+Config!$E20)),0)*Config!$G20)*Config!$C20</f>
        <v>0</v>
      </c>
      <c r="AJ15" s="95">
        <f>((Config!$F20*Commandes!AJ15)+IF(ROUND((AJ$8-Config!$C$7)/31,0)&gt;=(Config!$D20+Config!$E20),INDEX(Commandes!$C15:$BJ15,,COLUMN(AJ$8)-COLUMN($C$8)+1-(Config!$D20+Config!$E20)),0)*Config!$G20)*Config!$C20</f>
        <v>0</v>
      </c>
      <c r="AK15" s="95">
        <f>((Config!$F20*Commandes!AK15)+IF(ROUND((AK$8-Config!$C$7)/31,0)&gt;=(Config!$D20+Config!$E20),INDEX(Commandes!$C15:$BJ15,,COLUMN(AK$8)-COLUMN($C$8)+1-(Config!$D20+Config!$E20)),0)*Config!$G20)*Config!$C20</f>
        <v>0</v>
      </c>
      <c r="AL15" s="95">
        <f>((Config!$F20*Commandes!AL15)+IF(ROUND((AL$8-Config!$C$7)/31,0)&gt;=(Config!$D20+Config!$E20),INDEX(Commandes!$C15:$BJ15,,COLUMN(AL$8)-COLUMN($C$8)+1-(Config!$D20+Config!$E20)),0)*Config!$G20)*Config!$C20</f>
        <v>0</v>
      </c>
      <c r="AM15" s="95">
        <f>((Config!$F20*Commandes!AM15)+IF(ROUND((AM$8-Config!$C$7)/31,0)&gt;=(Config!$D20+Config!$E20),INDEX(Commandes!$C15:$BJ15,,COLUMN(AM$8)-COLUMN($C$8)+1-(Config!$D20+Config!$E20)),0)*Config!$G20)*Config!$C20</f>
        <v>0</v>
      </c>
      <c r="AN15" s="95">
        <f>((Config!$F20*Commandes!AN15)+IF(ROUND((AN$8-Config!$C$7)/31,0)&gt;=(Config!$D20+Config!$E20),INDEX(Commandes!$C15:$BJ15,,COLUMN(AN$8)-COLUMN($C$8)+1-(Config!$D20+Config!$E20)),0)*Config!$G20)*Config!$C20</f>
        <v>0</v>
      </c>
      <c r="AO15" s="95">
        <f>((Config!$F20*Commandes!AO15)+IF(ROUND((AO$8-Config!$C$7)/31,0)&gt;=(Config!$D20+Config!$E20),INDEX(Commandes!$C15:$BJ15,,COLUMN(AO$8)-COLUMN($C$8)+1-(Config!$D20+Config!$E20)),0)*Config!$G20)*Config!$C20</f>
        <v>0</v>
      </c>
      <c r="AP15" s="95">
        <f>((Config!$F20*Commandes!AP15)+IF(ROUND((AP$8-Config!$C$7)/31,0)&gt;=(Config!$D20+Config!$E20),INDEX(Commandes!$C15:$BJ15,,COLUMN(AP$8)-COLUMN($C$8)+1-(Config!$D20+Config!$E20)),0)*Config!$G20)*Config!$C20</f>
        <v>0</v>
      </c>
      <c r="AQ15" s="95">
        <f>((Config!$F20*Commandes!AQ15)+IF(ROUND((AQ$8-Config!$C$7)/31,0)&gt;=(Config!$D20+Config!$E20),INDEX(Commandes!$C15:$BJ15,,COLUMN(AQ$8)-COLUMN($C$8)+1-(Config!$D20+Config!$E20)),0)*Config!$G20)*Config!$C20</f>
        <v>0</v>
      </c>
      <c r="AR15" s="95">
        <f>((Config!$F20*Commandes!AR15)+IF(ROUND((AR$8-Config!$C$7)/31,0)&gt;=(Config!$D20+Config!$E20),INDEX(Commandes!$C15:$BJ15,,COLUMN(AR$8)-COLUMN($C$8)+1-(Config!$D20+Config!$E20)),0)*Config!$G20)*Config!$C20</f>
        <v>0</v>
      </c>
      <c r="AS15" s="95">
        <f>((Config!$F20*Commandes!AS15)+IF(ROUND((AS$8-Config!$C$7)/31,0)&gt;=(Config!$D20+Config!$E20),INDEX(Commandes!$C15:$BJ15,,COLUMN(AS$8)-COLUMN($C$8)+1-(Config!$D20+Config!$E20)),0)*Config!$G20)*Config!$C20</f>
        <v>0</v>
      </c>
      <c r="AT15" s="95">
        <f>((Config!$F20*Commandes!AT15)+IF(ROUND((AT$8-Config!$C$7)/31,0)&gt;=(Config!$D20+Config!$E20),INDEX(Commandes!$C15:$BJ15,,COLUMN(AT$8)-COLUMN($C$8)+1-(Config!$D20+Config!$E20)),0)*Config!$G20)*Config!$C20</f>
        <v>0</v>
      </c>
      <c r="AU15" s="95">
        <f>((Config!$F20*Commandes!AU15)+IF(ROUND((AU$8-Config!$C$7)/31,0)&gt;=(Config!$D20+Config!$E20),INDEX(Commandes!$C15:$BJ15,,COLUMN(AU$8)-COLUMN($C$8)+1-(Config!$D20+Config!$E20)),0)*Config!$G20)*Config!$C20</f>
        <v>0</v>
      </c>
      <c r="AV15" s="95">
        <f>((Config!$F20*Commandes!AV15)+IF(ROUND((AV$8-Config!$C$7)/31,0)&gt;=(Config!$D20+Config!$E20),INDEX(Commandes!$C15:$BJ15,,COLUMN(AV$8)-COLUMN($C$8)+1-(Config!$D20+Config!$E20)),0)*Config!$G20)*Config!$C20</f>
        <v>0</v>
      </c>
      <c r="AW15" s="95">
        <f>((Config!$F20*Commandes!AW15)+IF(ROUND((AW$8-Config!$C$7)/31,0)&gt;=(Config!$D20+Config!$E20),INDEX(Commandes!$C15:$BJ15,,COLUMN(AW$8)-COLUMN($C$8)+1-(Config!$D20+Config!$E20)),0)*Config!$G20)*Config!$C20</f>
        <v>0</v>
      </c>
      <c r="AX15" s="95">
        <f>((Config!$F20*Commandes!AX15)+IF(ROUND((AX$8-Config!$C$7)/31,0)&gt;=(Config!$D20+Config!$E20),INDEX(Commandes!$C15:$BJ15,,COLUMN(AX$8)-COLUMN($C$8)+1-(Config!$D20+Config!$E20)),0)*Config!$G20)*Config!$C20</f>
        <v>0</v>
      </c>
      <c r="AY15" s="95">
        <f>((Config!$F20*Commandes!AY15)+IF(ROUND((AY$8-Config!$C$7)/31,0)&gt;=(Config!$D20+Config!$E20),INDEX(Commandes!$C15:$BJ15,,COLUMN(AY$8)-COLUMN($C$8)+1-(Config!$D20+Config!$E20)),0)*Config!$G20)*Config!$C20</f>
        <v>0</v>
      </c>
      <c r="AZ15" s="95">
        <f>((Config!$F20*Commandes!AZ15)+IF(ROUND((AZ$8-Config!$C$7)/31,0)&gt;=(Config!$D20+Config!$E20),INDEX(Commandes!$C15:$BJ15,,COLUMN(AZ$8)-COLUMN($C$8)+1-(Config!$D20+Config!$E20)),0)*Config!$G20)*Config!$C20</f>
        <v>0</v>
      </c>
      <c r="BA15" s="95">
        <f>((Config!$F20*Commandes!BA15)+IF(ROUND((BA$8-Config!$C$7)/31,0)&gt;=(Config!$D20+Config!$E20),INDEX(Commandes!$C15:$BJ15,,COLUMN(BA$8)-COLUMN($C$8)+1-(Config!$D20+Config!$E20)),0)*Config!$G20)*Config!$C20</f>
        <v>0</v>
      </c>
      <c r="BB15" s="95">
        <f>((Config!$F20*Commandes!BB15)+IF(ROUND((BB$8-Config!$C$7)/31,0)&gt;=(Config!$D20+Config!$E20),INDEX(Commandes!$C15:$BJ15,,COLUMN(BB$8)-COLUMN($C$8)+1-(Config!$D20+Config!$E20)),0)*Config!$G20)*Config!$C20</f>
        <v>0</v>
      </c>
      <c r="BC15" s="95">
        <f>((Config!$F20*Commandes!BC15)+IF(ROUND((BC$8-Config!$C$7)/31,0)&gt;=(Config!$D20+Config!$E20),INDEX(Commandes!$C15:$BJ15,,COLUMN(BC$8)-COLUMN($C$8)+1-(Config!$D20+Config!$E20)),0)*Config!$G20)*Config!$C20</f>
        <v>0</v>
      </c>
      <c r="BD15" s="95">
        <f>((Config!$F20*Commandes!BD15)+IF(ROUND((BD$8-Config!$C$7)/31,0)&gt;=(Config!$D20+Config!$E20),INDEX(Commandes!$C15:$BJ15,,COLUMN(BD$8)-COLUMN($C$8)+1-(Config!$D20+Config!$E20)),0)*Config!$G20)*Config!$C20</f>
        <v>0</v>
      </c>
      <c r="BE15" s="95">
        <f>((Config!$F20*Commandes!BE15)+IF(ROUND((BE$8-Config!$C$7)/31,0)&gt;=(Config!$D20+Config!$E20),INDEX(Commandes!$C15:$BJ15,,COLUMN(BE$8)-COLUMN($C$8)+1-(Config!$D20+Config!$E20)),0)*Config!$G20)*Config!$C20</f>
        <v>0</v>
      </c>
      <c r="BF15" s="95">
        <f>((Config!$F20*Commandes!BF15)+IF(ROUND((BF$8-Config!$C$7)/31,0)&gt;=(Config!$D20+Config!$E20),INDEX(Commandes!$C15:$BJ15,,COLUMN(BF$8)-COLUMN($C$8)+1-(Config!$D20+Config!$E20)),0)*Config!$G20)*Config!$C20</f>
        <v>0</v>
      </c>
      <c r="BG15" s="95">
        <f>((Config!$F20*Commandes!BG15)+IF(ROUND((BG$8-Config!$C$7)/31,0)&gt;=(Config!$D20+Config!$E20),INDEX(Commandes!$C15:$BJ15,,COLUMN(BG$8)-COLUMN($C$8)+1-(Config!$D20+Config!$E20)),0)*Config!$G20)*Config!$C20</f>
        <v>0</v>
      </c>
      <c r="BH15" s="95">
        <f>((Config!$F20*Commandes!BH15)+IF(ROUND((BH$8-Config!$C$7)/31,0)&gt;=(Config!$D20+Config!$E20),INDEX(Commandes!$C15:$BJ15,,COLUMN(BH$8)-COLUMN($C$8)+1-(Config!$D20+Config!$E20)),0)*Config!$G20)*Config!$C20</f>
        <v>0</v>
      </c>
      <c r="BI15" s="95">
        <f>((Config!$F20*Commandes!BI15)+IF(ROUND((BI$8-Config!$C$7)/31,0)&gt;=(Config!$D20+Config!$E20),INDEX(Commandes!$C15:$BJ15,,COLUMN(BI$8)-COLUMN($C$8)+1-(Config!$D20+Config!$E20)),0)*Config!$G20)*Config!$C20</f>
        <v>0</v>
      </c>
      <c r="BJ15" s="95">
        <f>((Config!$F20*Commandes!BJ15)+IF(ROUND((BJ$8-Config!$C$7)/31,0)&gt;=(Config!$D20+Config!$E20),INDEX(Commandes!$C15:$BJ15,,COLUMN(BJ$8)-COLUMN($C$8)+1-(Config!$D20+Config!$E20)),0)*Config!$G20)*Config!$C20</f>
        <v>0</v>
      </c>
      <c r="BK15" s="100"/>
    </row>
    <row r="16" spans="2:63">
      <c r="B16" s="71">
        <f>Config!$B$21</f>
        <v>0</v>
      </c>
      <c r="C16" s="95">
        <f>((Config!$F21*Commandes!C16)+IF(ROUND((C$8-Config!$C$7)/31,0)&gt;=(Config!$D21+Config!$E21),INDEX(Commandes!$C16:$BJ16,,COLUMN(C$8)-COLUMN($C$8)+1-(Config!$D21+Config!$E21)),0)*Config!$G21)*Config!$C21</f>
        <v>0</v>
      </c>
      <c r="D16" s="95">
        <f>((Config!$F21*Commandes!D16)+IF(ROUND((D$8-Config!$C$7)/31,0)&gt;=(Config!$D21+Config!$E21),INDEX(Commandes!$C16:$BJ16,,COLUMN(D$8)-COLUMN($C$8)+1-(Config!$D21+Config!$E21)),0)*Config!$G21)*Config!$C21</f>
        <v>0</v>
      </c>
      <c r="E16" s="95">
        <f>((Config!$F21*Commandes!E16)+IF(ROUND((E$8-Config!$C$7)/31,0)&gt;=(Config!$D21+Config!$E21),INDEX(Commandes!$C16:$BJ16,,COLUMN(E$8)-COLUMN($C$8)+1-(Config!$D21+Config!$E21)),0)*Config!$G21)*Config!$C21</f>
        <v>0</v>
      </c>
      <c r="F16" s="95">
        <f>((Config!$F21*Commandes!F16)+IF(ROUND((F$8-Config!$C$7)/31,0)&gt;=(Config!$D21+Config!$E21),INDEX(Commandes!$C16:$BJ16,,COLUMN(F$8)-COLUMN($C$8)+1-(Config!$D21+Config!$E21)),0)*Config!$G21)*Config!$C21</f>
        <v>0</v>
      </c>
      <c r="G16" s="95">
        <f>((Config!$F21*Commandes!G16)+IF(ROUND((G$8-Config!$C$7)/31,0)&gt;=(Config!$D21+Config!$E21),INDEX(Commandes!$C16:$BJ16,,COLUMN(G$8)-COLUMN($C$8)+1-(Config!$D21+Config!$E21)),0)*Config!$G21)*Config!$C21</f>
        <v>0</v>
      </c>
      <c r="H16" s="95">
        <f>((Config!$F21*Commandes!H16)+IF(ROUND((H$8-Config!$C$7)/31,0)&gt;=(Config!$D21+Config!$E21),INDEX(Commandes!$C16:$BJ16,,COLUMN(H$8)-COLUMN($C$8)+1-(Config!$D21+Config!$E21)),0)*Config!$G21)*Config!$C21</f>
        <v>0</v>
      </c>
      <c r="I16" s="95">
        <f>((Config!$F21*Commandes!I16)+IF(ROUND((I$8-Config!$C$7)/31,0)&gt;=(Config!$D21+Config!$E21),INDEX(Commandes!$C16:$BJ16,,COLUMN(I$8)-COLUMN($C$8)+1-(Config!$D21+Config!$E21)),0)*Config!$G21)*Config!$C21</f>
        <v>0</v>
      </c>
      <c r="J16" s="95">
        <f>((Config!$F21*Commandes!J16)+IF(ROUND((J$8-Config!$C$7)/31,0)&gt;=(Config!$D21+Config!$E21),INDEX(Commandes!$C16:$BJ16,,COLUMN(J$8)-COLUMN($C$8)+1-(Config!$D21+Config!$E21)),0)*Config!$G21)*Config!$C21</f>
        <v>0</v>
      </c>
      <c r="K16" s="95">
        <f>((Config!$F21*Commandes!K16)+IF(ROUND((K$8-Config!$C$7)/31,0)&gt;=(Config!$D21+Config!$E21),INDEX(Commandes!$C16:$BJ16,,COLUMN(K$8)-COLUMN($C$8)+1-(Config!$D21+Config!$E21)),0)*Config!$G21)*Config!$C21</f>
        <v>0</v>
      </c>
      <c r="L16" s="95">
        <f>((Config!$F21*Commandes!L16)+IF(ROUND((L$8-Config!$C$7)/31,0)&gt;=(Config!$D21+Config!$E21),INDEX(Commandes!$C16:$BJ16,,COLUMN(L$8)-COLUMN($C$8)+1-(Config!$D21+Config!$E21)),0)*Config!$G21)*Config!$C21</f>
        <v>0</v>
      </c>
      <c r="M16" s="95">
        <f>((Config!$F21*Commandes!M16)+IF(ROUND((M$8-Config!$C$7)/31,0)&gt;=(Config!$D21+Config!$E21),INDEX(Commandes!$C16:$BJ16,,COLUMN(M$8)-COLUMN($C$8)+1-(Config!$D21+Config!$E21)),0)*Config!$G21)*Config!$C21</f>
        <v>0</v>
      </c>
      <c r="N16" s="95">
        <f>((Config!$F21*Commandes!N16)+IF(ROUND((N$8-Config!$C$7)/31,0)&gt;=(Config!$D21+Config!$E21),INDEX(Commandes!$C16:$BJ16,,COLUMN(N$8)-COLUMN($C$8)+1-(Config!$D21+Config!$E21)),0)*Config!$G21)*Config!$C21</f>
        <v>0</v>
      </c>
      <c r="O16" s="95">
        <f>((Config!$F21*Commandes!O16)+IF(ROUND((O$8-Config!$C$7)/31,0)&gt;=(Config!$D21+Config!$E21),INDEX(Commandes!$C16:$BJ16,,COLUMN(O$8)-COLUMN($C$8)+1-(Config!$D21+Config!$E21)),0)*Config!$G21)*Config!$C21</f>
        <v>0</v>
      </c>
      <c r="P16" s="95">
        <f>((Config!$F21*Commandes!P16)+IF(ROUND((P$8-Config!$C$7)/31,0)&gt;=(Config!$D21+Config!$E21),INDEX(Commandes!$C16:$BJ16,,COLUMN(P$8)-COLUMN($C$8)+1-(Config!$D21+Config!$E21)),0)*Config!$G21)*Config!$C21</f>
        <v>0</v>
      </c>
      <c r="Q16" s="95">
        <f>((Config!$F21*Commandes!Q16)+IF(ROUND((Q$8-Config!$C$7)/31,0)&gt;=(Config!$D21+Config!$E21),INDEX(Commandes!$C16:$BJ16,,COLUMN(Q$8)-COLUMN($C$8)+1-(Config!$D21+Config!$E21)),0)*Config!$G21)*Config!$C21</f>
        <v>0</v>
      </c>
      <c r="R16" s="95">
        <f>((Config!$F21*Commandes!R16)+IF(ROUND((R$8-Config!$C$7)/31,0)&gt;=(Config!$D21+Config!$E21),INDEX(Commandes!$C16:$BJ16,,COLUMN(R$8)-COLUMN($C$8)+1-(Config!$D21+Config!$E21)),0)*Config!$G21)*Config!$C21</f>
        <v>0</v>
      </c>
      <c r="S16" s="95">
        <f>((Config!$F21*Commandes!S16)+IF(ROUND((S$8-Config!$C$7)/31,0)&gt;=(Config!$D21+Config!$E21),INDEX(Commandes!$C16:$BJ16,,COLUMN(S$8)-COLUMN($C$8)+1-(Config!$D21+Config!$E21)),0)*Config!$G21)*Config!$C21</f>
        <v>0</v>
      </c>
      <c r="T16" s="95">
        <f>((Config!$F21*Commandes!T16)+IF(ROUND((T$8-Config!$C$7)/31,0)&gt;=(Config!$D21+Config!$E21),INDEX(Commandes!$C16:$BJ16,,COLUMN(T$8)-COLUMN($C$8)+1-(Config!$D21+Config!$E21)),0)*Config!$G21)*Config!$C21</f>
        <v>0</v>
      </c>
      <c r="U16" s="95">
        <f>((Config!$F21*Commandes!U16)+IF(ROUND((U$8-Config!$C$7)/31,0)&gt;=(Config!$D21+Config!$E21),INDEX(Commandes!$C16:$BJ16,,COLUMN(U$8)-COLUMN($C$8)+1-(Config!$D21+Config!$E21)),0)*Config!$G21)*Config!$C21</f>
        <v>0</v>
      </c>
      <c r="V16" s="95">
        <f>((Config!$F21*Commandes!V16)+IF(ROUND((V$8-Config!$C$7)/31,0)&gt;=(Config!$D21+Config!$E21),INDEX(Commandes!$C16:$BJ16,,COLUMN(V$8)-COLUMN($C$8)+1-(Config!$D21+Config!$E21)),0)*Config!$G21)*Config!$C21</f>
        <v>0</v>
      </c>
      <c r="W16" s="95">
        <f>((Config!$F21*Commandes!W16)+IF(ROUND((W$8-Config!$C$7)/31,0)&gt;=(Config!$D21+Config!$E21),INDEX(Commandes!$C16:$BJ16,,COLUMN(W$8)-COLUMN($C$8)+1-(Config!$D21+Config!$E21)),0)*Config!$G21)*Config!$C21</f>
        <v>0</v>
      </c>
      <c r="X16" s="95">
        <f>((Config!$F21*Commandes!X16)+IF(ROUND((X$8-Config!$C$7)/31,0)&gt;=(Config!$D21+Config!$E21),INDEX(Commandes!$C16:$BJ16,,COLUMN(X$8)-COLUMN($C$8)+1-(Config!$D21+Config!$E21)),0)*Config!$G21)*Config!$C21</f>
        <v>0</v>
      </c>
      <c r="Y16" s="95">
        <f>((Config!$F21*Commandes!Y16)+IF(ROUND((Y$8-Config!$C$7)/31,0)&gt;=(Config!$D21+Config!$E21),INDEX(Commandes!$C16:$BJ16,,COLUMN(Y$8)-COLUMN($C$8)+1-(Config!$D21+Config!$E21)),0)*Config!$G21)*Config!$C21</f>
        <v>0</v>
      </c>
      <c r="Z16" s="95">
        <f>((Config!$F21*Commandes!Z16)+IF(ROUND((Z$8-Config!$C$7)/31,0)&gt;=(Config!$D21+Config!$E21),INDEX(Commandes!$C16:$BJ16,,COLUMN(Z$8)-COLUMN($C$8)+1-(Config!$D21+Config!$E21)),0)*Config!$G21)*Config!$C21</f>
        <v>0</v>
      </c>
      <c r="AA16" s="95">
        <f>((Config!$F21*Commandes!AA16)+IF(ROUND((AA$8-Config!$C$7)/31,0)&gt;=(Config!$D21+Config!$E21),INDEX(Commandes!$C16:$BJ16,,COLUMN(AA$8)-COLUMN($C$8)+1-(Config!$D21+Config!$E21)),0)*Config!$G21)*Config!$C21</f>
        <v>0</v>
      </c>
      <c r="AB16" s="95">
        <f>((Config!$F21*Commandes!AB16)+IF(ROUND((AB$8-Config!$C$7)/31,0)&gt;=(Config!$D21+Config!$E21),INDEX(Commandes!$C16:$BJ16,,COLUMN(AB$8)-COLUMN($C$8)+1-(Config!$D21+Config!$E21)),0)*Config!$G21)*Config!$C21</f>
        <v>0</v>
      </c>
      <c r="AC16" s="95">
        <f>((Config!$F21*Commandes!AC16)+IF(ROUND((AC$8-Config!$C$7)/31,0)&gt;=(Config!$D21+Config!$E21),INDEX(Commandes!$C16:$BJ16,,COLUMN(AC$8)-COLUMN($C$8)+1-(Config!$D21+Config!$E21)),0)*Config!$G21)*Config!$C21</f>
        <v>0</v>
      </c>
      <c r="AD16" s="95">
        <f>((Config!$F21*Commandes!AD16)+IF(ROUND((AD$8-Config!$C$7)/31,0)&gt;=(Config!$D21+Config!$E21),INDEX(Commandes!$C16:$BJ16,,COLUMN(AD$8)-COLUMN($C$8)+1-(Config!$D21+Config!$E21)),0)*Config!$G21)*Config!$C21</f>
        <v>0</v>
      </c>
      <c r="AE16" s="95">
        <f>((Config!$F21*Commandes!AE16)+IF(ROUND((AE$8-Config!$C$7)/31,0)&gt;=(Config!$D21+Config!$E21),INDEX(Commandes!$C16:$BJ16,,COLUMN(AE$8)-COLUMN($C$8)+1-(Config!$D21+Config!$E21)),0)*Config!$G21)*Config!$C21</f>
        <v>0</v>
      </c>
      <c r="AF16" s="95">
        <f>((Config!$F21*Commandes!AF16)+IF(ROUND((AF$8-Config!$C$7)/31,0)&gt;=(Config!$D21+Config!$E21),INDEX(Commandes!$C16:$BJ16,,COLUMN(AF$8)-COLUMN($C$8)+1-(Config!$D21+Config!$E21)),0)*Config!$G21)*Config!$C21</f>
        <v>0</v>
      </c>
      <c r="AG16" s="95">
        <f>((Config!$F21*Commandes!AG16)+IF(ROUND((AG$8-Config!$C$7)/31,0)&gt;=(Config!$D21+Config!$E21),INDEX(Commandes!$C16:$BJ16,,COLUMN(AG$8)-COLUMN($C$8)+1-(Config!$D21+Config!$E21)),0)*Config!$G21)*Config!$C21</f>
        <v>0</v>
      </c>
      <c r="AH16" s="95">
        <f>((Config!$F21*Commandes!AH16)+IF(ROUND((AH$8-Config!$C$7)/31,0)&gt;=(Config!$D21+Config!$E21),INDEX(Commandes!$C16:$BJ16,,COLUMN(AH$8)-COLUMN($C$8)+1-(Config!$D21+Config!$E21)),0)*Config!$G21)*Config!$C21</f>
        <v>0</v>
      </c>
      <c r="AI16" s="95">
        <f>((Config!$F21*Commandes!AI16)+IF(ROUND((AI$8-Config!$C$7)/31,0)&gt;=(Config!$D21+Config!$E21),INDEX(Commandes!$C16:$BJ16,,COLUMN(AI$8)-COLUMN($C$8)+1-(Config!$D21+Config!$E21)),0)*Config!$G21)*Config!$C21</f>
        <v>0</v>
      </c>
      <c r="AJ16" s="95">
        <f>((Config!$F21*Commandes!AJ16)+IF(ROUND((AJ$8-Config!$C$7)/31,0)&gt;=(Config!$D21+Config!$E21),INDEX(Commandes!$C16:$BJ16,,COLUMN(AJ$8)-COLUMN($C$8)+1-(Config!$D21+Config!$E21)),0)*Config!$G21)*Config!$C21</f>
        <v>0</v>
      </c>
      <c r="AK16" s="95">
        <f>((Config!$F21*Commandes!AK16)+IF(ROUND((AK$8-Config!$C$7)/31,0)&gt;=(Config!$D21+Config!$E21),INDEX(Commandes!$C16:$BJ16,,COLUMN(AK$8)-COLUMN($C$8)+1-(Config!$D21+Config!$E21)),0)*Config!$G21)*Config!$C21</f>
        <v>0</v>
      </c>
      <c r="AL16" s="95">
        <f>((Config!$F21*Commandes!AL16)+IF(ROUND((AL$8-Config!$C$7)/31,0)&gt;=(Config!$D21+Config!$E21),INDEX(Commandes!$C16:$BJ16,,COLUMN(AL$8)-COLUMN($C$8)+1-(Config!$D21+Config!$E21)),0)*Config!$G21)*Config!$C21</f>
        <v>0</v>
      </c>
      <c r="AM16" s="95">
        <f>((Config!$F21*Commandes!AM16)+IF(ROUND((AM$8-Config!$C$7)/31,0)&gt;=(Config!$D21+Config!$E21),INDEX(Commandes!$C16:$BJ16,,COLUMN(AM$8)-COLUMN($C$8)+1-(Config!$D21+Config!$E21)),0)*Config!$G21)*Config!$C21</f>
        <v>0</v>
      </c>
      <c r="AN16" s="95">
        <f>((Config!$F21*Commandes!AN16)+IF(ROUND((AN$8-Config!$C$7)/31,0)&gt;=(Config!$D21+Config!$E21),INDEX(Commandes!$C16:$BJ16,,COLUMN(AN$8)-COLUMN($C$8)+1-(Config!$D21+Config!$E21)),0)*Config!$G21)*Config!$C21</f>
        <v>0</v>
      </c>
      <c r="AO16" s="95">
        <f>((Config!$F21*Commandes!AO16)+IF(ROUND((AO$8-Config!$C$7)/31,0)&gt;=(Config!$D21+Config!$E21),INDEX(Commandes!$C16:$BJ16,,COLUMN(AO$8)-COLUMN($C$8)+1-(Config!$D21+Config!$E21)),0)*Config!$G21)*Config!$C21</f>
        <v>0</v>
      </c>
      <c r="AP16" s="95">
        <f>((Config!$F21*Commandes!AP16)+IF(ROUND((AP$8-Config!$C$7)/31,0)&gt;=(Config!$D21+Config!$E21),INDEX(Commandes!$C16:$BJ16,,COLUMN(AP$8)-COLUMN($C$8)+1-(Config!$D21+Config!$E21)),0)*Config!$G21)*Config!$C21</f>
        <v>0</v>
      </c>
      <c r="AQ16" s="95">
        <f>((Config!$F21*Commandes!AQ16)+IF(ROUND((AQ$8-Config!$C$7)/31,0)&gt;=(Config!$D21+Config!$E21),INDEX(Commandes!$C16:$BJ16,,COLUMN(AQ$8)-COLUMN($C$8)+1-(Config!$D21+Config!$E21)),0)*Config!$G21)*Config!$C21</f>
        <v>0</v>
      </c>
      <c r="AR16" s="95">
        <f>((Config!$F21*Commandes!AR16)+IF(ROUND((AR$8-Config!$C$7)/31,0)&gt;=(Config!$D21+Config!$E21),INDEX(Commandes!$C16:$BJ16,,COLUMN(AR$8)-COLUMN($C$8)+1-(Config!$D21+Config!$E21)),0)*Config!$G21)*Config!$C21</f>
        <v>0</v>
      </c>
      <c r="AS16" s="95">
        <f>((Config!$F21*Commandes!AS16)+IF(ROUND((AS$8-Config!$C$7)/31,0)&gt;=(Config!$D21+Config!$E21),INDEX(Commandes!$C16:$BJ16,,COLUMN(AS$8)-COLUMN($C$8)+1-(Config!$D21+Config!$E21)),0)*Config!$G21)*Config!$C21</f>
        <v>0</v>
      </c>
      <c r="AT16" s="95">
        <f>((Config!$F21*Commandes!AT16)+IF(ROUND((AT$8-Config!$C$7)/31,0)&gt;=(Config!$D21+Config!$E21),INDEX(Commandes!$C16:$BJ16,,COLUMN(AT$8)-COLUMN($C$8)+1-(Config!$D21+Config!$E21)),0)*Config!$G21)*Config!$C21</f>
        <v>0</v>
      </c>
      <c r="AU16" s="95">
        <f>((Config!$F21*Commandes!AU16)+IF(ROUND((AU$8-Config!$C$7)/31,0)&gt;=(Config!$D21+Config!$E21),INDEX(Commandes!$C16:$BJ16,,COLUMN(AU$8)-COLUMN($C$8)+1-(Config!$D21+Config!$E21)),0)*Config!$G21)*Config!$C21</f>
        <v>0</v>
      </c>
      <c r="AV16" s="95">
        <f>((Config!$F21*Commandes!AV16)+IF(ROUND((AV$8-Config!$C$7)/31,0)&gt;=(Config!$D21+Config!$E21),INDEX(Commandes!$C16:$BJ16,,COLUMN(AV$8)-COLUMN($C$8)+1-(Config!$D21+Config!$E21)),0)*Config!$G21)*Config!$C21</f>
        <v>0</v>
      </c>
      <c r="AW16" s="95">
        <f>((Config!$F21*Commandes!AW16)+IF(ROUND((AW$8-Config!$C$7)/31,0)&gt;=(Config!$D21+Config!$E21),INDEX(Commandes!$C16:$BJ16,,COLUMN(AW$8)-COLUMN($C$8)+1-(Config!$D21+Config!$E21)),0)*Config!$G21)*Config!$C21</f>
        <v>0</v>
      </c>
      <c r="AX16" s="95">
        <f>((Config!$F21*Commandes!AX16)+IF(ROUND((AX$8-Config!$C$7)/31,0)&gt;=(Config!$D21+Config!$E21),INDEX(Commandes!$C16:$BJ16,,COLUMN(AX$8)-COLUMN($C$8)+1-(Config!$D21+Config!$E21)),0)*Config!$G21)*Config!$C21</f>
        <v>0</v>
      </c>
      <c r="AY16" s="95">
        <f>((Config!$F21*Commandes!AY16)+IF(ROUND((AY$8-Config!$C$7)/31,0)&gt;=(Config!$D21+Config!$E21),INDEX(Commandes!$C16:$BJ16,,COLUMN(AY$8)-COLUMN($C$8)+1-(Config!$D21+Config!$E21)),0)*Config!$G21)*Config!$C21</f>
        <v>0</v>
      </c>
      <c r="AZ16" s="95">
        <f>((Config!$F21*Commandes!AZ16)+IF(ROUND((AZ$8-Config!$C$7)/31,0)&gt;=(Config!$D21+Config!$E21),INDEX(Commandes!$C16:$BJ16,,COLUMN(AZ$8)-COLUMN($C$8)+1-(Config!$D21+Config!$E21)),0)*Config!$G21)*Config!$C21</f>
        <v>0</v>
      </c>
      <c r="BA16" s="95">
        <f>((Config!$F21*Commandes!BA16)+IF(ROUND((BA$8-Config!$C$7)/31,0)&gt;=(Config!$D21+Config!$E21),INDEX(Commandes!$C16:$BJ16,,COLUMN(BA$8)-COLUMN($C$8)+1-(Config!$D21+Config!$E21)),0)*Config!$G21)*Config!$C21</f>
        <v>0</v>
      </c>
      <c r="BB16" s="95">
        <f>((Config!$F21*Commandes!BB16)+IF(ROUND((BB$8-Config!$C$7)/31,0)&gt;=(Config!$D21+Config!$E21),INDEX(Commandes!$C16:$BJ16,,COLUMN(BB$8)-COLUMN($C$8)+1-(Config!$D21+Config!$E21)),0)*Config!$G21)*Config!$C21</f>
        <v>0</v>
      </c>
      <c r="BC16" s="95">
        <f>((Config!$F21*Commandes!BC16)+IF(ROUND((BC$8-Config!$C$7)/31,0)&gt;=(Config!$D21+Config!$E21),INDEX(Commandes!$C16:$BJ16,,COLUMN(BC$8)-COLUMN($C$8)+1-(Config!$D21+Config!$E21)),0)*Config!$G21)*Config!$C21</f>
        <v>0</v>
      </c>
      <c r="BD16" s="95">
        <f>((Config!$F21*Commandes!BD16)+IF(ROUND((BD$8-Config!$C$7)/31,0)&gt;=(Config!$D21+Config!$E21),INDEX(Commandes!$C16:$BJ16,,COLUMN(BD$8)-COLUMN($C$8)+1-(Config!$D21+Config!$E21)),0)*Config!$G21)*Config!$C21</f>
        <v>0</v>
      </c>
      <c r="BE16" s="95">
        <f>((Config!$F21*Commandes!BE16)+IF(ROUND((BE$8-Config!$C$7)/31,0)&gt;=(Config!$D21+Config!$E21),INDEX(Commandes!$C16:$BJ16,,COLUMN(BE$8)-COLUMN($C$8)+1-(Config!$D21+Config!$E21)),0)*Config!$G21)*Config!$C21</f>
        <v>0</v>
      </c>
      <c r="BF16" s="95">
        <f>((Config!$F21*Commandes!BF16)+IF(ROUND((BF$8-Config!$C$7)/31,0)&gt;=(Config!$D21+Config!$E21),INDEX(Commandes!$C16:$BJ16,,COLUMN(BF$8)-COLUMN($C$8)+1-(Config!$D21+Config!$E21)),0)*Config!$G21)*Config!$C21</f>
        <v>0</v>
      </c>
      <c r="BG16" s="95">
        <f>((Config!$F21*Commandes!BG16)+IF(ROUND((BG$8-Config!$C$7)/31,0)&gt;=(Config!$D21+Config!$E21),INDEX(Commandes!$C16:$BJ16,,COLUMN(BG$8)-COLUMN($C$8)+1-(Config!$D21+Config!$E21)),0)*Config!$G21)*Config!$C21</f>
        <v>0</v>
      </c>
      <c r="BH16" s="95">
        <f>((Config!$F21*Commandes!BH16)+IF(ROUND((BH$8-Config!$C$7)/31,0)&gt;=(Config!$D21+Config!$E21),INDEX(Commandes!$C16:$BJ16,,COLUMN(BH$8)-COLUMN($C$8)+1-(Config!$D21+Config!$E21)),0)*Config!$G21)*Config!$C21</f>
        <v>0</v>
      </c>
      <c r="BI16" s="95">
        <f>((Config!$F21*Commandes!BI16)+IF(ROUND((BI$8-Config!$C$7)/31,0)&gt;=(Config!$D21+Config!$E21),INDEX(Commandes!$C16:$BJ16,,COLUMN(BI$8)-COLUMN($C$8)+1-(Config!$D21+Config!$E21)),0)*Config!$G21)*Config!$C21</f>
        <v>0</v>
      </c>
      <c r="BJ16" s="95">
        <f>((Config!$F21*Commandes!BJ16)+IF(ROUND((BJ$8-Config!$C$7)/31,0)&gt;=(Config!$D21+Config!$E21),INDEX(Commandes!$C16:$BJ16,,COLUMN(BJ$8)-COLUMN($C$8)+1-(Config!$D21+Config!$E21)),0)*Config!$G21)*Config!$C21</f>
        <v>0</v>
      </c>
      <c r="BK16" s="100"/>
    </row>
    <row r="17" spans="2:63" s="15" customFormat="1">
      <c r="B17" s="71">
        <f>Config!$B$22</f>
        <v>0</v>
      </c>
      <c r="C17" s="95">
        <f>((Config!$F22*Commandes!C17)+IF(ROUND((C$8-Config!$C$7)/31,0)&gt;=(Config!$D22+Config!$E22),INDEX(Commandes!$C17:$BJ17,,COLUMN(C$8)-COLUMN($C$8)+1-(Config!$D22+Config!$E22)),0)*Config!$G22)*Config!$C22</f>
        <v>0</v>
      </c>
      <c r="D17" s="95">
        <f>((Config!$F22*Commandes!D17)+IF(ROUND((D$8-Config!$C$7)/31,0)&gt;=(Config!$D22+Config!$E22),INDEX(Commandes!$C17:$BJ17,,COLUMN(D$8)-COLUMN($C$8)+1-(Config!$D22+Config!$E22)),0)*Config!$G22)*Config!$C22</f>
        <v>0</v>
      </c>
      <c r="E17" s="95">
        <f>((Config!$F22*Commandes!E17)+IF(ROUND((E$8-Config!$C$7)/31,0)&gt;=(Config!$D22+Config!$E22),INDEX(Commandes!$C17:$BJ17,,COLUMN(E$8)-COLUMN($C$8)+1-(Config!$D22+Config!$E22)),0)*Config!$G22)*Config!$C22</f>
        <v>0</v>
      </c>
      <c r="F17" s="95">
        <f>((Config!$F22*Commandes!F17)+IF(ROUND((F$8-Config!$C$7)/31,0)&gt;=(Config!$D22+Config!$E22),INDEX(Commandes!$C17:$BJ17,,COLUMN(F$8)-COLUMN($C$8)+1-(Config!$D22+Config!$E22)),0)*Config!$G22)*Config!$C22</f>
        <v>0</v>
      </c>
      <c r="G17" s="95">
        <f>((Config!$F22*Commandes!G17)+IF(ROUND((G$8-Config!$C$7)/31,0)&gt;=(Config!$D22+Config!$E22),INDEX(Commandes!$C17:$BJ17,,COLUMN(G$8)-COLUMN($C$8)+1-(Config!$D22+Config!$E22)),0)*Config!$G22)*Config!$C22</f>
        <v>0</v>
      </c>
      <c r="H17" s="95">
        <f>((Config!$F22*Commandes!H17)+IF(ROUND((H$8-Config!$C$7)/31,0)&gt;=(Config!$D22+Config!$E22),INDEX(Commandes!$C17:$BJ17,,COLUMN(H$8)-COLUMN($C$8)+1-(Config!$D22+Config!$E22)),0)*Config!$G22)*Config!$C22</f>
        <v>0</v>
      </c>
      <c r="I17" s="95">
        <f>((Config!$F22*Commandes!I17)+IF(ROUND((I$8-Config!$C$7)/31,0)&gt;=(Config!$D22+Config!$E22),INDEX(Commandes!$C17:$BJ17,,COLUMN(I$8)-COLUMN($C$8)+1-(Config!$D22+Config!$E22)),0)*Config!$G22)*Config!$C22</f>
        <v>0</v>
      </c>
      <c r="J17" s="95">
        <f>((Config!$F22*Commandes!J17)+IF(ROUND((J$8-Config!$C$7)/31,0)&gt;=(Config!$D22+Config!$E22),INDEX(Commandes!$C17:$BJ17,,COLUMN(J$8)-COLUMN($C$8)+1-(Config!$D22+Config!$E22)),0)*Config!$G22)*Config!$C22</f>
        <v>0</v>
      </c>
      <c r="K17" s="95">
        <f>((Config!$F22*Commandes!K17)+IF(ROUND((K$8-Config!$C$7)/31,0)&gt;=(Config!$D22+Config!$E22),INDEX(Commandes!$C17:$BJ17,,COLUMN(K$8)-COLUMN($C$8)+1-(Config!$D22+Config!$E22)),0)*Config!$G22)*Config!$C22</f>
        <v>0</v>
      </c>
      <c r="L17" s="95">
        <f>((Config!$F22*Commandes!L17)+IF(ROUND((L$8-Config!$C$7)/31,0)&gt;=(Config!$D22+Config!$E22),INDEX(Commandes!$C17:$BJ17,,COLUMN(L$8)-COLUMN($C$8)+1-(Config!$D22+Config!$E22)),0)*Config!$G22)*Config!$C22</f>
        <v>0</v>
      </c>
      <c r="M17" s="95">
        <f>((Config!$F22*Commandes!M17)+IF(ROUND((M$8-Config!$C$7)/31,0)&gt;=(Config!$D22+Config!$E22),INDEX(Commandes!$C17:$BJ17,,COLUMN(M$8)-COLUMN($C$8)+1-(Config!$D22+Config!$E22)),0)*Config!$G22)*Config!$C22</f>
        <v>0</v>
      </c>
      <c r="N17" s="95">
        <f>((Config!$F22*Commandes!N17)+IF(ROUND((N$8-Config!$C$7)/31,0)&gt;=(Config!$D22+Config!$E22),INDEX(Commandes!$C17:$BJ17,,COLUMN(N$8)-COLUMN($C$8)+1-(Config!$D22+Config!$E22)),0)*Config!$G22)*Config!$C22</f>
        <v>0</v>
      </c>
      <c r="O17" s="95">
        <f>((Config!$F22*Commandes!O17)+IF(ROUND((O$8-Config!$C$7)/31,0)&gt;=(Config!$D22+Config!$E22),INDEX(Commandes!$C17:$BJ17,,COLUMN(O$8)-COLUMN($C$8)+1-(Config!$D22+Config!$E22)),0)*Config!$G22)*Config!$C22</f>
        <v>0</v>
      </c>
      <c r="P17" s="95">
        <f>((Config!$F22*Commandes!P17)+IF(ROUND((P$8-Config!$C$7)/31,0)&gt;=(Config!$D22+Config!$E22),INDEX(Commandes!$C17:$BJ17,,COLUMN(P$8)-COLUMN($C$8)+1-(Config!$D22+Config!$E22)),0)*Config!$G22)*Config!$C22</f>
        <v>0</v>
      </c>
      <c r="Q17" s="95">
        <f>((Config!$F22*Commandes!Q17)+IF(ROUND((Q$8-Config!$C$7)/31,0)&gt;=(Config!$D22+Config!$E22),INDEX(Commandes!$C17:$BJ17,,COLUMN(Q$8)-COLUMN($C$8)+1-(Config!$D22+Config!$E22)),0)*Config!$G22)*Config!$C22</f>
        <v>0</v>
      </c>
      <c r="R17" s="95">
        <f>((Config!$F22*Commandes!R17)+IF(ROUND((R$8-Config!$C$7)/31,0)&gt;=(Config!$D22+Config!$E22),INDEX(Commandes!$C17:$BJ17,,COLUMN(R$8)-COLUMN($C$8)+1-(Config!$D22+Config!$E22)),0)*Config!$G22)*Config!$C22</f>
        <v>0</v>
      </c>
      <c r="S17" s="95">
        <f>((Config!$F22*Commandes!S17)+IF(ROUND((S$8-Config!$C$7)/31,0)&gt;=(Config!$D22+Config!$E22),INDEX(Commandes!$C17:$BJ17,,COLUMN(S$8)-COLUMN($C$8)+1-(Config!$D22+Config!$E22)),0)*Config!$G22)*Config!$C22</f>
        <v>0</v>
      </c>
      <c r="T17" s="95">
        <f>((Config!$F22*Commandes!T17)+IF(ROUND((T$8-Config!$C$7)/31,0)&gt;=(Config!$D22+Config!$E22),INDEX(Commandes!$C17:$BJ17,,COLUMN(T$8)-COLUMN($C$8)+1-(Config!$D22+Config!$E22)),0)*Config!$G22)*Config!$C22</f>
        <v>0</v>
      </c>
      <c r="U17" s="95">
        <f>((Config!$F22*Commandes!U17)+IF(ROUND((U$8-Config!$C$7)/31,0)&gt;=(Config!$D22+Config!$E22),INDEX(Commandes!$C17:$BJ17,,COLUMN(U$8)-COLUMN($C$8)+1-(Config!$D22+Config!$E22)),0)*Config!$G22)*Config!$C22</f>
        <v>0</v>
      </c>
      <c r="V17" s="95">
        <f>((Config!$F22*Commandes!V17)+IF(ROUND((V$8-Config!$C$7)/31,0)&gt;=(Config!$D22+Config!$E22),INDEX(Commandes!$C17:$BJ17,,COLUMN(V$8)-COLUMN($C$8)+1-(Config!$D22+Config!$E22)),0)*Config!$G22)*Config!$C22</f>
        <v>0</v>
      </c>
      <c r="W17" s="95">
        <f>((Config!$F22*Commandes!W17)+IF(ROUND((W$8-Config!$C$7)/31,0)&gt;=(Config!$D22+Config!$E22),INDEX(Commandes!$C17:$BJ17,,COLUMN(W$8)-COLUMN($C$8)+1-(Config!$D22+Config!$E22)),0)*Config!$G22)*Config!$C22</f>
        <v>0</v>
      </c>
      <c r="X17" s="95">
        <f>((Config!$F22*Commandes!X17)+IF(ROUND((X$8-Config!$C$7)/31,0)&gt;=(Config!$D22+Config!$E22),INDEX(Commandes!$C17:$BJ17,,COLUMN(X$8)-COLUMN($C$8)+1-(Config!$D22+Config!$E22)),0)*Config!$G22)*Config!$C22</f>
        <v>0</v>
      </c>
      <c r="Y17" s="95">
        <f>((Config!$F22*Commandes!Y17)+IF(ROUND((Y$8-Config!$C$7)/31,0)&gt;=(Config!$D22+Config!$E22),INDEX(Commandes!$C17:$BJ17,,COLUMN(Y$8)-COLUMN($C$8)+1-(Config!$D22+Config!$E22)),0)*Config!$G22)*Config!$C22</f>
        <v>0</v>
      </c>
      <c r="Z17" s="95">
        <f>((Config!$F22*Commandes!Z17)+IF(ROUND((Z$8-Config!$C$7)/31,0)&gt;=(Config!$D22+Config!$E22),INDEX(Commandes!$C17:$BJ17,,COLUMN(Z$8)-COLUMN($C$8)+1-(Config!$D22+Config!$E22)),0)*Config!$G22)*Config!$C22</f>
        <v>0</v>
      </c>
      <c r="AA17" s="95">
        <f>((Config!$F22*Commandes!AA17)+IF(ROUND((AA$8-Config!$C$7)/31,0)&gt;=(Config!$D22+Config!$E22),INDEX(Commandes!$C17:$BJ17,,COLUMN(AA$8)-COLUMN($C$8)+1-(Config!$D22+Config!$E22)),0)*Config!$G22)*Config!$C22</f>
        <v>0</v>
      </c>
      <c r="AB17" s="95">
        <f>((Config!$F22*Commandes!AB17)+IF(ROUND((AB$8-Config!$C$7)/31,0)&gt;=(Config!$D22+Config!$E22),INDEX(Commandes!$C17:$BJ17,,COLUMN(AB$8)-COLUMN($C$8)+1-(Config!$D22+Config!$E22)),0)*Config!$G22)*Config!$C22</f>
        <v>0</v>
      </c>
      <c r="AC17" s="95">
        <f>((Config!$F22*Commandes!AC17)+IF(ROUND((AC$8-Config!$C$7)/31,0)&gt;=(Config!$D22+Config!$E22),INDEX(Commandes!$C17:$BJ17,,COLUMN(AC$8)-COLUMN($C$8)+1-(Config!$D22+Config!$E22)),0)*Config!$G22)*Config!$C22</f>
        <v>0</v>
      </c>
      <c r="AD17" s="95">
        <f>((Config!$F22*Commandes!AD17)+IF(ROUND((AD$8-Config!$C$7)/31,0)&gt;=(Config!$D22+Config!$E22),INDEX(Commandes!$C17:$BJ17,,COLUMN(AD$8)-COLUMN($C$8)+1-(Config!$D22+Config!$E22)),0)*Config!$G22)*Config!$C22</f>
        <v>0</v>
      </c>
      <c r="AE17" s="95">
        <f>((Config!$F22*Commandes!AE17)+IF(ROUND((AE$8-Config!$C$7)/31,0)&gt;=(Config!$D22+Config!$E22),INDEX(Commandes!$C17:$BJ17,,COLUMN(AE$8)-COLUMN($C$8)+1-(Config!$D22+Config!$E22)),0)*Config!$G22)*Config!$C22</f>
        <v>0</v>
      </c>
      <c r="AF17" s="95">
        <f>((Config!$F22*Commandes!AF17)+IF(ROUND((AF$8-Config!$C$7)/31,0)&gt;=(Config!$D22+Config!$E22),INDEX(Commandes!$C17:$BJ17,,COLUMN(AF$8)-COLUMN($C$8)+1-(Config!$D22+Config!$E22)),0)*Config!$G22)*Config!$C22</f>
        <v>0</v>
      </c>
      <c r="AG17" s="95">
        <f>((Config!$F22*Commandes!AG17)+IF(ROUND((AG$8-Config!$C$7)/31,0)&gt;=(Config!$D22+Config!$E22),INDEX(Commandes!$C17:$BJ17,,COLUMN(AG$8)-COLUMN($C$8)+1-(Config!$D22+Config!$E22)),0)*Config!$G22)*Config!$C22</f>
        <v>0</v>
      </c>
      <c r="AH17" s="95">
        <f>((Config!$F22*Commandes!AH17)+IF(ROUND((AH$8-Config!$C$7)/31,0)&gt;=(Config!$D22+Config!$E22),INDEX(Commandes!$C17:$BJ17,,COLUMN(AH$8)-COLUMN($C$8)+1-(Config!$D22+Config!$E22)),0)*Config!$G22)*Config!$C22</f>
        <v>0</v>
      </c>
      <c r="AI17" s="95">
        <f>((Config!$F22*Commandes!AI17)+IF(ROUND((AI$8-Config!$C$7)/31,0)&gt;=(Config!$D22+Config!$E22),INDEX(Commandes!$C17:$BJ17,,COLUMN(AI$8)-COLUMN($C$8)+1-(Config!$D22+Config!$E22)),0)*Config!$G22)*Config!$C22</f>
        <v>0</v>
      </c>
      <c r="AJ17" s="95">
        <f>((Config!$F22*Commandes!AJ17)+IF(ROUND((AJ$8-Config!$C$7)/31,0)&gt;=(Config!$D22+Config!$E22),INDEX(Commandes!$C17:$BJ17,,COLUMN(AJ$8)-COLUMN($C$8)+1-(Config!$D22+Config!$E22)),0)*Config!$G22)*Config!$C22</f>
        <v>0</v>
      </c>
      <c r="AK17" s="95">
        <f>((Config!$F22*Commandes!AK17)+IF(ROUND((AK$8-Config!$C$7)/31,0)&gt;=(Config!$D22+Config!$E22),INDEX(Commandes!$C17:$BJ17,,COLUMN(AK$8)-COLUMN($C$8)+1-(Config!$D22+Config!$E22)),0)*Config!$G22)*Config!$C22</f>
        <v>0</v>
      </c>
      <c r="AL17" s="95">
        <f>((Config!$F22*Commandes!AL17)+IF(ROUND((AL$8-Config!$C$7)/31,0)&gt;=(Config!$D22+Config!$E22),INDEX(Commandes!$C17:$BJ17,,COLUMN(AL$8)-COLUMN($C$8)+1-(Config!$D22+Config!$E22)),0)*Config!$G22)*Config!$C22</f>
        <v>0</v>
      </c>
      <c r="AM17" s="95">
        <f>((Config!$F22*Commandes!AM17)+IF(ROUND((AM$8-Config!$C$7)/31,0)&gt;=(Config!$D22+Config!$E22),INDEX(Commandes!$C17:$BJ17,,COLUMN(AM$8)-COLUMN($C$8)+1-(Config!$D22+Config!$E22)),0)*Config!$G22)*Config!$C22</f>
        <v>0</v>
      </c>
      <c r="AN17" s="95">
        <f>((Config!$F22*Commandes!AN17)+IF(ROUND((AN$8-Config!$C$7)/31,0)&gt;=(Config!$D22+Config!$E22),INDEX(Commandes!$C17:$BJ17,,COLUMN(AN$8)-COLUMN($C$8)+1-(Config!$D22+Config!$E22)),0)*Config!$G22)*Config!$C22</f>
        <v>0</v>
      </c>
      <c r="AO17" s="95">
        <f>((Config!$F22*Commandes!AO17)+IF(ROUND((AO$8-Config!$C$7)/31,0)&gt;=(Config!$D22+Config!$E22),INDEX(Commandes!$C17:$BJ17,,COLUMN(AO$8)-COLUMN($C$8)+1-(Config!$D22+Config!$E22)),0)*Config!$G22)*Config!$C22</f>
        <v>0</v>
      </c>
      <c r="AP17" s="95">
        <f>((Config!$F22*Commandes!AP17)+IF(ROUND((AP$8-Config!$C$7)/31,0)&gt;=(Config!$D22+Config!$E22),INDEX(Commandes!$C17:$BJ17,,COLUMN(AP$8)-COLUMN($C$8)+1-(Config!$D22+Config!$E22)),0)*Config!$G22)*Config!$C22</f>
        <v>0</v>
      </c>
      <c r="AQ17" s="95">
        <f>((Config!$F22*Commandes!AQ17)+IF(ROUND((AQ$8-Config!$C$7)/31,0)&gt;=(Config!$D22+Config!$E22),INDEX(Commandes!$C17:$BJ17,,COLUMN(AQ$8)-COLUMN($C$8)+1-(Config!$D22+Config!$E22)),0)*Config!$G22)*Config!$C22</f>
        <v>0</v>
      </c>
      <c r="AR17" s="95">
        <f>((Config!$F22*Commandes!AR17)+IF(ROUND((AR$8-Config!$C$7)/31,0)&gt;=(Config!$D22+Config!$E22),INDEX(Commandes!$C17:$BJ17,,COLUMN(AR$8)-COLUMN($C$8)+1-(Config!$D22+Config!$E22)),0)*Config!$G22)*Config!$C22</f>
        <v>0</v>
      </c>
      <c r="AS17" s="95">
        <f>((Config!$F22*Commandes!AS17)+IF(ROUND((AS$8-Config!$C$7)/31,0)&gt;=(Config!$D22+Config!$E22),INDEX(Commandes!$C17:$BJ17,,COLUMN(AS$8)-COLUMN($C$8)+1-(Config!$D22+Config!$E22)),0)*Config!$G22)*Config!$C22</f>
        <v>0</v>
      </c>
      <c r="AT17" s="95">
        <f>((Config!$F22*Commandes!AT17)+IF(ROUND((AT$8-Config!$C$7)/31,0)&gt;=(Config!$D22+Config!$E22),INDEX(Commandes!$C17:$BJ17,,COLUMN(AT$8)-COLUMN($C$8)+1-(Config!$D22+Config!$E22)),0)*Config!$G22)*Config!$C22</f>
        <v>0</v>
      </c>
      <c r="AU17" s="95">
        <f>((Config!$F22*Commandes!AU17)+IF(ROUND((AU$8-Config!$C$7)/31,0)&gt;=(Config!$D22+Config!$E22),INDEX(Commandes!$C17:$BJ17,,COLUMN(AU$8)-COLUMN($C$8)+1-(Config!$D22+Config!$E22)),0)*Config!$G22)*Config!$C22</f>
        <v>0</v>
      </c>
      <c r="AV17" s="95">
        <f>((Config!$F22*Commandes!AV17)+IF(ROUND((AV$8-Config!$C$7)/31,0)&gt;=(Config!$D22+Config!$E22),INDEX(Commandes!$C17:$BJ17,,COLUMN(AV$8)-COLUMN($C$8)+1-(Config!$D22+Config!$E22)),0)*Config!$G22)*Config!$C22</f>
        <v>0</v>
      </c>
      <c r="AW17" s="95">
        <f>((Config!$F22*Commandes!AW17)+IF(ROUND((AW$8-Config!$C$7)/31,0)&gt;=(Config!$D22+Config!$E22),INDEX(Commandes!$C17:$BJ17,,COLUMN(AW$8)-COLUMN($C$8)+1-(Config!$D22+Config!$E22)),0)*Config!$G22)*Config!$C22</f>
        <v>0</v>
      </c>
      <c r="AX17" s="95">
        <f>((Config!$F22*Commandes!AX17)+IF(ROUND((AX$8-Config!$C$7)/31,0)&gt;=(Config!$D22+Config!$E22),INDEX(Commandes!$C17:$BJ17,,COLUMN(AX$8)-COLUMN($C$8)+1-(Config!$D22+Config!$E22)),0)*Config!$G22)*Config!$C22</f>
        <v>0</v>
      </c>
      <c r="AY17" s="95">
        <f>((Config!$F22*Commandes!AY17)+IF(ROUND((AY$8-Config!$C$7)/31,0)&gt;=(Config!$D22+Config!$E22),INDEX(Commandes!$C17:$BJ17,,COLUMN(AY$8)-COLUMN($C$8)+1-(Config!$D22+Config!$E22)),0)*Config!$G22)*Config!$C22</f>
        <v>0</v>
      </c>
      <c r="AZ17" s="95">
        <f>((Config!$F22*Commandes!AZ17)+IF(ROUND((AZ$8-Config!$C$7)/31,0)&gt;=(Config!$D22+Config!$E22),INDEX(Commandes!$C17:$BJ17,,COLUMN(AZ$8)-COLUMN($C$8)+1-(Config!$D22+Config!$E22)),0)*Config!$G22)*Config!$C22</f>
        <v>0</v>
      </c>
      <c r="BA17" s="95">
        <f>((Config!$F22*Commandes!BA17)+IF(ROUND((BA$8-Config!$C$7)/31,0)&gt;=(Config!$D22+Config!$E22),INDEX(Commandes!$C17:$BJ17,,COLUMN(BA$8)-COLUMN($C$8)+1-(Config!$D22+Config!$E22)),0)*Config!$G22)*Config!$C22</f>
        <v>0</v>
      </c>
      <c r="BB17" s="95">
        <f>((Config!$F22*Commandes!BB17)+IF(ROUND((BB$8-Config!$C$7)/31,0)&gt;=(Config!$D22+Config!$E22),INDEX(Commandes!$C17:$BJ17,,COLUMN(BB$8)-COLUMN($C$8)+1-(Config!$D22+Config!$E22)),0)*Config!$G22)*Config!$C22</f>
        <v>0</v>
      </c>
      <c r="BC17" s="95">
        <f>((Config!$F22*Commandes!BC17)+IF(ROUND((BC$8-Config!$C$7)/31,0)&gt;=(Config!$D22+Config!$E22),INDEX(Commandes!$C17:$BJ17,,COLUMN(BC$8)-COLUMN($C$8)+1-(Config!$D22+Config!$E22)),0)*Config!$G22)*Config!$C22</f>
        <v>0</v>
      </c>
      <c r="BD17" s="95">
        <f>((Config!$F22*Commandes!BD17)+IF(ROUND((BD$8-Config!$C$7)/31,0)&gt;=(Config!$D22+Config!$E22),INDEX(Commandes!$C17:$BJ17,,COLUMN(BD$8)-COLUMN($C$8)+1-(Config!$D22+Config!$E22)),0)*Config!$G22)*Config!$C22</f>
        <v>0</v>
      </c>
      <c r="BE17" s="95">
        <f>((Config!$F22*Commandes!BE17)+IF(ROUND((BE$8-Config!$C$7)/31,0)&gt;=(Config!$D22+Config!$E22),INDEX(Commandes!$C17:$BJ17,,COLUMN(BE$8)-COLUMN($C$8)+1-(Config!$D22+Config!$E22)),0)*Config!$G22)*Config!$C22</f>
        <v>0</v>
      </c>
      <c r="BF17" s="95">
        <f>((Config!$F22*Commandes!BF17)+IF(ROUND((BF$8-Config!$C$7)/31,0)&gt;=(Config!$D22+Config!$E22),INDEX(Commandes!$C17:$BJ17,,COLUMN(BF$8)-COLUMN($C$8)+1-(Config!$D22+Config!$E22)),0)*Config!$G22)*Config!$C22</f>
        <v>0</v>
      </c>
      <c r="BG17" s="95">
        <f>((Config!$F22*Commandes!BG17)+IF(ROUND((BG$8-Config!$C$7)/31,0)&gt;=(Config!$D22+Config!$E22),INDEX(Commandes!$C17:$BJ17,,COLUMN(BG$8)-COLUMN($C$8)+1-(Config!$D22+Config!$E22)),0)*Config!$G22)*Config!$C22</f>
        <v>0</v>
      </c>
      <c r="BH17" s="95">
        <f>((Config!$F22*Commandes!BH17)+IF(ROUND((BH$8-Config!$C$7)/31,0)&gt;=(Config!$D22+Config!$E22),INDEX(Commandes!$C17:$BJ17,,COLUMN(BH$8)-COLUMN($C$8)+1-(Config!$D22+Config!$E22)),0)*Config!$G22)*Config!$C22</f>
        <v>0</v>
      </c>
      <c r="BI17" s="95">
        <f>((Config!$F22*Commandes!BI17)+IF(ROUND((BI$8-Config!$C$7)/31,0)&gt;=(Config!$D22+Config!$E22),INDEX(Commandes!$C17:$BJ17,,COLUMN(BI$8)-COLUMN($C$8)+1-(Config!$D22+Config!$E22)),0)*Config!$G22)*Config!$C22</f>
        <v>0</v>
      </c>
      <c r="BJ17" s="95">
        <f>((Config!$F22*Commandes!BJ17)+IF(ROUND((BJ$8-Config!$C$7)/31,0)&gt;=(Config!$D22+Config!$E22),INDEX(Commandes!$C17:$BJ17,,COLUMN(BJ$8)-COLUMN($C$8)+1-(Config!$D22+Config!$E22)),0)*Config!$G22)*Config!$C22</f>
        <v>0</v>
      </c>
      <c r="BK17" s="100"/>
    </row>
    <row r="18" spans="2:63" s="15" customFormat="1">
      <c r="B18" s="71">
        <f>Config!$B$23</f>
        <v>0</v>
      </c>
      <c r="C18" s="95">
        <f>((Config!$F23*Commandes!C18)+IF(ROUND((C$8-Config!$C$7)/31,0)&gt;=(Config!$D23+Config!$E23),INDEX(Commandes!$C18:$BJ18,,COLUMN(C$8)-COLUMN($C$8)+1-(Config!$D23+Config!$E23)),0)*Config!$G23)*Config!$C23</f>
        <v>0</v>
      </c>
      <c r="D18" s="95">
        <f>((Config!$F23*Commandes!D18)+IF(ROUND((D$8-Config!$C$7)/31,0)&gt;=(Config!$D23+Config!$E23),INDEX(Commandes!$C18:$BJ18,,COLUMN(D$8)-COLUMN($C$8)+1-(Config!$D23+Config!$E23)),0)*Config!$G23)*Config!$C23</f>
        <v>0</v>
      </c>
      <c r="E18" s="95">
        <f>((Config!$F23*Commandes!E18)+IF(ROUND((E$8-Config!$C$7)/31,0)&gt;=(Config!$D23+Config!$E23),INDEX(Commandes!$C18:$BJ18,,COLUMN(E$8)-COLUMN($C$8)+1-(Config!$D23+Config!$E23)),0)*Config!$G23)*Config!$C23</f>
        <v>0</v>
      </c>
      <c r="F18" s="95">
        <f>((Config!$F23*Commandes!F18)+IF(ROUND((F$8-Config!$C$7)/31,0)&gt;=(Config!$D23+Config!$E23),INDEX(Commandes!$C18:$BJ18,,COLUMN(F$8)-COLUMN($C$8)+1-(Config!$D23+Config!$E23)),0)*Config!$G23)*Config!$C23</f>
        <v>0</v>
      </c>
      <c r="G18" s="95">
        <f>((Config!$F23*Commandes!G18)+IF(ROUND((G$8-Config!$C$7)/31,0)&gt;=(Config!$D23+Config!$E23),INDEX(Commandes!$C18:$BJ18,,COLUMN(G$8)-COLUMN($C$8)+1-(Config!$D23+Config!$E23)),0)*Config!$G23)*Config!$C23</f>
        <v>0</v>
      </c>
      <c r="H18" s="95">
        <f>((Config!$F23*Commandes!H18)+IF(ROUND((H$8-Config!$C$7)/31,0)&gt;=(Config!$D23+Config!$E23),INDEX(Commandes!$C18:$BJ18,,COLUMN(H$8)-COLUMN($C$8)+1-(Config!$D23+Config!$E23)),0)*Config!$G23)*Config!$C23</f>
        <v>0</v>
      </c>
      <c r="I18" s="95">
        <f>((Config!$F23*Commandes!I18)+IF(ROUND((I$8-Config!$C$7)/31,0)&gt;=(Config!$D23+Config!$E23),INDEX(Commandes!$C18:$BJ18,,COLUMN(I$8)-COLUMN($C$8)+1-(Config!$D23+Config!$E23)),0)*Config!$G23)*Config!$C23</f>
        <v>0</v>
      </c>
      <c r="J18" s="95">
        <f>((Config!$F23*Commandes!J18)+IF(ROUND((J$8-Config!$C$7)/31,0)&gt;=(Config!$D23+Config!$E23),INDEX(Commandes!$C18:$BJ18,,COLUMN(J$8)-COLUMN($C$8)+1-(Config!$D23+Config!$E23)),0)*Config!$G23)*Config!$C23</f>
        <v>0</v>
      </c>
      <c r="K18" s="95">
        <f>((Config!$F23*Commandes!K18)+IF(ROUND((K$8-Config!$C$7)/31,0)&gt;=(Config!$D23+Config!$E23),INDEX(Commandes!$C18:$BJ18,,COLUMN(K$8)-COLUMN($C$8)+1-(Config!$D23+Config!$E23)),0)*Config!$G23)*Config!$C23</f>
        <v>0</v>
      </c>
      <c r="L18" s="95">
        <f>((Config!$F23*Commandes!L18)+IF(ROUND((L$8-Config!$C$7)/31,0)&gt;=(Config!$D23+Config!$E23),INDEX(Commandes!$C18:$BJ18,,COLUMN(L$8)-COLUMN($C$8)+1-(Config!$D23+Config!$E23)),0)*Config!$G23)*Config!$C23</f>
        <v>0</v>
      </c>
      <c r="M18" s="95">
        <f>((Config!$F23*Commandes!M18)+IF(ROUND((M$8-Config!$C$7)/31,0)&gt;=(Config!$D23+Config!$E23),INDEX(Commandes!$C18:$BJ18,,COLUMN(M$8)-COLUMN($C$8)+1-(Config!$D23+Config!$E23)),0)*Config!$G23)*Config!$C23</f>
        <v>0</v>
      </c>
      <c r="N18" s="95">
        <f>((Config!$F23*Commandes!N18)+IF(ROUND((N$8-Config!$C$7)/31,0)&gt;=(Config!$D23+Config!$E23),INDEX(Commandes!$C18:$BJ18,,COLUMN(N$8)-COLUMN($C$8)+1-(Config!$D23+Config!$E23)),0)*Config!$G23)*Config!$C23</f>
        <v>0</v>
      </c>
      <c r="O18" s="95">
        <f>((Config!$F23*Commandes!O18)+IF(ROUND((O$8-Config!$C$7)/31,0)&gt;=(Config!$D23+Config!$E23),INDEX(Commandes!$C18:$BJ18,,COLUMN(O$8)-COLUMN($C$8)+1-(Config!$D23+Config!$E23)),0)*Config!$G23)*Config!$C23</f>
        <v>0</v>
      </c>
      <c r="P18" s="95">
        <f>((Config!$F23*Commandes!P18)+IF(ROUND((P$8-Config!$C$7)/31,0)&gt;=(Config!$D23+Config!$E23),INDEX(Commandes!$C18:$BJ18,,COLUMN(P$8)-COLUMN($C$8)+1-(Config!$D23+Config!$E23)),0)*Config!$G23)*Config!$C23</f>
        <v>0</v>
      </c>
      <c r="Q18" s="95">
        <f>((Config!$F23*Commandes!Q18)+IF(ROUND((Q$8-Config!$C$7)/31,0)&gt;=(Config!$D23+Config!$E23),INDEX(Commandes!$C18:$BJ18,,COLUMN(Q$8)-COLUMN($C$8)+1-(Config!$D23+Config!$E23)),0)*Config!$G23)*Config!$C23</f>
        <v>0</v>
      </c>
      <c r="R18" s="95">
        <f>((Config!$F23*Commandes!R18)+IF(ROUND((R$8-Config!$C$7)/31,0)&gt;=(Config!$D23+Config!$E23),INDEX(Commandes!$C18:$BJ18,,COLUMN(R$8)-COLUMN($C$8)+1-(Config!$D23+Config!$E23)),0)*Config!$G23)*Config!$C23</f>
        <v>0</v>
      </c>
      <c r="S18" s="95">
        <f>((Config!$F23*Commandes!S18)+IF(ROUND((S$8-Config!$C$7)/31,0)&gt;=(Config!$D23+Config!$E23),INDEX(Commandes!$C18:$BJ18,,COLUMN(S$8)-COLUMN($C$8)+1-(Config!$D23+Config!$E23)),0)*Config!$G23)*Config!$C23</f>
        <v>0</v>
      </c>
      <c r="T18" s="95">
        <f>((Config!$F23*Commandes!T18)+IF(ROUND((T$8-Config!$C$7)/31,0)&gt;=(Config!$D23+Config!$E23),INDEX(Commandes!$C18:$BJ18,,COLUMN(T$8)-COLUMN($C$8)+1-(Config!$D23+Config!$E23)),0)*Config!$G23)*Config!$C23</f>
        <v>0</v>
      </c>
      <c r="U18" s="95">
        <f>((Config!$F23*Commandes!U18)+IF(ROUND((U$8-Config!$C$7)/31,0)&gt;=(Config!$D23+Config!$E23),INDEX(Commandes!$C18:$BJ18,,COLUMN(U$8)-COLUMN($C$8)+1-(Config!$D23+Config!$E23)),0)*Config!$G23)*Config!$C23</f>
        <v>0</v>
      </c>
      <c r="V18" s="95">
        <f>((Config!$F23*Commandes!V18)+IF(ROUND((V$8-Config!$C$7)/31,0)&gt;=(Config!$D23+Config!$E23),INDEX(Commandes!$C18:$BJ18,,COLUMN(V$8)-COLUMN($C$8)+1-(Config!$D23+Config!$E23)),0)*Config!$G23)*Config!$C23</f>
        <v>0</v>
      </c>
      <c r="W18" s="95">
        <f>((Config!$F23*Commandes!W18)+IF(ROUND((W$8-Config!$C$7)/31,0)&gt;=(Config!$D23+Config!$E23),INDEX(Commandes!$C18:$BJ18,,COLUMN(W$8)-COLUMN($C$8)+1-(Config!$D23+Config!$E23)),0)*Config!$G23)*Config!$C23</f>
        <v>0</v>
      </c>
      <c r="X18" s="95">
        <f>((Config!$F23*Commandes!X18)+IF(ROUND((X$8-Config!$C$7)/31,0)&gt;=(Config!$D23+Config!$E23),INDEX(Commandes!$C18:$BJ18,,COLUMN(X$8)-COLUMN($C$8)+1-(Config!$D23+Config!$E23)),0)*Config!$G23)*Config!$C23</f>
        <v>0</v>
      </c>
      <c r="Y18" s="95">
        <f>((Config!$F23*Commandes!Y18)+IF(ROUND((Y$8-Config!$C$7)/31,0)&gt;=(Config!$D23+Config!$E23),INDEX(Commandes!$C18:$BJ18,,COLUMN(Y$8)-COLUMN($C$8)+1-(Config!$D23+Config!$E23)),0)*Config!$G23)*Config!$C23</f>
        <v>0</v>
      </c>
      <c r="Z18" s="95">
        <f>((Config!$F23*Commandes!Z18)+IF(ROUND((Z$8-Config!$C$7)/31,0)&gt;=(Config!$D23+Config!$E23),INDEX(Commandes!$C18:$BJ18,,COLUMN(Z$8)-COLUMN($C$8)+1-(Config!$D23+Config!$E23)),0)*Config!$G23)*Config!$C23</f>
        <v>0</v>
      </c>
      <c r="AA18" s="95">
        <f>((Config!$F23*Commandes!AA18)+IF(ROUND((AA$8-Config!$C$7)/31,0)&gt;=(Config!$D23+Config!$E23),INDEX(Commandes!$C18:$BJ18,,COLUMN(AA$8)-COLUMN($C$8)+1-(Config!$D23+Config!$E23)),0)*Config!$G23)*Config!$C23</f>
        <v>0</v>
      </c>
      <c r="AB18" s="95">
        <f>((Config!$F23*Commandes!AB18)+IF(ROUND((AB$8-Config!$C$7)/31,0)&gt;=(Config!$D23+Config!$E23),INDEX(Commandes!$C18:$BJ18,,COLUMN(AB$8)-COLUMN($C$8)+1-(Config!$D23+Config!$E23)),0)*Config!$G23)*Config!$C23</f>
        <v>0</v>
      </c>
      <c r="AC18" s="95">
        <f>((Config!$F23*Commandes!AC18)+IF(ROUND((AC$8-Config!$C$7)/31,0)&gt;=(Config!$D23+Config!$E23),INDEX(Commandes!$C18:$BJ18,,COLUMN(AC$8)-COLUMN($C$8)+1-(Config!$D23+Config!$E23)),0)*Config!$G23)*Config!$C23</f>
        <v>0</v>
      </c>
      <c r="AD18" s="95">
        <f>((Config!$F23*Commandes!AD18)+IF(ROUND((AD$8-Config!$C$7)/31,0)&gt;=(Config!$D23+Config!$E23),INDEX(Commandes!$C18:$BJ18,,COLUMN(AD$8)-COLUMN($C$8)+1-(Config!$D23+Config!$E23)),0)*Config!$G23)*Config!$C23</f>
        <v>0</v>
      </c>
      <c r="AE18" s="95">
        <f>((Config!$F23*Commandes!AE18)+IF(ROUND((AE$8-Config!$C$7)/31,0)&gt;=(Config!$D23+Config!$E23),INDEX(Commandes!$C18:$BJ18,,COLUMN(AE$8)-COLUMN($C$8)+1-(Config!$D23+Config!$E23)),0)*Config!$G23)*Config!$C23</f>
        <v>0</v>
      </c>
      <c r="AF18" s="95">
        <f>((Config!$F23*Commandes!AF18)+IF(ROUND((AF$8-Config!$C$7)/31,0)&gt;=(Config!$D23+Config!$E23),INDEX(Commandes!$C18:$BJ18,,COLUMN(AF$8)-COLUMN($C$8)+1-(Config!$D23+Config!$E23)),0)*Config!$G23)*Config!$C23</f>
        <v>0</v>
      </c>
      <c r="AG18" s="95">
        <f>((Config!$F23*Commandes!AG18)+IF(ROUND((AG$8-Config!$C$7)/31,0)&gt;=(Config!$D23+Config!$E23),INDEX(Commandes!$C18:$BJ18,,COLUMN(AG$8)-COLUMN($C$8)+1-(Config!$D23+Config!$E23)),0)*Config!$G23)*Config!$C23</f>
        <v>0</v>
      </c>
      <c r="AH18" s="95">
        <f>((Config!$F23*Commandes!AH18)+IF(ROUND((AH$8-Config!$C$7)/31,0)&gt;=(Config!$D23+Config!$E23),INDEX(Commandes!$C18:$BJ18,,COLUMN(AH$8)-COLUMN($C$8)+1-(Config!$D23+Config!$E23)),0)*Config!$G23)*Config!$C23</f>
        <v>0</v>
      </c>
      <c r="AI18" s="95">
        <f>((Config!$F23*Commandes!AI18)+IF(ROUND((AI$8-Config!$C$7)/31,0)&gt;=(Config!$D23+Config!$E23),INDEX(Commandes!$C18:$BJ18,,COLUMN(AI$8)-COLUMN($C$8)+1-(Config!$D23+Config!$E23)),0)*Config!$G23)*Config!$C23</f>
        <v>0</v>
      </c>
      <c r="AJ18" s="95">
        <f>((Config!$F23*Commandes!AJ18)+IF(ROUND((AJ$8-Config!$C$7)/31,0)&gt;=(Config!$D23+Config!$E23),INDEX(Commandes!$C18:$BJ18,,COLUMN(AJ$8)-COLUMN($C$8)+1-(Config!$D23+Config!$E23)),0)*Config!$G23)*Config!$C23</f>
        <v>0</v>
      </c>
      <c r="AK18" s="95">
        <f>((Config!$F23*Commandes!AK18)+IF(ROUND((AK$8-Config!$C$7)/31,0)&gt;=(Config!$D23+Config!$E23),INDEX(Commandes!$C18:$BJ18,,COLUMN(AK$8)-COLUMN($C$8)+1-(Config!$D23+Config!$E23)),0)*Config!$G23)*Config!$C23</f>
        <v>0</v>
      </c>
      <c r="AL18" s="95">
        <f>((Config!$F23*Commandes!AL18)+IF(ROUND((AL$8-Config!$C$7)/31,0)&gt;=(Config!$D23+Config!$E23),INDEX(Commandes!$C18:$BJ18,,COLUMN(AL$8)-COLUMN($C$8)+1-(Config!$D23+Config!$E23)),0)*Config!$G23)*Config!$C23</f>
        <v>0</v>
      </c>
      <c r="AM18" s="95">
        <f>((Config!$F23*Commandes!AM18)+IF(ROUND((AM$8-Config!$C$7)/31,0)&gt;=(Config!$D23+Config!$E23),INDEX(Commandes!$C18:$BJ18,,COLUMN(AM$8)-COLUMN($C$8)+1-(Config!$D23+Config!$E23)),0)*Config!$G23)*Config!$C23</f>
        <v>0</v>
      </c>
      <c r="AN18" s="95">
        <f>((Config!$F23*Commandes!AN18)+IF(ROUND((AN$8-Config!$C$7)/31,0)&gt;=(Config!$D23+Config!$E23),INDEX(Commandes!$C18:$BJ18,,COLUMN(AN$8)-COLUMN($C$8)+1-(Config!$D23+Config!$E23)),0)*Config!$G23)*Config!$C23</f>
        <v>0</v>
      </c>
      <c r="AO18" s="95">
        <f>((Config!$F23*Commandes!AO18)+IF(ROUND((AO$8-Config!$C$7)/31,0)&gt;=(Config!$D23+Config!$E23),INDEX(Commandes!$C18:$BJ18,,COLUMN(AO$8)-COLUMN($C$8)+1-(Config!$D23+Config!$E23)),0)*Config!$G23)*Config!$C23</f>
        <v>0</v>
      </c>
      <c r="AP18" s="95">
        <f>((Config!$F23*Commandes!AP18)+IF(ROUND((AP$8-Config!$C$7)/31,0)&gt;=(Config!$D23+Config!$E23),INDEX(Commandes!$C18:$BJ18,,COLUMN(AP$8)-COLUMN($C$8)+1-(Config!$D23+Config!$E23)),0)*Config!$G23)*Config!$C23</f>
        <v>0</v>
      </c>
      <c r="AQ18" s="95">
        <f>((Config!$F23*Commandes!AQ18)+IF(ROUND((AQ$8-Config!$C$7)/31,0)&gt;=(Config!$D23+Config!$E23),INDEX(Commandes!$C18:$BJ18,,COLUMN(AQ$8)-COLUMN($C$8)+1-(Config!$D23+Config!$E23)),0)*Config!$G23)*Config!$C23</f>
        <v>0</v>
      </c>
      <c r="AR18" s="95">
        <f>((Config!$F23*Commandes!AR18)+IF(ROUND((AR$8-Config!$C$7)/31,0)&gt;=(Config!$D23+Config!$E23),INDEX(Commandes!$C18:$BJ18,,COLUMN(AR$8)-COLUMN($C$8)+1-(Config!$D23+Config!$E23)),0)*Config!$G23)*Config!$C23</f>
        <v>0</v>
      </c>
      <c r="AS18" s="95">
        <f>((Config!$F23*Commandes!AS18)+IF(ROUND((AS$8-Config!$C$7)/31,0)&gt;=(Config!$D23+Config!$E23),INDEX(Commandes!$C18:$BJ18,,COLUMN(AS$8)-COLUMN($C$8)+1-(Config!$D23+Config!$E23)),0)*Config!$G23)*Config!$C23</f>
        <v>0</v>
      </c>
      <c r="AT18" s="95">
        <f>((Config!$F23*Commandes!AT18)+IF(ROUND((AT$8-Config!$C$7)/31,0)&gt;=(Config!$D23+Config!$E23),INDEX(Commandes!$C18:$BJ18,,COLUMN(AT$8)-COLUMN($C$8)+1-(Config!$D23+Config!$E23)),0)*Config!$G23)*Config!$C23</f>
        <v>0</v>
      </c>
      <c r="AU18" s="95">
        <f>((Config!$F23*Commandes!AU18)+IF(ROUND((AU$8-Config!$C$7)/31,0)&gt;=(Config!$D23+Config!$E23),INDEX(Commandes!$C18:$BJ18,,COLUMN(AU$8)-COLUMN($C$8)+1-(Config!$D23+Config!$E23)),0)*Config!$G23)*Config!$C23</f>
        <v>0</v>
      </c>
      <c r="AV18" s="95">
        <f>((Config!$F23*Commandes!AV18)+IF(ROUND((AV$8-Config!$C$7)/31,0)&gt;=(Config!$D23+Config!$E23),INDEX(Commandes!$C18:$BJ18,,COLUMN(AV$8)-COLUMN($C$8)+1-(Config!$D23+Config!$E23)),0)*Config!$G23)*Config!$C23</f>
        <v>0</v>
      </c>
      <c r="AW18" s="95">
        <f>((Config!$F23*Commandes!AW18)+IF(ROUND((AW$8-Config!$C$7)/31,0)&gt;=(Config!$D23+Config!$E23),INDEX(Commandes!$C18:$BJ18,,COLUMN(AW$8)-COLUMN($C$8)+1-(Config!$D23+Config!$E23)),0)*Config!$G23)*Config!$C23</f>
        <v>0</v>
      </c>
      <c r="AX18" s="95">
        <f>((Config!$F23*Commandes!AX18)+IF(ROUND((AX$8-Config!$C$7)/31,0)&gt;=(Config!$D23+Config!$E23),INDEX(Commandes!$C18:$BJ18,,COLUMN(AX$8)-COLUMN($C$8)+1-(Config!$D23+Config!$E23)),0)*Config!$G23)*Config!$C23</f>
        <v>0</v>
      </c>
      <c r="AY18" s="95">
        <f>((Config!$F23*Commandes!AY18)+IF(ROUND((AY$8-Config!$C$7)/31,0)&gt;=(Config!$D23+Config!$E23),INDEX(Commandes!$C18:$BJ18,,COLUMN(AY$8)-COLUMN($C$8)+1-(Config!$D23+Config!$E23)),0)*Config!$G23)*Config!$C23</f>
        <v>0</v>
      </c>
      <c r="AZ18" s="95">
        <f>((Config!$F23*Commandes!AZ18)+IF(ROUND((AZ$8-Config!$C$7)/31,0)&gt;=(Config!$D23+Config!$E23),INDEX(Commandes!$C18:$BJ18,,COLUMN(AZ$8)-COLUMN($C$8)+1-(Config!$D23+Config!$E23)),0)*Config!$G23)*Config!$C23</f>
        <v>0</v>
      </c>
      <c r="BA18" s="95">
        <f>((Config!$F23*Commandes!BA18)+IF(ROUND((BA$8-Config!$C$7)/31,0)&gt;=(Config!$D23+Config!$E23),INDEX(Commandes!$C18:$BJ18,,COLUMN(BA$8)-COLUMN($C$8)+1-(Config!$D23+Config!$E23)),0)*Config!$G23)*Config!$C23</f>
        <v>0</v>
      </c>
      <c r="BB18" s="95">
        <f>((Config!$F23*Commandes!BB18)+IF(ROUND((BB$8-Config!$C$7)/31,0)&gt;=(Config!$D23+Config!$E23),INDEX(Commandes!$C18:$BJ18,,COLUMN(BB$8)-COLUMN($C$8)+1-(Config!$D23+Config!$E23)),0)*Config!$G23)*Config!$C23</f>
        <v>0</v>
      </c>
      <c r="BC18" s="95">
        <f>((Config!$F23*Commandes!BC18)+IF(ROUND((BC$8-Config!$C$7)/31,0)&gt;=(Config!$D23+Config!$E23),INDEX(Commandes!$C18:$BJ18,,COLUMN(BC$8)-COLUMN($C$8)+1-(Config!$D23+Config!$E23)),0)*Config!$G23)*Config!$C23</f>
        <v>0</v>
      </c>
      <c r="BD18" s="95">
        <f>((Config!$F23*Commandes!BD18)+IF(ROUND((BD$8-Config!$C$7)/31,0)&gt;=(Config!$D23+Config!$E23),INDEX(Commandes!$C18:$BJ18,,COLUMN(BD$8)-COLUMN($C$8)+1-(Config!$D23+Config!$E23)),0)*Config!$G23)*Config!$C23</f>
        <v>0</v>
      </c>
      <c r="BE18" s="95">
        <f>((Config!$F23*Commandes!BE18)+IF(ROUND((BE$8-Config!$C$7)/31,0)&gt;=(Config!$D23+Config!$E23),INDEX(Commandes!$C18:$BJ18,,COLUMN(BE$8)-COLUMN($C$8)+1-(Config!$D23+Config!$E23)),0)*Config!$G23)*Config!$C23</f>
        <v>0</v>
      </c>
      <c r="BF18" s="95">
        <f>((Config!$F23*Commandes!BF18)+IF(ROUND((BF$8-Config!$C$7)/31,0)&gt;=(Config!$D23+Config!$E23),INDEX(Commandes!$C18:$BJ18,,COLUMN(BF$8)-COLUMN($C$8)+1-(Config!$D23+Config!$E23)),0)*Config!$G23)*Config!$C23</f>
        <v>0</v>
      </c>
      <c r="BG18" s="95">
        <f>((Config!$F23*Commandes!BG18)+IF(ROUND((BG$8-Config!$C$7)/31,0)&gt;=(Config!$D23+Config!$E23),INDEX(Commandes!$C18:$BJ18,,COLUMN(BG$8)-COLUMN($C$8)+1-(Config!$D23+Config!$E23)),0)*Config!$G23)*Config!$C23</f>
        <v>0</v>
      </c>
      <c r="BH18" s="95">
        <f>((Config!$F23*Commandes!BH18)+IF(ROUND((BH$8-Config!$C$7)/31,0)&gt;=(Config!$D23+Config!$E23),INDEX(Commandes!$C18:$BJ18,,COLUMN(BH$8)-COLUMN($C$8)+1-(Config!$D23+Config!$E23)),0)*Config!$G23)*Config!$C23</f>
        <v>0</v>
      </c>
      <c r="BI18" s="95">
        <f>((Config!$F23*Commandes!BI18)+IF(ROUND((BI$8-Config!$C$7)/31,0)&gt;=(Config!$D23+Config!$E23),INDEX(Commandes!$C18:$BJ18,,COLUMN(BI$8)-COLUMN($C$8)+1-(Config!$D23+Config!$E23)),0)*Config!$G23)*Config!$C23</f>
        <v>0</v>
      </c>
      <c r="BJ18" s="95">
        <f>((Config!$F23*Commandes!BJ18)+IF(ROUND((BJ$8-Config!$C$7)/31,0)&gt;=(Config!$D23+Config!$E23),INDEX(Commandes!$C18:$BJ18,,COLUMN(BJ$8)-COLUMN($C$8)+1-(Config!$D23+Config!$E23)),0)*Config!$G23)*Config!$C23</f>
        <v>0</v>
      </c>
      <c r="BK18" s="100"/>
    </row>
    <row r="19" spans="2:63" s="15" customFormat="1">
      <c r="B19" s="71">
        <f>Config!$B$24</f>
        <v>0</v>
      </c>
      <c r="C19" s="95">
        <f>((Config!$F24*Commandes!C19)+IF(ROUND((C$8-Config!$C$7)/31,0)&gt;=(Config!$D24+Config!$E24),INDEX(Commandes!$C19:$BJ19,,COLUMN(C$8)-COLUMN($C$8)+1-(Config!$D24+Config!$E24)),0)*Config!$G24)*Config!$C24</f>
        <v>0</v>
      </c>
      <c r="D19" s="95">
        <f>((Config!$F24*Commandes!D19)+IF(ROUND((D$8-Config!$C$7)/31,0)&gt;=(Config!$D24+Config!$E24),INDEX(Commandes!$C19:$BJ19,,COLUMN(D$8)-COLUMN($C$8)+1-(Config!$D24+Config!$E24)),0)*Config!$G24)*Config!$C24</f>
        <v>0</v>
      </c>
      <c r="E19" s="95">
        <f>((Config!$F24*Commandes!E19)+IF(ROUND((E$8-Config!$C$7)/31,0)&gt;=(Config!$D24+Config!$E24),INDEX(Commandes!$C19:$BJ19,,COLUMN(E$8)-COLUMN($C$8)+1-(Config!$D24+Config!$E24)),0)*Config!$G24)*Config!$C24</f>
        <v>0</v>
      </c>
      <c r="F19" s="95">
        <f>((Config!$F24*Commandes!F19)+IF(ROUND((F$8-Config!$C$7)/31,0)&gt;=(Config!$D24+Config!$E24),INDEX(Commandes!$C19:$BJ19,,COLUMN(F$8)-COLUMN($C$8)+1-(Config!$D24+Config!$E24)),0)*Config!$G24)*Config!$C24</f>
        <v>0</v>
      </c>
      <c r="G19" s="95">
        <f>((Config!$F24*Commandes!G19)+IF(ROUND((G$8-Config!$C$7)/31,0)&gt;=(Config!$D24+Config!$E24),INDEX(Commandes!$C19:$BJ19,,COLUMN(G$8)-COLUMN($C$8)+1-(Config!$D24+Config!$E24)),0)*Config!$G24)*Config!$C24</f>
        <v>0</v>
      </c>
      <c r="H19" s="95">
        <f>((Config!$F24*Commandes!H19)+IF(ROUND((H$8-Config!$C$7)/31,0)&gt;=(Config!$D24+Config!$E24),INDEX(Commandes!$C19:$BJ19,,COLUMN(H$8)-COLUMN($C$8)+1-(Config!$D24+Config!$E24)),0)*Config!$G24)*Config!$C24</f>
        <v>0</v>
      </c>
      <c r="I19" s="95">
        <f>((Config!$F24*Commandes!I19)+IF(ROUND((I$8-Config!$C$7)/31,0)&gt;=(Config!$D24+Config!$E24),INDEX(Commandes!$C19:$BJ19,,COLUMN(I$8)-COLUMN($C$8)+1-(Config!$D24+Config!$E24)),0)*Config!$G24)*Config!$C24</f>
        <v>0</v>
      </c>
      <c r="J19" s="95">
        <f>((Config!$F24*Commandes!J19)+IF(ROUND((J$8-Config!$C$7)/31,0)&gt;=(Config!$D24+Config!$E24),INDEX(Commandes!$C19:$BJ19,,COLUMN(J$8)-COLUMN($C$8)+1-(Config!$D24+Config!$E24)),0)*Config!$G24)*Config!$C24</f>
        <v>0</v>
      </c>
      <c r="K19" s="95">
        <f>((Config!$F24*Commandes!K19)+IF(ROUND((K$8-Config!$C$7)/31,0)&gt;=(Config!$D24+Config!$E24),INDEX(Commandes!$C19:$BJ19,,COLUMN(K$8)-COLUMN($C$8)+1-(Config!$D24+Config!$E24)),0)*Config!$G24)*Config!$C24</f>
        <v>0</v>
      </c>
      <c r="L19" s="95">
        <f>((Config!$F24*Commandes!L19)+IF(ROUND((L$8-Config!$C$7)/31,0)&gt;=(Config!$D24+Config!$E24),INDEX(Commandes!$C19:$BJ19,,COLUMN(L$8)-COLUMN($C$8)+1-(Config!$D24+Config!$E24)),0)*Config!$G24)*Config!$C24</f>
        <v>0</v>
      </c>
      <c r="M19" s="95">
        <f>((Config!$F24*Commandes!M19)+IF(ROUND((M$8-Config!$C$7)/31,0)&gt;=(Config!$D24+Config!$E24),INDEX(Commandes!$C19:$BJ19,,COLUMN(M$8)-COLUMN($C$8)+1-(Config!$D24+Config!$E24)),0)*Config!$G24)*Config!$C24</f>
        <v>0</v>
      </c>
      <c r="N19" s="95">
        <f>((Config!$F24*Commandes!N19)+IF(ROUND((N$8-Config!$C$7)/31,0)&gt;=(Config!$D24+Config!$E24),INDEX(Commandes!$C19:$BJ19,,COLUMN(N$8)-COLUMN($C$8)+1-(Config!$D24+Config!$E24)),0)*Config!$G24)*Config!$C24</f>
        <v>0</v>
      </c>
      <c r="O19" s="95">
        <f>((Config!$F24*Commandes!O19)+IF(ROUND((O$8-Config!$C$7)/31,0)&gt;=(Config!$D24+Config!$E24),INDEX(Commandes!$C19:$BJ19,,COLUMN(O$8)-COLUMN($C$8)+1-(Config!$D24+Config!$E24)),0)*Config!$G24)*Config!$C24</f>
        <v>0</v>
      </c>
      <c r="P19" s="95">
        <f>((Config!$F24*Commandes!P19)+IF(ROUND((P$8-Config!$C$7)/31,0)&gt;=(Config!$D24+Config!$E24),INDEX(Commandes!$C19:$BJ19,,COLUMN(P$8)-COLUMN($C$8)+1-(Config!$D24+Config!$E24)),0)*Config!$G24)*Config!$C24</f>
        <v>0</v>
      </c>
      <c r="Q19" s="95">
        <f>((Config!$F24*Commandes!Q19)+IF(ROUND((Q$8-Config!$C$7)/31,0)&gt;=(Config!$D24+Config!$E24),INDEX(Commandes!$C19:$BJ19,,COLUMN(Q$8)-COLUMN($C$8)+1-(Config!$D24+Config!$E24)),0)*Config!$G24)*Config!$C24</f>
        <v>0</v>
      </c>
      <c r="R19" s="95">
        <f>((Config!$F24*Commandes!R19)+IF(ROUND((R$8-Config!$C$7)/31,0)&gt;=(Config!$D24+Config!$E24),INDEX(Commandes!$C19:$BJ19,,COLUMN(R$8)-COLUMN($C$8)+1-(Config!$D24+Config!$E24)),0)*Config!$G24)*Config!$C24</f>
        <v>0</v>
      </c>
      <c r="S19" s="95">
        <f>((Config!$F24*Commandes!S19)+IF(ROUND((S$8-Config!$C$7)/31,0)&gt;=(Config!$D24+Config!$E24),INDEX(Commandes!$C19:$BJ19,,COLUMN(S$8)-COLUMN($C$8)+1-(Config!$D24+Config!$E24)),0)*Config!$G24)*Config!$C24</f>
        <v>0</v>
      </c>
      <c r="T19" s="95">
        <f>((Config!$F24*Commandes!T19)+IF(ROUND((T$8-Config!$C$7)/31,0)&gt;=(Config!$D24+Config!$E24),INDEX(Commandes!$C19:$BJ19,,COLUMN(T$8)-COLUMN($C$8)+1-(Config!$D24+Config!$E24)),0)*Config!$G24)*Config!$C24</f>
        <v>0</v>
      </c>
      <c r="U19" s="95">
        <f>((Config!$F24*Commandes!U19)+IF(ROUND((U$8-Config!$C$7)/31,0)&gt;=(Config!$D24+Config!$E24),INDEX(Commandes!$C19:$BJ19,,COLUMN(U$8)-COLUMN($C$8)+1-(Config!$D24+Config!$E24)),0)*Config!$G24)*Config!$C24</f>
        <v>0</v>
      </c>
      <c r="V19" s="95">
        <f>((Config!$F24*Commandes!V19)+IF(ROUND((V$8-Config!$C$7)/31,0)&gt;=(Config!$D24+Config!$E24),INDEX(Commandes!$C19:$BJ19,,COLUMN(V$8)-COLUMN($C$8)+1-(Config!$D24+Config!$E24)),0)*Config!$G24)*Config!$C24</f>
        <v>0</v>
      </c>
      <c r="W19" s="95">
        <f>((Config!$F24*Commandes!W19)+IF(ROUND((W$8-Config!$C$7)/31,0)&gt;=(Config!$D24+Config!$E24),INDEX(Commandes!$C19:$BJ19,,COLUMN(W$8)-COLUMN($C$8)+1-(Config!$D24+Config!$E24)),0)*Config!$G24)*Config!$C24</f>
        <v>0</v>
      </c>
      <c r="X19" s="95">
        <f>((Config!$F24*Commandes!X19)+IF(ROUND((X$8-Config!$C$7)/31,0)&gt;=(Config!$D24+Config!$E24),INDEX(Commandes!$C19:$BJ19,,COLUMN(X$8)-COLUMN($C$8)+1-(Config!$D24+Config!$E24)),0)*Config!$G24)*Config!$C24</f>
        <v>0</v>
      </c>
      <c r="Y19" s="95">
        <f>((Config!$F24*Commandes!Y19)+IF(ROUND((Y$8-Config!$C$7)/31,0)&gt;=(Config!$D24+Config!$E24),INDEX(Commandes!$C19:$BJ19,,COLUMN(Y$8)-COLUMN($C$8)+1-(Config!$D24+Config!$E24)),0)*Config!$G24)*Config!$C24</f>
        <v>0</v>
      </c>
      <c r="Z19" s="95">
        <f>((Config!$F24*Commandes!Z19)+IF(ROUND((Z$8-Config!$C$7)/31,0)&gt;=(Config!$D24+Config!$E24),INDEX(Commandes!$C19:$BJ19,,COLUMN(Z$8)-COLUMN($C$8)+1-(Config!$D24+Config!$E24)),0)*Config!$G24)*Config!$C24</f>
        <v>0</v>
      </c>
      <c r="AA19" s="95">
        <f>((Config!$F24*Commandes!AA19)+IF(ROUND((AA$8-Config!$C$7)/31,0)&gt;=(Config!$D24+Config!$E24),INDEX(Commandes!$C19:$BJ19,,COLUMN(AA$8)-COLUMN($C$8)+1-(Config!$D24+Config!$E24)),0)*Config!$G24)*Config!$C24</f>
        <v>0</v>
      </c>
      <c r="AB19" s="95">
        <f>((Config!$F24*Commandes!AB19)+IF(ROUND((AB$8-Config!$C$7)/31,0)&gt;=(Config!$D24+Config!$E24),INDEX(Commandes!$C19:$BJ19,,COLUMN(AB$8)-COLUMN($C$8)+1-(Config!$D24+Config!$E24)),0)*Config!$G24)*Config!$C24</f>
        <v>0</v>
      </c>
      <c r="AC19" s="95">
        <f>((Config!$F24*Commandes!AC19)+IF(ROUND((AC$8-Config!$C$7)/31,0)&gt;=(Config!$D24+Config!$E24),INDEX(Commandes!$C19:$BJ19,,COLUMN(AC$8)-COLUMN($C$8)+1-(Config!$D24+Config!$E24)),0)*Config!$G24)*Config!$C24</f>
        <v>0</v>
      </c>
      <c r="AD19" s="95">
        <f>((Config!$F24*Commandes!AD19)+IF(ROUND((AD$8-Config!$C$7)/31,0)&gt;=(Config!$D24+Config!$E24),INDEX(Commandes!$C19:$BJ19,,COLUMN(AD$8)-COLUMN($C$8)+1-(Config!$D24+Config!$E24)),0)*Config!$G24)*Config!$C24</f>
        <v>0</v>
      </c>
      <c r="AE19" s="95">
        <f>((Config!$F24*Commandes!AE19)+IF(ROUND((AE$8-Config!$C$7)/31,0)&gt;=(Config!$D24+Config!$E24),INDEX(Commandes!$C19:$BJ19,,COLUMN(AE$8)-COLUMN($C$8)+1-(Config!$D24+Config!$E24)),0)*Config!$G24)*Config!$C24</f>
        <v>0</v>
      </c>
      <c r="AF19" s="95">
        <f>((Config!$F24*Commandes!AF19)+IF(ROUND((AF$8-Config!$C$7)/31,0)&gt;=(Config!$D24+Config!$E24),INDEX(Commandes!$C19:$BJ19,,COLUMN(AF$8)-COLUMN($C$8)+1-(Config!$D24+Config!$E24)),0)*Config!$G24)*Config!$C24</f>
        <v>0</v>
      </c>
      <c r="AG19" s="95">
        <f>((Config!$F24*Commandes!AG19)+IF(ROUND((AG$8-Config!$C$7)/31,0)&gt;=(Config!$D24+Config!$E24),INDEX(Commandes!$C19:$BJ19,,COLUMN(AG$8)-COLUMN($C$8)+1-(Config!$D24+Config!$E24)),0)*Config!$G24)*Config!$C24</f>
        <v>0</v>
      </c>
      <c r="AH19" s="95">
        <f>((Config!$F24*Commandes!AH19)+IF(ROUND((AH$8-Config!$C$7)/31,0)&gt;=(Config!$D24+Config!$E24),INDEX(Commandes!$C19:$BJ19,,COLUMN(AH$8)-COLUMN($C$8)+1-(Config!$D24+Config!$E24)),0)*Config!$G24)*Config!$C24</f>
        <v>0</v>
      </c>
      <c r="AI19" s="95">
        <f>((Config!$F24*Commandes!AI19)+IF(ROUND((AI$8-Config!$C$7)/31,0)&gt;=(Config!$D24+Config!$E24),INDEX(Commandes!$C19:$BJ19,,COLUMN(AI$8)-COLUMN($C$8)+1-(Config!$D24+Config!$E24)),0)*Config!$G24)*Config!$C24</f>
        <v>0</v>
      </c>
      <c r="AJ19" s="95">
        <f>((Config!$F24*Commandes!AJ19)+IF(ROUND((AJ$8-Config!$C$7)/31,0)&gt;=(Config!$D24+Config!$E24),INDEX(Commandes!$C19:$BJ19,,COLUMN(AJ$8)-COLUMN($C$8)+1-(Config!$D24+Config!$E24)),0)*Config!$G24)*Config!$C24</f>
        <v>0</v>
      </c>
      <c r="AK19" s="95">
        <f>((Config!$F24*Commandes!AK19)+IF(ROUND((AK$8-Config!$C$7)/31,0)&gt;=(Config!$D24+Config!$E24),INDEX(Commandes!$C19:$BJ19,,COLUMN(AK$8)-COLUMN($C$8)+1-(Config!$D24+Config!$E24)),0)*Config!$G24)*Config!$C24</f>
        <v>0</v>
      </c>
      <c r="AL19" s="95">
        <f>((Config!$F24*Commandes!AL19)+IF(ROUND((AL$8-Config!$C$7)/31,0)&gt;=(Config!$D24+Config!$E24),INDEX(Commandes!$C19:$BJ19,,COLUMN(AL$8)-COLUMN($C$8)+1-(Config!$D24+Config!$E24)),0)*Config!$G24)*Config!$C24</f>
        <v>0</v>
      </c>
      <c r="AM19" s="95">
        <f>((Config!$F24*Commandes!AM19)+IF(ROUND((AM$8-Config!$C$7)/31,0)&gt;=(Config!$D24+Config!$E24),INDEX(Commandes!$C19:$BJ19,,COLUMN(AM$8)-COLUMN($C$8)+1-(Config!$D24+Config!$E24)),0)*Config!$G24)*Config!$C24</f>
        <v>0</v>
      </c>
      <c r="AN19" s="95">
        <f>((Config!$F24*Commandes!AN19)+IF(ROUND((AN$8-Config!$C$7)/31,0)&gt;=(Config!$D24+Config!$E24),INDEX(Commandes!$C19:$BJ19,,COLUMN(AN$8)-COLUMN($C$8)+1-(Config!$D24+Config!$E24)),0)*Config!$G24)*Config!$C24</f>
        <v>0</v>
      </c>
      <c r="AO19" s="95">
        <f>((Config!$F24*Commandes!AO19)+IF(ROUND((AO$8-Config!$C$7)/31,0)&gt;=(Config!$D24+Config!$E24),INDEX(Commandes!$C19:$BJ19,,COLUMN(AO$8)-COLUMN($C$8)+1-(Config!$D24+Config!$E24)),0)*Config!$G24)*Config!$C24</f>
        <v>0</v>
      </c>
      <c r="AP19" s="95">
        <f>((Config!$F24*Commandes!AP19)+IF(ROUND((AP$8-Config!$C$7)/31,0)&gt;=(Config!$D24+Config!$E24),INDEX(Commandes!$C19:$BJ19,,COLUMN(AP$8)-COLUMN($C$8)+1-(Config!$D24+Config!$E24)),0)*Config!$G24)*Config!$C24</f>
        <v>0</v>
      </c>
      <c r="AQ19" s="95">
        <f>((Config!$F24*Commandes!AQ19)+IF(ROUND((AQ$8-Config!$C$7)/31,0)&gt;=(Config!$D24+Config!$E24),INDEX(Commandes!$C19:$BJ19,,COLUMN(AQ$8)-COLUMN($C$8)+1-(Config!$D24+Config!$E24)),0)*Config!$G24)*Config!$C24</f>
        <v>0</v>
      </c>
      <c r="AR19" s="95">
        <f>((Config!$F24*Commandes!AR19)+IF(ROUND((AR$8-Config!$C$7)/31,0)&gt;=(Config!$D24+Config!$E24),INDEX(Commandes!$C19:$BJ19,,COLUMN(AR$8)-COLUMN($C$8)+1-(Config!$D24+Config!$E24)),0)*Config!$G24)*Config!$C24</f>
        <v>0</v>
      </c>
      <c r="AS19" s="95">
        <f>((Config!$F24*Commandes!AS19)+IF(ROUND((AS$8-Config!$C$7)/31,0)&gt;=(Config!$D24+Config!$E24),INDEX(Commandes!$C19:$BJ19,,COLUMN(AS$8)-COLUMN($C$8)+1-(Config!$D24+Config!$E24)),0)*Config!$G24)*Config!$C24</f>
        <v>0</v>
      </c>
      <c r="AT19" s="95">
        <f>((Config!$F24*Commandes!AT19)+IF(ROUND((AT$8-Config!$C$7)/31,0)&gt;=(Config!$D24+Config!$E24),INDEX(Commandes!$C19:$BJ19,,COLUMN(AT$8)-COLUMN($C$8)+1-(Config!$D24+Config!$E24)),0)*Config!$G24)*Config!$C24</f>
        <v>0</v>
      </c>
      <c r="AU19" s="95">
        <f>((Config!$F24*Commandes!AU19)+IF(ROUND((AU$8-Config!$C$7)/31,0)&gt;=(Config!$D24+Config!$E24),INDEX(Commandes!$C19:$BJ19,,COLUMN(AU$8)-COLUMN($C$8)+1-(Config!$D24+Config!$E24)),0)*Config!$G24)*Config!$C24</f>
        <v>0</v>
      </c>
      <c r="AV19" s="95">
        <f>((Config!$F24*Commandes!AV19)+IF(ROUND((AV$8-Config!$C$7)/31,0)&gt;=(Config!$D24+Config!$E24),INDEX(Commandes!$C19:$BJ19,,COLUMN(AV$8)-COLUMN($C$8)+1-(Config!$D24+Config!$E24)),0)*Config!$G24)*Config!$C24</f>
        <v>0</v>
      </c>
      <c r="AW19" s="95">
        <f>((Config!$F24*Commandes!AW19)+IF(ROUND((AW$8-Config!$C$7)/31,0)&gt;=(Config!$D24+Config!$E24),INDEX(Commandes!$C19:$BJ19,,COLUMN(AW$8)-COLUMN($C$8)+1-(Config!$D24+Config!$E24)),0)*Config!$G24)*Config!$C24</f>
        <v>0</v>
      </c>
      <c r="AX19" s="95">
        <f>((Config!$F24*Commandes!AX19)+IF(ROUND((AX$8-Config!$C$7)/31,0)&gt;=(Config!$D24+Config!$E24),INDEX(Commandes!$C19:$BJ19,,COLUMN(AX$8)-COLUMN($C$8)+1-(Config!$D24+Config!$E24)),0)*Config!$G24)*Config!$C24</f>
        <v>0</v>
      </c>
      <c r="AY19" s="95">
        <f>((Config!$F24*Commandes!AY19)+IF(ROUND((AY$8-Config!$C$7)/31,0)&gt;=(Config!$D24+Config!$E24),INDEX(Commandes!$C19:$BJ19,,COLUMN(AY$8)-COLUMN($C$8)+1-(Config!$D24+Config!$E24)),0)*Config!$G24)*Config!$C24</f>
        <v>0</v>
      </c>
      <c r="AZ19" s="95">
        <f>((Config!$F24*Commandes!AZ19)+IF(ROUND((AZ$8-Config!$C$7)/31,0)&gt;=(Config!$D24+Config!$E24),INDEX(Commandes!$C19:$BJ19,,COLUMN(AZ$8)-COLUMN($C$8)+1-(Config!$D24+Config!$E24)),0)*Config!$G24)*Config!$C24</f>
        <v>0</v>
      </c>
      <c r="BA19" s="95">
        <f>((Config!$F24*Commandes!BA19)+IF(ROUND((BA$8-Config!$C$7)/31,0)&gt;=(Config!$D24+Config!$E24),INDEX(Commandes!$C19:$BJ19,,COLUMN(BA$8)-COLUMN($C$8)+1-(Config!$D24+Config!$E24)),0)*Config!$G24)*Config!$C24</f>
        <v>0</v>
      </c>
      <c r="BB19" s="95">
        <f>((Config!$F24*Commandes!BB19)+IF(ROUND((BB$8-Config!$C$7)/31,0)&gt;=(Config!$D24+Config!$E24),INDEX(Commandes!$C19:$BJ19,,COLUMN(BB$8)-COLUMN($C$8)+1-(Config!$D24+Config!$E24)),0)*Config!$G24)*Config!$C24</f>
        <v>0</v>
      </c>
      <c r="BC19" s="95">
        <f>((Config!$F24*Commandes!BC19)+IF(ROUND((BC$8-Config!$C$7)/31,0)&gt;=(Config!$D24+Config!$E24),INDEX(Commandes!$C19:$BJ19,,COLUMN(BC$8)-COLUMN($C$8)+1-(Config!$D24+Config!$E24)),0)*Config!$G24)*Config!$C24</f>
        <v>0</v>
      </c>
      <c r="BD19" s="95">
        <f>((Config!$F24*Commandes!BD19)+IF(ROUND((BD$8-Config!$C$7)/31,0)&gt;=(Config!$D24+Config!$E24),INDEX(Commandes!$C19:$BJ19,,COLUMN(BD$8)-COLUMN($C$8)+1-(Config!$D24+Config!$E24)),0)*Config!$G24)*Config!$C24</f>
        <v>0</v>
      </c>
      <c r="BE19" s="95">
        <f>((Config!$F24*Commandes!BE19)+IF(ROUND((BE$8-Config!$C$7)/31,0)&gt;=(Config!$D24+Config!$E24),INDEX(Commandes!$C19:$BJ19,,COLUMN(BE$8)-COLUMN($C$8)+1-(Config!$D24+Config!$E24)),0)*Config!$G24)*Config!$C24</f>
        <v>0</v>
      </c>
      <c r="BF19" s="95">
        <f>((Config!$F24*Commandes!BF19)+IF(ROUND((BF$8-Config!$C$7)/31,0)&gt;=(Config!$D24+Config!$E24),INDEX(Commandes!$C19:$BJ19,,COLUMN(BF$8)-COLUMN($C$8)+1-(Config!$D24+Config!$E24)),0)*Config!$G24)*Config!$C24</f>
        <v>0</v>
      </c>
      <c r="BG19" s="95">
        <f>((Config!$F24*Commandes!BG19)+IF(ROUND((BG$8-Config!$C$7)/31,0)&gt;=(Config!$D24+Config!$E24),INDEX(Commandes!$C19:$BJ19,,COLUMN(BG$8)-COLUMN($C$8)+1-(Config!$D24+Config!$E24)),0)*Config!$G24)*Config!$C24</f>
        <v>0</v>
      </c>
      <c r="BH19" s="95">
        <f>((Config!$F24*Commandes!BH19)+IF(ROUND((BH$8-Config!$C$7)/31,0)&gt;=(Config!$D24+Config!$E24),INDEX(Commandes!$C19:$BJ19,,COLUMN(BH$8)-COLUMN($C$8)+1-(Config!$D24+Config!$E24)),0)*Config!$G24)*Config!$C24</f>
        <v>0</v>
      </c>
      <c r="BI19" s="95">
        <f>((Config!$F24*Commandes!BI19)+IF(ROUND((BI$8-Config!$C$7)/31,0)&gt;=(Config!$D24+Config!$E24),INDEX(Commandes!$C19:$BJ19,,COLUMN(BI$8)-COLUMN($C$8)+1-(Config!$D24+Config!$E24)),0)*Config!$G24)*Config!$C24</f>
        <v>0</v>
      </c>
      <c r="BJ19" s="95">
        <f>((Config!$F24*Commandes!BJ19)+IF(ROUND((BJ$8-Config!$C$7)/31,0)&gt;=(Config!$D24+Config!$E24),INDEX(Commandes!$C19:$BJ19,,COLUMN(BJ$8)-COLUMN($C$8)+1-(Config!$D24+Config!$E24)),0)*Config!$G24)*Config!$C24</f>
        <v>0</v>
      </c>
      <c r="BK19" s="100"/>
    </row>
    <row r="20" spans="2:63" s="15" customFormat="1">
      <c r="B20" s="71">
        <f>Config!$B$25</f>
        <v>0</v>
      </c>
      <c r="C20" s="95">
        <f>((Config!$F25*Commandes!C20)+IF(ROUND((C$8-Config!$C$7)/31,0)&gt;=(Config!$D25+Config!$E25),INDEX(Commandes!$C20:$BJ20,,COLUMN(C$8)-COLUMN($C$8)+1-(Config!$D25+Config!$E25)),0)*Config!$G25)*Config!$C25</f>
        <v>0</v>
      </c>
      <c r="D20" s="95">
        <f>((Config!$F25*Commandes!D20)+IF(ROUND((D$8-Config!$C$7)/31,0)&gt;=(Config!$D25+Config!$E25),INDEX(Commandes!$C20:$BJ20,,COLUMN(D$8)-COLUMN($C$8)+1-(Config!$D25+Config!$E25)),0)*Config!$G25)*Config!$C25</f>
        <v>0</v>
      </c>
      <c r="E20" s="95">
        <f>((Config!$F25*Commandes!E20)+IF(ROUND((E$8-Config!$C$7)/31,0)&gt;=(Config!$D25+Config!$E25),INDEX(Commandes!$C20:$BJ20,,COLUMN(E$8)-COLUMN($C$8)+1-(Config!$D25+Config!$E25)),0)*Config!$G25)*Config!$C25</f>
        <v>0</v>
      </c>
      <c r="F20" s="95">
        <f>((Config!$F25*Commandes!F20)+IF(ROUND((F$8-Config!$C$7)/31,0)&gt;=(Config!$D25+Config!$E25),INDEX(Commandes!$C20:$BJ20,,COLUMN(F$8)-COLUMN($C$8)+1-(Config!$D25+Config!$E25)),0)*Config!$G25)*Config!$C25</f>
        <v>0</v>
      </c>
      <c r="G20" s="95">
        <f>((Config!$F25*Commandes!G20)+IF(ROUND((G$8-Config!$C$7)/31,0)&gt;=(Config!$D25+Config!$E25),INDEX(Commandes!$C20:$BJ20,,COLUMN(G$8)-COLUMN($C$8)+1-(Config!$D25+Config!$E25)),0)*Config!$G25)*Config!$C25</f>
        <v>0</v>
      </c>
      <c r="H20" s="95">
        <f>((Config!$F25*Commandes!H20)+IF(ROUND((H$8-Config!$C$7)/31,0)&gt;=(Config!$D25+Config!$E25),INDEX(Commandes!$C20:$BJ20,,COLUMN(H$8)-COLUMN($C$8)+1-(Config!$D25+Config!$E25)),0)*Config!$G25)*Config!$C25</f>
        <v>0</v>
      </c>
      <c r="I20" s="95">
        <f>((Config!$F25*Commandes!I20)+IF(ROUND((I$8-Config!$C$7)/31,0)&gt;=(Config!$D25+Config!$E25),INDEX(Commandes!$C20:$BJ20,,COLUMN(I$8)-COLUMN($C$8)+1-(Config!$D25+Config!$E25)),0)*Config!$G25)*Config!$C25</f>
        <v>0</v>
      </c>
      <c r="J20" s="95">
        <f>((Config!$F25*Commandes!J20)+IF(ROUND((J$8-Config!$C$7)/31,0)&gt;=(Config!$D25+Config!$E25),INDEX(Commandes!$C20:$BJ20,,COLUMN(J$8)-COLUMN($C$8)+1-(Config!$D25+Config!$E25)),0)*Config!$G25)*Config!$C25</f>
        <v>0</v>
      </c>
      <c r="K20" s="95">
        <f>((Config!$F25*Commandes!K20)+IF(ROUND((K$8-Config!$C$7)/31,0)&gt;=(Config!$D25+Config!$E25),INDEX(Commandes!$C20:$BJ20,,COLUMN(K$8)-COLUMN($C$8)+1-(Config!$D25+Config!$E25)),0)*Config!$G25)*Config!$C25</f>
        <v>0</v>
      </c>
      <c r="L20" s="95">
        <f>((Config!$F25*Commandes!L20)+IF(ROUND((L$8-Config!$C$7)/31,0)&gt;=(Config!$D25+Config!$E25),INDEX(Commandes!$C20:$BJ20,,COLUMN(L$8)-COLUMN($C$8)+1-(Config!$D25+Config!$E25)),0)*Config!$G25)*Config!$C25</f>
        <v>0</v>
      </c>
      <c r="M20" s="95">
        <f>((Config!$F25*Commandes!M20)+IF(ROUND((M$8-Config!$C$7)/31,0)&gt;=(Config!$D25+Config!$E25),INDEX(Commandes!$C20:$BJ20,,COLUMN(M$8)-COLUMN($C$8)+1-(Config!$D25+Config!$E25)),0)*Config!$G25)*Config!$C25</f>
        <v>0</v>
      </c>
      <c r="N20" s="95">
        <f>((Config!$F25*Commandes!N20)+IF(ROUND((N$8-Config!$C$7)/31,0)&gt;=(Config!$D25+Config!$E25),INDEX(Commandes!$C20:$BJ20,,COLUMN(N$8)-COLUMN($C$8)+1-(Config!$D25+Config!$E25)),0)*Config!$G25)*Config!$C25</f>
        <v>0</v>
      </c>
      <c r="O20" s="95">
        <f>((Config!$F25*Commandes!O20)+IF(ROUND((O$8-Config!$C$7)/31,0)&gt;=(Config!$D25+Config!$E25),INDEX(Commandes!$C20:$BJ20,,COLUMN(O$8)-COLUMN($C$8)+1-(Config!$D25+Config!$E25)),0)*Config!$G25)*Config!$C25</f>
        <v>0</v>
      </c>
      <c r="P20" s="95">
        <f>((Config!$F25*Commandes!P20)+IF(ROUND((P$8-Config!$C$7)/31,0)&gt;=(Config!$D25+Config!$E25),INDEX(Commandes!$C20:$BJ20,,COLUMN(P$8)-COLUMN($C$8)+1-(Config!$D25+Config!$E25)),0)*Config!$G25)*Config!$C25</f>
        <v>0</v>
      </c>
      <c r="Q20" s="95">
        <f>((Config!$F25*Commandes!Q20)+IF(ROUND((Q$8-Config!$C$7)/31,0)&gt;=(Config!$D25+Config!$E25),INDEX(Commandes!$C20:$BJ20,,COLUMN(Q$8)-COLUMN($C$8)+1-(Config!$D25+Config!$E25)),0)*Config!$G25)*Config!$C25</f>
        <v>0</v>
      </c>
      <c r="R20" s="95">
        <f>((Config!$F25*Commandes!R20)+IF(ROUND((R$8-Config!$C$7)/31,0)&gt;=(Config!$D25+Config!$E25),INDEX(Commandes!$C20:$BJ20,,COLUMN(R$8)-COLUMN($C$8)+1-(Config!$D25+Config!$E25)),0)*Config!$G25)*Config!$C25</f>
        <v>0</v>
      </c>
      <c r="S20" s="95">
        <f>((Config!$F25*Commandes!S20)+IF(ROUND((S$8-Config!$C$7)/31,0)&gt;=(Config!$D25+Config!$E25),INDEX(Commandes!$C20:$BJ20,,COLUMN(S$8)-COLUMN($C$8)+1-(Config!$D25+Config!$E25)),0)*Config!$G25)*Config!$C25</f>
        <v>0</v>
      </c>
      <c r="T20" s="95">
        <f>((Config!$F25*Commandes!T20)+IF(ROUND((T$8-Config!$C$7)/31,0)&gt;=(Config!$D25+Config!$E25),INDEX(Commandes!$C20:$BJ20,,COLUMN(T$8)-COLUMN($C$8)+1-(Config!$D25+Config!$E25)),0)*Config!$G25)*Config!$C25</f>
        <v>0</v>
      </c>
      <c r="U20" s="95">
        <f>((Config!$F25*Commandes!U20)+IF(ROUND((U$8-Config!$C$7)/31,0)&gt;=(Config!$D25+Config!$E25),INDEX(Commandes!$C20:$BJ20,,COLUMN(U$8)-COLUMN($C$8)+1-(Config!$D25+Config!$E25)),0)*Config!$G25)*Config!$C25</f>
        <v>0</v>
      </c>
      <c r="V20" s="95">
        <f>((Config!$F25*Commandes!V20)+IF(ROUND((V$8-Config!$C$7)/31,0)&gt;=(Config!$D25+Config!$E25),INDEX(Commandes!$C20:$BJ20,,COLUMN(V$8)-COLUMN($C$8)+1-(Config!$D25+Config!$E25)),0)*Config!$G25)*Config!$C25</f>
        <v>0</v>
      </c>
      <c r="W20" s="95">
        <f>((Config!$F25*Commandes!W20)+IF(ROUND((W$8-Config!$C$7)/31,0)&gt;=(Config!$D25+Config!$E25),INDEX(Commandes!$C20:$BJ20,,COLUMN(W$8)-COLUMN($C$8)+1-(Config!$D25+Config!$E25)),0)*Config!$G25)*Config!$C25</f>
        <v>0</v>
      </c>
      <c r="X20" s="95">
        <f>((Config!$F25*Commandes!X20)+IF(ROUND((X$8-Config!$C$7)/31,0)&gt;=(Config!$D25+Config!$E25),INDEX(Commandes!$C20:$BJ20,,COLUMN(X$8)-COLUMN($C$8)+1-(Config!$D25+Config!$E25)),0)*Config!$G25)*Config!$C25</f>
        <v>0</v>
      </c>
      <c r="Y20" s="95">
        <f>((Config!$F25*Commandes!Y20)+IF(ROUND((Y$8-Config!$C$7)/31,0)&gt;=(Config!$D25+Config!$E25),INDEX(Commandes!$C20:$BJ20,,COLUMN(Y$8)-COLUMN($C$8)+1-(Config!$D25+Config!$E25)),0)*Config!$G25)*Config!$C25</f>
        <v>0</v>
      </c>
      <c r="Z20" s="95">
        <f>((Config!$F25*Commandes!Z20)+IF(ROUND((Z$8-Config!$C$7)/31,0)&gt;=(Config!$D25+Config!$E25),INDEX(Commandes!$C20:$BJ20,,COLUMN(Z$8)-COLUMN($C$8)+1-(Config!$D25+Config!$E25)),0)*Config!$G25)*Config!$C25</f>
        <v>0</v>
      </c>
      <c r="AA20" s="95">
        <f>((Config!$F25*Commandes!AA20)+IF(ROUND((AA$8-Config!$C$7)/31,0)&gt;=(Config!$D25+Config!$E25),INDEX(Commandes!$C20:$BJ20,,COLUMN(AA$8)-COLUMN($C$8)+1-(Config!$D25+Config!$E25)),0)*Config!$G25)*Config!$C25</f>
        <v>0</v>
      </c>
      <c r="AB20" s="95">
        <f>((Config!$F25*Commandes!AB20)+IF(ROUND((AB$8-Config!$C$7)/31,0)&gt;=(Config!$D25+Config!$E25),INDEX(Commandes!$C20:$BJ20,,COLUMN(AB$8)-COLUMN($C$8)+1-(Config!$D25+Config!$E25)),0)*Config!$G25)*Config!$C25</f>
        <v>0</v>
      </c>
      <c r="AC20" s="95">
        <f>((Config!$F25*Commandes!AC20)+IF(ROUND((AC$8-Config!$C$7)/31,0)&gt;=(Config!$D25+Config!$E25),INDEX(Commandes!$C20:$BJ20,,COLUMN(AC$8)-COLUMN($C$8)+1-(Config!$D25+Config!$E25)),0)*Config!$G25)*Config!$C25</f>
        <v>0</v>
      </c>
      <c r="AD20" s="95">
        <f>((Config!$F25*Commandes!AD20)+IF(ROUND((AD$8-Config!$C$7)/31,0)&gt;=(Config!$D25+Config!$E25),INDEX(Commandes!$C20:$BJ20,,COLUMN(AD$8)-COLUMN($C$8)+1-(Config!$D25+Config!$E25)),0)*Config!$G25)*Config!$C25</f>
        <v>0</v>
      </c>
      <c r="AE20" s="95">
        <f>((Config!$F25*Commandes!AE20)+IF(ROUND((AE$8-Config!$C$7)/31,0)&gt;=(Config!$D25+Config!$E25),INDEX(Commandes!$C20:$BJ20,,COLUMN(AE$8)-COLUMN($C$8)+1-(Config!$D25+Config!$E25)),0)*Config!$G25)*Config!$C25</f>
        <v>0</v>
      </c>
      <c r="AF20" s="95">
        <f>((Config!$F25*Commandes!AF20)+IF(ROUND((AF$8-Config!$C$7)/31,0)&gt;=(Config!$D25+Config!$E25),INDEX(Commandes!$C20:$BJ20,,COLUMN(AF$8)-COLUMN($C$8)+1-(Config!$D25+Config!$E25)),0)*Config!$G25)*Config!$C25</f>
        <v>0</v>
      </c>
      <c r="AG20" s="95">
        <f>((Config!$F25*Commandes!AG20)+IF(ROUND((AG$8-Config!$C$7)/31,0)&gt;=(Config!$D25+Config!$E25),INDEX(Commandes!$C20:$BJ20,,COLUMN(AG$8)-COLUMN($C$8)+1-(Config!$D25+Config!$E25)),0)*Config!$G25)*Config!$C25</f>
        <v>0</v>
      </c>
      <c r="AH20" s="95">
        <f>((Config!$F25*Commandes!AH20)+IF(ROUND((AH$8-Config!$C$7)/31,0)&gt;=(Config!$D25+Config!$E25),INDEX(Commandes!$C20:$BJ20,,COLUMN(AH$8)-COLUMN($C$8)+1-(Config!$D25+Config!$E25)),0)*Config!$G25)*Config!$C25</f>
        <v>0</v>
      </c>
      <c r="AI20" s="95">
        <f>((Config!$F25*Commandes!AI20)+IF(ROUND((AI$8-Config!$C$7)/31,0)&gt;=(Config!$D25+Config!$E25),INDEX(Commandes!$C20:$BJ20,,COLUMN(AI$8)-COLUMN($C$8)+1-(Config!$D25+Config!$E25)),0)*Config!$G25)*Config!$C25</f>
        <v>0</v>
      </c>
      <c r="AJ20" s="95">
        <f>((Config!$F25*Commandes!AJ20)+IF(ROUND((AJ$8-Config!$C$7)/31,0)&gt;=(Config!$D25+Config!$E25),INDEX(Commandes!$C20:$BJ20,,COLUMN(AJ$8)-COLUMN($C$8)+1-(Config!$D25+Config!$E25)),0)*Config!$G25)*Config!$C25</f>
        <v>0</v>
      </c>
      <c r="AK20" s="95">
        <f>((Config!$F25*Commandes!AK20)+IF(ROUND((AK$8-Config!$C$7)/31,0)&gt;=(Config!$D25+Config!$E25),INDEX(Commandes!$C20:$BJ20,,COLUMN(AK$8)-COLUMN($C$8)+1-(Config!$D25+Config!$E25)),0)*Config!$G25)*Config!$C25</f>
        <v>0</v>
      </c>
      <c r="AL20" s="95">
        <f>((Config!$F25*Commandes!AL20)+IF(ROUND((AL$8-Config!$C$7)/31,0)&gt;=(Config!$D25+Config!$E25),INDEX(Commandes!$C20:$BJ20,,COLUMN(AL$8)-COLUMN($C$8)+1-(Config!$D25+Config!$E25)),0)*Config!$G25)*Config!$C25</f>
        <v>0</v>
      </c>
      <c r="AM20" s="95">
        <f>((Config!$F25*Commandes!AM20)+IF(ROUND((AM$8-Config!$C$7)/31,0)&gt;=(Config!$D25+Config!$E25),INDEX(Commandes!$C20:$BJ20,,COLUMN(AM$8)-COLUMN($C$8)+1-(Config!$D25+Config!$E25)),0)*Config!$G25)*Config!$C25</f>
        <v>0</v>
      </c>
      <c r="AN20" s="95">
        <f>((Config!$F25*Commandes!AN20)+IF(ROUND((AN$8-Config!$C$7)/31,0)&gt;=(Config!$D25+Config!$E25),INDEX(Commandes!$C20:$BJ20,,COLUMN(AN$8)-COLUMN($C$8)+1-(Config!$D25+Config!$E25)),0)*Config!$G25)*Config!$C25</f>
        <v>0</v>
      </c>
      <c r="AO20" s="95">
        <f>((Config!$F25*Commandes!AO20)+IF(ROUND((AO$8-Config!$C$7)/31,0)&gt;=(Config!$D25+Config!$E25),INDEX(Commandes!$C20:$BJ20,,COLUMN(AO$8)-COLUMN($C$8)+1-(Config!$D25+Config!$E25)),0)*Config!$G25)*Config!$C25</f>
        <v>0</v>
      </c>
      <c r="AP20" s="95">
        <f>((Config!$F25*Commandes!AP20)+IF(ROUND((AP$8-Config!$C$7)/31,0)&gt;=(Config!$D25+Config!$E25),INDEX(Commandes!$C20:$BJ20,,COLUMN(AP$8)-COLUMN($C$8)+1-(Config!$D25+Config!$E25)),0)*Config!$G25)*Config!$C25</f>
        <v>0</v>
      </c>
      <c r="AQ20" s="95">
        <f>((Config!$F25*Commandes!AQ20)+IF(ROUND((AQ$8-Config!$C$7)/31,0)&gt;=(Config!$D25+Config!$E25),INDEX(Commandes!$C20:$BJ20,,COLUMN(AQ$8)-COLUMN($C$8)+1-(Config!$D25+Config!$E25)),0)*Config!$G25)*Config!$C25</f>
        <v>0</v>
      </c>
      <c r="AR20" s="95">
        <f>((Config!$F25*Commandes!AR20)+IF(ROUND((AR$8-Config!$C$7)/31,0)&gt;=(Config!$D25+Config!$E25),INDEX(Commandes!$C20:$BJ20,,COLUMN(AR$8)-COLUMN($C$8)+1-(Config!$D25+Config!$E25)),0)*Config!$G25)*Config!$C25</f>
        <v>0</v>
      </c>
      <c r="AS20" s="95">
        <f>((Config!$F25*Commandes!AS20)+IF(ROUND((AS$8-Config!$C$7)/31,0)&gt;=(Config!$D25+Config!$E25),INDEX(Commandes!$C20:$BJ20,,COLUMN(AS$8)-COLUMN($C$8)+1-(Config!$D25+Config!$E25)),0)*Config!$G25)*Config!$C25</f>
        <v>0</v>
      </c>
      <c r="AT20" s="95">
        <f>((Config!$F25*Commandes!AT20)+IF(ROUND((AT$8-Config!$C$7)/31,0)&gt;=(Config!$D25+Config!$E25),INDEX(Commandes!$C20:$BJ20,,COLUMN(AT$8)-COLUMN($C$8)+1-(Config!$D25+Config!$E25)),0)*Config!$G25)*Config!$C25</f>
        <v>0</v>
      </c>
      <c r="AU20" s="95">
        <f>((Config!$F25*Commandes!AU20)+IF(ROUND((AU$8-Config!$C$7)/31,0)&gt;=(Config!$D25+Config!$E25),INDEX(Commandes!$C20:$BJ20,,COLUMN(AU$8)-COLUMN($C$8)+1-(Config!$D25+Config!$E25)),0)*Config!$G25)*Config!$C25</f>
        <v>0</v>
      </c>
      <c r="AV20" s="95">
        <f>((Config!$F25*Commandes!AV20)+IF(ROUND((AV$8-Config!$C$7)/31,0)&gt;=(Config!$D25+Config!$E25),INDEX(Commandes!$C20:$BJ20,,COLUMN(AV$8)-COLUMN($C$8)+1-(Config!$D25+Config!$E25)),0)*Config!$G25)*Config!$C25</f>
        <v>0</v>
      </c>
      <c r="AW20" s="95">
        <f>((Config!$F25*Commandes!AW20)+IF(ROUND((AW$8-Config!$C$7)/31,0)&gt;=(Config!$D25+Config!$E25),INDEX(Commandes!$C20:$BJ20,,COLUMN(AW$8)-COLUMN($C$8)+1-(Config!$D25+Config!$E25)),0)*Config!$G25)*Config!$C25</f>
        <v>0</v>
      </c>
      <c r="AX20" s="95">
        <f>((Config!$F25*Commandes!AX20)+IF(ROUND((AX$8-Config!$C$7)/31,0)&gt;=(Config!$D25+Config!$E25),INDEX(Commandes!$C20:$BJ20,,COLUMN(AX$8)-COLUMN($C$8)+1-(Config!$D25+Config!$E25)),0)*Config!$G25)*Config!$C25</f>
        <v>0</v>
      </c>
      <c r="AY20" s="95">
        <f>((Config!$F25*Commandes!AY20)+IF(ROUND((AY$8-Config!$C$7)/31,0)&gt;=(Config!$D25+Config!$E25),INDEX(Commandes!$C20:$BJ20,,COLUMN(AY$8)-COLUMN($C$8)+1-(Config!$D25+Config!$E25)),0)*Config!$G25)*Config!$C25</f>
        <v>0</v>
      </c>
      <c r="AZ20" s="95">
        <f>((Config!$F25*Commandes!AZ20)+IF(ROUND((AZ$8-Config!$C$7)/31,0)&gt;=(Config!$D25+Config!$E25),INDEX(Commandes!$C20:$BJ20,,COLUMN(AZ$8)-COLUMN($C$8)+1-(Config!$D25+Config!$E25)),0)*Config!$G25)*Config!$C25</f>
        <v>0</v>
      </c>
      <c r="BA20" s="95">
        <f>((Config!$F25*Commandes!BA20)+IF(ROUND((BA$8-Config!$C$7)/31,0)&gt;=(Config!$D25+Config!$E25),INDEX(Commandes!$C20:$BJ20,,COLUMN(BA$8)-COLUMN($C$8)+1-(Config!$D25+Config!$E25)),0)*Config!$G25)*Config!$C25</f>
        <v>0</v>
      </c>
      <c r="BB20" s="95">
        <f>((Config!$F25*Commandes!BB20)+IF(ROUND((BB$8-Config!$C$7)/31,0)&gt;=(Config!$D25+Config!$E25),INDEX(Commandes!$C20:$BJ20,,COLUMN(BB$8)-COLUMN($C$8)+1-(Config!$D25+Config!$E25)),0)*Config!$G25)*Config!$C25</f>
        <v>0</v>
      </c>
      <c r="BC20" s="95">
        <f>((Config!$F25*Commandes!BC20)+IF(ROUND((BC$8-Config!$C$7)/31,0)&gt;=(Config!$D25+Config!$E25),INDEX(Commandes!$C20:$BJ20,,COLUMN(BC$8)-COLUMN($C$8)+1-(Config!$D25+Config!$E25)),0)*Config!$G25)*Config!$C25</f>
        <v>0</v>
      </c>
      <c r="BD20" s="95">
        <f>((Config!$F25*Commandes!BD20)+IF(ROUND((BD$8-Config!$C$7)/31,0)&gt;=(Config!$D25+Config!$E25),INDEX(Commandes!$C20:$BJ20,,COLUMN(BD$8)-COLUMN($C$8)+1-(Config!$D25+Config!$E25)),0)*Config!$G25)*Config!$C25</f>
        <v>0</v>
      </c>
      <c r="BE20" s="95">
        <f>((Config!$F25*Commandes!BE20)+IF(ROUND((BE$8-Config!$C$7)/31,0)&gt;=(Config!$D25+Config!$E25),INDEX(Commandes!$C20:$BJ20,,COLUMN(BE$8)-COLUMN($C$8)+1-(Config!$D25+Config!$E25)),0)*Config!$G25)*Config!$C25</f>
        <v>0</v>
      </c>
      <c r="BF20" s="95">
        <f>((Config!$F25*Commandes!BF20)+IF(ROUND((BF$8-Config!$C$7)/31,0)&gt;=(Config!$D25+Config!$E25),INDEX(Commandes!$C20:$BJ20,,COLUMN(BF$8)-COLUMN($C$8)+1-(Config!$D25+Config!$E25)),0)*Config!$G25)*Config!$C25</f>
        <v>0</v>
      </c>
      <c r="BG20" s="95">
        <f>((Config!$F25*Commandes!BG20)+IF(ROUND((BG$8-Config!$C$7)/31,0)&gt;=(Config!$D25+Config!$E25),INDEX(Commandes!$C20:$BJ20,,COLUMN(BG$8)-COLUMN($C$8)+1-(Config!$D25+Config!$E25)),0)*Config!$G25)*Config!$C25</f>
        <v>0</v>
      </c>
      <c r="BH20" s="95">
        <f>((Config!$F25*Commandes!BH20)+IF(ROUND((BH$8-Config!$C$7)/31,0)&gt;=(Config!$D25+Config!$E25),INDEX(Commandes!$C20:$BJ20,,COLUMN(BH$8)-COLUMN($C$8)+1-(Config!$D25+Config!$E25)),0)*Config!$G25)*Config!$C25</f>
        <v>0</v>
      </c>
      <c r="BI20" s="95">
        <f>((Config!$F25*Commandes!BI20)+IF(ROUND((BI$8-Config!$C$7)/31,0)&gt;=(Config!$D25+Config!$E25),INDEX(Commandes!$C20:$BJ20,,COLUMN(BI$8)-COLUMN($C$8)+1-(Config!$D25+Config!$E25)),0)*Config!$G25)*Config!$C25</f>
        <v>0</v>
      </c>
      <c r="BJ20" s="95">
        <f>((Config!$F25*Commandes!BJ20)+IF(ROUND((BJ$8-Config!$C$7)/31,0)&gt;=(Config!$D25+Config!$E25),INDEX(Commandes!$C20:$BJ20,,COLUMN(BJ$8)-COLUMN($C$8)+1-(Config!$D25+Config!$E25)),0)*Config!$G25)*Config!$C25</f>
        <v>0</v>
      </c>
      <c r="BK20" s="100"/>
    </row>
    <row r="21" spans="2:63">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row>
    <row r="22" spans="2:63">
      <c r="B22" s="119" t="s">
        <v>16</v>
      </c>
      <c r="C22" s="96">
        <f>SUM(C9:C20)</f>
        <v>0</v>
      </c>
      <c r="D22" s="96">
        <f t="shared" ref="D22:BJ22" si="1">SUM(D9:D20)</f>
        <v>0</v>
      </c>
      <c r="E22" s="96">
        <f t="shared" si="1"/>
        <v>0</v>
      </c>
      <c r="F22" s="96">
        <f t="shared" si="1"/>
        <v>0</v>
      </c>
      <c r="G22" s="96">
        <f t="shared" si="1"/>
        <v>0</v>
      </c>
      <c r="H22" s="96">
        <f t="shared" si="1"/>
        <v>0</v>
      </c>
      <c r="I22" s="96">
        <f t="shared" si="1"/>
        <v>0</v>
      </c>
      <c r="J22" s="96">
        <f t="shared" si="1"/>
        <v>0</v>
      </c>
      <c r="K22" s="96">
        <f t="shared" si="1"/>
        <v>0</v>
      </c>
      <c r="L22" s="96">
        <f t="shared" si="1"/>
        <v>0</v>
      </c>
      <c r="M22" s="96">
        <f t="shared" si="1"/>
        <v>0</v>
      </c>
      <c r="N22" s="96">
        <f t="shared" si="1"/>
        <v>0</v>
      </c>
      <c r="O22" s="96">
        <f t="shared" si="1"/>
        <v>0</v>
      </c>
      <c r="P22" s="96">
        <f t="shared" si="1"/>
        <v>0</v>
      </c>
      <c r="Q22" s="96">
        <f t="shared" si="1"/>
        <v>0</v>
      </c>
      <c r="R22" s="96">
        <f t="shared" si="1"/>
        <v>0</v>
      </c>
      <c r="S22" s="96">
        <f t="shared" si="1"/>
        <v>0</v>
      </c>
      <c r="T22" s="96">
        <f t="shared" si="1"/>
        <v>0</v>
      </c>
      <c r="U22" s="96">
        <f t="shared" si="1"/>
        <v>0</v>
      </c>
      <c r="V22" s="96">
        <f t="shared" si="1"/>
        <v>0</v>
      </c>
      <c r="W22" s="96">
        <f t="shared" si="1"/>
        <v>0</v>
      </c>
      <c r="X22" s="96">
        <f t="shared" si="1"/>
        <v>0</v>
      </c>
      <c r="Y22" s="96">
        <f t="shared" si="1"/>
        <v>0</v>
      </c>
      <c r="Z22" s="96">
        <f t="shared" si="1"/>
        <v>0</v>
      </c>
      <c r="AA22" s="96">
        <f t="shared" si="1"/>
        <v>0</v>
      </c>
      <c r="AB22" s="96">
        <f t="shared" si="1"/>
        <v>0</v>
      </c>
      <c r="AC22" s="96">
        <f t="shared" si="1"/>
        <v>0</v>
      </c>
      <c r="AD22" s="96">
        <f t="shared" si="1"/>
        <v>0</v>
      </c>
      <c r="AE22" s="96">
        <f t="shared" si="1"/>
        <v>0</v>
      </c>
      <c r="AF22" s="96">
        <f t="shared" si="1"/>
        <v>0</v>
      </c>
      <c r="AG22" s="96">
        <f t="shared" si="1"/>
        <v>0</v>
      </c>
      <c r="AH22" s="96">
        <f t="shared" si="1"/>
        <v>0</v>
      </c>
      <c r="AI22" s="96">
        <f t="shared" si="1"/>
        <v>0</v>
      </c>
      <c r="AJ22" s="96">
        <f t="shared" si="1"/>
        <v>0</v>
      </c>
      <c r="AK22" s="96">
        <f t="shared" si="1"/>
        <v>0</v>
      </c>
      <c r="AL22" s="96">
        <f t="shared" si="1"/>
        <v>0</v>
      </c>
      <c r="AM22" s="96">
        <f t="shared" si="1"/>
        <v>0</v>
      </c>
      <c r="AN22" s="96">
        <f t="shared" si="1"/>
        <v>0</v>
      </c>
      <c r="AO22" s="96">
        <f t="shared" si="1"/>
        <v>0</v>
      </c>
      <c r="AP22" s="96">
        <f t="shared" si="1"/>
        <v>0</v>
      </c>
      <c r="AQ22" s="96">
        <f t="shared" si="1"/>
        <v>0</v>
      </c>
      <c r="AR22" s="96">
        <f t="shared" si="1"/>
        <v>0</v>
      </c>
      <c r="AS22" s="96">
        <f t="shared" si="1"/>
        <v>0</v>
      </c>
      <c r="AT22" s="96">
        <f t="shared" si="1"/>
        <v>0</v>
      </c>
      <c r="AU22" s="96">
        <f t="shared" si="1"/>
        <v>0</v>
      </c>
      <c r="AV22" s="96">
        <f t="shared" si="1"/>
        <v>0</v>
      </c>
      <c r="AW22" s="96">
        <f t="shared" si="1"/>
        <v>0</v>
      </c>
      <c r="AX22" s="96">
        <f t="shared" si="1"/>
        <v>0</v>
      </c>
      <c r="AY22" s="96">
        <f t="shared" si="1"/>
        <v>0</v>
      </c>
      <c r="AZ22" s="96">
        <f t="shared" si="1"/>
        <v>0</v>
      </c>
      <c r="BA22" s="96">
        <f t="shared" si="1"/>
        <v>0</v>
      </c>
      <c r="BB22" s="96">
        <f t="shared" si="1"/>
        <v>0</v>
      </c>
      <c r="BC22" s="96">
        <f t="shared" si="1"/>
        <v>0</v>
      </c>
      <c r="BD22" s="96">
        <f t="shared" si="1"/>
        <v>0</v>
      </c>
      <c r="BE22" s="96">
        <f t="shared" si="1"/>
        <v>0</v>
      </c>
      <c r="BF22" s="96">
        <f t="shared" si="1"/>
        <v>0</v>
      </c>
      <c r="BG22" s="96">
        <f t="shared" si="1"/>
        <v>0</v>
      </c>
      <c r="BH22" s="96">
        <f t="shared" si="1"/>
        <v>0</v>
      </c>
      <c r="BI22" s="96">
        <f t="shared" si="1"/>
        <v>0</v>
      </c>
      <c r="BJ22" s="96">
        <f t="shared" si="1"/>
        <v>0</v>
      </c>
      <c r="BK22" s="100"/>
    </row>
    <row r="23" spans="2:63">
      <c r="B23" s="119" t="s">
        <v>33</v>
      </c>
      <c r="C23" s="96">
        <f>C22</f>
        <v>0</v>
      </c>
      <c r="D23" s="96">
        <f t="shared" ref="D23:N23" si="2">C23+D22</f>
        <v>0</v>
      </c>
      <c r="E23" s="96">
        <f t="shared" si="2"/>
        <v>0</v>
      </c>
      <c r="F23" s="96">
        <f t="shared" si="2"/>
        <v>0</v>
      </c>
      <c r="G23" s="96">
        <f t="shared" si="2"/>
        <v>0</v>
      </c>
      <c r="H23" s="96">
        <f t="shared" si="2"/>
        <v>0</v>
      </c>
      <c r="I23" s="96">
        <f t="shared" si="2"/>
        <v>0</v>
      </c>
      <c r="J23" s="96">
        <f t="shared" si="2"/>
        <v>0</v>
      </c>
      <c r="K23" s="96">
        <f t="shared" si="2"/>
        <v>0</v>
      </c>
      <c r="L23" s="96">
        <f t="shared" si="2"/>
        <v>0</v>
      </c>
      <c r="M23" s="96">
        <f t="shared" si="2"/>
        <v>0</v>
      </c>
      <c r="N23" s="114">
        <f t="shared" si="2"/>
        <v>0</v>
      </c>
      <c r="O23" s="96">
        <f>O22</f>
        <v>0</v>
      </c>
      <c r="P23" s="96">
        <f t="shared" ref="P23:Z23" si="3">O23+P22</f>
        <v>0</v>
      </c>
      <c r="Q23" s="96">
        <f t="shared" si="3"/>
        <v>0</v>
      </c>
      <c r="R23" s="96">
        <f t="shared" si="3"/>
        <v>0</v>
      </c>
      <c r="S23" s="96">
        <f t="shared" si="3"/>
        <v>0</v>
      </c>
      <c r="T23" s="96">
        <f t="shared" si="3"/>
        <v>0</v>
      </c>
      <c r="U23" s="96">
        <f t="shared" si="3"/>
        <v>0</v>
      </c>
      <c r="V23" s="96">
        <f t="shared" si="3"/>
        <v>0</v>
      </c>
      <c r="W23" s="96">
        <f t="shared" si="3"/>
        <v>0</v>
      </c>
      <c r="X23" s="96">
        <f t="shared" si="3"/>
        <v>0</v>
      </c>
      <c r="Y23" s="96">
        <f t="shared" si="3"/>
        <v>0</v>
      </c>
      <c r="Z23" s="114">
        <f t="shared" si="3"/>
        <v>0</v>
      </c>
      <c r="AA23" s="96">
        <f>AA22</f>
        <v>0</v>
      </c>
      <c r="AB23" s="96">
        <f t="shared" ref="AB23:AL23" si="4">AA23+AB22</f>
        <v>0</v>
      </c>
      <c r="AC23" s="96">
        <f t="shared" si="4"/>
        <v>0</v>
      </c>
      <c r="AD23" s="96">
        <f t="shared" si="4"/>
        <v>0</v>
      </c>
      <c r="AE23" s="96">
        <f t="shared" si="4"/>
        <v>0</v>
      </c>
      <c r="AF23" s="96">
        <f t="shared" si="4"/>
        <v>0</v>
      </c>
      <c r="AG23" s="96">
        <f t="shared" si="4"/>
        <v>0</v>
      </c>
      <c r="AH23" s="96">
        <f t="shared" si="4"/>
        <v>0</v>
      </c>
      <c r="AI23" s="96">
        <f t="shared" si="4"/>
        <v>0</v>
      </c>
      <c r="AJ23" s="96">
        <f t="shared" si="4"/>
        <v>0</v>
      </c>
      <c r="AK23" s="96">
        <f t="shared" si="4"/>
        <v>0</v>
      </c>
      <c r="AL23" s="114">
        <f t="shared" si="4"/>
        <v>0</v>
      </c>
      <c r="AM23" s="96">
        <f>AM22</f>
        <v>0</v>
      </c>
      <c r="AN23" s="96">
        <f t="shared" ref="AN23:AX23" si="5">AM23+AN22</f>
        <v>0</v>
      </c>
      <c r="AO23" s="96">
        <f t="shared" si="5"/>
        <v>0</v>
      </c>
      <c r="AP23" s="96">
        <f t="shared" si="5"/>
        <v>0</v>
      </c>
      <c r="AQ23" s="96">
        <f t="shared" si="5"/>
        <v>0</v>
      </c>
      <c r="AR23" s="96">
        <f t="shared" si="5"/>
        <v>0</v>
      </c>
      <c r="AS23" s="96">
        <f t="shared" si="5"/>
        <v>0</v>
      </c>
      <c r="AT23" s="96">
        <f t="shared" si="5"/>
        <v>0</v>
      </c>
      <c r="AU23" s="96">
        <f t="shared" si="5"/>
        <v>0</v>
      </c>
      <c r="AV23" s="96">
        <f t="shared" si="5"/>
        <v>0</v>
      </c>
      <c r="AW23" s="96">
        <f t="shared" si="5"/>
        <v>0</v>
      </c>
      <c r="AX23" s="114">
        <f t="shared" si="5"/>
        <v>0</v>
      </c>
      <c r="AY23" s="96">
        <f>AY22</f>
        <v>0</v>
      </c>
      <c r="AZ23" s="96">
        <f t="shared" ref="AZ23:BJ23" si="6">AY23+AZ22</f>
        <v>0</v>
      </c>
      <c r="BA23" s="96">
        <f t="shared" si="6"/>
        <v>0</v>
      </c>
      <c r="BB23" s="96">
        <f t="shared" si="6"/>
        <v>0</v>
      </c>
      <c r="BC23" s="96">
        <f t="shared" si="6"/>
        <v>0</v>
      </c>
      <c r="BD23" s="96">
        <f t="shared" si="6"/>
        <v>0</v>
      </c>
      <c r="BE23" s="96">
        <f t="shared" si="6"/>
        <v>0</v>
      </c>
      <c r="BF23" s="96">
        <f t="shared" si="6"/>
        <v>0</v>
      </c>
      <c r="BG23" s="96">
        <f t="shared" si="6"/>
        <v>0</v>
      </c>
      <c r="BH23" s="96">
        <f t="shared" si="6"/>
        <v>0</v>
      </c>
      <c r="BI23" s="96">
        <f t="shared" si="6"/>
        <v>0</v>
      </c>
      <c r="BJ23" s="114">
        <f t="shared" si="6"/>
        <v>0</v>
      </c>
      <c r="BK23" s="100"/>
    </row>
    <row r="24" spans="2:63">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row>
    <row r="25" spans="2:63">
      <c r="B25" s="154" t="s">
        <v>114</v>
      </c>
      <c r="C25" s="164"/>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row>
    <row r="26" spans="2:63">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row>
    <row r="27" spans="2:63">
      <c r="B27" s="117"/>
      <c r="C27" s="218" t="s">
        <v>13</v>
      </c>
      <c r="D27" s="218"/>
      <c r="E27" s="218"/>
      <c r="F27" s="218"/>
      <c r="G27" s="218"/>
      <c r="H27" s="218"/>
      <c r="I27" s="218"/>
      <c r="J27" s="218"/>
      <c r="K27" s="218"/>
      <c r="L27" s="218"/>
      <c r="M27" s="218"/>
      <c r="N27" s="218"/>
      <c r="O27" s="218" t="s">
        <v>14</v>
      </c>
      <c r="P27" s="218"/>
      <c r="Q27" s="218"/>
      <c r="R27" s="218"/>
      <c r="S27" s="218"/>
      <c r="T27" s="218"/>
      <c r="U27" s="218"/>
      <c r="V27" s="218"/>
      <c r="W27" s="218"/>
      <c r="X27" s="218"/>
      <c r="Y27" s="218"/>
      <c r="Z27" s="218"/>
      <c r="AA27" s="218" t="s">
        <v>15</v>
      </c>
      <c r="AB27" s="218"/>
      <c r="AC27" s="218"/>
      <c r="AD27" s="218"/>
      <c r="AE27" s="218"/>
      <c r="AF27" s="218"/>
      <c r="AG27" s="218"/>
      <c r="AH27" s="218"/>
      <c r="AI27" s="218"/>
      <c r="AJ27" s="218"/>
      <c r="AK27" s="218"/>
      <c r="AL27" s="218"/>
      <c r="AM27" s="218" t="s">
        <v>21</v>
      </c>
      <c r="AN27" s="218"/>
      <c r="AO27" s="218"/>
      <c r="AP27" s="218"/>
      <c r="AQ27" s="218"/>
      <c r="AR27" s="218"/>
      <c r="AS27" s="218"/>
      <c r="AT27" s="218"/>
      <c r="AU27" s="218"/>
      <c r="AV27" s="218"/>
      <c r="AW27" s="218"/>
      <c r="AX27" s="218"/>
      <c r="AY27" s="218" t="s">
        <v>22</v>
      </c>
      <c r="AZ27" s="218"/>
      <c r="BA27" s="218"/>
      <c r="BB27" s="218"/>
      <c r="BC27" s="218"/>
      <c r="BD27" s="218"/>
      <c r="BE27" s="218"/>
      <c r="BF27" s="218"/>
      <c r="BG27" s="218"/>
      <c r="BH27" s="218"/>
      <c r="BI27" s="218"/>
      <c r="BJ27" s="218"/>
      <c r="BK27" s="100"/>
    </row>
    <row r="28" spans="2:63">
      <c r="B28" s="119" t="s">
        <v>37</v>
      </c>
      <c r="C28" s="82">
        <f>Config!$C$7</f>
        <v>43101</v>
      </c>
      <c r="D28" s="82">
        <f>DATE(YEAR(C28),MONTH(C28)+1,DAY(C28))</f>
        <v>43132</v>
      </c>
      <c r="E28" s="82">
        <f t="shared" ref="E28:BJ28" si="7">DATE(YEAR(D28),MONTH(D28)+1,DAY(D28))</f>
        <v>43160</v>
      </c>
      <c r="F28" s="82">
        <f t="shared" si="7"/>
        <v>43191</v>
      </c>
      <c r="G28" s="82">
        <f t="shared" si="7"/>
        <v>43221</v>
      </c>
      <c r="H28" s="82">
        <f t="shared" si="7"/>
        <v>43252</v>
      </c>
      <c r="I28" s="82">
        <f t="shared" si="7"/>
        <v>43282</v>
      </c>
      <c r="J28" s="82">
        <f t="shared" si="7"/>
        <v>43313</v>
      </c>
      <c r="K28" s="82">
        <f t="shared" si="7"/>
        <v>43344</v>
      </c>
      <c r="L28" s="82">
        <f t="shared" si="7"/>
        <v>43374</v>
      </c>
      <c r="M28" s="82">
        <f t="shared" si="7"/>
        <v>43405</v>
      </c>
      <c r="N28" s="82">
        <f t="shared" si="7"/>
        <v>43435</v>
      </c>
      <c r="O28" s="82">
        <f t="shared" si="7"/>
        <v>43466</v>
      </c>
      <c r="P28" s="82">
        <f t="shared" si="7"/>
        <v>43497</v>
      </c>
      <c r="Q28" s="82">
        <f t="shared" si="7"/>
        <v>43525</v>
      </c>
      <c r="R28" s="82">
        <f t="shared" si="7"/>
        <v>43556</v>
      </c>
      <c r="S28" s="82">
        <f t="shared" si="7"/>
        <v>43586</v>
      </c>
      <c r="T28" s="82">
        <f t="shared" si="7"/>
        <v>43617</v>
      </c>
      <c r="U28" s="82">
        <f t="shared" si="7"/>
        <v>43647</v>
      </c>
      <c r="V28" s="82">
        <f t="shared" si="7"/>
        <v>43678</v>
      </c>
      <c r="W28" s="82">
        <f t="shared" si="7"/>
        <v>43709</v>
      </c>
      <c r="X28" s="82">
        <f t="shared" si="7"/>
        <v>43739</v>
      </c>
      <c r="Y28" s="82">
        <f t="shared" si="7"/>
        <v>43770</v>
      </c>
      <c r="Z28" s="82">
        <f t="shared" si="7"/>
        <v>43800</v>
      </c>
      <c r="AA28" s="82">
        <f t="shared" si="7"/>
        <v>43831</v>
      </c>
      <c r="AB28" s="82">
        <f t="shared" si="7"/>
        <v>43862</v>
      </c>
      <c r="AC28" s="82">
        <f t="shared" si="7"/>
        <v>43891</v>
      </c>
      <c r="AD28" s="82">
        <f t="shared" si="7"/>
        <v>43922</v>
      </c>
      <c r="AE28" s="82">
        <f t="shared" si="7"/>
        <v>43952</v>
      </c>
      <c r="AF28" s="82">
        <f t="shared" si="7"/>
        <v>43983</v>
      </c>
      <c r="AG28" s="82">
        <f t="shared" si="7"/>
        <v>44013</v>
      </c>
      <c r="AH28" s="82">
        <f t="shared" si="7"/>
        <v>44044</v>
      </c>
      <c r="AI28" s="82">
        <f t="shared" si="7"/>
        <v>44075</v>
      </c>
      <c r="AJ28" s="82">
        <f t="shared" si="7"/>
        <v>44105</v>
      </c>
      <c r="AK28" s="82">
        <f t="shared" si="7"/>
        <v>44136</v>
      </c>
      <c r="AL28" s="82">
        <f t="shared" si="7"/>
        <v>44166</v>
      </c>
      <c r="AM28" s="82">
        <f t="shared" si="7"/>
        <v>44197</v>
      </c>
      <c r="AN28" s="82">
        <f t="shared" si="7"/>
        <v>44228</v>
      </c>
      <c r="AO28" s="82">
        <f t="shared" si="7"/>
        <v>44256</v>
      </c>
      <c r="AP28" s="82">
        <f t="shared" si="7"/>
        <v>44287</v>
      </c>
      <c r="AQ28" s="82">
        <f t="shared" si="7"/>
        <v>44317</v>
      </c>
      <c r="AR28" s="82">
        <f t="shared" si="7"/>
        <v>44348</v>
      </c>
      <c r="AS28" s="82">
        <f t="shared" si="7"/>
        <v>44378</v>
      </c>
      <c r="AT28" s="82">
        <f t="shared" si="7"/>
        <v>44409</v>
      </c>
      <c r="AU28" s="82">
        <f t="shared" si="7"/>
        <v>44440</v>
      </c>
      <c r="AV28" s="82">
        <f t="shared" si="7"/>
        <v>44470</v>
      </c>
      <c r="AW28" s="82">
        <f t="shared" si="7"/>
        <v>44501</v>
      </c>
      <c r="AX28" s="82">
        <f t="shared" si="7"/>
        <v>44531</v>
      </c>
      <c r="AY28" s="82">
        <f t="shared" si="7"/>
        <v>44562</v>
      </c>
      <c r="AZ28" s="82">
        <f t="shared" si="7"/>
        <v>44593</v>
      </c>
      <c r="BA28" s="82">
        <f t="shared" si="7"/>
        <v>44621</v>
      </c>
      <c r="BB28" s="82">
        <f t="shared" si="7"/>
        <v>44652</v>
      </c>
      <c r="BC28" s="82">
        <f t="shared" si="7"/>
        <v>44682</v>
      </c>
      <c r="BD28" s="82">
        <f t="shared" si="7"/>
        <v>44713</v>
      </c>
      <c r="BE28" s="82">
        <f t="shared" si="7"/>
        <v>44743</v>
      </c>
      <c r="BF28" s="82">
        <f t="shared" si="7"/>
        <v>44774</v>
      </c>
      <c r="BG28" s="82">
        <f t="shared" si="7"/>
        <v>44805</v>
      </c>
      <c r="BH28" s="82">
        <f t="shared" si="7"/>
        <v>44835</v>
      </c>
      <c r="BI28" s="82">
        <f t="shared" si="7"/>
        <v>44866</v>
      </c>
      <c r="BJ28" s="82">
        <f t="shared" si="7"/>
        <v>44896</v>
      </c>
      <c r="BK28" s="100"/>
    </row>
    <row r="29" spans="2:63">
      <c r="B29" s="71" t="str">
        <f>Config!$B$14</f>
        <v>Activité de revenu 1</v>
      </c>
      <c r="C29" s="95">
        <f>Commandes!C9*Config!$C14</f>
        <v>0</v>
      </c>
      <c r="D29" s="95">
        <f>Commandes!D9*Config!$C14</f>
        <v>0</v>
      </c>
      <c r="E29" s="95">
        <f>Commandes!E9*Config!$C14</f>
        <v>0</v>
      </c>
      <c r="F29" s="95">
        <f>Commandes!F9*Config!$C14</f>
        <v>0</v>
      </c>
      <c r="G29" s="95">
        <f>Commandes!G9*Config!$C14</f>
        <v>0</v>
      </c>
      <c r="H29" s="95">
        <f>Commandes!H9*Config!$C14</f>
        <v>0</v>
      </c>
      <c r="I29" s="95">
        <f>Commandes!I9*Config!$C14</f>
        <v>0</v>
      </c>
      <c r="J29" s="95">
        <f>Commandes!J9*Config!$C14</f>
        <v>0</v>
      </c>
      <c r="K29" s="95">
        <f>Commandes!K9*Config!$C14</f>
        <v>0</v>
      </c>
      <c r="L29" s="95">
        <f>Commandes!L9*Config!$C14</f>
        <v>0</v>
      </c>
      <c r="M29" s="95">
        <f>Commandes!M9*Config!$C14</f>
        <v>0</v>
      </c>
      <c r="N29" s="95">
        <f>Commandes!N9*Config!$C14</f>
        <v>0</v>
      </c>
      <c r="O29" s="95">
        <f>Commandes!O9*Config!$C14</f>
        <v>0</v>
      </c>
      <c r="P29" s="95">
        <f>Commandes!P9*Config!$C14</f>
        <v>0</v>
      </c>
      <c r="Q29" s="95">
        <f>Commandes!Q9*Config!$C14</f>
        <v>0</v>
      </c>
      <c r="R29" s="95">
        <f>Commandes!R9*Config!$C14</f>
        <v>0</v>
      </c>
      <c r="S29" s="95">
        <f>Commandes!S9*Config!$C14</f>
        <v>0</v>
      </c>
      <c r="T29" s="95">
        <f>Commandes!T9*Config!$C14</f>
        <v>0</v>
      </c>
      <c r="U29" s="95">
        <f>Commandes!U9*Config!$C14</f>
        <v>0</v>
      </c>
      <c r="V29" s="95">
        <f>Commandes!V9*Config!$C14</f>
        <v>0</v>
      </c>
      <c r="W29" s="95">
        <f>Commandes!W9*Config!$C14</f>
        <v>0</v>
      </c>
      <c r="X29" s="95">
        <f>Commandes!X9*Config!$C14</f>
        <v>0</v>
      </c>
      <c r="Y29" s="95">
        <f>Commandes!Y9*Config!$C14</f>
        <v>0</v>
      </c>
      <c r="Z29" s="95">
        <f>Commandes!Z9*Config!$C14</f>
        <v>0</v>
      </c>
      <c r="AA29" s="95">
        <f>Commandes!AA9*Config!$C14</f>
        <v>0</v>
      </c>
      <c r="AB29" s="95">
        <f>Commandes!AB9*Config!$C14</f>
        <v>0</v>
      </c>
      <c r="AC29" s="95">
        <f>Commandes!AC9*Config!$C14</f>
        <v>0</v>
      </c>
      <c r="AD29" s="95">
        <f>Commandes!AD9*Config!$C14</f>
        <v>0</v>
      </c>
      <c r="AE29" s="95">
        <f>Commandes!AE9*Config!$C14</f>
        <v>0</v>
      </c>
      <c r="AF29" s="95">
        <f>Commandes!AF9*Config!$C14</f>
        <v>0</v>
      </c>
      <c r="AG29" s="95">
        <f>Commandes!AG9*Config!$C14</f>
        <v>0</v>
      </c>
      <c r="AH29" s="95">
        <f>Commandes!AH9*Config!$C14</f>
        <v>0</v>
      </c>
      <c r="AI29" s="95">
        <f>Commandes!AI9*Config!$C14</f>
        <v>0</v>
      </c>
      <c r="AJ29" s="95">
        <f>Commandes!AJ9*Config!$C14</f>
        <v>0</v>
      </c>
      <c r="AK29" s="95">
        <f>Commandes!AK9*Config!$C14</f>
        <v>0</v>
      </c>
      <c r="AL29" s="95">
        <f>Commandes!AL9*Config!$C14</f>
        <v>0</v>
      </c>
      <c r="AM29" s="95">
        <f>Commandes!AM9*Config!$C14</f>
        <v>0</v>
      </c>
      <c r="AN29" s="95">
        <f>Commandes!AN9*Config!$C14</f>
        <v>0</v>
      </c>
      <c r="AO29" s="95">
        <f>Commandes!AO9*Config!$C14</f>
        <v>0</v>
      </c>
      <c r="AP29" s="95">
        <f>Commandes!AP9*Config!$C14</f>
        <v>0</v>
      </c>
      <c r="AQ29" s="95">
        <f>Commandes!AQ9*Config!$C14</f>
        <v>0</v>
      </c>
      <c r="AR29" s="95">
        <f>Commandes!AR9*Config!$C14</f>
        <v>0</v>
      </c>
      <c r="AS29" s="95">
        <f>Commandes!AS9*Config!$C14</f>
        <v>0</v>
      </c>
      <c r="AT29" s="95">
        <f>Commandes!AT9*Config!$C14</f>
        <v>0</v>
      </c>
      <c r="AU29" s="95">
        <f>Commandes!AU9*Config!$C14</f>
        <v>0</v>
      </c>
      <c r="AV29" s="95">
        <f>Commandes!AV9*Config!$C14</f>
        <v>0</v>
      </c>
      <c r="AW29" s="95">
        <f>Commandes!AW9*Config!$C14</f>
        <v>0</v>
      </c>
      <c r="AX29" s="95">
        <f>Commandes!AX9*Config!$C14</f>
        <v>0</v>
      </c>
      <c r="AY29" s="95">
        <f>Commandes!AY9*Config!$C14</f>
        <v>0</v>
      </c>
      <c r="AZ29" s="95">
        <f>Commandes!AZ9*Config!$C14</f>
        <v>0</v>
      </c>
      <c r="BA29" s="95">
        <f>Commandes!BA9*Config!$C14</f>
        <v>0</v>
      </c>
      <c r="BB29" s="95">
        <f>Commandes!BB9*Config!$C14</f>
        <v>0</v>
      </c>
      <c r="BC29" s="95">
        <f>Commandes!BC9*Config!$C14</f>
        <v>0</v>
      </c>
      <c r="BD29" s="95">
        <f>Commandes!BD9*Config!$C14</f>
        <v>0</v>
      </c>
      <c r="BE29" s="95">
        <f>Commandes!BE9*Config!$C14</f>
        <v>0</v>
      </c>
      <c r="BF29" s="95">
        <f>Commandes!BF9*Config!$C14</f>
        <v>0</v>
      </c>
      <c r="BG29" s="95">
        <f>Commandes!BG9*Config!$C14</f>
        <v>0</v>
      </c>
      <c r="BH29" s="95">
        <f>Commandes!BH9*Config!$C14</f>
        <v>0</v>
      </c>
      <c r="BI29" s="95">
        <f>Commandes!BI9*Config!$C14</f>
        <v>0</v>
      </c>
      <c r="BJ29" s="95">
        <f>Commandes!BJ9*Config!$C14</f>
        <v>0</v>
      </c>
      <c r="BK29" s="100"/>
    </row>
    <row r="30" spans="2:63">
      <c r="B30" s="71" t="str">
        <f>Config!$B$15</f>
        <v>Activité de revenu 2</v>
      </c>
      <c r="C30" s="95">
        <f>Commandes!C10*Config!$C15</f>
        <v>0</v>
      </c>
      <c r="D30" s="95">
        <f>Commandes!D10*Config!$C15</f>
        <v>0</v>
      </c>
      <c r="E30" s="95">
        <f>Commandes!E10*Config!$C15</f>
        <v>0</v>
      </c>
      <c r="F30" s="95">
        <f>Commandes!F10*Config!$C15</f>
        <v>0</v>
      </c>
      <c r="G30" s="95">
        <f>Commandes!G10*Config!$C15</f>
        <v>0</v>
      </c>
      <c r="H30" s="95">
        <f>Commandes!H10*Config!$C15</f>
        <v>0</v>
      </c>
      <c r="I30" s="95">
        <f>Commandes!I10*Config!$C15</f>
        <v>0</v>
      </c>
      <c r="J30" s="95">
        <f>Commandes!J10*Config!$C15</f>
        <v>0</v>
      </c>
      <c r="K30" s="95">
        <f>Commandes!K10*Config!$C15</f>
        <v>0</v>
      </c>
      <c r="L30" s="95">
        <f>Commandes!L10*Config!$C15</f>
        <v>0</v>
      </c>
      <c r="M30" s="95">
        <f>Commandes!M10*Config!$C15</f>
        <v>0</v>
      </c>
      <c r="N30" s="95">
        <f>Commandes!N10*Config!$C15</f>
        <v>0</v>
      </c>
      <c r="O30" s="95">
        <f>Commandes!O10*Config!$C15</f>
        <v>0</v>
      </c>
      <c r="P30" s="95">
        <f>Commandes!P10*Config!$C15</f>
        <v>0</v>
      </c>
      <c r="Q30" s="95">
        <f>Commandes!Q10*Config!$C15</f>
        <v>0</v>
      </c>
      <c r="R30" s="95">
        <f>Commandes!R10*Config!$C15</f>
        <v>0</v>
      </c>
      <c r="S30" s="95">
        <f>Commandes!S10*Config!$C15</f>
        <v>0</v>
      </c>
      <c r="T30" s="95">
        <f>Commandes!T10*Config!$C15</f>
        <v>0</v>
      </c>
      <c r="U30" s="95">
        <f>Commandes!U10*Config!$C15</f>
        <v>0</v>
      </c>
      <c r="V30" s="95">
        <f>Commandes!V10*Config!$C15</f>
        <v>0</v>
      </c>
      <c r="W30" s="95">
        <f>Commandes!W10*Config!$C15</f>
        <v>0</v>
      </c>
      <c r="X30" s="95">
        <f>Commandes!X10*Config!$C15</f>
        <v>0</v>
      </c>
      <c r="Y30" s="95">
        <f>Commandes!Y10*Config!$C15</f>
        <v>0</v>
      </c>
      <c r="Z30" s="95">
        <f>Commandes!Z10*Config!$C15</f>
        <v>0</v>
      </c>
      <c r="AA30" s="95">
        <f>Commandes!AA10*Config!$C15</f>
        <v>0</v>
      </c>
      <c r="AB30" s="95">
        <f>Commandes!AB10*Config!$C15</f>
        <v>0</v>
      </c>
      <c r="AC30" s="95">
        <f>Commandes!AC10*Config!$C15</f>
        <v>0</v>
      </c>
      <c r="AD30" s="95">
        <f>Commandes!AD10*Config!$C15</f>
        <v>0</v>
      </c>
      <c r="AE30" s="95">
        <f>Commandes!AE10*Config!$C15</f>
        <v>0</v>
      </c>
      <c r="AF30" s="95">
        <f>Commandes!AF10*Config!$C15</f>
        <v>0</v>
      </c>
      <c r="AG30" s="95">
        <f>Commandes!AG10*Config!$C15</f>
        <v>0</v>
      </c>
      <c r="AH30" s="95">
        <f>Commandes!AH10*Config!$C15</f>
        <v>0</v>
      </c>
      <c r="AI30" s="95">
        <f>Commandes!AI10*Config!$C15</f>
        <v>0</v>
      </c>
      <c r="AJ30" s="95">
        <f>Commandes!AJ10*Config!$C15</f>
        <v>0</v>
      </c>
      <c r="AK30" s="95">
        <f>Commandes!AK10*Config!$C15</f>
        <v>0</v>
      </c>
      <c r="AL30" s="95">
        <f>Commandes!AL10*Config!$C15</f>
        <v>0</v>
      </c>
      <c r="AM30" s="95">
        <f>Commandes!AM10*Config!$C15</f>
        <v>0</v>
      </c>
      <c r="AN30" s="95">
        <f>Commandes!AN10*Config!$C15</f>
        <v>0</v>
      </c>
      <c r="AO30" s="95">
        <f>Commandes!AO10*Config!$C15</f>
        <v>0</v>
      </c>
      <c r="AP30" s="95">
        <f>Commandes!AP10*Config!$C15</f>
        <v>0</v>
      </c>
      <c r="AQ30" s="95">
        <f>Commandes!AQ10*Config!$C15</f>
        <v>0</v>
      </c>
      <c r="AR30" s="95">
        <f>Commandes!AR10*Config!$C15</f>
        <v>0</v>
      </c>
      <c r="AS30" s="95">
        <f>Commandes!AS10*Config!$C15</f>
        <v>0</v>
      </c>
      <c r="AT30" s="95">
        <f>Commandes!AT10*Config!$C15</f>
        <v>0</v>
      </c>
      <c r="AU30" s="95">
        <f>Commandes!AU10*Config!$C15</f>
        <v>0</v>
      </c>
      <c r="AV30" s="95">
        <f>Commandes!AV10*Config!$C15</f>
        <v>0</v>
      </c>
      <c r="AW30" s="95">
        <f>Commandes!AW10*Config!$C15</f>
        <v>0</v>
      </c>
      <c r="AX30" s="95">
        <f>Commandes!AX10*Config!$C15</f>
        <v>0</v>
      </c>
      <c r="AY30" s="95">
        <f>Commandes!AY10*Config!$C15</f>
        <v>0</v>
      </c>
      <c r="AZ30" s="95">
        <f>Commandes!AZ10*Config!$C15</f>
        <v>0</v>
      </c>
      <c r="BA30" s="95">
        <f>Commandes!BA10*Config!$C15</f>
        <v>0</v>
      </c>
      <c r="BB30" s="95">
        <f>Commandes!BB10*Config!$C15</f>
        <v>0</v>
      </c>
      <c r="BC30" s="95">
        <f>Commandes!BC10*Config!$C15</f>
        <v>0</v>
      </c>
      <c r="BD30" s="95">
        <f>Commandes!BD10*Config!$C15</f>
        <v>0</v>
      </c>
      <c r="BE30" s="95">
        <f>Commandes!BE10*Config!$C15</f>
        <v>0</v>
      </c>
      <c r="BF30" s="95">
        <f>Commandes!BF10*Config!$C15</f>
        <v>0</v>
      </c>
      <c r="BG30" s="95">
        <f>Commandes!BG10*Config!$C15</f>
        <v>0</v>
      </c>
      <c r="BH30" s="95">
        <f>Commandes!BH10*Config!$C15</f>
        <v>0</v>
      </c>
      <c r="BI30" s="95">
        <f>Commandes!BI10*Config!$C15</f>
        <v>0</v>
      </c>
      <c r="BJ30" s="95">
        <f>Commandes!BJ10*Config!$C15</f>
        <v>0</v>
      </c>
      <c r="BK30" s="100"/>
    </row>
    <row r="31" spans="2:63">
      <c r="B31" s="71" t="str">
        <f>Config!$B$16</f>
        <v>ETC …</v>
      </c>
      <c r="C31" s="95">
        <f>Commandes!C11*Config!$C16</f>
        <v>0</v>
      </c>
      <c r="D31" s="95">
        <f>Commandes!D11*Config!$C16</f>
        <v>0</v>
      </c>
      <c r="E31" s="95">
        <f>Commandes!E11*Config!$C16</f>
        <v>0</v>
      </c>
      <c r="F31" s="95">
        <f>Commandes!F11*Config!$C16</f>
        <v>0</v>
      </c>
      <c r="G31" s="95">
        <f>Commandes!G11*Config!$C16</f>
        <v>0</v>
      </c>
      <c r="H31" s="95">
        <f>Commandes!H11*Config!$C16</f>
        <v>0</v>
      </c>
      <c r="I31" s="95">
        <f>Commandes!I11*Config!$C16</f>
        <v>0</v>
      </c>
      <c r="J31" s="95">
        <f>Commandes!J11*Config!$C16</f>
        <v>0</v>
      </c>
      <c r="K31" s="95">
        <f>Commandes!K11*Config!$C16</f>
        <v>0</v>
      </c>
      <c r="L31" s="95">
        <f>Commandes!L11*Config!$C16</f>
        <v>0</v>
      </c>
      <c r="M31" s="95">
        <f>Commandes!M11*Config!$C16</f>
        <v>0</v>
      </c>
      <c r="N31" s="95">
        <f>Commandes!N11*Config!$C16</f>
        <v>0</v>
      </c>
      <c r="O31" s="95">
        <f>Commandes!O11*Config!$C16</f>
        <v>0</v>
      </c>
      <c r="P31" s="95">
        <f>Commandes!P11*Config!$C16</f>
        <v>0</v>
      </c>
      <c r="Q31" s="95">
        <f>Commandes!Q11*Config!$C16</f>
        <v>0</v>
      </c>
      <c r="R31" s="95">
        <f>Commandes!R11*Config!$C16</f>
        <v>0</v>
      </c>
      <c r="S31" s="95">
        <f>Commandes!S11*Config!$C16</f>
        <v>0</v>
      </c>
      <c r="T31" s="95">
        <f>Commandes!T11*Config!$C16</f>
        <v>0</v>
      </c>
      <c r="U31" s="95">
        <f>Commandes!U11*Config!$C16</f>
        <v>0</v>
      </c>
      <c r="V31" s="95">
        <f>Commandes!V11*Config!$C16</f>
        <v>0</v>
      </c>
      <c r="W31" s="95">
        <f>Commandes!W11*Config!$C16</f>
        <v>0</v>
      </c>
      <c r="X31" s="95">
        <f>Commandes!X11*Config!$C16</f>
        <v>0</v>
      </c>
      <c r="Y31" s="95">
        <f>Commandes!Y11*Config!$C16</f>
        <v>0</v>
      </c>
      <c r="Z31" s="95">
        <f>Commandes!Z11*Config!$C16</f>
        <v>0</v>
      </c>
      <c r="AA31" s="95">
        <f>Commandes!AA11*Config!$C16</f>
        <v>0</v>
      </c>
      <c r="AB31" s="95">
        <f>Commandes!AB11*Config!$C16</f>
        <v>0</v>
      </c>
      <c r="AC31" s="95">
        <f>Commandes!AC11*Config!$C16</f>
        <v>0</v>
      </c>
      <c r="AD31" s="95">
        <f>Commandes!AD11*Config!$C16</f>
        <v>0</v>
      </c>
      <c r="AE31" s="95">
        <f>Commandes!AE11*Config!$C16</f>
        <v>0</v>
      </c>
      <c r="AF31" s="95">
        <f>Commandes!AF11*Config!$C16</f>
        <v>0</v>
      </c>
      <c r="AG31" s="95">
        <f>Commandes!AG11*Config!$C16</f>
        <v>0</v>
      </c>
      <c r="AH31" s="95">
        <f>Commandes!AH11*Config!$C16</f>
        <v>0</v>
      </c>
      <c r="AI31" s="95">
        <f>Commandes!AI11*Config!$C16</f>
        <v>0</v>
      </c>
      <c r="AJ31" s="95">
        <f>Commandes!AJ11*Config!$C16</f>
        <v>0</v>
      </c>
      <c r="AK31" s="95">
        <f>Commandes!AK11*Config!$C16</f>
        <v>0</v>
      </c>
      <c r="AL31" s="95">
        <f>Commandes!AL11*Config!$C16</f>
        <v>0</v>
      </c>
      <c r="AM31" s="95">
        <f>Commandes!AM11*Config!$C16</f>
        <v>0</v>
      </c>
      <c r="AN31" s="95">
        <f>Commandes!AN11*Config!$C16</f>
        <v>0</v>
      </c>
      <c r="AO31" s="95">
        <f>Commandes!AO11*Config!$C16</f>
        <v>0</v>
      </c>
      <c r="AP31" s="95">
        <f>Commandes!AP11*Config!$C16</f>
        <v>0</v>
      </c>
      <c r="AQ31" s="95">
        <f>Commandes!AQ11*Config!$C16</f>
        <v>0</v>
      </c>
      <c r="AR31" s="95">
        <f>Commandes!AR11*Config!$C16</f>
        <v>0</v>
      </c>
      <c r="AS31" s="95">
        <f>Commandes!AS11*Config!$C16</f>
        <v>0</v>
      </c>
      <c r="AT31" s="95">
        <f>Commandes!AT11*Config!$C16</f>
        <v>0</v>
      </c>
      <c r="AU31" s="95">
        <f>Commandes!AU11*Config!$C16</f>
        <v>0</v>
      </c>
      <c r="AV31" s="95">
        <f>Commandes!AV11*Config!$C16</f>
        <v>0</v>
      </c>
      <c r="AW31" s="95">
        <f>Commandes!AW11*Config!$C16</f>
        <v>0</v>
      </c>
      <c r="AX31" s="95">
        <f>Commandes!AX11*Config!$C16</f>
        <v>0</v>
      </c>
      <c r="AY31" s="95">
        <f>Commandes!AY11*Config!$C16</f>
        <v>0</v>
      </c>
      <c r="AZ31" s="95">
        <f>Commandes!AZ11*Config!$C16</f>
        <v>0</v>
      </c>
      <c r="BA31" s="95">
        <f>Commandes!BA11*Config!$C16</f>
        <v>0</v>
      </c>
      <c r="BB31" s="95">
        <f>Commandes!BB11*Config!$C16</f>
        <v>0</v>
      </c>
      <c r="BC31" s="95">
        <f>Commandes!BC11*Config!$C16</f>
        <v>0</v>
      </c>
      <c r="BD31" s="95">
        <f>Commandes!BD11*Config!$C16</f>
        <v>0</v>
      </c>
      <c r="BE31" s="95">
        <f>Commandes!BE11*Config!$C16</f>
        <v>0</v>
      </c>
      <c r="BF31" s="95">
        <f>Commandes!BF11*Config!$C16</f>
        <v>0</v>
      </c>
      <c r="BG31" s="95">
        <f>Commandes!BG11*Config!$C16</f>
        <v>0</v>
      </c>
      <c r="BH31" s="95">
        <f>Commandes!BH11*Config!$C16</f>
        <v>0</v>
      </c>
      <c r="BI31" s="95">
        <f>Commandes!BI11*Config!$C16</f>
        <v>0</v>
      </c>
      <c r="BJ31" s="95">
        <f>Commandes!BJ11*Config!$C16</f>
        <v>0</v>
      </c>
      <c r="BK31" s="100"/>
    </row>
    <row r="32" spans="2:63">
      <c r="B32" s="71">
        <f>Config!$B$17</f>
        <v>0</v>
      </c>
      <c r="C32" s="95">
        <f>Commandes!C12*Config!$C17</f>
        <v>0</v>
      </c>
      <c r="D32" s="95">
        <f>Commandes!D12*Config!$C17</f>
        <v>0</v>
      </c>
      <c r="E32" s="95">
        <f>Commandes!E12*Config!$C17</f>
        <v>0</v>
      </c>
      <c r="F32" s="95">
        <f>Commandes!F12*Config!$C17</f>
        <v>0</v>
      </c>
      <c r="G32" s="95">
        <f>Commandes!G12*Config!$C17</f>
        <v>0</v>
      </c>
      <c r="H32" s="95">
        <f>Commandes!H12*Config!$C17</f>
        <v>0</v>
      </c>
      <c r="I32" s="95">
        <f>Commandes!I12*Config!$C17</f>
        <v>0</v>
      </c>
      <c r="J32" s="95">
        <f>Commandes!J12*Config!$C17</f>
        <v>0</v>
      </c>
      <c r="K32" s="95">
        <f>Commandes!K12*Config!$C17</f>
        <v>0</v>
      </c>
      <c r="L32" s="95">
        <f>Commandes!L12*Config!$C17</f>
        <v>0</v>
      </c>
      <c r="M32" s="95">
        <f>Commandes!M12*Config!$C17</f>
        <v>0</v>
      </c>
      <c r="N32" s="95">
        <f>Commandes!N12*Config!$C17</f>
        <v>0</v>
      </c>
      <c r="O32" s="95">
        <f>Commandes!O12*Config!$C17</f>
        <v>0</v>
      </c>
      <c r="P32" s="95">
        <f>Commandes!P12*Config!$C17</f>
        <v>0</v>
      </c>
      <c r="Q32" s="95">
        <f>Commandes!Q12*Config!$C17</f>
        <v>0</v>
      </c>
      <c r="R32" s="95">
        <f>Commandes!R12*Config!$C17</f>
        <v>0</v>
      </c>
      <c r="S32" s="95">
        <f>Commandes!S12*Config!$C17</f>
        <v>0</v>
      </c>
      <c r="T32" s="95">
        <f>Commandes!T12*Config!$C17</f>
        <v>0</v>
      </c>
      <c r="U32" s="95">
        <f>Commandes!U12*Config!$C17</f>
        <v>0</v>
      </c>
      <c r="V32" s="95">
        <f>Commandes!V12*Config!$C17</f>
        <v>0</v>
      </c>
      <c r="W32" s="95">
        <f>Commandes!W12*Config!$C17</f>
        <v>0</v>
      </c>
      <c r="X32" s="95">
        <f>Commandes!X12*Config!$C17</f>
        <v>0</v>
      </c>
      <c r="Y32" s="95">
        <f>Commandes!Y12*Config!$C17</f>
        <v>0</v>
      </c>
      <c r="Z32" s="95">
        <f>Commandes!Z12*Config!$C17</f>
        <v>0</v>
      </c>
      <c r="AA32" s="95">
        <f>Commandes!AA12*Config!$C17</f>
        <v>0</v>
      </c>
      <c r="AB32" s="95">
        <f>Commandes!AB12*Config!$C17</f>
        <v>0</v>
      </c>
      <c r="AC32" s="95">
        <f>Commandes!AC12*Config!$C17</f>
        <v>0</v>
      </c>
      <c r="AD32" s="95">
        <f>Commandes!AD12*Config!$C17</f>
        <v>0</v>
      </c>
      <c r="AE32" s="95">
        <f>Commandes!AE12*Config!$C17</f>
        <v>0</v>
      </c>
      <c r="AF32" s="95">
        <f>Commandes!AF12*Config!$C17</f>
        <v>0</v>
      </c>
      <c r="AG32" s="95">
        <f>Commandes!AG12*Config!$C17</f>
        <v>0</v>
      </c>
      <c r="AH32" s="95">
        <f>Commandes!AH12*Config!$C17</f>
        <v>0</v>
      </c>
      <c r="AI32" s="95">
        <f>Commandes!AI12*Config!$C17</f>
        <v>0</v>
      </c>
      <c r="AJ32" s="95">
        <f>Commandes!AJ12*Config!$C17</f>
        <v>0</v>
      </c>
      <c r="AK32" s="95">
        <f>Commandes!AK12*Config!$C17</f>
        <v>0</v>
      </c>
      <c r="AL32" s="95">
        <f>Commandes!AL12*Config!$C17</f>
        <v>0</v>
      </c>
      <c r="AM32" s="95">
        <f>Commandes!AM12*Config!$C17</f>
        <v>0</v>
      </c>
      <c r="AN32" s="95">
        <f>Commandes!AN12*Config!$C17</f>
        <v>0</v>
      </c>
      <c r="AO32" s="95">
        <f>Commandes!AO12*Config!$C17</f>
        <v>0</v>
      </c>
      <c r="AP32" s="95">
        <f>Commandes!AP12*Config!$C17</f>
        <v>0</v>
      </c>
      <c r="AQ32" s="95">
        <f>Commandes!AQ12*Config!$C17</f>
        <v>0</v>
      </c>
      <c r="AR32" s="95">
        <f>Commandes!AR12*Config!$C17</f>
        <v>0</v>
      </c>
      <c r="AS32" s="95">
        <f>Commandes!AS12*Config!$C17</f>
        <v>0</v>
      </c>
      <c r="AT32" s="95">
        <f>Commandes!AT12*Config!$C17</f>
        <v>0</v>
      </c>
      <c r="AU32" s="95">
        <f>Commandes!AU12*Config!$C17</f>
        <v>0</v>
      </c>
      <c r="AV32" s="95">
        <f>Commandes!AV12*Config!$C17</f>
        <v>0</v>
      </c>
      <c r="AW32" s="95">
        <f>Commandes!AW12*Config!$C17</f>
        <v>0</v>
      </c>
      <c r="AX32" s="95">
        <f>Commandes!AX12*Config!$C17</f>
        <v>0</v>
      </c>
      <c r="AY32" s="95">
        <f>Commandes!AY12*Config!$C17</f>
        <v>0</v>
      </c>
      <c r="AZ32" s="95">
        <f>Commandes!AZ12*Config!$C17</f>
        <v>0</v>
      </c>
      <c r="BA32" s="95">
        <f>Commandes!BA12*Config!$C17</f>
        <v>0</v>
      </c>
      <c r="BB32" s="95">
        <f>Commandes!BB12*Config!$C17</f>
        <v>0</v>
      </c>
      <c r="BC32" s="95">
        <f>Commandes!BC12*Config!$C17</f>
        <v>0</v>
      </c>
      <c r="BD32" s="95">
        <f>Commandes!BD12*Config!$C17</f>
        <v>0</v>
      </c>
      <c r="BE32" s="95">
        <f>Commandes!BE12*Config!$C17</f>
        <v>0</v>
      </c>
      <c r="BF32" s="95">
        <f>Commandes!BF12*Config!$C17</f>
        <v>0</v>
      </c>
      <c r="BG32" s="95">
        <f>Commandes!BG12*Config!$C17</f>
        <v>0</v>
      </c>
      <c r="BH32" s="95">
        <f>Commandes!BH12*Config!$C17</f>
        <v>0</v>
      </c>
      <c r="BI32" s="95">
        <f>Commandes!BI12*Config!$C17</f>
        <v>0</v>
      </c>
      <c r="BJ32" s="95">
        <f>Commandes!BJ12*Config!$C17</f>
        <v>0</v>
      </c>
      <c r="BK32" s="100"/>
    </row>
    <row r="33" spans="2:63">
      <c r="B33" s="71">
        <f>Config!$B$18</f>
        <v>0</v>
      </c>
      <c r="C33" s="95">
        <f>Commandes!C13*Config!$C18</f>
        <v>0</v>
      </c>
      <c r="D33" s="95">
        <f>Commandes!D13*Config!$C18</f>
        <v>0</v>
      </c>
      <c r="E33" s="95">
        <f>Commandes!E13*Config!$C18</f>
        <v>0</v>
      </c>
      <c r="F33" s="95">
        <f>Commandes!F13*Config!$C18</f>
        <v>0</v>
      </c>
      <c r="G33" s="95">
        <f>Commandes!G13*Config!$C18</f>
        <v>0</v>
      </c>
      <c r="H33" s="95">
        <f>Commandes!H13*Config!$C18</f>
        <v>0</v>
      </c>
      <c r="I33" s="95">
        <f>Commandes!I13*Config!$C18</f>
        <v>0</v>
      </c>
      <c r="J33" s="95">
        <f>Commandes!J13*Config!$C18</f>
        <v>0</v>
      </c>
      <c r="K33" s="95">
        <f>Commandes!K13*Config!$C18</f>
        <v>0</v>
      </c>
      <c r="L33" s="95">
        <f>Commandes!L13*Config!$C18</f>
        <v>0</v>
      </c>
      <c r="M33" s="95">
        <f>Commandes!M13*Config!$C18</f>
        <v>0</v>
      </c>
      <c r="N33" s="95">
        <f>Commandes!N13*Config!$C18</f>
        <v>0</v>
      </c>
      <c r="O33" s="95">
        <f>Commandes!O13*Config!$C18</f>
        <v>0</v>
      </c>
      <c r="P33" s="95">
        <f>Commandes!P13*Config!$C18</f>
        <v>0</v>
      </c>
      <c r="Q33" s="95">
        <f>Commandes!Q13*Config!$C18</f>
        <v>0</v>
      </c>
      <c r="R33" s="95">
        <f>Commandes!R13*Config!$C18</f>
        <v>0</v>
      </c>
      <c r="S33" s="95">
        <f>Commandes!S13*Config!$C18</f>
        <v>0</v>
      </c>
      <c r="T33" s="95">
        <f>Commandes!T13*Config!$C18</f>
        <v>0</v>
      </c>
      <c r="U33" s="95">
        <f>Commandes!U13*Config!$C18</f>
        <v>0</v>
      </c>
      <c r="V33" s="95">
        <f>Commandes!V13*Config!$C18</f>
        <v>0</v>
      </c>
      <c r="W33" s="95">
        <f>Commandes!W13*Config!$C18</f>
        <v>0</v>
      </c>
      <c r="X33" s="95">
        <f>Commandes!X13*Config!$C18</f>
        <v>0</v>
      </c>
      <c r="Y33" s="95">
        <f>Commandes!Y13*Config!$C18</f>
        <v>0</v>
      </c>
      <c r="Z33" s="95">
        <f>Commandes!Z13*Config!$C18</f>
        <v>0</v>
      </c>
      <c r="AA33" s="95">
        <f>Commandes!AA13*Config!$C18</f>
        <v>0</v>
      </c>
      <c r="AB33" s="95">
        <f>Commandes!AB13*Config!$C18</f>
        <v>0</v>
      </c>
      <c r="AC33" s="95">
        <f>Commandes!AC13*Config!$C18</f>
        <v>0</v>
      </c>
      <c r="AD33" s="95">
        <f>Commandes!AD13*Config!$C18</f>
        <v>0</v>
      </c>
      <c r="AE33" s="95">
        <f>Commandes!AE13*Config!$C18</f>
        <v>0</v>
      </c>
      <c r="AF33" s="95">
        <f>Commandes!AF13*Config!$C18</f>
        <v>0</v>
      </c>
      <c r="AG33" s="95">
        <f>Commandes!AG13*Config!$C18</f>
        <v>0</v>
      </c>
      <c r="AH33" s="95">
        <f>Commandes!AH13*Config!$C18</f>
        <v>0</v>
      </c>
      <c r="AI33" s="95">
        <f>Commandes!AI13*Config!$C18</f>
        <v>0</v>
      </c>
      <c r="AJ33" s="95">
        <f>Commandes!AJ13*Config!$C18</f>
        <v>0</v>
      </c>
      <c r="AK33" s="95">
        <f>Commandes!AK13*Config!$C18</f>
        <v>0</v>
      </c>
      <c r="AL33" s="95">
        <f>Commandes!AL13*Config!$C18</f>
        <v>0</v>
      </c>
      <c r="AM33" s="95">
        <f>Commandes!AM13*Config!$C18</f>
        <v>0</v>
      </c>
      <c r="AN33" s="95">
        <f>Commandes!AN13*Config!$C18</f>
        <v>0</v>
      </c>
      <c r="AO33" s="95">
        <f>Commandes!AO13*Config!$C18</f>
        <v>0</v>
      </c>
      <c r="AP33" s="95">
        <f>Commandes!AP13*Config!$C18</f>
        <v>0</v>
      </c>
      <c r="AQ33" s="95">
        <f>Commandes!AQ13*Config!$C18</f>
        <v>0</v>
      </c>
      <c r="AR33" s="95">
        <f>Commandes!AR13*Config!$C18</f>
        <v>0</v>
      </c>
      <c r="AS33" s="95">
        <f>Commandes!AS13*Config!$C18</f>
        <v>0</v>
      </c>
      <c r="AT33" s="95">
        <f>Commandes!AT13*Config!$C18</f>
        <v>0</v>
      </c>
      <c r="AU33" s="95">
        <f>Commandes!AU13*Config!$C18</f>
        <v>0</v>
      </c>
      <c r="AV33" s="95">
        <f>Commandes!AV13*Config!$C18</f>
        <v>0</v>
      </c>
      <c r="AW33" s="95">
        <f>Commandes!AW13*Config!$C18</f>
        <v>0</v>
      </c>
      <c r="AX33" s="95">
        <f>Commandes!AX13*Config!$C18</f>
        <v>0</v>
      </c>
      <c r="AY33" s="95">
        <f>Commandes!AY13*Config!$C18</f>
        <v>0</v>
      </c>
      <c r="AZ33" s="95">
        <f>Commandes!AZ13*Config!$C18</f>
        <v>0</v>
      </c>
      <c r="BA33" s="95">
        <f>Commandes!BA13*Config!$C18</f>
        <v>0</v>
      </c>
      <c r="BB33" s="95">
        <f>Commandes!BB13*Config!$C18</f>
        <v>0</v>
      </c>
      <c r="BC33" s="95">
        <f>Commandes!BC13*Config!$C18</f>
        <v>0</v>
      </c>
      <c r="BD33" s="95">
        <f>Commandes!BD13*Config!$C18</f>
        <v>0</v>
      </c>
      <c r="BE33" s="95">
        <f>Commandes!BE13*Config!$C18</f>
        <v>0</v>
      </c>
      <c r="BF33" s="95">
        <f>Commandes!BF13*Config!$C18</f>
        <v>0</v>
      </c>
      <c r="BG33" s="95">
        <f>Commandes!BG13*Config!$C18</f>
        <v>0</v>
      </c>
      <c r="BH33" s="95">
        <f>Commandes!BH13*Config!$C18</f>
        <v>0</v>
      </c>
      <c r="BI33" s="95">
        <f>Commandes!BI13*Config!$C18</f>
        <v>0</v>
      </c>
      <c r="BJ33" s="95">
        <f>Commandes!BJ13*Config!$C18</f>
        <v>0</v>
      </c>
      <c r="BK33" s="100"/>
    </row>
    <row r="34" spans="2:63">
      <c r="B34" s="71">
        <f>Config!$B$19</f>
        <v>0</v>
      </c>
      <c r="C34" s="95">
        <f>Commandes!C14*Config!$C19</f>
        <v>0</v>
      </c>
      <c r="D34" s="95">
        <f>Commandes!D14*Config!$C19</f>
        <v>0</v>
      </c>
      <c r="E34" s="95">
        <f>Commandes!E14*Config!$C19</f>
        <v>0</v>
      </c>
      <c r="F34" s="95">
        <f>Commandes!F14*Config!$C19</f>
        <v>0</v>
      </c>
      <c r="G34" s="95">
        <f>Commandes!G14*Config!$C19</f>
        <v>0</v>
      </c>
      <c r="H34" s="95">
        <f>Commandes!H14*Config!$C19</f>
        <v>0</v>
      </c>
      <c r="I34" s="95">
        <f>Commandes!I14*Config!$C19</f>
        <v>0</v>
      </c>
      <c r="J34" s="95">
        <f>Commandes!J14*Config!$C19</f>
        <v>0</v>
      </c>
      <c r="K34" s="95">
        <f>Commandes!K14*Config!$C19</f>
        <v>0</v>
      </c>
      <c r="L34" s="95">
        <f>Commandes!L14*Config!$C19</f>
        <v>0</v>
      </c>
      <c r="M34" s="95">
        <f>Commandes!M14*Config!$C19</f>
        <v>0</v>
      </c>
      <c r="N34" s="95">
        <f>Commandes!N14*Config!$C19</f>
        <v>0</v>
      </c>
      <c r="O34" s="95">
        <f>Commandes!O14*Config!$C19</f>
        <v>0</v>
      </c>
      <c r="P34" s="95">
        <f>Commandes!P14*Config!$C19</f>
        <v>0</v>
      </c>
      <c r="Q34" s="95">
        <f>Commandes!Q14*Config!$C19</f>
        <v>0</v>
      </c>
      <c r="R34" s="95">
        <f>Commandes!R14*Config!$C19</f>
        <v>0</v>
      </c>
      <c r="S34" s="95">
        <f>Commandes!S14*Config!$C19</f>
        <v>0</v>
      </c>
      <c r="T34" s="95">
        <f>Commandes!T14*Config!$C19</f>
        <v>0</v>
      </c>
      <c r="U34" s="95">
        <f>Commandes!U14*Config!$C19</f>
        <v>0</v>
      </c>
      <c r="V34" s="95">
        <f>Commandes!V14*Config!$C19</f>
        <v>0</v>
      </c>
      <c r="W34" s="95">
        <f>Commandes!W14*Config!$C19</f>
        <v>0</v>
      </c>
      <c r="X34" s="95">
        <f>Commandes!X14*Config!$C19</f>
        <v>0</v>
      </c>
      <c r="Y34" s="95">
        <f>Commandes!Y14*Config!$C19</f>
        <v>0</v>
      </c>
      <c r="Z34" s="95">
        <f>Commandes!Z14*Config!$C19</f>
        <v>0</v>
      </c>
      <c r="AA34" s="95">
        <f>Commandes!AA14*Config!$C19</f>
        <v>0</v>
      </c>
      <c r="AB34" s="95">
        <f>Commandes!AB14*Config!$C19</f>
        <v>0</v>
      </c>
      <c r="AC34" s="95">
        <f>Commandes!AC14*Config!$C19</f>
        <v>0</v>
      </c>
      <c r="AD34" s="95">
        <f>Commandes!AD14*Config!$C19</f>
        <v>0</v>
      </c>
      <c r="AE34" s="95">
        <f>Commandes!AE14*Config!$C19</f>
        <v>0</v>
      </c>
      <c r="AF34" s="95">
        <f>Commandes!AF14*Config!$C19</f>
        <v>0</v>
      </c>
      <c r="AG34" s="95">
        <f>Commandes!AG14*Config!$C19</f>
        <v>0</v>
      </c>
      <c r="AH34" s="95">
        <f>Commandes!AH14*Config!$C19</f>
        <v>0</v>
      </c>
      <c r="AI34" s="95">
        <f>Commandes!AI14*Config!$C19</f>
        <v>0</v>
      </c>
      <c r="AJ34" s="95">
        <f>Commandes!AJ14*Config!$C19</f>
        <v>0</v>
      </c>
      <c r="AK34" s="95">
        <f>Commandes!AK14*Config!$C19</f>
        <v>0</v>
      </c>
      <c r="AL34" s="95">
        <f>Commandes!AL14*Config!$C19</f>
        <v>0</v>
      </c>
      <c r="AM34" s="95">
        <f>Commandes!AM14*Config!$C19</f>
        <v>0</v>
      </c>
      <c r="AN34" s="95">
        <f>Commandes!AN14*Config!$C19</f>
        <v>0</v>
      </c>
      <c r="AO34" s="95">
        <f>Commandes!AO14*Config!$C19</f>
        <v>0</v>
      </c>
      <c r="AP34" s="95">
        <f>Commandes!AP14*Config!$C19</f>
        <v>0</v>
      </c>
      <c r="AQ34" s="95">
        <f>Commandes!AQ14*Config!$C19</f>
        <v>0</v>
      </c>
      <c r="AR34" s="95">
        <f>Commandes!AR14*Config!$C19</f>
        <v>0</v>
      </c>
      <c r="AS34" s="95">
        <f>Commandes!AS14*Config!$C19</f>
        <v>0</v>
      </c>
      <c r="AT34" s="95">
        <f>Commandes!AT14*Config!$C19</f>
        <v>0</v>
      </c>
      <c r="AU34" s="95">
        <f>Commandes!AU14*Config!$C19</f>
        <v>0</v>
      </c>
      <c r="AV34" s="95">
        <f>Commandes!AV14*Config!$C19</f>
        <v>0</v>
      </c>
      <c r="AW34" s="95">
        <f>Commandes!AW14*Config!$C19</f>
        <v>0</v>
      </c>
      <c r="AX34" s="95">
        <f>Commandes!AX14*Config!$C19</f>
        <v>0</v>
      </c>
      <c r="AY34" s="95">
        <f>Commandes!AY14*Config!$C19</f>
        <v>0</v>
      </c>
      <c r="AZ34" s="95">
        <f>Commandes!AZ14*Config!$C19</f>
        <v>0</v>
      </c>
      <c r="BA34" s="95">
        <f>Commandes!BA14*Config!$C19</f>
        <v>0</v>
      </c>
      <c r="BB34" s="95">
        <f>Commandes!BB14*Config!$C19</f>
        <v>0</v>
      </c>
      <c r="BC34" s="95">
        <f>Commandes!BC14*Config!$C19</f>
        <v>0</v>
      </c>
      <c r="BD34" s="95">
        <f>Commandes!BD14*Config!$C19</f>
        <v>0</v>
      </c>
      <c r="BE34" s="95">
        <f>Commandes!BE14*Config!$C19</f>
        <v>0</v>
      </c>
      <c r="BF34" s="95">
        <f>Commandes!BF14*Config!$C19</f>
        <v>0</v>
      </c>
      <c r="BG34" s="95">
        <f>Commandes!BG14*Config!$C19</f>
        <v>0</v>
      </c>
      <c r="BH34" s="95">
        <f>Commandes!BH14*Config!$C19</f>
        <v>0</v>
      </c>
      <c r="BI34" s="95">
        <f>Commandes!BI14*Config!$C19</f>
        <v>0</v>
      </c>
      <c r="BJ34" s="95">
        <f>Commandes!BJ14*Config!$C19</f>
        <v>0</v>
      </c>
      <c r="BK34" s="100"/>
    </row>
    <row r="35" spans="2:63">
      <c r="B35" s="71">
        <f>Config!$B$20</f>
        <v>0</v>
      </c>
      <c r="C35" s="95">
        <f>Commandes!C15*Config!$C20</f>
        <v>0</v>
      </c>
      <c r="D35" s="95">
        <f>Commandes!D15*Config!$C20</f>
        <v>0</v>
      </c>
      <c r="E35" s="95">
        <f>Commandes!E15*Config!$C20</f>
        <v>0</v>
      </c>
      <c r="F35" s="95">
        <f>Commandes!F15*Config!$C20</f>
        <v>0</v>
      </c>
      <c r="G35" s="95">
        <f>Commandes!G15*Config!$C20</f>
        <v>0</v>
      </c>
      <c r="H35" s="95">
        <f>Commandes!H15*Config!$C20</f>
        <v>0</v>
      </c>
      <c r="I35" s="95">
        <f>Commandes!I15*Config!$C20</f>
        <v>0</v>
      </c>
      <c r="J35" s="95">
        <f>Commandes!J15*Config!$C20</f>
        <v>0</v>
      </c>
      <c r="K35" s="95">
        <f>Commandes!K15*Config!$C20</f>
        <v>0</v>
      </c>
      <c r="L35" s="95">
        <f>Commandes!L15*Config!$C20</f>
        <v>0</v>
      </c>
      <c r="M35" s="95">
        <f>Commandes!M15*Config!$C20</f>
        <v>0</v>
      </c>
      <c r="N35" s="95">
        <f>Commandes!N15*Config!$C20</f>
        <v>0</v>
      </c>
      <c r="O35" s="95">
        <f>Commandes!O15*Config!$C20</f>
        <v>0</v>
      </c>
      <c r="P35" s="95">
        <f>Commandes!P15*Config!$C20</f>
        <v>0</v>
      </c>
      <c r="Q35" s="95">
        <f>Commandes!Q15*Config!$C20</f>
        <v>0</v>
      </c>
      <c r="R35" s="95">
        <f>Commandes!R15*Config!$C20</f>
        <v>0</v>
      </c>
      <c r="S35" s="95">
        <f>Commandes!S15*Config!$C20</f>
        <v>0</v>
      </c>
      <c r="T35" s="95">
        <f>Commandes!T15*Config!$C20</f>
        <v>0</v>
      </c>
      <c r="U35" s="95">
        <f>Commandes!U15*Config!$C20</f>
        <v>0</v>
      </c>
      <c r="V35" s="95">
        <f>Commandes!V15*Config!$C20</f>
        <v>0</v>
      </c>
      <c r="W35" s="95">
        <f>Commandes!W15*Config!$C20</f>
        <v>0</v>
      </c>
      <c r="X35" s="95">
        <f>Commandes!X15*Config!$C20</f>
        <v>0</v>
      </c>
      <c r="Y35" s="95">
        <f>Commandes!Y15*Config!$C20</f>
        <v>0</v>
      </c>
      <c r="Z35" s="95">
        <f>Commandes!Z15*Config!$C20</f>
        <v>0</v>
      </c>
      <c r="AA35" s="95">
        <f>Commandes!AA15*Config!$C20</f>
        <v>0</v>
      </c>
      <c r="AB35" s="95">
        <f>Commandes!AB15*Config!$C20</f>
        <v>0</v>
      </c>
      <c r="AC35" s="95">
        <f>Commandes!AC15*Config!$C20</f>
        <v>0</v>
      </c>
      <c r="AD35" s="95">
        <f>Commandes!AD15*Config!$C20</f>
        <v>0</v>
      </c>
      <c r="AE35" s="95">
        <f>Commandes!AE15*Config!$C20</f>
        <v>0</v>
      </c>
      <c r="AF35" s="95">
        <f>Commandes!AF15*Config!$C20</f>
        <v>0</v>
      </c>
      <c r="AG35" s="95">
        <f>Commandes!AG15*Config!$C20</f>
        <v>0</v>
      </c>
      <c r="AH35" s="95">
        <f>Commandes!AH15*Config!$C20</f>
        <v>0</v>
      </c>
      <c r="AI35" s="95">
        <f>Commandes!AI15*Config!$C20</f>
        <v>0</v>
      </c>
      <c r="AJ35" s="95">
        <f>Commandes!AJ15*Config!$C20</f>
        <v>0</v>
      </c>
      <c r="AK35" s="95">
        <f>Commandes!AK15*Config!$C20</f>
        <v>0</v>
      </c>
      <c r="AL35" s="95">
        <f>Commandes!AL15*Config!$C20</f>
        <v>0</v>
      </c>
      <c r="AM35" s="95">
        <f>Commandes!AM15*Config!$C20</f>
        <v>0</v>
      </c>
      <c r="AN35" s="95">
        <f>Commandes!AN15*Config!$C20</f>
        <v>0</v>
      </c>
      <c r="AO35" s="95">
        <f>Commandes!AO15*Config!$C20</f>
        <v>0</v>
      </c>
      <c r="AP35" s="95">
        <f>Commandes!AP15*Config!$C20</f>
        <v>0</v>
      </c>
      <c r="AQ35" s="95">
        <f>Commandes!AQ15*Config!$C20</f>
        <v>0</v>
      </c>
      <c r="AR35" s="95">
        <f>Commandes!AR15*Config!$C20</f>
        <v>0</v>
      </c>
      <c r="AS35" s="95">
        <f>Commandes!AS15*Config!$C20</f>
        <v>0</v>
      </c>
      <c r="AT35" s="95">
        <f>Commandes!AT15*Config!$C20</f>
        <v>0</v>
      </c>
      <c r="AU35" s="95">
        <f>Commandes!AU15*Config!$C20</f>
        <v>0</v>
      </c>
      <c r="AV35" s="95">
        <f>Commandes!AV15*Config!$C20</f>
        <v>0</v>
      </c>
      <c r="AW35" s="95">
        <f>Commandes!AW15*Config!$C20</f>
        <v>0</v>
      </c>
      <c r="AX35" s="95">
        <f>Commandes!AX15*Config!$C20</f>
        <v>0</v>
      </c>
      <c r="AY35" s="95">
        <f>Commandes!AY15*Config!$C20</f>
        <v>0</v>
      </c>
      <c r="AZ35" s="95">
        <f>Commandes!AZ15*Config!$C20</f>
        <v>0</v>
      </c>
      <c r="BA35" s="95">
        <f>Commandes!BA15*Config!$C20</f>
        <v>0</v>
      </c>
      <c r="BB35" s="95">
        <f>Commandes!BB15*Config!$C20</f>
        <v>0</v>
      </c>
      <c r="BC35" s="95">
        <f>Commandes!BC15*Config!$C20</f>
        <v>0</v>
      </c>
      <c r="BD35" s="95">
        <f>Commandes!BD15*Config!$C20</f>
        <v>0</v>
      </c>
      <c r="BE35" s="95">
        <f>Commandes!BE15*Config!$C20</f>
        <v>0</v>
      </c>
      <c r="BF35" s="95">
        <f>Commandes!BF15*Config!$C20</f>
        <v>0</v>
      </c>
      <c r="BG35" s="95">
        <f>Commandes!BG15*Config!$C20</f>
        <v>0</v>
      </c>
      <c r="BH35" s="95">
        <f>Commandes!BH15*Config!$C20</f>
        <v>0</v>
      </c>
      <c r="BI35" s="95">
        <f>Commandes!BI15*Config!$C20</f>
        <v>0</v>
      </c>
      <c r="BJ35" s="95">
        <f>Commandes!BJ15*Config!$C20</f>
        <v>0</v>
      </c>
      <c r="BK35" s="100"/>
    </row>
    <row r="36" spans="2:63">
      <c r="B36" s="71">
        <f>Config!$B$21</f>
        <v>0</v>
      </c>
      <c r="C36" s="95">
        <f>Commandes!C16*Config!$C21</f>
        <v>0</v>
      </c>
      <c r="D36" s="95">
        <f>Commandes!D16*Config!$C21</f>
        <v>0</v>
      </c>
      <c r="E36" s="95">
        <f>Commandes!E16*Config!$C21</f>
        <v>0</v>
      </c>
      <c r="F36" s="95">
        <f>Commandes!F16*Config!$C21</f>
        <v>0</v>
      </c>
      <c r="G36" s="95">
        <f>Commandes!G16*Config!$C21</f>
        <v>0</v>
      </c>
      <c r="H36" s="95">
        <f>Commandes!H16*Config!$C21</f>
        <v>0</v>
      </c>
      <c r="I36" s="95">
        <f>Commandes!I16*Config!$C21</f>
        <v>0</v>
      </c>
      <c r="J36" s="95">
        <f>Commandes!J16*Config!$C21</f>
        <v>0</v>
      </c>
      <c r="K36" s="95">
        <f>Commandes!K16*Config!$C21</f>
        <v>0</v>
      </c>
      <c r="L36" s="95">
        <f>Commandes!L16*Config!$C21</f>
        <v>0</v>
      </c>
      <c r="M36" s="95">
        <f>Commandes!M16*Config!$C21</f>
        <v>0</v>
      </c>
      <c r="N36" s="95">
        <f>Commandes!N16*Config!$C21</f>
        <v>0</v>
      </c>
      <c r="O36" s="95">
        <f>Commandes!O16*Config!$C21</f>
        <v>0</v>
      </c>
      <c r="P36" s="95">
        <f>Commandes!P16*Config!$C21</f>
        <v>0</v>
      </c>
      <c r="Q36" s="95">
        <f>Commandes!Q16*Config!$C21</f>
        <v>0</v>
      </c>
      <c r="R36" s="95">
        <f>Commandes!R16*Config!$C21</f>
        <v>0</v>
      </c>
      <c r="S36" s="95">
        <f>Commandes!S16*Config!$C21</f>
        <v>0</v>
      </c>
      <c r="T36" s="95">
        <f>Commandes!T16*Config!$C21</f>
        <v>0</v>
      </c>
      <c r="U36" s="95">
        <f>Commandes!U16*Config!$C21</f>
        <v>0</v>
      </c>
      <c r="V36" s="95">
        <f>Commandes!V16*Config!$C21</f>
        <v>0</v>
      </c>
      <c r="W36" s="95">
        <f>Commandes!W16*Config!$C21</f>
        <v>0</v>
      </c>
      <c r="X36" s="95">
        <f>Commandes!X16*Config!$C21</f>
        <v>0</v>
      </c>
      <c r="Y36" s="95">
        <f>Commandes!Y16*Config!$C21</f>
        <v>0</v>
      </c>
      <c r="Z36" s="95">
        <f>Commandes!Z16*Config!$C21</f>
        <v>0</v>
      </c>
      <c r="AA36" s="95">
        <f>Commandes!AA16*Config!$C21</f>
        <v>0</v>
      </c>
      <c r="AB36" s="95">
        <f>Commandes!AB16*Config!$C21</f>
        <v>0</v>
      </c>
      <c r="AC36" s="95">
        <f>Commandes!AC16*Config!$C21</f>
        <v>0</v>
      </c>
      <c r="AD36" s="95">
        <f>Commandes!AD16*Config!$C21</f>
        <v>0</v>
      </c>
      <c r="AE36" s="95">
        <f>Commandes!AE16*Config!$C21</f>
        <v>0</v>
      </c>
      <c r="AF36" s="95">
        <f>Commandes!AF16*Config!$C21</f>
        <v>0</v>
      </c>
      <c r="AG36" s="95">
        <f>Commandes!AG16*Config!$C21</f>
        <v>0</v>
      </c>
      <c r="AH36" s="95">
        <f>Commandes!AH16*Config!$C21</f>
        <v>0</v>
      </c>
      <c r="AI36" s="95">
        <f>Commandes!AI16*Config!$C21</f>
        <v>0</v>
      </c>
      <c r="AJ36" s="95">
        <f>Commandes!AJ16*Config!$C21</f>
        <v>0</v>
      </c>
      <c r="AK36" s="95">
        <f>Commandes!AK16*Config!$C21</f>
        <v>0</v>
      </c>
      <c r="AL36" s="95">
        <f>Commandes!AL16*Config!$C21</f>
        <v>0</v>
      </c>
      <c r="AM36" s="95">
        <f>Commandes!AM16*Config!$C21</f>
        <v>0</v>
      </c>
      <c r="AN36" s="95">
        <f>Commandes!AN16*Config!$C21</f>
        <v>0</v>
      </c>
      <c r="AO36" s="95">
        <f>Commandes!AO16*Config!$C21</f>
        <v>0</v>
      </c>
      <c r="AP36" s="95">
        <f>Commandes!AP16*Config!$C21</f>
        <v>0</v>
      </c>
      <c r="AQ36" s="95">
        <f>Commandes!AQ16*Config!$C21</f>
        <v>0</v>
      </c>
      <c r="AR36" s="95">
        <f>Commandes!AR16*Config!$C21</f>
        <v>0</v>
      </c>
      <c r="AS36" s="95">
        <f>Commandes!AS16*Config!$C21</f>
        <v>0</v>
      </c>
      <c r="AT36" s="95">
        <f>Commandes!AT16*Config!$C21</f>
        <v>0</v>
      </c>
      <c r="AU36" s="95">
        <f>Commandes!AU16*Config!$C21</f>
        <v>0</v>
      </c>
      <c r="AV36" s="95">
        <f>Commandes!AV16*Config!$C21</f>
        <v>0</v>
      </c>
      <c r="AW36" s="95">
        <f>Commandes!AW16*Config!$C21</f>
        <v>0</v>
      </c>
      <c r="AX36" s="95">
        <f>Commandes!AX16*Config!$C21</f>
        <v>0</v>
      </c>
      <c r="AY36" s="95">
        <f>Commandes!AY16*Config!$C21</f>
        <v>0</v>
      </c>
      <c r="AZ36" s="95">
        <f>Commandes!AZ16*Config!$C21</f>
        <v>0</v>
      </c>
      <c r="BA36" s="95">
        <f>Commandes!BA16*Config!$C21</f>
        <v>0</v>
      </c>
      <c r="BB36" s="95">
        <f>Commandes!BB16*Config!$C21</f>
        <v>0</v>
      </c>
      <c r="BC36" s="95">
        <f>Commandes!BC16*Config!$C21</f>
        <v>0</v>
      </c>
      <c r="BD36" s="95">
        <f>Commandes!BD16*Config!$C21</f>
        <v>0</v>
      </c>
      <c r="BE36" s="95">
        <f>Commandes!BE16*Config!$C21</f>
        <v>0</v>
      </c>
      <c r="BF36" s="95">
        <f>Commandes!BF16*Config!$C21</f>
        <v>0</v>
      </c>
      <c r="BG36" s="95">
        <f>Commandes!BG16*Config!$C21</f>
        <v>0</v>
      </c>
      <c r="BH36" s="95">
        <f>Commandes!BH16*Config!$C21</f>
        <v>0</v>
      </c>
      <c r="BI36" s="95">
        <f>Commandes!BI16*Config!$C21</f>
        <v>0</v>
      </c>
      <c r="BJ36" s="95">
        <f>Commandes!BJ16*Config!$C21</f>
        <v>0</v>
      </c>
      <c r="BK36" s="100"/>
    </row>
    <row r="37" spans="2:63" s="15" customFormat="1">
      <c r="B37" s="71">
        <f>Config!$B$22</f>
        <v>0</v>
      </c>
      <c r="C37" s="95">
        <f>Commandes!C17*Config!$C22</f>
        <v>0</v>
      </c>
      <c r="D37" s="95">
        <f>Commandes!D17*Config!$C22</f>
        <v>0</v>
      </c>
      <c r="E37" s="95">
        <f>Commandes!E17*Config!$C22</f>
        <v>0</v>
      </c>
      <c r="F37" s="95">
        <f>Commandes!F17*Config!$C22</f>
        <v>0</v>
      </c>
      <c r="G37" s="95">
        <f>Commandes!G17*Config!$C22</f>
        <v>0</v>
      </c>
      <c r="H37" s="95">
        <f>Commandes!H17*Config!$C22</f>
        <v>0</v>
      </c>
      <c r="I37" s="95">
        <f>Commandes!I17*Config!$C22</f>
        <v>0</v>
      </c>
      <c r="J37" s="95">
        <f>Commandes!J17*Config!$C22</f>
        <v>0</v>
      </c>
      <c r="K37" s="95">
        <f>Commandes!K17*Config!$C22</f>
        <v>0</v>
      </c>
      <c r="L37" s="95">
        <f>Commandes!L17*Config!$C22</f>
        <v>0</v>
      </c>
      <c r="M37" s="95">
        <f>Commandes!M17*Config!$C22</f>
        <v>0</v>
      </c>
      <c r="N37" s="95">
        <f>Commandes!N17*Config!$C22</f>
        <v>0</v>
      </c>
      <c r="O37" s="95">
        <f>Commandes!O17*Config!$C22</f>
        <v>0</v>
      </c>
      <c r="P37" s="95">
        <f>Commandes!P17*Config!$C22</f>
        <v>0</v>
      </c>
      <c r="Q37" s="95">
        <f>Commandes!Q17*Config!$C22</f>
        <v>0</v>
      </c>
      <c r="R37" s="95">
        <f>Commandes!R17*Config!$C22</f>
        <v>0</v>
      </c>
      <c r="S37" s="95">
        <f>Commandes!S17*Config!$C22</f>
        <v>0</v>
      </c>
      <c r="T37" s="95">
        <f>Commandes!T17*Config!$C22</f>
        <v>0</v>
      </c>
      <c r="U37" s="95">
        <f>Commandes!U17*Config!$C22</f>
        <v>0</v>
      </c>
      <c r="V37" s="95">
        <f>Commandes!V17*Config!$C22</f>
        <v>0</v>
      </c>
      <c r="W37" s="95">
        <f>Commandes!W17*Config!$C22</f>
        <v>0</v>
      </c>
      <c r="X37" s="95">
        <f>Commandes!X17*Config!$C22</f>
        <v>0</v>
      </c>
      <c r="Y37" s="95">
        <f>Commandes!Y17*Config!$C22</f>
        <v>0</v>
      </c>
      <c r="Z37" s="95">
        <f>Commandes!Z17*Config!$C22</f>
        <v>0</v>
      </c>
      <c r="AA37" s="95">
        <f>Commandes!AA17*Config!$C22</f>
        <v>0</v>
      </c>
      <c r="AB37" s="95">
        <f>Commandes!AB17*Config!$C22</f>
        <v>0</v>
      </c>
      <c r="AC37" s="95">
        <f>Commandes!AC17*Config!$C22</f>
        <v>0</v>
      </c>
      <c r="AD37" s="95">
        <f>Commandes!AD17*Config!$C22</f>
        <v>0</v>
      </c>
      <c r="AE37" s="95">
        <f>Commandes!AE17*Config!$C22</f>
        <v>0</v>
      </c>
      <c r="AF37" s="95">
        <f>Commandes!AF17*Config!$C22</f>
        <v>0</v>
      </c>
      <c r="AG37" s="95">
        <f>Commandes!AG17*Config!$C22</f>
        <v>0</v>
      </c>
      <c r="AH37" s="95">
        <f>Commandes!AH17*Config!$C22</f>
        <v>0</v>
      </c>
      <c r="AI37" s="95">
        <f>Commandes!AI17*Config!$C22</f>
        <v>0</v>
      </c>
      <c r="AJ37" s="95">
        <f>Commandes!AJ17*Config!$C22</f>
        <v>0</v>
      </c>
      <c r="AK37" s="95">
        <f>Commandes!AK17*Config!$C22</f>
        <v>0</v>
      </c>
      <c r="AL37" s="95">
        <f>Commandes!AL17*Config!$C22</f>
        <v>0</v>
      </c>
      <c r="AM37" s="95">
        <f>Commandes!AM17*Config!$C22</f>
        <v>0</v>
      </c>
      <c r="AN37" s="95">
        <f>Commandes!AN17*Config!$C22</f>
        <v>0</v>
      </c>
      <c r="AO37" s="95">
        <f>Commandes!AO17*Config!$C22</f>
        <v>0</v>
      </c>
      <c r="AP37" s="95">
        <f>Commandes!AP17*Config!$C22</f>
        <v>0</v>
      </c>
      <c r="AQ37" s="95">
        <f>Commandes!AQ17*Config!$C22</f>
        <v>0</v>
      </c>
      <c r="AR37" s="95">
        <f>Commandes!AR17*Config!$C22</f>
        <v>0</v>
      </c>
      <c r="AS37" s="95">
        <f>Commandes!AS17*Config!$C22</f>
        <v>0</v>
      </c>
      <c r="AT37" s="95">
        <f>Commandes!AT17*Config!$C22</f>
        <v>0</v>
      </c>
      <c r="AU37" s="95">
        <f>Commandes!AU17*Config!$C22</f>
        <v>0</v>
      </c>
      <c r="AV37" s="95">
        <f>Commandes!AV17*Config!$C22</f>
        <v>0</v>
      </c>
      <c r="AW37" s="95">
        <f>Commandes!AW17*Config!$C22</f>
        <v>0</v>
      </c>
      <c r="AX37" s="95">
        <f>Commandes!AX17*Config!$C22</f>
        <v>0</v>
      </c>
      <c r="AY37" s="95">
        <f>Commandes!AY17*Config!$C22</f>
        <v>0</v>
      </c>
      <c r="AZ37" s="95">
        <f>Commandes!AZ17*Config!$C22</f>
        <v>0</v>
      </c>
      <c r="BA37" s="95">
        <f>Commandes!BA17*Config!$C22</f>
        <v>0</v>
      </c>
      <c r="BB37" s="95">
        <f>Commandes!BB17*Config!$C22</f>
        <v>0</v>
      </c>
      <c r="BC37" s="95">
        <f>Commandes!BC17*Config!$C22</f>
        <v>0</v>
      </c>
      <c r="BD37" s="95">
        <f>Commandes!BD17*Config!$C22</f>
        <v>0</v>
      </c>
      <c r="BE37" s="95">
        <f>Commandes!BE17*Config!$C22</f>
        <v>0</v>
      </c>
      <c r="BF37" s="95">
        <f>Commandes!BF17*Config!$C22</f>
        <v>0</v>
      </c>
      <c r="BG37" s="95">
        <f>Commandes!BG17*Config!$C22</f>
        <v>0</v>
      </c>
      <c r="BH37" s="95">
        <f>Commandes!BH17*Config!$C22</f>
        <v>0</v>
      </c>
      <c r="BI37" s="95">
        <f>Commandes!BI17*Config!$C22</f>
        <v>0</v>
      </c>
      <c r="BJ37" s="95">
        <f>Commandes!BJ17*Config!$C22</f>
        <v>0</v>
      </c>
      <c r="BK37" s="100"/>
    </row>
    <row r="38" spans="2:63" s="15" customFormat="1">
      <c r="B38" s="71">
        <f>Config!$B$23</f>
        <v>0</v>
      </c>
      <c r="C38" s="95">
        <f>Commandes!C18*Config!$C23</f>
        <v>0</v>
      </c>
      <c r="D38" s="95">
        <f>Commandes!D18*Config!$C23</f>
        <v>0</v>
      </c>
      <c r="E38" s="95">
        <f>Commandes!E18*Config!$C23</f>
        <v>0</v>
      </c>
      <c r="F38" s="95">
        <f>Commandes!F18*Config!$C23</f>
        <v>0</v>
      </c>
      <c r="G38" s="95">
        <f>Commandes!G18*Config!$C23</f>
        <v>0</v>
      </c>
      <c r="H38" s="95">
        <f>Commandes!H18*Config!$C23</f>
        <v>0</v>
      </c>
      <c r="I38" s="95">
        <f>Commandes!I18*Config!$C23</f>
        <v>0</v>
      </c>
      <c r="J38" s="95">
        <f>Commandes!J18*Config!$C23</f>
        <v>0</v>
      </c>
      <c r="K38" s="95">
        <f>Commandes!K18*Config!$C23</f>
        <v>0</v>
      </c>
      <c r="L38" s="95">
        <f>Commandes!L18*Config!$C23</f>
        <v>0</v>
      </c>
      <c r="M38" s="95">
        <f>Commandes!M18*Config!$C23</f>
        <v>0</v>
      </c>
      <c r="N38" s="95">
        <f>Commandes!N18*Config!$C23</f>
        <v>0</v>
      </c>
      <c r="O38" s="95">
        <f>Commandes!O18*Config!$C23</f>
        <v>0</v>
      </c>
      <c r="P38" s="95">
        <f>Commandes!P18*Config!$C23</f>
        <v>0</v>
      </c>
      <c r="Q38" s="95">
        <f>Commandes!Q18*Config!$C23</f>
        <v>0</v>
      </c>
      <c r="R38" s="95">
        <f>Commandes!R18*Config!$C23</f>
        <v>0</v>
      </c>
      <c r="S38" s="95">
        <f>Commandes!S18*Config!$C23</f>
        <v>0</v>
      </c>
      <c r="T38" s="95">
        <f>Commandes!T18*Config!$C23</f>
        <v>0</v>
      </c>
      <c r="U38" s="95">
        <f>Commandes!U18*Config!$C23</f>
        <v>0</v>
      </c>
      <c r="V38" s="95">
        <f>Commandes!V18*Config!$C23</f>
        <v>0</v>
      </c>
      <c r="W38" s="95">
        <f>Commandes!W18*Config!$C23</f>
        <v>0</v>
      </c>
      <c r="X38" s="95">
        <f>Commandes!X18*Config!$C23</f>
        <v>0</v>
      </c>
      <c r="Y38" s="95">
        <f>Commandes!Y18*Config!$C23</f>
        <v>0</v>
      </c>
      <c r="Z38" s="95">
        <f>Commandes!Z18*Config!$C23</f>
        <v>0</v>
      </c>
      <c r="AA38" s="95">
        <f>Commandes!AA18*Config!$C23</f>
        <v>0</v>
      </c>
      <c r="AB38" s="95">
        <f>Commandes!AB18*Config!$C23</f>
        <v>0</v>
      </c>
      <c r="AC38" s="95">
        <f>Commandes!AC18*Config!$C23</f>
        <v>0</v>
      </c>
      <c r="AD38" s="95">
        <f>Commandes!AD18*Config!$C23</f>
        <v>0</v>
      </c>
      <c r="AE38" s="95">
        <f>Commandes!AE18*Config!$C23</f>
        <v>0</v>
      </c>
      <c r="AF38" s="95">
        <f>Commandes!AF18*Config!$C23</f>
        <v>0</v>
      </c>
      <c r="AG38" s="95">
        <f>Commandes!AG18*Config!$C23</f>
        <v>0</v>
      </c>
      <c r="AH38" s="95">
        <f>Commandes!AH18*Config!$C23</f>
        <v>0</v>
      </c>
      <c r="AI38" s="95">
        <f>Commandes!AI18*Config!$C23</f>
        <v>0</v>
      </c>
      <c r="AJ38" s="95">
        <f>Commandes!AJ18*Config!$C23</f>
        <v>0</v>
      </c>
      <c r="AK38" s="95">
        <f>Commandes!AK18*Config!$C23</f>
        <v>0</v>
      </c>
      <c r="AL38" s="95">
        <f>Commandes!AL18*Config!$C23</f>
        <v>0</v>
      </c>
      <c r="AM38" s="95">
        <f>Commandes!AM18*Config!$C23</f>
        <v>0</v>
      </c>
      <c r="AN38" s="95">
        <f>Commandes!AN18*Config!$C23</f>
        <v>0</v>
      </c>
      <c r="AO38" s="95">
        <f>Commandes!AO18*Config!$C23</f>
        <v>0</v>
      </c>
      <c r="AP38" s="95">
        <f>Commandes!AP18*Config!$C23</f>
        <v>0</v>
      </c>
      <c r="AQ38" s="95">
        <f>Commandes!AQ18*Config!$C23</f>
        <v>0</v>
      </c>
      <c r="AR38" s="95">
        <f>Commandes!AR18*Config!$C23</f>
        <v>0</v>
      </c>
      <c r="AS38" s="95">
        <f>Commandes!AS18*Config!$C23</f>
        <v>0</v>
      </c>
      <c r="AT38" s="95">
        <f>Commandes!AT18*Config!$C23</f>
        <v>0</v>
      </c>
      <c r="AU38" s="95">
        <f>Commandes!AU18*Config!$C23</f>
        <v>0</v>
      </c>
      <c r="AV38" s="95">
        <f>Commandes!AV18*Config!$C23</f>
        <v>0</v>
      </c>
      <c r="AW38" s="95">
        <f>Commandes!AW18*Config!$C23</f>
        <v>0</v>
      </c>
      <c r="AX38" s="95">
        <f>Commandes!AX18*Config!$C23</f>
        <v>0</v>
      </c>
      <c r="AY38" s="95">
        <f>Commandes!AY18*Config!$C23</f>
        <v>0</v>
      </c>
      <c r="AZ38" s="95">
        <f>Commandes!AZ18*Config!$C23</f>
        <v>0</v>
      </c>
      <c r="BA38" s="95">
        <f>Commandes!BA18*Config!$C23</f>
        <v>0</v>
      </c>
      <c r="BB38" s="95">
        <f>Commandes!BB18*Config!$C23</f>
        <v>0</v>
      </c>
      <c r="BC38" s="95">
        <f>Commandes!BC18*Config!$C23</f>
        <v>0</v>
      </c>
      <c r="BD38" s="95">
        <f>Commandes!BD18*Config!$C23</f>
        <v>0</v>
      </c>
      <c r="BE38" s="95">
        <f>Commandes!BE18*Config!$C23</f>
        <v>0</v>
      </c>
      <c r="BF38" s="95">
        <f>Commandes!BF18*Config!$C23</f>
        <v>0</v>
      </c>
      <c r="BG38" s="95">
        <f>Commandes!BG18*Config!$C23</f>
        <v>0</v>
      </c>
      <c r="BH38" s="95">
        <f>Commandes!BH18*Config!$C23</f>
        <v>0</v>
      </c>
      <c r="BI38" s="95">
        <f>Commandes!BI18*Config!$C23</f>
        <v>0</v>
      </c>
      <c r="BJ38" s="95">
        <f>Commandes!BJ18*Config!$C23</f>
        <v>0</v>
      </c>
      <c r="BK38" s="100"/>
    </row>
    <row r="39" spans="2:63" s="15" customFormat="1">
      <c r="B39" s="71">
        <f>Config!$B$24</f>
        <v>0</v>
      </c>
      <c r="C39" s="95">
        <f>Commandes!C19*Config!$C24</f>
        <v>0</v>
      </c>
      <c r="D39" s="95">
        <f>Commandes!D19*Config!$C24</f>
        <v>0</v>
      </c>
      <c r="E39" s="95">
        <f>Commandes!E19*Config!$C24</f>
        <v>0</v>
      </c>
      <c r="F39" s="95">
        <f>Commandes!F19*Config!$C24</f>
        <v>0</v>
      </c>
      <c r="G39" s="95">
        <f>Commandes!G19*Config!$C24</f>
        <v>0</v>
      </c>
      <c r="H39" s="95">
        <f>Commandes!H19*Config!$C24</f>
        <v>0</v>
      </c>
      <c r="I39" s="95">
        <f>Commandes!I19*Config!$C24</f>
        <v>0</v>
      </c>
      <c r="J39" s="95">
        <f>Commandes!J19*Config!$C24</f>
        <v>0</v>
      </c>
      <c r="K39" s="95">
        <f>Commandes!K19*Config!$C24</f>
        <v>0</v>
      </c>
      <c r="L39" s="95">
        <f>Commandes!L19*Config!$C24</f>
        <v>0</v>
      </c>
      <c r="M39" s="95">
        <f>Commandes!M19*Config!$C24</f>
        <v>0</v>
      </c>
      <c r="N39" s="95">
        <f>Commandes!N19*Config!$C24</f>
        <v>0</v>
      </c>
      <c r="O39" s="95">
        <f>Commandes!O19*Config!$C24</f>
        <v>0</v>
      </c>
      <c r="P39" s="95">
        <f>Commandes!P19*Config!$C24</f>
        <v>0</v>
      </c>
      <c r="Q39" s="95">
        <f>Commandes!Q19*Config!$C24</f>
        <v>0</v>
      </c>
      <c r="R39" s="95">
        <f>Commandes!R19*Config!$C24</f>
        <v>0</v>
      </c>
      <c r="S39" s="95">
        <f>Commandes!S19*Config!$C24</f>
        <v>0</v>
      </c>
      <c r="T39" s="95">
        <f>Commandes!T19*Config!$C24</f>
        <v>0</v>
      </c>
      <c r="U39" s="95">
        <f>Commandes!U19*Config!$C24</f>
        <v>0</v>
      </c>
      <c r="V39" s="95">
        <f>Commandes!V19*Config!$C24</f>
        <v>0</v>
      </c>
      <c r="W39" s="95">
        <f>Commandes!W19*Config!$C24</f>
        <v>0</v>
      </c>
      <c r="X39" s="95">
        <f>Commandes!X19*Config!$C24</f>
        <v>0</v>
      </c>
      <c r="Y39" s="95">
        <f>Commandes!Y19*Config!$C24</f>
        <v>0</v>
      </c>
      <c r="Z39" s="95">
        <f>Commandes!Z19*Config!$C24</f>
        <v>0</v>
      </c>
      <c r="AA39" s="95">
        <f>Commandes!AA19*Config!$C24</f>
        <v>0</v>
      </c>
      <c r="AB39" s="95">
        <f>Commandes!AB19*Config!$C24</f>
        <v>0</v>
      </c>
      <c r="AC39" s="95">
        <f>Commandes!AC19*Config!$C24</f>
        <v>0</v>
      </c>
      <c r="AD39" s="95">
        <f>Commandes!AD19*Config!$C24</f>
        <v>0</v>
      </c>
      <c r="AE39" s="95">
        <f>Commandes!AE19*Config!$C24</f>
        <v>0</v>
      </c>
      <c r="AF39" s="95">
        <f>Commandes!AF19*Config!$C24</f>
        <v>0</v>
      </c>
      <c r="AG39" s="95">
        <f>Commandes!AG19*Config!$C24</f>
        <v>0</v>
      </c>
      <c r="AH39" s="95">
        <f>Commandes!AH19*Config!$C24</f>
        <v>0</v>
      </c>
      <c r="AI39" s="95">
        <f>Commandes!AI19*Config!$C24</f>
        <v>0</v>
      </c>
      <c r="AJ39" s="95">
        <f>Commandes!AJ19*Config!$C24</f>
        <v>0</v>
      </c>
      <c r="AK39" s="95">
        <f>Commandes!AK19*Config!$C24</f>
        <v>0</v>
      </c>
      <c r="AL39" s="95">
        <f>Commandes!AL19*Config!$C24</f>
        <v>0</v>
      </c>
      <c r="AM39" s="95">
        <f>Commandes!AM19*Config!$C24</f>
        <v>0</v>
      </c>
      <c r="AN39" s="95">
        <f>Commandes!AN19*Config!$C24</f>
        <v>0</v>
      </c>
      <c r="AO39" s="95">
        <f>Commandes!AO19*Config!$C24</f>
        <v>0</v>
      </c>
      <c r="AP39" s="95">
        <f>Commandes!AP19*Config!$C24</f>
        <v>0</v>
      </c>
      <c r="AQ39" s="95">
        <f>Commandes!AQ19*Config!$C24</f>
        <v>0</v>
      </c>
      <c r="AR39" s="95">
        <f>Commandes!AR19*Config!$C24</f>
        <v>0</v>
      </c>
      <c r="AS39" s="95">
        <f>Commandes!AS19*Config!$C24</f>
        <v>0</v>
      </c>
      <c r="AT39" s="95">
        <f>Commandes!AT19*Config!$C24</f>
        <v>0</v>
      </c>
      <c r="AU39" s="95">
        <f>Commandes!AU19*Config!$C24</f>
        <v>0</v>
      </c>
      <c r="AV39" s="95">
        <f>Commandes!AV19*Config!$C24</f>
        <v>0</v>
      </c>
      <c r="AW39" s="95">
        <f>Commandes!AW19*Config!$C24</f>
        <v>0</v>
      </c>
      <c r="AX39" s="95">
        <f>Commandes!AX19*Config!$C24</f>
        <v>0</v>
      </c>
      <c r="AY39" s="95">
        <f>Commandes!AY19*Config!$C24</f>
        <v>0</v>
      </c>
      <c r="AZ39" s="95">
        <f>Commandes!AZ19*Config!$C24</f>
        <v>0</v>
      </c>
      <c r="BA39" s="95">
        <f>Commandes!BA19*Config!$C24</f>
        <v>0</v>
      </c>
      <c r="BB39" s="95">
        <f>Commandes!BB19*Config!$C24</f>
        <v>0</v>
      </c>
      <c r="BC39" s="95">
        <f>Commandes!BC19*Config!$C24</f>
        <v>0</v>
      </c>
      <c r="BD39" s="95">
        <f>Commandes!BD19*Config!$C24</f>
        <v>0</v>
      </c>
      <c r="BE39" s="95">
        <f>Commandes!BE19*Config!$C24</f>
        <v>0</v>
      </c>
      <c r="BF39" s="95">
        <f>Commandes!BF19*Config!$C24</f>
        <v>0</v>
      </c>
      <c r="BG39" s="95">
        <f>Commandes!BG19*Config!$C24</f>
        <v>0</v>
      </c>
      <c r="BH39" s="95">
        <f>Commandes!BH19*Config!$C24</f>
        <v>0</v>
      </c>
      <c r="BI39" s="95">
        <f>Commandes!BI19*Config!$C24</f>
        <v>0</v>
      </c>
      <c r="BJ39" s="95">
        <f>Commandes!BJ19*Config!$C24</f>
        <v>0</v>
      </c>
      <c r="BK39" s="100"/>
    </row>
    <row r="40" spans="2:63" s="15" customFormat="1">
      <c r="B40" s="71">
        <f>Config!$B$25</f>
        <v>0</v>
      </c>
      <c r="C40" s="95">
        <f>Commandes!C20*Config!$C25</f>
        <v>0</v>
      </c>
      <c r="D40" s="95">
        <f>Commandes!D20*Config!$C25</f>
        <v>0</v>
      </c>
      <c r="E40" s="95">
        <f>Commandes!E20*Config!$C25</f>
        <v>0</v>
      </c>
      <c r="F40" s="95">
        <f>Commandes!F20*Config!$C25</f>
        <v>0</v>
      </c>
      <c r="G40" s="95">
        <f>Commandes!G20*Config!$C25</f>
        <v>0</v>
      </c>
      <c r="H40" s="95">
        <f>Commandes!H20*Config!$C25</f>
        <v>0</v>
      </c>
      <c r="I40" s="95">
        <f>Commandes!I20*Config!$C25</f>
        <v>0</v>
      </c>
      <c r="J40" s="95">
        <f>Commandes!J20*Config!$C25</f>
        <v>0</v>
      </c>
      <c r="K40" s="95">
        <f>Commandes!K20*Config!$C25</f>
        <v>0</v>
      </c>
      <c r="L40" s="95">
        <f>Commandes!L20*Config!$C25</f>
        <v>0</v>
      </c>
      <c r="M40" s="95">
        <f>Commandes!M20*Config!$C25</f>
        <v>0</v>
      </c>
      <c r="N40" s="95">
        <f>Commandes!N20*Config!$C25</f>
        <v>0</v>
      </c>
      <c r="O40" s="95">
        <f>Commandes!O20*Config!$C25</f>
        <v>0</v>
      </c>
      <c r="P40" s="95">
        <f>Commandes!P20*Config!$C25</f>
        <v>0</v>
      </c>
      <c r="Q40" s="95">
        <f>Commandes!Q20*Config!$C25</f>
        <v>0</v>
      </c>
      <c r="R40" s="95">
        <f>Commandes!R20*Config!$C25</f>
        <v>0</v>
      </c>
      <c r="S40" s="95">
        <f>Commandes!S20*Config!$C25</f>
        <v>0</v>
      </c>
      <c r="T40" s="95">
        <f>Commandes!T20*Config!$C25</f>
        <v>0</v>
      </c>
      <c r="U40" s="95">
        <f>Commandes!U20*Config!$C25</f>
        <v>0</v>
      </c>
      <c r="V40" s="95">
        <f>Commandes!V20*Config!$C25</f>
        <v>0</v>
      </c>
      <c r="W40" s="95">
        <f>Commandes!W20*Config!$C25</f>
        <v>0</v>
      </c>
      <c r="X40" s="95">
        <f>Commandes!X20*Config!$C25</f>
        <v>0</v>
      </c>
      <c r="Y40" s="95">
        <f>Commandes!Y20*Config!$C25</f>
        <v>0</v>
      </c>
      <c r="Z40" s="95">
        <f>Commandes!Z20*Config!$C25</f>
        <v>0</v>
      </c>
      <c r="AA40" s="95">
        <f>Commandes!AA20*Config!$C25</f>
        <v>0</v>
      </c>
      <c r="AB40" s="95">
        <f>Commandes!AB20*Config!$C25</f>
        <v>0</v>
      </c>
      <c r="AC40" s="95">
        <f>Commandes!AC20*Config!$C25</f>
        <v>0</v>
      </c>
      <c r="AD40" s="95">
        <f>Commandes!AD20*Config!$C25</f>
        <v>0</v>
      </c>
      <c r="AE40" s="95">
        <f>Commandes!AE20*Config!$C25</f>
        <v>0</v>
      </c>
      <c r="AF40" s="95">
        <f>Commandes!AF20*Config!$C25</f>
        <v>0</v>
      </c>
      <c r="AG40" s="95">
        <f>Commandes!AG20*Config!$C25</f>
        <v>0</v>
      </c>
      <c r="AH40" s="95">
        <f>Commandes!AH20*Config!$C25</f>
        <v>0</v>
      </c>
      <c r="AI40" s="95">
        <f>Commandes!AI20*Config!$C25</f>
        <v>0</v>
      </c>
      <c r="AJ40" s="95">
        <f>Commandes!AJ20*Config!$C25</f>
        <v>0</v>
      </c>
      <c r="AK40" s="95">
        <f>Commandes!AK20*Config!$C25</f>
        <v>0</v>
      </c>
      <c r="AL40" s="95">
        <f>Commandes!AL20*Config!$C25</f>
        <v>0</v>
      </c>
      <c r="AM40" s="95">
        <f>Commandes!AM20*Config!$C25</f>
        <v>0</v>
      </c>
      <c r="AN40" s="95">
        <f>Commandes!AN20*Config!$C25</f>
        <v>0</v>
      </c>
      <c r="AO40" s="95">
        <f>Commandes!AO20*Config!$C25</f>
        <v>0</v>
      </c>
      <c r="AP40" s="95">
        <f>Commandes!AP20*Config!$C25</f>
        <v>0</v>
      </c>
      <c r="AQ40" s="95">
        <f>Commandes!AQ20*Config!$C25</f>
        <v>0</v>
      </c>
      <c r="AR40" s="95">
        <f>Commandes!AR20*Config!$C25</f>
        <v>0</v>
      </c>
      <c r="AS40" s="95">
        <f>Commandes!AS20*Config!$C25</f>
        <v>0</v>
      </c>
      <c r="AT40" s="95">
        <f>Commandes!AT20*Config!$C25</f>
        <v>0</v>
      </c>
      <c r="AU40" s="95">
        <f>Commandes!AU20*Config!$C25</f>
        <v>0</v>
      </c>
      <c r="AV40" s="95">
        <f>Commandes!AV20*Config!$C25</f>
        <v>0</v>
      </c>
      <c r="AW40" s="95">
        <f>Commandes!AW20*Config!$C25</f>
        <v>0</v>
      </c>
      <c r="AX40" s="95">
        <f>Commandes!AX20*Config!$C25</f>
        <v>0</v>
      </c>
      <c r="AY40" s="95">
        <f>Commandes!AY20*Config!$C25</f>
        <v>0</v>
      </c>
      <c r="AZ40" s="95">
        <f>Commandes!AZ20*Config!$C25</f>
        <v>0</v>
      </c>
      <c r="BA40" s="95">
        <f>Commandes!BA20*Config!$C25</f>
        <v>0</v>
      </c>
      <c r="BB40" s="95">
        <f>Commandes!BB20*Config!$C25</f>
        <v>0</v>
      </c>
      <c r="BC40" s="95">
        <f>Commandes!BC20*Config!$C25</f>
        <v>0</v>
      </c>
      <c r="BD40" s="95">
        <f>Commandes!BD20*Config!$C25</f>
        <v>0</v>
      </c>
      <c r="BE40" s="95">
        <f>Commandes!BE20*Config!$C25</f>
        <v>0</v>
      </c>
      <c r="BF40" s="95">
        <f>Commandes!BF20*Config!$C25</f>
        <v>0</v>
      </c>
      <c r="BG40" s="95">
        <f>Commandes!BG20*Config!$C25</f>
        <v>0</v>
      </c>
      <c r="BH40" s="95">
        <f>Commandes!BH20*Config!$C25</f>
        <v>0</v>
      </c>
      <c r="BI40" s="95">
        <f>Commandes!BI20*Config!$C25</f>
        <v>0</v>
      </c>
      <c r="BJ40" s="95">
        <f>Commandes!BJ20*Config!$C25</f>
        <v>0</v>
      </c>
      <c r="BK40" s="100"/>
    </row>
    <row r="41" spans="2:63">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row>
    <row r="42" spans="2:63">
      <c r="B42" s="119" t="s">
        <v>16</v>
      </c>
      <c r="C42" s="96">
        <f>SUM(C29:C40)</f>
        <v>0</v>
      </c>
      <c r="D42" s="96">
        <f t="shared" ref="D42:BJ42" si="8">SUM(D29:D40)</f>
        <v>0</v>
      </c>
      <c r="E42" s="96">
        <f t="shared" si="8"/>
        <v>0</v>
      </c>
      <c r="F42" s="96">
        <f t="shared" si="8"/>
        <v>0</v>
      </c>
      <c r="G42" s="96">
        <f t="shared" si="8"/>
        <v>0</v>
      </c>
      <c r="H42" s="96">
        <f t="shared" si="8"/>
        <v>0</v>
      </c>
      <c r="I42" s="96">
        <f t="shared" si="8"/>
        <v>0</v>
      </c>
      <c r="J42" s="96">
        <f t="shared" si="8"/>
        <v>0</v>
      </c>
      <c r="K42" s="96">
        <f t="shared" si="8"/>
        <v>0</v>
      </c>
      <c r="L42" s="96">
        <f t="shared" si="8"/>
        <v>0</v>
      </c>
      <c r="M42" s="96">
        <f t="shared" si="8"/>
        <v>0</v>
      </c>
      <c r="N42" s="96">
        <f t="shared" si="8"/>
        <v>0</v>
      </c>
      <c r="O42" s="96">
        <f t="shared" si="8"/>
        <v>0</v>
      </c>
      <c r="P42" s="96">
        <f t="shared" si="8"/>
        <v>0</v>
      </c>
      <c r="Q42" s="96">
        <f t="shared" si="8"/>
        <v>0</v>
      </c>
      <c r="R42" s="96">
        <f t="shared" si="8"/>
        <v>0</v>
      </c>
      <c r="S42" s="96">
        <f t="shared" si="8"/>
        <v>0</v>
      </c>
      <c r="T42" s="96">
        <f t="shared" si="8"/>
        <v>0</v>
      </c>
      <c r="U42" s="96">
        <f t="shared" si="8"/>
        <v>0</v>
      </c>
      <c r="V42" s="96">
        <f t="shared" si="8"/>
        <v>0</v>
      </c>
      <c r="W42" s="96">
        <f t="shared" si="8"/>
        <v>0</v>
      </c>
      <c r="X42" s="96">
        <f t="shared" si="8"/>
        <v>0</v>
      </c>
      <c r="Y42" s="96">
        <f t="shared" si="8"/>
        <v>0</v>
      </c>
      <c r="Z42" s="96">
        <f t="shared" si="8"/>
        <v>0</v>
      </c>
      <c r="AA42" s="96">
        <f t="shared" si="8"/>
        <v>0</v>
      </c>
      <c r="AB42" s="96">
        <f t="shared" si="8"/>
        <v>0</v>
      </c>
      <c r="AC42" s="96">
        <f t="shared" si="8"/>
        <v>0</v>
      </c>
      <c r="AD42" s="96">
        <f t="shared" si="8"/>
        <v>0</v>
      </c>
      <c r="AE42" s="96">
        <f t="shared" si="8"/>
        <v>0</v>
      </c>
      <c r="AF42" s="96">
        <f t="shared" si="8"/>
        <v>0</v>
      </c>
      <c r="AG42" s="96">
        <f t="shared" si="8"/>
        <v>0</v>
      </c>
      <c r="AH42" s="96">
        <f t="shared" si="8"/>
        <v>0</v>
      </c>
      <c r="AI42" s="96">
        <f t="shared" si="8"/>
        <v>0</v>
      </c>
      <c r="AJ42" s="96">
        <f t="shared" si="8"/>
        <v>0</v>
      </c>
      <c r="AK42" s="96">
        <f t="shared" si="8"/>
        <v>0</v>
      </c>
      <c r="AL42" s="96">
        <f t="shared" si="8"/>
        <v>0</v>
      </c>
      <c r="AM42" s="96">
        <f t="shared" si="8"/>
        <v>0</v>
      </c>
      <c r="AN42" s="96">
        <f t="shared" si="8"/>
        <v>0</v>
      </c>
      <c r="AO42" s="96">
        <f t="shared" si="8"/>
        <v>0</v>
      </c>
      <c r="AP42" s="96">
        <f t="shared" si="8"/>
        <v>0</v>
      </c>
      <c r="AQ42" s="96">
        <f t="shared" si="8"/>
        <v>0</v>
      </c>
      <c r="AR42" s="96">
        <f t="shared" si="8"/>
        <v>0</v>
      </c>
      <c r="AS42" s="96">
        <f t="shared" si="8"/>
        <v>0</v>
      </c>
      <c r="AT42" s="96">
        <f t="shared" si="8"/>
        <v>0</v>
      </c>
      <c r="AU42" s="96">
        <f t="shared" si="8"/>
        <v>0</v>
      </c>
      <c r="AV42" s="96">
        <f t="shared" si="8"/>
        <v>0</v>
      </c>
      <c r="AW42" s="96">
        <f t="shared" si="8"/>
        <v>0</v>
      </c>
      <c r="AX42" s="96">
        <f t="shared" si="8"/>
        <v>0</v>
      </c>
      <c r="AY42" s="96">
        <f t="shared" si="8"/>
        <v>0</v>
      </c>
      <c r="AZ42" s="96">
        <f t="shared" si="8"/>
        <v>0</v>
      </c>
      <c r="BA42" s="96">
        <f t="shared" si="8"/>
        <v>0</v>
      </c>
      <c r="BB42" s="96">
        <f t="shared" si="8"/>
        <v>0</v>
      </c>
      <c r="BC42" s="96">
        <f t="shared" si="8"/>
        <v>0</v>
      </c>
      <c r="BD42" s="96">
        <f t="shared" si="8"/>
        <v>0</v>
      </c>
      <c r="BE42" s="96">
        <f t="shared" si="8"/>
        <v>0</v>
      </c>
      <c r="BF42" s="96">
        <f t="shared" si="8"/>
        <v>0</v>
      </c>
      <c r="BG42" s="96">
        <f t="shared" si="8"/>
        <v>0</v>
      </c>
      <c r="BH42" s="96">
        <f t="shared" si="8"/>
        <v>0</v>
      </c>
      <c r="BI42" s="96">
        <f t="shared" si="8"/>
        <v>0</v>
      </c>
      <c r="BJ42" s="96">
        <f t="shared" si="8"/>
        <v>0</v>
      </c>
      <c r="BK42" s="100"/>
    </row>
    <row r="43" spans="2:63">
      <c r="B43" s="119" t="s">
        <v>33</v>
      </c>
      <c r="C43" s="96">
        <f>C42</f>
        <v>0</v>
      </c>
      <c r="D43" s="96">
        <f t="shared" ref="D43:N43" si="9">C43+D42</f>
        <v>0</v>
      </c>
      <c r="E43" s="96">
        <f t="shared" si="9"/>
        <v>0</v>
      </c>
      <c r="F43" s="96">
        <f t="shared" si="9"/>
        <v>0</v>
      </c>
      <c r="G43" s="96">
        <f t="shared" si="9"/>
        <v>0</v>
      </c>
      <c r="H43" s="96">
        <f t="shared" si="9"/>
        <v>0</v>
      </c>
      <c r="I43" s="96">
        <f t="shared" si="9"/>
        <v>0</v>
      </c>
      <c r="J43" s="96">
        <f t="shared" si="9"/>
        <v>0</v>
      </c>
      <c r="K43" s="96">
        <f t="shared" si="9"/>
        <v>0</v>
      </c>
      <c r="L43" s="96">
        <f t="shared" si="9"/>
        <v>0</v>
      </c>
      <c r="M43" s="96">
        <f t="shared" si="9"/>
        <v>0</v>
      </c>
      <c r="N43" s="114">
        <f t="shared" si="9"/>
        <v>0</v>
      </c>
      <c r="O43" s="96">
        <f>O42</f>
        <v>0</v>
      </c>
      <c r="P43" s="96">
        <f t="shared" ref="P43:Z43" si="10">O43+P42</f>
        <v>0</v>
      </c>
      <c r="Q43" s="96">
        <f t="shared" si="10"/>
        <v>0</v>
      </c>
      <c r="R43" s="96">
        <f t="shared" si="10"/>
        <v>0</v>
      </c>
      <c r="S43" s="96">
        <f t="shared" si="10"/>
        <v>0</v>
      </c>
      <c r="T43" s="96">
        <f t="shared" si="10"/>
        <v>0</v>
      </c>
      <c r="U43" s="96">
        <f t="shared" si="10"/>
        <v>0</v>
      </c>
      <c r="V43" s="96">
        <f t="shared" si="10"/>
        <v>0</v>
      </c>
      <c r="W43" s="96">
        <f t="shared" si="10"/>
        <v>0</v>
      </c>
      <c r="X43" s="96">
        <f t="shared" si="10"/>
        <v>0</v>
      </c>
      <c r="Y43" s="96">
        <f t="shared" si="10"/>
        <v>0</v>
      </c>
      <c r="Z43" s="114">
        <f t="shared" si="10"/>
        <v>0</v>
      </c>
      <c r="AA43" s="96">
        <f>AA42</f>
        <v>0</v>
      </c>
      <c r="AB43" s="96">
        <f t="shared" ref="AB43:AL43" si="11">AA43+AB42</f>
        <v>0</v>
      </c>
      <c r="AC43" s="96">
        <f t="shared" si="11"/>
        <v>0</v>
      </c>
      <c r="AD43" s="96">
        <f t="shared" si="11"/>
        <v>0</v>
      </c>
      <c r="AE43" s="96">
        <f t="shared" si="11"/>
        <v>0</v>
      </c>
      <c r="AF43" s="96">
        <f t="shared" si="11"/>
        <v>0</v>
      </c>
      <c r="AG43" s="96">
        <f t="shared" si="11"/>
        <v>0</v>
      </c>
      <c r="AH43" s="96">
        <f t="shared" si="11"/>
        <v>0</v>
      </c>
      <c r="AI43" s="96">
        <f t="shared" si="11"/>
        <v>0</v>
      </c>
      <c r="AJ43" s="96">
        <f t="shared" si="11"/>
        <v>0</v>
      </c>
      <c r="AK43" s="96">
        <f t="shared" si="11"/>
        <v>0</v>
      </c>
      <c r="AL43" s="114">
        <f t="shared" si="11"/>
        <v>0</v>
      </c>
      <c r="AM43" s="96">
        <f>AM42</f>
        <v>0</v>
      </c>
      <c r="AN43" s="96">
        <f t="shared" ref="AN43:AX43" si="12">AM43+AN42</f>
        <v>0</v>
      </c>
      <c r="AO43" s="96">
        <f t="shared" si="12"/>
        <v>0</v>
      </c>
      <c r="AP43" s="96">
        <f t="shared" si="12"/>
        <v>0</v>
      </c>
      <c r="AQ43" s="96">
        <f t="shared" si="12"/>
        <v>0</v>
      </c>
      <c r="AR43" s="96">
        <f t="shared" si="12"/>
        <v>0</v>
      </c>
      <c r="AS43" s="96">
        <f t="shared" si="12"/>
        <v>0</v>
      </c>
      <c r="AT43" s="96">
        <f t="shared" si="12"/>
        <v>0</v>
      </c>
      <c r="AU43" s="96">
        <f t="shared" si="12"/>
        <v>0</v>
      </c>
      <c r="AV43" s="96">
        <f t="shared" si="12"/>
        <v>0</v>
      </c>
      <c r="AW43" s="96">
        <f t="shared" si="12"/>
        <v>0</v>
      </c>
      <c r="AX43" s="114">
        <f t="shared" si="12"/>
        <v>0</v>
      </c>
      <c r="AY43" s="96">
        <f>AY42</f>
        <v>0</v>
      </c>
      <c r="AZ43" s="96">
        <f t="shared" ref="AZ43:BJ43" si="13">AY43+AZ42</f>
        <v>0</v>
      </c>
      <c r="BA43" s="96">
        <f t="shared" si="13"/>
        <v>0</v>
      </c>
      <c r="BB43" s="96">
        <f t="shared" si="13"/>
        <v>0</v>
      </c>
      <c r="BC43" s="96">
        <f t="shared" si="13"/>
        <v>0</v>
      </c>
      <c r="BD43" s="96">
        <f t="shared" si="13"/>
        <v>0</v>
      </c>
      <c r="BE43" s="96">
        <f t="shared" si="13"/>
        <v>0</v>
      </c>
      <c r="BF43" s="96">
        <f t="shared" si="13"/>
        <v>0</v>
      </c>
      <c r="BG43" s="96">
        <f t="shared" si="13"/>
        <v>0</v>
      </c>
      <c r="BH43" s="96">
        <f t="shared" si="13"/>
        <v>0</v>
      </c>
      <c r="BI43" s="96">
        <f t="shared" si="13"/>
        <v>0</v>
      </c>
      <c r="BJ43" s="114">
        <f t="shared" si="13"/>
        <v>0</v>
      </c>
      <c r="BK43" s="100"/>
    </row>
    <row r="44" spans="2:63">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row>
  </sheetData>
  <sheetProtection sheet="1" objects="1" scenarios="1"/>
  <mergeCells count="11">
    <mergeCell ref="AY7:BJ7"/>
    <mergeCell ref="C27:N27"/>
    <mergeCell ref="O27:Z27"/>
    <mergeCell ref="AA27:AL27"/>
    <mergeCell ref="AM27:AX27"/>
    <mergeCell ref="AY27:BJ27"/>
    <mergeCell ref="B2:B3"/>
    <mergeCell ref="C7:N7"/>
    <mergeCell ref="O7:Z7"/>
    <mergeCell ref="AA7:AL7"/>
    <mergeCell ref="AM7:AX7"/>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codeName="Feuil13">
    <tabColor rgb="FF008BD0"/>
  </sheetPr>
  <dimension ref="A1:H37"/>
  <sheetViews>
    <sheetView showGridLines="0" showRowColHeaders="0" zoomScale="85" zoomScaleNormal="85" workbookViewId="0">
      <selection activeCell="F68" sqref="F67:F68"/>
    </sheetView>
  </sheetViews>
  <sheetFormatPr defaultColWidth="11.5546875" defaultRowHeight="14.4"/>
  <cols>
    <col min="1" max="1" width="3.6640625" style="15" customWidth="1"/>
    <col min="2" max="2" width="31.33203125" customWidth="1"/>
    <col min="3" max="7" width="18.44140625" customWidth="1"/>
    <col min="8" max="8" width="3.44140625" customWidth="1"/>
  </cols>
  <sheetData>
    <row r="1" spans="1:8" s="15" customFormat="1"/>
    <row r="2" spans="1:8">
      <c r="B2" s="226" t="s">
        <v>200</v>
      </c>
      <c r="C2" s="100"/>
      <c r="D2" s="100"/>
      <c r="E2" s="100"/>
      <c r="F2" s="100"/>
      <c r="G2" s="100"/>
      <c r="H2" s="100"/>
    </row>
    <row r="3" spans="1:8">
      <c r="B3" s="215"/>
      <c r="C3" s="100"/>
      <c r="D3" s="100"/>
      <c r="E3" s="100"/>
      <c r="F3" s="100"/>
      <c r="G3" s="100"/>
      <c r="H3" s="100"/>
    </row>
    <row r="4" spans="1:8" s="15" customFormat="1">
      <c r="B4" s="100"/>
      <c r="C4" s="100"/>
      <c r="D4" s="100"/>
      <c r="E4" s="100"/>
      <c r="F4" s="100"/>
      <c r="G4" s="100"/>
      <c r="H4" s="100"/>
    </row>
    <row r="5" spans="1:8" s="15" customFormat="1">
      <c r="B5" s="240" t="s">
        <v>258</v>
      </c>
      <c r="C5" s="240"/>
      <c r="D5" s="240"/>
      <c r="E5" s="240"/>
      <c r="F5" s="240"/>
      <c r="G5" s="240"/>
      <c r="H5" s="100"/>
    </row>
    <row r="6" spans="1:8" s="15" customFormat="1">
      <c r="B6" s="100"/>
      <c r="C6" s="100"/>
      <c r="D6" s="100"/>
      <c r="E6" s="100"/>
      <c r="F6" s="100"/>
      <c r="G6" s="100"/>
      <c r="H6" s="100"/>
    </row>
    <row r="7" spans="1:8" s="6" customFormat="1">
      <c r="B7" s="100"/>
      <c r="C7" s="156" t="s">
        <v>13</v>
      </c>
      <c r="D7" s="156" t="s">
        <v>14</v>
      </c>
      <c r="E7" s="156" t="s">
        <v>15</v>
      </c>
      <c r="F7" s="156" t="s">
        <v>21</v>
      </c>
      <c r="G7" s="156" t="s">
        <v>22</v>
      </c>
      <c r="H7" s="155"/>
    </row>
    <row r="8" spans="1:8">
      <c r="A8"/>
    </row>
    <row r="9" spans="1:8" s="6" customFormat="1">
      <c r="B9" s="245" t="s">
        <v>74</v>
      </c>
      <c r="C9" s="245"/>
      <c r="D9" s="245"/>
      <c r="E9" s="245"/>
      <c r="F9" s="245"/>
      <c r="G9" s="245"/>
      <c r="H9" s="155"/>
    </row>
    <row r="10" spans="1:8" s="6" customFormat="1" ht="15" customHeight="1">
      <c r="B10" s="201" t="s">
        <v>191</v>
      </c>
      <c r="C10" s="201"/>
      <c r="D10" s="201"/>
      <c r="E10" s="201"/>
      <c r="F10" s="201"/>
      <c r="G10" s="201"/>
      <c r="H10" s="155"/>
    </row>
    <row r="11" spans="1:8" s="6" customFormat="1" ht="15" customHeight="1">
      <c r="B11" s="150" t="s">
        <v>189</v>
      </c>
      <c r="C11" s="180">
        <f>Investissements!O28-'Plan de financement'!C28</f>
        <v>0</v>
      </c>
      <c r="D11" s="180">
        <f>C11+Investissements!AB28-'Plan de financement'!D28</f>
        <v>0</v>
      </c>
      <c r="E11" s="180">
        <f>D11+Investissements!AE28-'Plan de financement'!E28</f>
        <v>0</v>
      </c>
      <c r="F11" s="180">
        <f>E11+Investissements!AH28-'Plan de financement'!F28</f>
        <v>0</v>
      </c>
      <c r="G11" s="180">
        <f>F11+Investissements!AK28-'Plan de financement'!G28</f>
        <v>0</v>
      </c>
      <c r="H11" s="155"/>
    </row>
    <row r="12" spans="1:8" s="6" customFormat="1" ht="15" customHeight="1">
      <c r="B12" s="151" t="s">
        <v>193</v>
      </c>
      <c r="C12" s="180">
        <f>'Comptes de résultats'!C25</f>
        <v>0</v>
      </c>
      <c r="D12" s="180">
        <f>C12+'Comptes de résultats'!D25</f>
        <v>0</v>
      </c>
      <c r="E12" s="180">
        <f>D12+'Comptes de résultats'!E25</f>
        <v>0</v>
      </c>
      <c r="F12" s="180">
        <f>E12+'Comptes de résultats'!F25</f>
        <v>0</v>
      </c>
      <c r="G12" s="180">
        <f>F12+'Comptes de résultats'!G25</f>
        <v>0</v>
      </c>
      <c r="H12" s="155"/>
    </row>
    <row r="13" spans="1:8" s="6" customFormat="1" ht="15" customHeight="1">
      <c r="B13" s="151" t="s">
        <v>190</v>
      </c>
      <c r="C13" s="180">
        <f t="shared" ref="C13:G13" si="0">C11-C12</f>
        <v>0</v>
      </c>
      <c r="D13" s="180">
        <f t="shared" si="0"/>
        <v>0</v>
      </c>
      <c r="E13" s="180">
        <f t="shared" si="0"/>
        <v>0</v>
      </c>
      <c r="F13" s="180">
        <f t="shared" si="0"/>
        <v>0</v>
      </c>
      <c r="G13" s="180">
        <f t="shared" si="0"/>
        <v>0</v>
      </c>
      <c r="H13" s="155"/>
    </row>
    <row r="14" spans="1:8" s="6" customFormat="1" ht="15" customHeight="1">
      <c r="B14" s="152" t="s">
        <v>196</v>
      </c>
      <c r="C14" s="153">
        <f>C13</f>
        <v>0</v>
      </c>
      <c r="D14" s="153">
        <f t="shared" ref="D14:G14" si="1">D13</f>
        <v>0</v>
      </c>
      <c r="E14" s="153">
        <f t="shared" si="1"/>
        <v>0</v>
      </c>
      <c r="F14" s="153">
        <f t="shared" si="1"/>
        <v>0</v>
      </c>
      <c r="G14" s="153">
        <f t="shared" si="1"/>
        <v>0</v>
      </c>
      <c r="H14" s="155"/>
    </row>
    <row r="15" spans="1:8" s="6" customFormat="1" ht="15" customHeight="1">
      <c r="B15" s="201" t="s">
        <v>192</v>
      </c>
      <c r="C15" s="201"/>
      <c r="D15" s="201"/>
      <c r="E15" s="201"/>
      <c r="F15" s="201"/>
      <c r="G15" s="201"/>
      <c r="H15" s="155"/>
    </row>
    <row r="16" spans="1:8" s="6" customFormat="1">
      <c r="B16" s="151" t="s">
        <v>167</v>
      </c>
      <c r="C16" s="180">
        <f>SUM(Trésorerie!C45:N45)</f>
        <v>0</v>
      </c>
      <c r="D16" s="180">
        <f>C16+SUM(Trésorerie!O45:Z45)</f>
        <v>0</v>
      </c>
      <c r="E16" s="180">
        <f>D16+SUM(Trésorerie!AA45:AL45)</f>
        <v>0</v>
      </c>
      <c r="F16" s="180">
        <f>E16+SUM(Trésorerie!AM45:AX45)</f>
        <v>0</v>
      </c>
      <c r="G16" s="180">
        <f>F16+SUM(Trésorerie!AY45:BJ45)</f>
        <v>0</v>
      </c>
      <c r="H16" s="155"/>
    </row>
    <row r="17" spans="2:8" s="6" customFormat="1" ht="15" customHeight="1">
      <c r="B17" s="151" t="s">
        <v>28</v>
      </c>
      <c r="C17" s="180">
        <f>BFR!N42</f>
        <v>0</v>
      </c>
      <c r="D17" s="180">
        <f>BFR!Z42</f>
        <v>0</v>
      </c>
      <c r="E17" s="180">
        <f>BFR!AL42</f>
        <v>0</v>
      </c>
      <c r="F17" s="180">
        <f>BFR!AX42</f>
        <v>0</v>
      </c>
      <c r="G17" s="180">
        <f>BFR!BJ42</f>
        <v>0</v>
      </c>
      <c r="H17" s="155"/>
    </row>
    <row r="18" spans="2:8" s="6" customFormat="1">
      <c r="B18" s="151" t="s">
        <v>29</v>
      </c>
      <c r="C18" s="180">
        <f>TVA!N24</f>
        <v>450</v>
      </c>
      <c r="D18" s="180">
        <f>TVA!Z24</f>
        <v>450</v>
      </c>
      <c r="E18" s="180">
        <f>TVA!AL24</f>
        <v>450</v>
      </c>
      <c r="F18" s="180">
        <f>TVA!AX24</f>
        <v>450</v>
      </c>
      <c r="G18" s="180">
        <f>TVA!BJ24</f>
        <v>450</v>
      </c>
      <c r="H18" s="155"/>
    </row>
    <row r="19" spans="2:8" s="6" customFormat="1" ht="15" customHeight="1">
      <c r="B19" s="150" t="s">
        <v>77</v>
      </c>
      <c r="C19" s="180">
        <f>Trésorerie!N71</f>
        <v>-27690.889999999996</v>
      </c>
      <c r="D19" s="180">
        <f>Trésorerie!Z71</f>
        <v>-54931.779999999984</v>
      </c>
      <c r="E19" s="180">
        <f>Trésorerie!AL71</f>
        <v>-82172.670000000027</v>
      </c>
      <c r="F19" s="180">
        <f>Trésorerie!AX71</f>
        <v>-109413.5600000001</v>
      </c>
      <c r="G19" s="180">
        <f>Trésorerie!BJ71</f>
        <v>-136654.45000000013</v>
      </c>
      <c r="H19" s="155"/>
    </row>
    <row r="20" spans="2:8" s="6" customFormat="1" ht="15" customHeight="1">
      <c r="B20" s="152" t="s">
        <v>197</v>
      </c>
      <c r="C20" s="153">
        <f>SUM(C16:C19)</f>
        <v>-27240.889999999996</v>
      </c>
      <c r="D20" s="153">
        <f t="shared" ref="D20:G20" si="2">SUM(D16:D19)</f>
        <v>-54481.779999999984</v>
      </c>
      <c r="E20" s="153">
        <f t="shared" si="2"/>
        <v>-81722.670000000027</v>
      </c>
      <c r="F20" s="153">
        <f t="shared" si="2"/>
        <v>-108963.5600000001</v>
      </c>
      <c r="G20" s="153">
        <f t="shared" si="2"/>
        <v>-136204.45000000013</v>
      </c>
      <c r="H20" s="155"/>
    </row>
    <row r="21" spans="2:8" ht="15" customHeight="1">
      <c r="B21" s="152" t="s">
        <v>78</v>
      </c>
      <c r="C21" s="153">
        <f>C14+C20</f>
        <v>-27240.889999999996</v>
      </c>
      <c r="D21" s="153">
        <f>D14+D20</f>
        <v>-54481.779999999984</v>
      </c>
      <c r="E21" s="153">
        <f>E14+E20</f>
        <v>-81722.670000000027</v>
      </c>
      <c r="F21" s="153">
        <f>F14+F20</f>
        <v>-108963.5600000001</v>
      </c>
      <c r="G21" s="153">
        <f>G14+G20</f>
        <v>-136204.45000000013</v>
      </c>
      <c r="H21" s="100"/>
    </row>
    <row r="22" spans="2:8" s="15" customFormat="1">
      <c r="B22" s="100"/>
      <c r="C22" s="100"/>
      <c r="D22" s="100"/>
      <c r="E22" s="100"/>
      <c r="F22" s="100"/>
      <c r="G22" s="100"/>
      <c r="H22" s="100"/>
    </row>
    <row r="23" spans="2:8" s="15" customFormat="1">
      <c r="B23" s="245" t="s">
        <v>75</v>
      </c>
      <c r="C23" s="245"/>
      <c r="D23" s="245"/>
      <c r="E23" s="245"/>
      <c r="F23" s="245"/>
      <c r="G23" s="245"/>
      <c r="H23" s="100"/>
    </row>
    <row r="24" spans="2:8" s="15" customFormat="1">
      <c r="B24" s="201" t="s">
        <v>194</v>
      </c>
      <c r="C24" s="201"/>
      <c r="D24" s="201"/>
      <c r="E24" s="201"/>
      <c r="F24" s="201"/>
      <c r="G24" s="201"/>
      <c r="H24" s="100"/>
    </row>
    <row r="25" spans="2:8" s="15" customFormat="1">
      <c r="B25" s="151" t="s">
        <v>76</v>
      </c>
      <c r="C25" s="180">
        <f>SUM(Trésorerie!C20:N20)+SUM(Trésorerie!C21:N21)+Investissements!O9</f>
        <v>0</v>
      </c>
      <c r="D25" s="180">
        <f>C25+SUM(Trésorerie!O20:Z20)+SUM(Trésorerie!O21:Z21)+Investissements!AB9</f>
        <v>0</v>
      </c>
      <c r="E25" s="180">
        <f>D25+SUM(Trésorerie!AA20:AL20)+SUM(Trésorerie!AA21:AL21)+Investissements!AE9</f>
        <v>0</v>
      </c>
      <c r="F25" s="180">
        <f>E25+SUM(Trésorerie!AM20:AX20)+SUM(Trésorerie!AM21:AX21)+Investissements!AH9</f>
        <v>0</v>
      </c>
      <c r="G25" s="180">
        <f>F25+SUM(Trésorerie!AY20:BJ20)+SUM(Trésorerie!AY21:BJ21)+Investissements!AK9</f>
        <v>0</v>
      </c>
      <c r="H25" s="100"/>
    </row>
    <row r="26" spans="2:8" s="15" customFormat="1">
      <c r="B26" s="151" t="s">
        <v>134</v>
      </c>
      <c r="C26" s="180">
        <f>SUM(Trésorerie!C29:N29)-SUM(Trésorerie!C58:N58)</f>
        <v>0</v>
      </c>
      <c r="D26" s="180">
        <f>C26+SUM(Trésorerie!O29:Z29)-SUM(Trésorerie!O58:Z58)</f>
        <v>0</v>
      </c>
      <c r="E26" s="180">
        <f>D26+SUM(Trésorerie!AA29:AL29)-SUM(Trésorerie!AA58:AL58)</f>
        <v>0</v>
      </c>
      <c r="F26" s="180">
        <f>E26+SUM(Trésorerie!AM29:AX29)-SUM(Trésorerie!AM58:AX58)</f>
        <v>0</v>
      </c>
      <c r="G26" s="180">
        <f>F26+SUM(Trésorerie!AY29:BJ29)-SUM(Trésorerie!AY58:BJ58)</f>
        <v>0</v>
      </c>
      <c r="H26" s="100"/>
    </row>
    <row r="27" spans="2:8" s="15" customFormat="1">
      <c r="B27" s="151" t="s">
        <v>82</v>
      </c>
      <c r="C27" s="180">
        <f>Trésorerie!C10+'Comptes de résultats'!C35</f>
        <v>-27240.89</v>
      </c>
      <c r="D27" s="180">
        <f>C27+'Comptes de résultats'!D35</f>
        <v>-54481.78</v>
      </c>
      <c r="E27" s="180">
        <f>D27+'Comptes de résultats'!E35</f>
        <v>-81722.67</v>
      </c>
      <c r="F27" s="180">
        <f>E27+'Comptes de résultats'!F35</f>
        <v>-108963.56</v>
      </c>
      <c r="G27" s="180">
        <f>F27+'Comptes de résultats'!G35</f>
        <v>-136204.45000000001</v>
      </c>
      <c r="H27" s="100"/>
    </row>
    <row r="28" spans="2:8" s="15" customFormat="1">
      <c r="B28" s="152" t="s">
        <v>198</v>
      </c>
      <c r="C28" s="153">
        <f>SUM(C25:C27)</f>
        <v>-27240.89</v>
      </c>
      <c r="D28" s="153">
        <f t="shared" ref="D28:G28" si="3">SUM(D25:D27)</f>
        <v>-54481.78</v>
      </c>
      <c r="E28" s="153">
        <f t="shared" si="3"/>
        <v>-81722.67</v>
      </c>
      <c r="F28" s="153">
        <f t="shared" si="3"/>
        <v>-108963.56</v>
      </c>
      <c r="G28" s="153">
        <f t="shared" si="3"/>
        <v>-136204.45000000001</v>
      </c>
      <c r="H28" s="100"/>
    </row>
    <row r="29" spans="2:8" s="15" customFormat="1">
      <c r="B29" s="201" t="s">
        <v>195</v>
      </c>
      <c r="C29" s="201"/>
      <c r="D29" s="201"/>
      <c r="E29" s="201"/>
      <c r="F29" s="201"/>
      <c r="G29" s="201"/>
      <c r="H29" s="100"/>
    </row>
    <row r="30" spans="2:8" s="15" customFormat="1">
      <c r="B30" s="150" t="s">
        <v>150</v>
      </c>
      <c r="C30" s="180">
        <f>SUM(Trésorerie!C22:N23)+SUM(Trésorerie!C34:N34)-SUM(Trésorerie!C56:N57)-SUM(Trésorerie!C63:N63)+'Comptes de résultats'!C29</f>
        <v>0</v>
      </c>
      <c r="D30" s="180">
        <f>C30+SUM(Trésorerie!O22:Z23)+SUM(Trésorerie!O34:Z34)-SUM(Trésorerie!O56:Z57)-SUM(Trésorerie!O63:Z63)+'Comptes de résultats'!D29</f>
        <v>0</v>
      </c>
      <c r="E30" s="180">
        <f>D30+SUM(Trésorerie!AA22:AL23)+SUM(Trésorerie!AA34:AL34)-SUM(Trésorerie!AA56:AL57)-SUM(Trésorerie!AA63:AL63)+'Comptes de résultats'!E29</f>
        <v>0</v>
      </c>
      <c r="F30" s="180">
        <f>E30+SUM(Trésorerie!AM22:AX23)+SUM(Trésorerie!AM34:AX34)-SUM(Trésorerie!AM56:AX57)-SUM(Trésorerie!AM63:AX63)+'Comptes de résultats'!F29</f>
        <v>0</v>
      </c>
      <c r="G30" s="180">
        <f>F30+SUM(Trésorerie!AY22:BJ23)+SUM(Trésorerie!AY34:BJ34)-SUM(Trésorerie!AY56:BJ57)-SUM(Trésorerie!AY63:BJ63)+'Comptes de résultats'!G29</f>
        <v>0</v>
      </c>
      <c r="H30" s="100"/>
    </row>
    <row r="31" spans="2:8" s="15" customFormat="1">
      <c r="B31" s="151" t="s">
        <v>35</v>
      </c>
      <c r="C31" s="180">
        <f>BFR!N61</f>
        <v>0</v>
      </c>
      <c r="D31" s="180">
        <f>BFR!Z61</f>
        <v>0</v>
      </c>
      <c r="E31" s="180">
        <f>BFR!AL61</f>
        <v>0</v>
      </c>
      <c r="F31" s="180">
        <f>BFR!AX61</f>
        <v>0</v>
      </c>
      <c r="G31" s="180">
        <f>BFR!BJ61</f>
        <v>0</v>
      </c>
      <c r="H31" s="100"/>
    </row>
    <row r="32" spans="2:8" s="15" customFormat="1">
      <c r="B32" s="151" t="s">
        <v>135</v>
      </c>
      <c r="C32" s="180">
        <f>TVA!N43</f>
        <v>0</v>
      </c>
      <c r="D32" s="180">
        <f>TVA!Z43</f>
        <v>0</v>
      </c>
      <c r="E32" s="180">
        <f>TVA!AL43</f>
        <v>0</v>
      </c>
      <c r="F32" s="180">
        <f>TVA!AX43</f>
        <v>0</v>
      </c>
      <c r="G32" s="180">
        <f>TVA!BJ43</f>
        <v>0</v>
      </c>
      <c r="H32" s="100"/>
    </row>
    <row r="33" spans="2:8" s="15" customFormat="1">
      <c r="B33" s="151" t="s">
        <v>85</v>
      </c>
      <c r="C33" s="180">
        <f>'Comptes de résultats'!C34</f>
        <v>0</v>
      </c>
      <c r="D33" s="180">
        <f>'Comptes de résultats'!D34-'Comptes de résultats'!C34</f>
        <v>0</v>
      </c>
      <c r="E33" s="180">
        <f>'Comptes de résultats'!E34-'Comptes de résultats'!D34</f>
        <v>0</v>
      </c>
      <c r="F33" s="180">
        <f>'Comptes de résultats'!F34-'Comptes de résultats'!E34</f>
        <v>0</v>
      </c>
      <c r="G33" s="180">
        <f>'Comptes de résultats'!G34-'Comptes de résultats'!F34</f>
        <v>0</v>
      </c>
      <c r="H33" s="100"/>
    </row>
    <row r="34" spans="2:8" s="15" customFormat="1">
      <c r="B34" s="152" t="s">
        <v>199</v>
      </c>
      <c r="C34" s="153">
        <f>SUM(C30:C33)</f>
        <v>0</v>
      </c>
      <c r="D34" s="153">
        <f t="shared" ref="D34:G34" si="4">SUM(D30:D33)</f>
        <v>0</v>
      </c>
      <c r="E34" s="153">
        <f t="shared" si="4"/>
        <v>0</v>
      </c>
      <c r="F34" s="153">
        <f t="shared" si="4"/>
        <v>0</v>
      </c>
      <c r="G34" s="153">
        <f t="shared" si="4"/>
        <v>0</v>
      </c>
      <c r="H34" s="100"/>
    </row>
    <row r="35" spans="2:8" s="15" customFormat="1">
      <c r="B35" s="152" t="s">
        <v>79</v>
      </c>
      <c r="C35" s="153">
        <f>C28+C34</f>
        <v>-27240.89</v>
      </c>
      <c r="D35" s="153">
        <f>D28+D34</f>
        <v>-54481.78</v>
      </c>
      <c r="E35" s="153">
        <f>E28+E34</f>
        <v>-81722.67</v>
      </c>
      <c r="F35" s="153">
        <f>F28+F34</f>
        <v>-108963.56</v>
      </c>
      <c r="G35" s="153">
        <f>G28+G34</f>
        <v>-136204.45000000001</v>
      </c>
      <c r="H35" s="100"/>
    </row>
    <row r="36" spans="2:8">
      <c r="B36" s="100"/>
      <c r="C36" s="100"/>
      <c r="D36" s="100"/>
      <c r="E36" s="100"/>
      <c r="F36" s="100"/>
      <c r="G36" s="100"/>
      <c r="H36" s="100"/>
    </row>
    <row r="37" spans="2:8">
      <c r="E37" s="4"/>
      <c r="F37" s="4"/>
      <c r="G37" s="4"/>
    </row>
  </sheetData>
  <sheetProtection sheet="1" objects="1" scenarios="1"/>
  <mergeCells count="8">
    <mergeCell ref="B2:B3"/>
    <mergeCell ref="B15:G15"/>
    <mergeCell ref="B23:G23"/>
    <mergeCell ref="B24:G24"/>
    <mergeCell ref="B29:G29"/>
    <mergeCell ref="B5:G5"/>
    <mergeCell ref="B9:G9"/>
    <mergeCell ref="B10:G10"/>
  </mergeCells>
  <pageMargins left="0.7" right="0.7" top="0.75" bottom="0.75" header="0.3" footer="0.3"/>
  <pageSetup paperSize="9" orientation="portrait" verticalDpi="300" r:id="rId1"/>
  <drawing r:id="rId2"/>
</worksheet>
</file>

<file path=xl/worksheets/sheet17.xml><?xml version="1.0" encoding="utf-8"?>
<worksheet xmlns="http://schemas.openxmlformats.org/spreadsheetml/2006/main" xmlns:r="http://schemas.openxmlformats.org/officeDocument/2006/relationships">
  <sheetPr codeName="Feuil9">
    <tabColor theme="3" tint="0.39997558519241921"/>
  </sheetPr>
  <dimension ref="A1:BK63"/>
  <sheetViews>
    <sheetView showGridLines="0" showRowColHeaders="0" zoomScale="85" zoomScaleNormal="85" workbookViewId="0">
      <pane xSplit="2" topLeftCell="C1" activePane="topRight" state="frozen"/>
      <selection activeCell="I35" sqref="I35"/>
      <selection pane="topRight" activeCell="B2" sqref="B2:B3"/>
    </sheetView>
  </sheetViews>
  <sheetFormatPr defaultColWidth="11.5546875" defaultRowHeight="14.4"/>
  <cols>
    <col min="1" max="1" width="3.5546875" style="15" customWidth="1"/>
    <col min="2" max="2" width="35.6640625" style="16" customWidth="1"/>
    <col min="63" max="63" width="3.109375" customWidth="1"/>
  </cols>
  <sheetData>
    <row r="1" spans="2:63" s="15" customFormat="1"/>
    <row r="2" spans="2:63" s="15" customFormat="1">
      <c r="B2" s="246" t="s">
        <v>106</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c r="B3" s="247"/>
      <c r="C3" s="100"/>
      <c r="D3" s="165"/>
      <c r="E3" s="165"/>
      <c r="F3" s="165"/>
      <c r="G3" s="165"/>
      <c r="H3" s="165"/>
      <c r="I3" s="165"/>
      <c r="J3" s="165"/>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63"/>
      <c r="C4" s="100"/>
      <c r="D4" s="165"/>
      <c r="E4" s="165"/>
      <c r="F4" s="165"/>
      <c r="G4" s="165"/>
      <c r="H4" s="165"/>
      <c r="I4" s="165"/>
      <c r="J4" s="165"/>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c r="B5" s="217" t="s">
        <v>133</v>
      </c>
      <c r="C5" s="217"/>
      <c r="D5" s="217"/>
      <c r="E5" s="217"/>
      <c r="F5" s="217"/>
      <c r="G5" s="217"/>
      <c r="H5" s="217"/>
      <c r="I5" s="217"/>
      <c r="J5" s="217"/>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s="15" customFormat="1">
      <c r="B6" s="163"/>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08" t="s">
        <v>29</v>
      </c>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row>
    <row r="8" spans="2:63">
      <c r="B8" s="163"/>
      <c r="C8" s="100"/>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row>
    <row r="9" spans="2:63">
      <c r="B9" s="101"/>
      <c r="C9" s="218" t="s">
        <v>13</v>
      </c>
      <c r="D9" s="218"/>
      <c r="E9" s="218"/>
      <c r="F9" s="218"/>
      <c r="G9" s="218"/>
      <c r="H9" s="218"/>
      <c r="I9" s="218"/>
      <c r="J9" s="218"/>
      <c r="K9" s="218"/>
      <c r="L9" s="218"/>
      <c r="M9" s="218"/>
      <c r="N9" s="218"/>
      <c r="O9" s="218" t="s">
        <v>14</v>
      </c>
      <c r="P9" s="218"/>
      <c r="Q9" s="218"/>
      <c r="R9" s="218"/>
      <c r="S9" s="218"/>
      <c r="T9" s="218"/>
      <c r="U9" s="218"/>
      <c r="V9" s="218"/>
      <c r="W9" s="218"/>
      <c r="X9" s="218"/>
      <c r="Y9" s="218"/>
      <c r="Z9" s="218"/>
      <c r="AA9" s="218" t="s">
        <v>15</v>
      </c>
      <c r="AB9" s="218"/>
      <c r="AC9" s="218"/>
      <c r="AD9" s="218"/>
      <c r="AE9" s="218"/>
      <c r="AF9" s="218"/>
      <c r="AG9" s="218"/>
      <c r="AH9" s="218"/>
      <c r="AI9" s="218"/>
      <c r="AJ9" s="218"/>
      <c r="AK9" s="218"/>
      <c r="AL9" s="218"/>
      <c r="AM9" s="218" t="s">
        <v>21</v>
      </c>
      <c r="AN9" s="218"/>
      <c r="AO9" s="218"/>
      <c r="AP9" s="218"/>
      <c r="AQ9" s="218"/>
      <c r="AR9" s="218"/>
      <c r="AS9" s="218"/>
      <c r="AT9" s="218"/>
      <c r="AU9" s="218"/>
      <c r="AV9" s="218"/>
      <c r="AW9" s="218"/>
      <c r="AX9" s="218"/>
      <c r="AY9" s="218" t="s">
        <v>22</v>
      </c>
      <c r="AZ9" s="218"/>
      <c r="BA9" s="218"/>
      <c r="BB9" s="218"/>
      <c r="BC9" s="218"/>
      <c r="BD9" s="218"/>
      <c r="BE9" s="218"/>
      <c r="BF9" s="218"/>
      <c r="BG9" s="218"/>
      <c r="BH9" s="218"/>
      <c r="BI9" s="218"/>
      <c r="BJ9" s="218"/>
      <c r="BK9" s="100"/>
    </row>
    <row r="10" spans="2:63">
      <c r="B10" s="108" t="s">
        <v>23</v>
      </c>
      <c r="C10" s="82">
        <f>Config!$C$7</f>
        <v>43101</v>
      </c>
      <c r="D10" s="82">
        <f>DATE(YEAR(C10),MONTH(C10)+1,DAY(C10))</f>
        <v>43132</v>
      </c>
      <c r="E10" s="82">
        <f t="shared" ref="E10:BJ10" si="0">DATE(YEAR(D10),MONTH(D10)+1,DAY(D10))</f>
        <v>43160</v>
      </c>
      <c r="F10" s="82">
        <f t="shared" si="0"/>
        <v>43191</v>
      </c>
      <c r="G10" s="82">
        <f t="shared" si="0"/>
        <v>43221</v>
      </c>
      <c r="H10" s="82">
        <f t="shared" si="0"/>
        <v>43252</v>
      </c>
      <c r="I10" s="82">
        <f t="shared" si="0"/>
        <v>43282</v>
      </c>
      <c r="J10" s="82">
        <f t="shared" si="0"/>
        <v>43313</v>
      </c>
      <c r="K10" s="82">
        <f t="shared" si="0"/>
        <v>43344</v>
      </c>
      <c r="L10" s="82">
        <f t="shared" si="0"/>
        <v>43374</v>
      </c>
      <c r="M10" s="82">
        <f t="shared" si="0"/>
        <v>43405</v>
      </c>
      <c r="N10" s="82">
        <f t="shared" si="0"/>
        <v>43435</v>
      </c>
      <c r="O10" s="82">
        <f t="shared" si="0"/>
        <v>43466</v>
      </c>
      <c r="P10" s="82">
        <f t="shared" si="0"/>
        <v>43497</v>
      </c>
      <c r="Q10" s="82">
        <f t="shared" si="0"/>
        <v>43525</v>
      </c>
      <c r="R10" s="82">
        <f t="shared" si="0"/>
        <v>43556</v>
      </c>
      <c r="S10" s="82">
        <f t="shared" si="0"/>
        <v>43586</v>
      </c>
      <c r="T10" s="82">
        <f t="shared" si="0"/>
        <v>43617</v>
      </c>
      <c r="U10" s="82">
        <f t="shared" si="0"/>
        <v>43647</v>
      </c>
      <c r="V10" s="82">
        <f t="shared" si="0"/>
        <v>43678</v>
      </c>
      <c r="W10" s="82">
        <f t="shared" si="0"/>
        <v>43709</v>
      </c>
      <c r="X10" s="82">
        <f t="shared" si="0"/>
        <v>43739</v>
      </c>
      <c r="Y10" s="82">
        <f t="shared" si="0"/>
        <v>43770</v>
      </c>
      <c r="Z10" s="82">
        <f t="shared" si="0"/>
        <v>43800</v>
      </c>
      <c r="AA10" s="82">
        <f t="shared" si="0"/>
        <v>43831</v>
      </c>
      <c r="AB10" s="82">
        <f t="shared" si="0"/>
        <v>43862</v>
      </c>
      <c r="AC10" s="82">
        <f t="shared" si="0"/>
        <v>43891</v>
      </c>
      <c r="AD10" s="82">
        <f t="shared" si="0"/>
        <v>43922</v>
      </c>
      <c r="AE10" s="82">
        <f t="shared" si="0"/>
        <v>43952</v>
      </c>
      <c r="AF10" s="82">
        <f t="shared" si="0"/>
        <v>43983</v>
      </c>
      <c r="AG10" s="82">
        <f t="shared" si="0"/>
        <v>44013</v>
      </c>
      <c r="AH10" s="82">
        <f t="shared" si="0"/>
        <v>44044</v>
      </c>
      <c r="AI10" s="82">
        <f t="shared" si="0"/>
        <v>44075</v>
      </c>
      <c r="AJ10" s="82">
        <f t="shared" si="0"/>
        <v>44105</v>
      </c>
      <c r="AK10" s="82">
        <f t="shared" si="0"/>
        <v>44136</v>
      </c>
      <c r="AL10" s="82">
        <f t="shared" si="0"/>
        <v>44166</v>
      </c>
      <c r="AM10" s="82">
        <f t="shared" si="0"/>
        <v>44197</v>
      </c>
      <c r="AN10" s="82">
        <f t="shared" si="0"/>
        <v>44228</v>
      </c>
      <c r="AO10" s="82">
        <f t="shared" si="0"/>
        <v>44256</v>
      </c>
      <c r="AP10" s="82">
        <f t="shared" si="0"/>
        <v>44287</v>
      </c>
      <c r="AQ10" s="82">
        <f t="shared" si="0"/>
        <v>44317</v>
      </c>
      <c r="AR10" s="82">
        <f t="shared" si="0"/>
        <v>44348</v>
      </c>
      <c r="AS10" s="82">
        <f t="shared" si="0"/>
        <v>44378</v>
      </c>
      <c r="AT10" s="82">
        <f t="shared" si="0"/>
        <v>44409</v>
      </c>
      <c r="AU10" s="82">
        <f t="shared" si="0"/>
        <v>44440</v>
      </c>
      <c r="AV10" s="82">
        <f t="shared" si="0"/>
        <v>44470</v>
      </c>
      <c r="AW10" s="82">
        <f t="shared" si="0"/>
        <v>44501</v>
      </c>
      <c r="AX10" s="82">
        <f t="shared" si="0"/>
        <v>44531</v>
      </c>
      <c r="AY10" s="82">
        <f t="shared" si="0"/>
        <v>44562</v>
      </c>
      <c r="AZ10" s="82">
        <f t="shared" si="0"/>
        <v>44593</v>
      </c>
      <c r="BA10" s="82">
        <f t="shared" si="0"/>
        <v>44621</v>
      </c>
      <c r="BB10" s="82">
        <f t="shared" si="0"/>
        <v>44652</v>
      </c>
      <c r="BC10" s="82">
        <f t="shared" si="0"/>
        <v>44682</v>
      </c>
      <c r="BD10" s="82">
        <f t="shared" si="0"/>
        <v>44713</v>
      </c>
      <c r="BE10" s="82">
        <f t="shared" si="0"/>
        <v>44743</v>
      </c>
      <c r="BF10" s="82">
        <f t="shared" si="0"/>
        <v>44774</v>
      </c>
      <c r="BG10" s="82">
        <f t="shared" si="0"/>
        <v>44805</v>
      </c>
      <c r="BH10" s="82">
        <f t="shared" si="0"/>
        <v>44835</v>
      </c>
      <c r="BI10" s="82">
        <f t="shared" si="0"/>
        <v>44866</v>
      </c>
      <c r="BJ10" s="82">
        <f t="shared" si="0"/>
        <v>44896</v>
      </c>
      <c r="BK10" s="100"/>
    </row>
    <row r="11" spans="2:63">
      <c r="B11" s="71" t="str">
        <f>Config!$B$14</f>
        <v>Activité de revenu 1</v>
      </c>
      <c r="C11" s="95">
        <f>'Charges variables'!C9*Config!$C79</f>
        <v>0</v>
      </c>
      <c r="D11" s="95">
        <f>'Charges variables'!D9*Config!$C79</f>
        <v>0</v>
      </c>
      <c r="E11" s="95">
        <f>'Charges variables'!E9*Config!$C79</f>
        <v>0</v>
      </c>
      <c r="F11" s="95">
        <f>'Charges variables'!F9*Config!$C79</f>
        <v>0</v>
      </c>
      <c r="G11" s="95">
        <f>'Charges variables'!G9*Config!$C79</f>
        <v>0</v>
      </c>
      <c r="H11" s="95">
        <f>'Charges variables'!H9*Config!$C79</f>
        <v>0</v>
      </c>
      <c r="I11" s="95">
        <f>'Charges variables'!I9*Config!$C79</f>
        <v>0</v>
      </c>
      <c r="J11" s="95">
        <f>'Charges variables'!J9*Config!$C79</f>
        <v>0</v>
      </c>
      <c r="K11" s="95">
        <f>'Charges variables'!K9*Config!$C79</f>
        <v>0</v>
      </c>
      <c r="L11" s="95">
        <f>'Charges variables'!L9*Config!$C79</f>
        <v>0</v>
      </c>
      <c r="M11" s="95">
        <f>'Charges variables'!M9*Config!$C79</f>
        <v>0</v>
      </c>
      <c r="N11" s="95">
        <f>'Charges variables'!N9*Config!$C79</f>
        <v>0</v>
      </c>
      <c r="O11" s="95">
        <f>'Charges variables'!O9*Config!$C79</f>
        <v>0</v>
      </c>
      <c r="P11" s="95">
        <f>'Charges variables'!P9*Config!$C79</f>
        <v>0</v>
      </c>
      <c r="Q11" s="95">
        <f>'Charges variables'!Q9*Config!$C79</f>
        <v>0</v>
      </c>
      <c r="R11" s="95">
        <f>'Charges variables'!R9*Config!$C79</f>
        <v>0</v>
      </c>
      <c r="S11" s="95">
        <f>'Charges variables'!S9*Config!$C79</f>
        <v>0</v>
      </c>
      <c r="T11" s="95">
        <f>'Charges variables'!T9*Config!$C79</f>
        <v>0</v>
      </c>
      <c r="U11" s="95">
        <f>'Charges variables'!U9*Config!$C79</f>
        <v>0</v>
      </c>
      <c r="V11" s="95">
        <f>'Charges variables'!V9*Config!$C79</f>
        <v>0</v>
      </c>
      <c r="W11" s="95">
        <f>'Charges variables'!W9*Config!$C79</f>
        <v>0</v>
      </c>
      <c r="X11" s="95">
        <f>'Charges variables'!X9*Config!$C79</f>
        <v>0</v>
      </c>
      <c r="Y11" s="95">
        <f>'Charges variables'!Y9*Config!$C79</f>
        <v>0</v>
      </c>
      <c r="Z11" s="95">
        <f>'Charges variables'!Z9*Config!$C79</f>
        <v>0</v>
      </c>
      <c r="AA11" s="95">
        <f>'Charges variables'!AA9*Config!$C79</f>
        <v>0</v>
      </c>
      <c r="AB11" s="95">
        <f>'Charges variables'!AB9*Config!$C79</f>
        <v>0</v>
      </c>
      <c r="AC11" s="95">
        <f>'Charges variables'!AC9*Config!$C79</f>
        <v>0</v>
      </c>
      <c r="AD11" s="95">
        <f>'Charges variables'!AD9*Config!$C79</f>
        <v>0</v>
      </c>
      <c r="AE11" s="95">
        <f>'Charges variables'!AE9*Config!$C79</f>
        <v>0</v>
      </c>
      <c r="AF11" s="95">
        <f>'Charges variables'!AF9*Config!$C79</f>
        <v>0</v>
      </c>
      <c r="AG11" s="95">
        <f>'Charges variables'!AG9*Config!$C79</f>
        <v>0</v>
      </c>
      <c r="AH11" s="95">
        <f>'Charges variables'!AH9*Config!$C79</f>
        <v>0</v>
      </c>
      <c r="AI11" s="95">
        <f>'Charges variables'!AI9*Config!$C79</f>
        <v>0</v>
      </c>
      <c r="AJ11" s="95">
        <f>'Charges variables'!AJ9*Config!$C79</f>
        <v>0</v>
      </c>
      <c r="AK11" s="95">
        <f>'Charges variables'!AK9*Config!$C79</f>
        <v>0</v>
      </c>
      <c r="AL11" s="95">
        <f>'Charges variables'!AL9*Config!$C79</f>
        <v>0</v>
      </c>
      <c r="AM11" s="95">
        <f>'Charges variables'!AM9*Config!$C79</f>
        <v>0</v>
      </c>
      <c r="AN11" s="95">
        <f>'Charges variables'!AN9*Config!$C79</f>
        <v>0</v>
      </c>
      <c r="AO11" s="95">
        <f>'Charges variables'!AO9*Config!$C79</f>
        <v>0</v>
      </c>
      <c r="AP11" s="95">
        <f>'Charges variables'!AP9*Config!$C79</f>
        <v>0</v>
      </c>
      <c r="AQ11" s="95">
        <f>'Charges variables'!AQ9*Config!$C79</f>
        <v>0</v>
      </c>
      <c r="AR11" s="95">
        <f>'Charges variables'!AR9*Config!$C79</f>
        <v>0</v>
      </c>
      <c r="AS11" s="95">
        <f>'Charges variables'!AS9*Config!$C79</f>
        <v>0</v>
      </c>
      <c r="AT11" s="95">
        <f>'Charges variables'!AT9*Config!$C79</f>
        <v>0</v>
      </c>
      <c r="AU11" s="95">
        <f>'Charges variables'!AU9*Config!$C79</f>
        <v>0</v>
      </c>
      <c r="AV11" s="95">
        <f>'Charges variables'!AV9*Config!$C79</f>
        <v>0</v>
      </c>
      <c r="AW11" s="95">
        <f>'Charges variables'!AW9*Config!$C79</f>
        <v>0</v>
      </c>
      <c r="AX11" s="95">
        <f>'Charges variables'!AX9*Config!$C79</f>
        <v>0</v>
      </c>
      <c r="AY11" s="95">
        <f>'Charges variables'!AY9*Config!$C79</f>
        <v>0</v>
      </c>
      <c r="AZ11" s="95">
        <f>'Charges variables'!AZ9*Config!$C79</f>
        <v>0</v>
      </c>
      <c r="BA11" s="95">
        <f>'Charges variables'!BA9*Config!$C79</f>
        <v>0</v>
      </c>
      <c r="BB11" s="95">
        <f>'Charges variables'!BB9*Config!$C79</f>
        <v>0</v>
      </c>
      <c r="BC11" s="95">
        <f>'Charges variables'!BC9*Config!$C79</f>
        <v>0</v>
      </c>
      <c r="BD11" s="95">
        <f>'Charges variables'!BD9*Config!$C79</f>
        <v>0</v>
      </c>
      <c r="BE11" s="95">
        <f>'Charges variables'!BE9*Config!$C79</f>
        <v>0</v>
      </c>
      <c r="BF11" s="95">
        <f>'Charges variables'!BF9*Config!$C79</f>
        <v>0</v>
      </c>
      <c r="BG11" s="95">
        <f>'Charges variables'!BG9*Config!$C79</f>
        <v>0</v>
      </c>
      <c r="BH11" s="95">
        <f>'Charges variables'!BH9*Config!$C79</f>
        <v>0</v>
      </c>
      <c r="BI11" s="95">
        <f>'Charges variables'!BI9*Config!$C79</f>
        <v>0</v>
      </c>
      <c r="BJ11" s="95">
        <f>'Charges variables'!BJ9*Config!$C79</f>
        <v>0</v>
      </c>
      <c r="BK11" s="100"/>
    </row>
    <row r="12" spans="2:63">
      <c r="B12" s="71" t="str">
        <f>Config!$B$15</f>
        <v>Activité de revenu 2</v>
      </c>
      <c r="C12" s="95">
        <f>'Charges variables'!C10*Config!$C80</f>
        <v>0</v>
      </c>
      <c r="D12" s="95">
        <f>'Charges variables'!D10*Config!$C80</f>
        <v>0</v>
      </c>
      <c r="E12" s="95">
        <f>'Charges variables'!E10*Config!$C80</f>
        <v>0</v>
      </c>
      <c r="F12" s="95">
        <f>'Charges variables'!F10*Config!$C80</f>
        <v>0</v>
      </c>
      <c r="G12" s="95">
        <f>'Charges variables'!G10*Config!$C80</f>
        <v>0</v>
      </c>
      <c r="H12" s="95">
        <f>'Charges variables'!H10*Config!$C80</f>
        <v>0</v>
      </c>
      <c r="I12" s="95">
        <f>'Charges variables'!I10*Config!$C80</f>
        <v>0</v>
      </c>
      <c r="J12" s="95">
        <f>'Charges variables'!J10*Config!$C80</f>
        <v>0</v>
      </c>
      <c r="K12" s="95">
        <f>'Charges variables'!K10*Config!$C80</f>
        <v>0</v>
      </c>
      <c r="L12" s="95">
        <f>'Charges variables'!L10*Config!$C80</f>
        <v>0</v>
      </c>
      <c r="M12" s="95">
        <f>'Charges variables'!M10*Config!$C80</f>
        <v>0</v>
      </c>
      <c r="N12" s="95">
        <f>'Charges variables'!N10*Config!$C80</f>
        <v>0</v>
      </c>
      <c r="O12" s="95">
        <f>'Charges variables'!O10*Config!$C80</f>
        <v>0</v>
      </c>
      <c r="P12" s="95">
        <f>'Charges variables'!P10*Config!$C80</f>
        <v>0</v>
      </c>
      <c r="Q12" s="95">
        <f>'Charges variables'!Q10*Config!$C80</f>
        <v>0</v>
      </c>
      <c r="R12" s="95">
        <f>'Charges variables'!R10*Config!$C80</f>
        <v>0</v>
      </c>
      <c r="S12" s="95">
        <f>'Charges variables'!S10*Config!$C80</f>
        <v>0</v>
      </c>
      <c r="T12" s="95">
        <f>'Charges variables'!T10*Config!$C80</f>
        <v>0</v>
      </c>
      <c r="U12" s="95">
        <f>'Charges variables'!U10*Config!$C80</f>
        <v>0</v>
      </c>
      <c r="V12" s="95">
        <f>'Charges variables'!V10*Config!$C80</f>
        <v>0</v>
      </c>
      <c r="W12" s="95">
        <f>'Charges variables'!W10*Config!$C80</f>
        <v>0</v>
      </c>
      <c r="X12" s="95">
        <f>'Charges variables'!X10*Config!$C80</f>
        <v>0</v>
      </c>
      <c r="Y12" s="95">
        <f>'Charges variables'!Y10*Config!$C80</f>
        <v>0</v>
      </c>
      <c r="Z12" s="95">
        <f>'Charges variables'!Z10*Config!$C80</f>
        <v>0</v>
      </c>
      <c r="AA12" s="95">
        <f>'Charges variables'!AA10*Config!$C80</f>
        <v>0</v>
      </c>
      <c r="AB12" s="95">
        <f>'Charges variables'!AB10*Config!$C80</f>
        <v>0</v>
      </c>
      <c r="AC12" s="95">
        <f>'Charges variables'!AC10*Config!$C80</f>
        <v>0</v>
      </c>
      <c r="AD12" s="95">
        <f>'Charges variables'!AD10*Config!$C80</f>
        <v>0</v>
      </c>
      <c r="AE12" s="95">
        <f>'Charges variables'!AE10*Config!$C80</f>
        <v>0</v>
      </c>
      <c r="AF12" s="95">
        <f>'Charges variables'!AF10*Config!$C80</f>
        <v>0</v>
      </c>
      <c r="AG12" s="95">
        <f>'Charges variables'!AG10*Config!$C80</f>
        <v>0</v>
      </c>
      <c r="AH12" s="95">
        <f>'Charges variables'!AH10*Config!$C80</f>
        <v>0</v>
      </c>
      <c r="AI12" s="95">
        <f>'Charges variables'!AI10*Config!$C80</f>
        <v>0</v>
      </c>
      <c r="AJ12" s="95">
        <f>'Charges variables'!AJ10*Config!$C80</f>
        <v>0</v>
      </c>
      <c r="AK12" s="95">
        <f>'Charges variables'!AK10*Config!$C80</f>
        <v>0</v>
      </c>
      <c r="AL12" s="95">
        <f>'Charges variables'!AL10*Config!$C80</f>
        <v>0</v>
      </c>
      <c r="AM12" s="95">
        <f>'Charges variables'!AM10*Config!$C80</f>
        <v>0</v>
      </c>
      <c r="AN12" s="95">
        <f>'Charges variables'!AN10*Config!$C80</f>
        <v>0</v>
      </c>
      <c r="AO12" s="95">
        <f>'Charges variables'!AO10*Config!$C80</f>
        <v>0</v>
      </c>
      <c r="AP12" s="95">
        <f>'Charges variables'!AP10*Config!$C80</f>
        <v>0</v>
      </c>
      <c r="AQ12" s="95">
        <f>'Charges variables'!AQ10*Config!$C80</f>
        <v>0</v>
      </c>
      <c r="AR12" s="95">
        <f>'Charges variables'!AR10*Config!$C80</f>
        <v>0</v>
      </c>
      <c r="AS12" s="95">
        <f>'Charges variables'!AS10*Config!$C80</f>
        <v>0</v>
      </c>
      <c r="AT12" s="95">
        <f>'Charges variables'!AT10*Config!$C80</f>
        <v>0</v>
      </c>
      <c r="AU12" s="95">
        <f>'Charges variables'!AU10*Config!$C80</f>
        <v>0</v>
      </c>
      <c r="AV12" s="95">
        <f>'Charges variables'!AV10*Config!$C80</f>
        <v>0</v>
      </c>
      <c r="AW12" s="95">
        <f>'Charges variables'!AW10*Config!$C80</f>
        <v>0</v>
      </c>
      <c r="AX12" s="95">
        <f>'Charges variables'!AX10*Config!$C80</f>
        <v>0</v>
      </c>
      <c r="AY12" s="95">
        <f>'Charges variables'!AY10*Config!$C80</f>
        <v>0</v>
      </c>
      <c r="AZ12" s="95">
        <f>'Charges variables'!AZ10*Config!$C80</f>
        <v>0</v>
      </c>
      <c r="BA12" s="95">
        <f>'Charges variables'!BA10*Config!$C80</f>
        <v>0</v>
      </c>
      <c r="BB12" s="95">
        <f>'Charges variables'!BB10*Config!$C80</f>
        <v>0</v>
      </c>
      <c r="BC12" s="95">
        <f>'Charges variables'!BC10*Config!$C80</f>
        <v>0</v>
      </c>
      <c r="BD12" s="95">
        <f>'Charges variables'!BD10*Config!$C80</f>
        <v>0</v>
      </c>
      <c r="BE12" s="95">
        <f>'Charges variables'!BE10*Config!$C80</f>
        <v>0</v>
      </c>
      <c r="BF12" s="95">
        <f>'Charges variables'!BF10*Config!$C80</f>
        <v>0</v>
      </c>
      <c r="BG12" s="95">
        <f>'Charges variables'!BG10*Config!$C80</f>
        <v>0</v>
      </c>
      <c r="BH12" s="95">
        <f>'Charges variables'!BH10*Config!$C80</f>
        <v>0</v>
      </c>
      <c r="BI12" s="95">
        <f>'Charges variables'!BI10*Config!$C80</f>
        <v>0</v>
      </c>
      <c r="BJ12" s="95">
        <f>'Charges variables'!BJ10*Config!$C80</f>
        <v>0</v>
      </c>
      <c r="BK12" s="100"/>
    </row>
    <row r="13" spans="2:63">
      <c r="B13" s="71" t="str">
        <f>Config!$B$16</f>
        <v>ETC …</v>
      </c>
      <c r="C13" s="95">
        <f>'Charges variables'!C11*Config!$C81</f>
        <v>0</v>
      </c>
      <c r="D13" s="95">
        <f>'Charges variables'!D11*Config!$C81</f>
        <v>0</v>
      </c>
      <c r="E13" s="95">
        <f>'Charges variables'!E11*Config!$C81</f>
        <v>0</v>
      </c>
      <c r="F13" s="95">
        <f>'Charges variables'!F11*Config!$C81</f>
        <v>0</v>
      </c>
      <c r="G13" s="95">
        <f>'Charges variables'!G11*Config!$C81</f>
        <v>0</v>
      </c>
      <c r="H13" s="95">
        <f>'Charges variables'!H11*Config!$C81</f>
        <v>0</v>
      </c>
      <c r="I13" s="95">
        <f>'Charges variables'!I11*Config!$C81</f>
        <v>0</v>
      </c>
      <c r="J13" s="95">
        <f>'Charges variables'!J11*Config!$C81</f>
        <v>0</v>
      </c>
      <c r="K13" s="95">
        <f>'Charges variables'!K11*Config!$C81</f>
        <v>0</v>
      </c>
      <c r="L13" s="95">
        <f>'Charges variables'!L11*Config!$C81</f>
        <v>0</v>
      </c>
      <c r="M13" s="95">
        <f>'Charges variables'!M11*Config!$C81</f>
        <v>0</v>
      </c>
      <c r="N13" s="95">
        <f>'Charges variables'!N11*Config!$C81</f>
        <v>0</v>
      </c>
      <c r="O13" s="95">
        <f>'Charges variables'!O11*Config!$C81</f>
        <v>0</v>
      </c>
      <c r="P13" s="95">
        <f>'Charges variables'!P11*Config!$C81</f>
        <v>0</v>
      </c>
      <c r="Q13" s="95">
        <f>'Charges variables'!Q11*Config!$C81</f>
        <v>0</v>
      </c>
      <c r="R13" s="95">
        <f>'Charges variables'!R11*Config!$C81</f>
        <v>0</v>
      </c>
      <c r="S13" s="95">
        <f>'Charges variables'!S11*Config!$C81</f>
        <v>0</v>
      </c>
      <c r="T13" s="95">
        <f>'Charges variables'!T11*Config!$C81</f>
        <v>0</v>
      </c>
      <c r="U13" s="95">
        <f>'Charges variables'!U11*Config!$C81</f>
        <v>0</v>
      </c>
      <c r="V13" s="95">
        <f>'Charges variables'!V11*Config!$C81</f>
        <v>0</v>
      </c>
      <c r="W13" s="95">
        <f>'Charges variables'!W11*Config!$C81</f>
        <v>0</v>
      </c>
      <c r="X13" s="95">
        <f>'Charges variables'!X11*Config!$C81</f>
        <v>0</v>
      </c>
      <c r="Y13" s="95">
        <f>'Charges variables'!Y11*Config!$C81</f>
        <v>0</v>
      </c>
      <c r="Z13" s="95">
        <f>'Charges variables'!Z11*Config!$C81</f>
        <v>0</v>
      </c>
      <c r="AA13" s="95">
        <f>'Charges variables'!AA11*Config!$C81</f>
        <v>0</v>
      </c>
      <c r="AB13" s="95">
        <f>'Charges variables'!AB11*Config!$C81</f>
        <v>0</v>
      </c>
      <c r="AC13" s="95">
        <f>'Charges variables'!AC11*Config!$C81</f>
        <v>0</v>
      </c>
      <c r="AD13" s="95">
        <f>'Charges variables'!AD11*Config!$C81</f>
        <v>0</v>
      </c>
      <c r="AE13" s="95">
        <f>'Charges variables'!AE11*Config!$C81</f>
        <v>0</v>
      </c>
      <c r="AF13" s="95">
        <f>'Charges variables'!AF11*Config!$C81</f>
        <v>0</v>
      </c>
      <c r="AG13" s="95">
        <f>'Charges variables'!AG11*Config!$C81</f>
        <v>0</v>
      </c>
      <c r="AH13" s="95">
        <f>'Charges variables'!AH11*Config!$C81</f>
        <v>0</v>
      </c>
      <c r="AI13" s="95">
        <f>'Charges variables'!AI11*Config!$C81</f>
        <v>0</v>
      </c>
      <c r="AJ13" s="95">
        <f>'Charges variables'!AJ11*Config!$C81</f>
        <v>0</v>
      </c>
      <c r="AK13" s="95">
        <f>'Charges variables'!AK11*Config!$C81</f>
        <v>0</v>
      </c>
      <c r="AL13" s="95">
        <f>'Charges variables'!AL11*Config!$C81</f>
        <v>0</v>
      </c>
      <c r="AM13" s="95">
        <f>'Charges variables'!AM11*Config!$C81</f>
        <v>0</v>
      </c>
      <c r="AN13" s="95">
        <f>'Charges variables'!AN11*Config!$C81</f>
        <v>0</v>
      </c>
      <c r="AO13" s="95">
        <f>'Charges variables'!AO11*Config!$C81</f>
        <v>0</v>
      </c>
      <c r="AP13" s="95">
        <f>'Charges variables'!AP11*Config!$C81</f>
        <v>0</v>
      </c>
      <c r="AQ13" s="95">
        <f>'Charges variables'!AQ11*Config!$C81</f>
        <v>0</v>
      </c>
      <c r="AR13" s="95">
        <f>'Charges variables'!AR11*Config!$C81</f>
        <v>0</v>
      </c>
      <c r="AS13" s="95">
        <f>'Charges variables'!AS11*Config!$C81</f>
        <v>0</v>
      </c>
      <c r="AT13" s="95">
        <f>'Charges variables'!AT11*Config!$C81</f>
        <v>0</v>
      </c>
      <c r="AU13" s="95">
        <f>'Charges variables'!AU11*Config!$C81</f>
        <v>0</v>
      </c>
      <c r="AV13" s="95">
        <f>'Charges variables'!AV11*Config!$C81</f>
        <v>0</v>
      </c>
      <c r="AW13" s="95">
        <f>'Charges variables'!AW11*Config!$C81</f>
        <v>0</v>
      </c>
      <c r="AX13" s="95">
        <f>'Charges variables'!AX11*Config!$C81</f>
        <v>0</v>
      </c>
      <c r="AY13" s="95">
        <f>'Charges variables'!AY11*Config!$C81</f>
        <v>0</v>
      </c>
      <c r="AZ13" s="95">
        <f>'Charges variables'!AZ11*Config!$C81</f>
        <v>0</v>
      </c>
      <c r="BA13" s="95">
        <f>'Charges variables'!BA11*Config!$C81</f>
        <v>0</v>
      </c>
      <c r="BB13" s="95">
        <f>'Charges variables'!BB11*Config!$C81</f>
        <v>0</v>
      </c>
      <c r="BC13" s="95">
        <f>'Charges variables'!BC11*Config!$C81</f>
        <v>0</v>
      </c>
      <c r="BD13" s="95">
        <f>'Charges variables'!BD11*Config!$C81</f>
        <v>0</v>
      </c>
      <c r="BE13" s="95">
        <f>'Charges variables'!BE11*Config!$C81</f>
        <v>0</v>
      </c>
      <c r="BF13" s="95">
        <f>'Charges variables'!BF11*Config!$C81</f>
        <v>0</v>
      </c>
      <c r="BG13" s="95">
        <f>'Charges variables'!BG11*Config!$C81</f>
        <v>0</v>
      </c>
      <c r="BH13" s="95">
        <f>'Charges variables'!BH11*Config!$C81</f>
        <v>0</v>
      </c>
      <c r="BI13" s="95">
        <f>'Charges variables'!BI11*Config!$C81</f>
        <v>0</v>
      </c>
      <c r="BJ13" s="95">
        <f>'Charges variables'!BJ11*Config!$C81</f>
        <v>0</v>
      </c>
      <c r="BK13" s="100"/>
    </row>
    <row r="14" spans="2:63">
      <c r="B14" s="71">
        <f>Config!$B$17</f>
        <v>0</v>
      </c>
      <c r="C14" s="95">
        <f>'Charges variables'!C12*Config!$C82</f>
        <v>0</v>
      </c>
      <c r="D14" s="95">
        <f>'Charges variables'!D12*Config!$C82</f>
        <v>0</v>
      </c>
      <c r="E14" s="95">
        <f>'Charges variables'!E12*Config!$C82</f>
        <v>0</v>
      </c>
      <c r="F14" s="95">
        <f>'Charges variables'!F12*Config!$C82</f>
        <v>0</v>
      </c>
      <c r="G14" s="95">
        <f>'Charges variables'!G12*Config!$C82</f>
        <v>0</v>
      </c>
      <c r="H14" s="95">
        <f>'Charges variables'!H12*Config!$C82</f>
        <v>0</v>
      </c>
      <c r="I14" s="95">
        <f>'Charges variables'!I12*Config!$C82</f>
        <v>0</v>
      </c>
      <c r="J14" s="95">
        <f>'Charges variables'!J12*Config!$C82</f>
        <v>0</v>
      </c>
      <c r="K14" s="95">
        <f>'Charges variables'!K12*Config!$C82</f>
        <v>0</v>
      </c>
      <c r="L14" s="95">
        <f>'Charges variables'!L12*Config!$C82</f>
        <v>0</v>
      </c>
      <c r="M14" s="95">
        <f>'Charges variables'!M12*Config!$C82</f>
        <v>0</v>
      </c>
      <c r="N14" s="95">
        <f>'Charges variables'!N12*Config!$C82</f>
        <v>0</v>
      </c>
      <c r="O14" s="95">
        <f>'Charges variables'!O12*Config!$C82</f>
        <v>0</v>
      </c>
      <c r="P14" s="95">
        <f>'Charges variables'!P12*Config!$C82</f>
        <v>0</v>
      </c>
      <c r="Q14" s="95">
        <f>'Charges variables'!Q12*Config!$C82</f>
        <v>0</v>
      </c>
      <c r="R14" s="95">
        <f>'Charges variables'!R12*Config!$C82</f>
        <v>0</v>
      </c>
      <c r="S14" s="95">
        <f>'Charges variables'!S12*Config!$C82</f>
        <v>0</v>
      </c>
      <c r="T14" s="95">
        <f>'Charges variables'!T12*Config!$C82</f>
        <v>0</v>
      </c>
      <c r="U14" s="95">
        <f>'Charges variables'!U12*Config!$C82</f>
        <v>0</v>
      </c>
      <c r="V14" s="95">
        <f>'Charges variables'!V12*Config!$C82</f>
        <v>0</v>
      </c>
      <c r="W14" s="95">
        <f>'Charges variables'!W12*Config!$C82</f>
        <v>0</v>
      </c>
      <c r="X14" s="95">
        <f>'Charges variables'!X12*Config!$C82</f>
        <v>0</v>
      </c>
      <c r="Y14" s="95">
        <f>'Charges variables'!Y12*Config!$C82</f>
        <v>0</v>
      </c>
      <c r="Z14" s="95">
        <f>'Charges variables'!Z12*Config!$C82</f>
        <v>0</v>
      </c>
      <c r="AA14" s="95">
        <f>'Charges variables'!AA12*Config!$C82</f>
        <v>0</v>
      </c>
      <c r="AB14" s="95">
        <f>'Charges variables'!AB12*Config!$C82</f>
        <v>0</v>
      </c>
      <c r="AC14" s="95">
        <f>'Charges variables'!AC12*Config!$C82</f>
        <v>0</v>
      </c>
      <c r="AD14" s="95">
        <f>'Charges variables'!AD12*Config!$C82</f>
        <v>0</v>
      </c>
      <c r="AE14" s="95">
        <f>'Charges variables'!AE12*Config!$C82</f>
        <v>0</v>
      </c>
      <c r="AF14" s="95">
        <f>'Charges variables'!AF12*Config!$C82</f>
        <v>0</v>
      </c>
      <c r="AG14" s="95">
        <f>'Charges variables'!AG12*Config!$C82</f>
        <v>0</v>
      </c>
      <c r="AH14" s="95">
        <f>'Charges variables'!AH12*Config!$C82</f>
        <v>0</v>
      </c>
      <c r="AI14" s="95">
        <f>'Charges variables'!AI12*Config!$C82</f>
        <v>0</v>
      </c>
      <c r="AJ14" s="95">
        <f>'Charges variables'!AJ12*Config!$C82</f>
        <v>0</v>
      </c>
      <c r="AK14" s="95">
        <f>'Charges variables'!AK12*Config!$C82</f>
        <v>0</v>
      </c>
      <c r="AL14" s="95">
        <f>'Charges variables'!AL12*Config!$C82</f>
        <v>0</v>
      </c>
      <c r="AM14" s="95">
        <f>'Charges variables'!AM12*Config!$C82</f>
        <v>0</v>
      </c>
      <c r="AN14" s="95">
        <f>'Charges variables'!AN12*Config!$C82</f>
        <v>0</v>
      </c>
      <c r="AO14" s="95">
        <f>'Charges variables'!AO12*Config!$C82</f>
        <v>0</v>
      </c>
      <c r="AP14" s="95">
        <f>'Charges variables'!AP12*Config!$C82</f>
        <v>0</v>
      </c>
      <c r="AQ14" s="95">
        <f>'Charges variables'!AQ12*Config!$C82</f>
        <v>0</v>
      </c>
      <c r="AR14" s="95">
        <f>'Charges variables'!AR12*Config!$C82</f>
        <v>0</v>
      </c>
      <c r="AS14" s="95">
        <f>'Charges variables'!AS12*Config!$C82</f>
        <v>0</v>
      </c>
      <c r="AT14" s="95">
        <f>'Charges variables'!AT12*Config!$C82</f>
        <v>0</v>
      </c>
      <c r="AU14" s="95">
        <f>'Charges variables'!AU12*Config!$C82</f>
        <v>0</v>
      </c>
      <c r="AV14" s="95">
        <f>'Charges variables'!AV12*Config!$C82</f>
        <v>0</v>
      </c>
      <c r="AW14" s="95">
        <f>'Charges variables'!AW12*Config!$C82</f>
        <v>0</v>
      </c>
      <c r="AX14" s="95">
        <f>'Charges variables'!AX12*Config!$C82</f>
        <v>0</v>
      </c>
      <c r="AY14" s="95">
        <f>'Charges variables'!AY12*Config!$C82</f>
        <v>0</v>
      </c>
      <c r="AZ14" s="95">
        <f>'Charges variables'!AZ12*Config!$C82</f>
        <v>0</v>
      </c>
      <c r="BA14" s="95">
        <f>'Charges variables'!BA12*Config!$C82</f>
        <v>0</v>
      </c>
      <c r="BB14" s="95">
        <f>'Charges variables'!BB12*Config!$C82</f>
        <v>0</v>
      </c>
      <c r="BC14" s="95">
        <f>'Charges variables'!BC12*Config!$C82</f>
        <v>0</v>
      </c>
      <c r="BD14" s="95">
        <f>'Charges variables'!BD12*Config!$C82</f>
        <v>0</v>
      </c>
      <c r="BE14" s="95">
        <f>'Charges variables'!BE12*Config!$C82</f>
        <v>0</v>
      </c>
      <c r="BF14" s="95">
        <f>'Charges variables'!BF12*Config!$C82</f>
        <v>0</v>
      </c>
      <c r="BG14" s="95">
        <f>'Charges variables'!BG12*Config!$C82</f>
        <v>0</v>
      </c>
      <c r="BH14" s="95">
        <f>'Charges variables'!BH12*Config!$C82</f>
        <v>0</v>
      </c>
      <c r="BI14" s="95">
        <f>'Charges variables'!BI12*Config!$C82</f>
        <v>0</v>
      </c>
      <c r="BJ14" s="95">
        <f>'Charges variables'!BJ12*Config!$C82</f>
        <v>0</v>
      </c>
      <c r="BK14" s="100"/>
    </row>
    <row r="15" spans="2:63">
      <c r="B15" s="71">
        <f>Config!$B$18</f>
        <v>0</v>
      </c>
      <c r="C15" s="95">
        <f>'Charges variables'!C13*Config!$C83</f>
        <v>0</v>
      </c>
      <c r="D15" s="95">
        <f>'Charges variables'!D13*Config!$C83</f>
        <v>0</v>
      </c>
      <c r="E15" s="95">
        <f>'Charges variables'!E13*Config!$C83</f>
        <v>0</v>
      </c>
      <c r="F15" s="95">
        <f>'Charges variables'!F13*Config!$C83</f>
        <v>0</v>
      </c>
      <c r="G15" s="95">
        <f>'Charges variables'!G13*Config!$C83</f>
        <v>0</v>
      </c>
      <c r="H15" s="95">
        <f>'Charges variables'!H13*Config!$C83</f>
        <v>0</v>
      </c>
      <c r="I15" s="95">
        <f>'Charges variables'!I13*Config!$C83</f>
        <v>0</v>
      </c>
      <c r="J15" s="95">
        <f>'Charges variables'!J13*Config!$C83</f>
        <v>0</v>
      </c>
      <c r="K15" s="95">
        <f>'Charges variables'!K13*Config!$C83</f>
        <v>0</v>
      </c>
      <c r="L15" s="95">
        <f>'Charges variables'!L13*Config!$C83</f>
        <v>0</v>
      </c>
      <c r="M15" s="95">
        <f>'Charges variables'!M13*Config!$C83</f>
        <v>0</v>
      </c>
      <c r="N15" s="95">
        <f>'Charges variables'!N13*Config!$C83</f>
        <v>0</v>
      </c>
      <c r="O15" s="95">
        <f>'Charges variables'!O13*Config!$C83</f>
        <v>0</v>
      </c>
      <c r="P15" s="95">
        <f>'Charges variables'!P13*Config!$C83</f>
        <v>0</v>
      </c>
      <c r="Q15" s="95">
        <f>'Charges variables'!Q13*Config!$C83</f>
        <v>0</v>
      </c>
      <c r="R15" s="95">
        <f>'Charges variables'!R13*Config!$C83</f>
        <v>0</v>
      </c>
      <c r="S15" s="95">
        <f>'Charges variables'!S13*Config!$C83</f>
        <v>0</v>
      </c>
      <c r="T15" s="95">
        <f>'Charges variables'!T13*Config!$C83</f>
        <v>0</v>
      </c>
      <c r="U15" s="95">
        <f>'Charges variables'!U13*Config!$C83</f>
        <v>0</v>
      </c>
      <c r="V15" s="95">
        <f>'Charges variables'!V13*Config!$C83</f>
        <v>0</v>
      </c>
      <c r="W15" s="95">
        <f>'Charges variables'!W13*Config!$C83</f>
        <v>0</v>
      </c>
      <c r="X15" s="95">
        <f>'Charges variables'!X13*Config!$C83</f>
        <v>0</v>
      </c>
      <c r="Y15" s="95">
        <f>'Charges variables'!Y13*Config!$C83</f>
        <v>0</v>
      </c>
      <c r="Z15" s="95">
        <f>'Charges variables'!Z13*Config!$C83</f>
        <v>0</v>
      </c>
      <c r="AA15" s="95">
        <f>'Charges variables'!AA13*Config!$C83</f>
        <v>0</v>
      </c>
      <c r="AB15" s="95">
        <f>'Charges variables'!AB13*Config!$C83</f>
        <v>0</v>
      </c>
      <c r="AC15" s="95">
        <f>'Charges variables'!AC13*Config!$C83</f>
        <v>0</v>
      </c>
      <c r="AD15" s="95">
        <f>'Charges variables'!AD13*Config!$C83</f>
        <v>0</v>
      </c>
      <c r="AE15" s="95">
        <f>'Charges variables'!AE13*Config!$C83</f>
        <v>0</v>
      </c>
      <c r="AF15" s="95">
        <f>'Charges variables'!AF13*Config!$C83</f>
        <v>0</v>
      </c>
      <c r="AG15" s="95">
        <f>'Charges variables'!AG13*Config!$C83</f>
        <v>0</v>
      </c>
      <c r="AH15" s="95">
        <f>'Charges variables'!AH13*Config!$C83</f>
        <v>0</v>
      </c>
      <c r="AI15" s="95">
        <f>'Charges variables'!AI13*Config!$C83</f>
        <v>0</v>
      </c>
      <c r="AJ15" s="95">
        <f>'Charges variables'!AJ13*Config!$C83</f>
        <v>0</v>
      </c>
      <c r="AK15" s="95">
        <f>'Charges variables'!AK13*Config!$C83</f>
        <v>0</v>
      </c>
      <c r="AL15" s="95">
        <f>'Charges variables'!AL13*Config!$C83</f>
        <v>0</v>
      </c>
      <c r="AM15" s="95">
        <f>'Charges variables'!AM13*Config!$C83</f>
        <v>0</v>
      </c>
      <c r="AN15" s="95">
        <f>'Charges variables'!AN13*Config!$C83</f>
        <v>0</v>
      </c>
      <c r="AO15" s="95">
        <f>'Charges variables'!AO13*Config!$C83</f>
        <v>0</v>
      </c>
      <c r="AP15" s="95">
        <f>'Charges variables'!AP13*Config!$C83</f>
        <v>0</v>
      </c>
      <c r="AQ15" s="95">
        <f>'Charges variables'!AQ13*Config!$C83</f>
        <v>0</v>
      </c>
      <c r="AR15" s="95">
        <f>'Charges variables'!AR13*Config!$C83</f>
        <v>0</v>
      </c>
      <c r="AS15" s="95">
        <f>'Charges variables'!AS13*Config!$C83</f>
        <v>0</v>
      </c>
      <c r="AT15" s="95">
        <f>'Charges variables'!AT13*Config!$C83</f>
        <v>0</v>
      </c>
      <c r="AU15" s="95">
        <f>'Charges variables'!AU13*Config!$C83</f>
        <v>0</v>
      </c>
      <c r="AV15" s="95">
        <f>'Charges variables'!AV13*Config!$C83</f>
        <v>0</v>
      </c>
      <c r="AW15" s="95">
        <f>'Charges variables'!AW13*Config!$C83</f>
        <v>0</v>
      </c>
      <c r="AX15" s="95">
        <f>'Charges variables'!AX13*Config!$C83</f>
        <v>0</v>
      </c>
      <c r="AY15" s="95">
        <f>'Charges variables'!AY13*Config!$C83</f>
        <v>0</v>
      </c>
      <c r="AZ15" s="95">
        <f>'Charges variables'!AZ13*Config!$C83</f>
        <v>0</v>
      </c>
      <c r="BA15" s="95">
        <f>'Charges variables'!BA13*Config!$C83</f>
        <v>0</v>
      </c>
      <c r="BB15" s="95">
        <f>'Charges variables'!BB13*Config!$C83</f>
        <v>0</v>
      </c>
      <c r="BC15" s="95">
        <f>'Charges variables'!BC13*Config!$C83</f>
        <v>0</v>
      </c>
      <c r="BD15" s="95">
        <f>'Charges variables'!BD13*Config!$C83</f>
        <v>0</v>
      </c>
      <c r="BE15" s="95">
        <f>'Charges variables'!BE13*Config!$C83</f>
        <v>0</v>
      </c>
      <c r="BF15" s="95">
        <f>'Charges variables'!BF13*Config!$C83</f>
        <v>0</v>
      </c>
      <c r="BG15" s="95">
        <f>'Charges variables'!BG13*Config!$C83</f>
        <v>0</v>
      </c>
      <c r="BH15" s="95">
        <f>'Charges variables'!BH13*Config!$C83</f>
        <v>0</v>
      </c>
      <c r="BI15" s="95">
        <f>'Charges variables'!BI13*Config!$C83</f>
        <v>0</v>
      </c>
      <c r="BJ15" s="95">
        <f>'Charges variables'!BJ13*Config!$C83</f>
        <v>0</v>
      </c>
      <c r="BK15" s="100"/>
    </row>
    <row r="16" spans="2:63">
      <c r="B16" s="71">
        <f>Config!$B$19</f>
        <v>0</v>
      </c>
      <c r="C16" s="95">
        <f>'Charges variables'!C14*Config!$C84</f>
        <v>0</v>
      </c>
      <c r="D16" s="95">
        <f>'Charges variables'!D14*Config!$C84</f>
        <v>0</v>
      </c>
      <c r="E16" s="95">
        <f>'Charges variables'!E14*Config!$C84</f>
        <v>0</v>
      </c>
      <c r="F16" s="95">
        <f>'Charges variables'!F14*Config!$C84</f>
        <v>0</v>
      </c>
      <c r="G16" s="95">
        <f>'Charges variables'!G14*Config!$C84</f>
        <v>0</v>
      </c>
      <c r="H16" s="95">
        <f>'Charges variables'!H14*Config!$C84</f>
        <v>0</v>
      </c>
      <c r="I16" s="95">
        <f>'Charges variables'!I14*Config!$C84</f>
        <v>0</v>
      </c>
      <c r="J16" s="95">
        <f>'Charges variables'!J14*Config!$C84</f>
        <v>0</v>
      </c>
      <c r="K16" s="95">
        <f>'Charges variables'!K14*Config!$C84</f>
        <v>0</v>
      </c>
      <c r="L16" s="95">
        <f>'Charges variables'!L14*Config!$C84</f>
        <v>0</v>
      </c>
      <c r="M16" s="95">
        <f>'Charges variables'!M14*Config!$C84</f>
        <v>0</v>
      </c>
      <c r="N16" s="95">
        <f>'Charges variables'!N14*Config!$C84</f>
        <v>0</v>
      </c>
      <c r="O16" s="95">
        <f>'Charges variables'!O14*Config!$C84</f>
        <v>0</v>
      </c>
      <c r="P16" s="95">
        <f>'Charges variables'!P14*Config!$C84</f>
        <v>0</v>
      </c>
      <c r="Q16" s="95">
        <f>'Charges variables'!Q14*Config!$C84</f>
        <v>0</v>
      </c>
      <c r="R16" s="95">
        <f>'Charges variables'!R14*Config!$C84</f>
        <v>0</v>
      </c>
      <c r="S16" s="95">
        <f>'Charges variables'!S14*Config!$C84</f>
        <v>0</v>
      </c>
      <c r="T16" s="95">
        <f>'Charges variables'!T14*Config!$C84</f>
        <v>0</v>
      </c>
      <c r="U16" s="95">
        <f>'Charges variables'!U14*Config!$C84</f>
        <v>0</v>
      </c>
      <c r="V16" s="95">
        <f>'Charges variables'!V14*Config!$C84</f>
        <v>0</v>
      </c>
      <c r="W16" s="95">
        <f>'Charges variables'!W14*Config!$C84</f>
        <v>0</v>
      </c>
      <c r="X16" s="95">
        <f>'Charges variables'!X14*Config!$C84</f>
        <v>0</v>
      </c>
      <c r="Y16" s="95">
        <f>'Charges variables'!Y14*Config!$C84</f>
        <v>0</v>
      </c>
      <c r="Z16" s="95">
        <f>'Charges variables'!Z14*Config!$C84</f>
        <v>0</v>
      </c>
      <c r="AA16" s="95">
        <f>'Charges variables'!AA14*Config!$C84</f>
        <v>0</v>
      </c>
      <c r="AB16" s="95">
        <f>'Charges variables'!AB14*Config!$C84</f>
        <v>0</v>
      </c>
      <c r="AC16" s="95">
        <f>'Charges variables'!AC14*Config!$C84</f>
        <v>0</v>
      </c>
      <c r="AD16" s="95">
        <f>'Charges variables'!AD14*Config!$C84</f>
        <v>0</v>
      </c>
      <c r="AE16" s="95">
        <f>'Charges variables'!AE14*Config!$C84</f>
        <v>0</v>
      </c>
      <c r="AF16" s="95">
        <f>'Charges variables'!AF14*Config!$C84</f>
        <v>0</v>
      </c>
      <c r="AG16" s="95">
        <f>'Charges variables'!AG14*Config!$C84</f>
        <v>0</v>
      </c>
      <c r="AH16" s="95">
        <f>'Charges variables'!AH14*Config!$C84</f>
        <v>0</v>
      </c>
      <c r="AI16" s="95">
        <f>'Charges variables'!AI14*Config!$C84</f>
        <v>0</v>
      </c>
      <c r="AJ16" s="95">
        <f>'Charges variables'!AJ14*Config!$C84</f>
        <v>0</v>
      </c>
      <c r="AK16" s="95">
        <f>'Charges variables'!AK14*Config!$C84</f>
        <v>0</v>
      </c>
      <c r="AL16" s="95">
        <f>'Charges variables'!AL14*Config!$C84</f>
        <v>0</v>
      </c>
      <c r="AM16" s="95">
        <f>'Charges variables'!AM14*Config!$C84</f>
        <v>0</v>
      </c>
      <c r="AN16" s="95">
        <f>'Charges variables'!AN14*Config!$C84</f>
        <v>0</v>
      </c>
      <c r="AO16" s="95">
        <f>'Charges variables'!AO14*Config!$C84</f>
        <v>0</v>
      </c>
      <c r="AP16" s="95">
        <f>'Charges variables'!AP14*Config!$C84</f>
        <v>0</v>
      </c>
      <c r="AQ16" s="95">
        <f>'Charges variables'!AQ14*Config!$C84</f>
        <v>0</v>
      </c>
      <c r="AR16" s="95">
        <f>'Charges variables'!AR14*Config!$C84</f>
        <v>0</v>
      </c>
      <c r="AS16" s="95">
        <f>'Charges variables'!AS14*Config!$C84</f>
        <v>0</v>
      </c>
      <c r="AT16" s="95">
        <f>'Charges variables'!AT14*Config!$C84</f>
        <v>0</v>
      </c>
      <c r="AU16" s="95">
        <f>'Charges variables'!AU14*Config!$C84</f>
        <v>0</v>
      </c>
      <c r="AV16" s="95">
        <f>'Charges variables'!AV14*Config!$C84</f>
        <v>0</v>
      </c>
      <c r="AW16" s="95">
        <f>'Charges variables'!AW14*Config!$C84</f>
        <v>0</v>
      </c>
      <c r="AX16" s="95">
        <f>'Charges variables'!AX14*Config!$C84</f>
        <v>0</v>
      </c>
      <c r="AY16" s="95">
        <f>'Charges variables'!AY14*Config!$C84</f>
        <v>0</v>
      </c>
      <c r="AZ16" s="95">
        <f>'Charges variables'!AZ14*Config!$C84</f>
        <v>0</v>
      </c>
      <c r="BA16" s="95">
        <f>'Charges variables'!BA14*Config!$C84</f>
        <v>0</v>
      </c>
      <c r="BB16" s="95">
        <f>'Charges variables'!BB14*Config!$C84</f>
        <v>0</v>
      </c>
      <c r="BC16" s="95">
        <f>'Charges variables'!BC14*Config!$C84</f>
        <v>0</v>
      </c>
      <c r="BD16" s="95">
        <f>'Charges variables'!BD14*Config!$C84</f>
        <v>0</v>
      </c>
      <c r="BE16" s="95">
        <f>'Charges variables'!BE14*Config!$C84</f>
        <v>0</v>
      </c>
      <c r="BF16" s="95">
        <f>'Charges variables'!BF14*Config!$C84</f>
        <v>0</v>
      </c>
      <c r="BG16" s="95">
        <f>'Charges variables'!BG14*Config!$C84</f>
        <v>0</v>
      </c>
      <c r="BH16" s="95">
        <f>'Charges variables'!BH14*Config!$C84</f>
        <v>0</v>
      </c>
      <c r="BI16" s="95">
        <f>'Charges variables'!BI14*Config!$C84</f>
        <v>0</v>
      </c>
      <c r="BJ16" s="95">
        <f>'Charges variables'!BJ14*Config!$C84</f>
        <v>0</v>
      </c>
      <c r="BK16" s="100"/>
    </row>
    <row r="17" spans="2:63">
      <c r="B17" s="71">
        <f>Config!$B$20</f>
        <v>0</v>
      </c>
      <c r="C17" s="95">
        <f>'Charges variables'!C15*Config!$C85</f>
        <v>0</v>
      </c>
      <c r="D17" s="95">
        <f>'Charges variables'!D15*Config!$C85</f>
        <v>0</v>
      </c>
      <c r="E17" s="95">
        <f>'Charges variables'!E15*Config!$C85</f>
        <v>0</v>
      </c>
      <c r="F17" s="95">
        <f>'Charges variables'!F15*Config!$C85</f>
        <v>0</v>
      </c>
      <c r="G17" s="95">
        <f>'Charges variables'!G15*Config!$C85</f>
        <v>0</v>
      </c>
      <c r="H17" s="95">
        <f>'Charges variables'!H15*Config!$C85</f>
        <v>0</v>
      </c>
      <c r="I17" s="95">
        <f>'Charges variables'!I15*Config!$C85</f>
        <v>0</v>
      </c>
      <c r="J17" s="95">
        <f>'Charges variables'!J15*Config!$C85</f>
        <v>0</v>
      </c>
      <c r="K17" s="95">
        <f>'Charges variables'!K15*Config!$C85</f>
        <v>0</v>
      </c>
      <c r="L17" s="95">
        <f>'Charges variables'!L15*Config!$C85</f>
        <v>0</v>
      </c>
      <c r="M17" s="95">
        <f>'Charges variables'!M15*Config!$C85</f>
        <v>0</v>
      </c>
      <c r="N17" s="95">
        <f>'Charges variables'!N15*Config!$C85</f>
        <v>0</v>
      </c>
      <c r="O17" s="95">
        <f>'Charges variables'!O15*Config!$C85</f>
        <v>0</v>
      </c>
      <c r="P17" s="95">
        <f>'Charges variables'!P15*Config!$C85</f>
        <v>0</v>
      </c>
      <c r="Q17" s="95">
        <f>'Charges variables'!Q15*Config!$C85</f>
        <v>0</v>
      </c>
      <c r="R17" s="95">
        <f>'Charges variables'!R15*Config!$C85</f>
        <v>0</v>
      </c>
      <c r="S17" s="95">
        <f>'Charges variables'!S15*Config!$C85</f>
        <v>0</v>
      </c>
      <c r="T17" s="95">
        <f>'Charges variables'!T15*Config!$C85</f>
        <v>0</v>
      </c>
      <c r="U17" s="95">
        <f>'Charges variables'!U15*Config!$C85</f>
        <v>0</v>
      </c>
      <c r="V17" s="95">
        <f>'Charges variables'!V15*Config!$C85</f>
        <v>0</v>
      </c>
      <c r="W17" s="95">
        <f>'Charges variables'!W15*Config!$C85</f>
        <v>0</v>
      </c>
      <c r="X17" s="95">
        <f>'Charges variables'!X15*Config!$C85</f>
        <v>0</v>
      </c>
      <c r="Y17" s="95">
        <f>'Charges variables'!Y15*Config!$C85</f>
        <v>0</v>
      </c>
      <c r="Z17" s="95">
        <f>'Charges variables'!Z15*Config!$C85</f>
        <v>0</v>
      </c>
      <c r="AA17" s="95">
        <f>'Charges variables'!AA15*Config!$C85</f>
        <v>0</v>
      </c>
      <c r="AB17" s="95">
        <f>'Charges variables'!AB15*Config!$C85</f>
        <v>0</v>
      </c>
      <c r="AC17" s="95">
        <f>'Charges variables'!AC15*Config!$C85</f>
        <v>0</v>
      </c>
      <c r="AD17" s="95">
        <f>'Charges variables'!AD15*Config!$C85</f>
        <v>0</v>
      </c>
      <c r="AE17" s="95">
        <f>'Charges variables'!AE15*Config!$C85</f>
        <v>0</v>
      </c>
      <c r="AF17" s="95">
        <f>'Charges variables'!AF15*Config!$C85</f>
        <v>0</v>
      </c>
      <c r="AG17" s="95">
        <f>'Charges variables'!AG15*Config!$C85</f>
        <v>0</v>
      </c>
      <c r="AH17" s="95">
        <f>'Charges variables'!AH15*Config!$C85</f>
        <v>0</v>
      </c>
      <c r="AI17" s="95">
        <f>'Charges variables'!AI15*Config!$C85</f>
        <v>0</v>
      </c>
      <c r="AJ17" s="95">
        <f>'Charges variables'!AJ15*Config!$C85</f>
        <v>0</v>
      </c>
      <c r="AK17" s="95">
        <f>'Charges variables'!AK15*Config!$C85</f>
        <v>0</v>
      </c>
      <c r="AL17" s="95">
        <f>'Charges variables'!AL15*Config!$C85</f>
        <v>0</v>
      </c>
      <c r="AM17" s="95">
        <f>'Charges variables'!AM15*Config!$C85</f>
        <v>0</v>
      </c>
      <c r="AN17" s="95">
        <f>'Charges variables'!AN15*Config!$C85</f>
        <v>0</v>
      </c>
      <c r="AO17" s="95">
        <f>'Charges variables'!AO15*Config!$C85</f>
        <v>0</v>
      </c>
      <c r="AP17" s="95">
        <f>'Charges variables'!AP15*Config!$C85</f>
        <v>0</v>
      </c>
      <c r="AQ17" s="95">
        <f>'Charges variables'!AQ15*Config!$C85</f>
        <v>0</v>
      </c>
      <c r="AR17" s="95">
        <f>'Charges variables'!AR15*Config!$C85</f>
        <v>0</v>
      </c>
      <c r="AS17" s="95">
        <f>'Charges variables'!AS15*Config!$C85</f>
        <v>0</v>
      </c>
      <c r="AT17" s="95">
        <f>'Charges variables'!AT15*Config!$C85</f>
        <v>0</v>
      </c>
      <c r="AU17" s="95">
        <f>'Charges variables'!AU15*Config!$C85</f>
        <v>0</v>
      </c>
      <c r="AV17" s="95">
        <f>'Charges variables'!AV15*Config!$C85</f>
        <v>0</v>
      </c>
      <c r="AW17" s="95">
        <f>'Charges variables'!AW15*Config!$C85</f>
        <v>0</v>
      </c>
      <c r="AX17" s="95">
        <f>'Charges variables'!AX15*Config!$C85</f>
        <v>0</v>
      </c>
      <c r="AY17" s="95">
        <f>'Charges variables'!AY15*Config!$C85</f>
        <v>0</v>
      </c>
      <c r="AZ17" s="95">
        <f>'Charges variables'!AZ15*Config!$C85</f>
        <v>0</v>
      </c>
      <c r="BA17" s="95">
        <f>'Charges variables'!BA15*Config!$C85</f>
        <v>0</v>
      </c>
      <c r="BB17" s="95">
        <f>'Charges variables'!BB15*Config!$C85</f>
        <v>0</v>
      </c>
      <c r="BC17" s="95">
        <f>'Charges variables'!BC15*Config!$C85</f>
        <v>0</v>
      </c>
      <c r="BD17" s="95">
        <f>'Charges variables'!BD15*Config!$C85</f>
        <v>0</v>
      </c>
      <c r="BE17" s="95">
        <f>'Charges variables'!BE15*Config!$C85</f>
        <v>0</v>
      </c>
      <c r="BF17" s="95">
        <f>'Charges variables'!BF15*Config!$C85</f>
        <v>0</v>
      </c>
      <c r="BG17" s="95">
        <f>'Charges variables'!BG15*Config!$C85</f>
        <v>0</v>
      </c>
      <c r="BH17" s="95">
        <f>'Charges variables'!BH15*Config!$C85</f>
        <v>0</v>
      </c>
      <c r="BI17" s="95">
        <f>'Charges variables'!BI15*Config!$C85</f>
        <v>0</v>
      </c>
      <c r="BJ17" s="95">
        <f>'Charges variables'!BJ15*Config!$C85</f>
        <v>0</v>
      </c>
      <c r="BK17" s="100"/>
    </row>
    <row r="18" spans="2:63">
      <c r="B18" s="71">
        <f>Config!$B$21</f>
        <v>0</v>
      </c>
      <c r="C18" s="95">
        <f>'Charges variables'!C16*Config!$C86</f>
        <v>0</v>
      </c>
      <c r="D18" s="95">
        <f>'Charges variables'!D16*Config!$C86</f>
        <v>0</v>
      </c>
      <c r="E18" s="95">
        <f>'Charges variables'!E16*Config!$C86</f>
        <v>0</v>
      </c>
      <c r="F18" s="95">
        <f>'Charges variables'!F16*Config!$C86</f>
        <v>0</v>
      </c>
      <c r="G18" s="95">
        <f>'Charges variables'!G16*Config!$C86</f>
        <v>0</v>
      </c>
      <c r="H18" s="95">
        <f>'Charges variables'!H16*Config!$C86</f>
        <v>0</v>
      </c>
      <c r="I18" s="95">
        <f>'Charges variables'!I16*Config!$C86</f>
        <v>0</v>
      </c>
      <c r="J18" s="95">
        <f>'Charges variables'!J16*Config!$C86</f>
        <v>0</v>
      </c>
      <c r="K18" s="95">
        <f>'Charges variables'!K16*Config!$C86</f>
        <v>0</v>
      </c>
      <c r="L18" s="95">
        <f>'Charges variables'!L16*Config!$C86</f>
        <v>0</v>
      </c>
      <c r="M18" s="95">
        <f>'Charges variables'!M16*Config!$C86</f>
        <v>0</v>
      </c>
      <c r="N18" s="95">
        <f>'Charges variables'!N16*Config!$C86</f>
        <v>0</v>
      </c>
      <c r="O18" s="95">
        <f>'Charges variables'!O16*Config!$C86</f>
        <v>0</v>
      </c>
      <c r="P18" s="95">
        <f>'Charges variables'!P16*Config!$C86</f>
        <v>0</v>
      </c>
      <c r="Q18" s="95">
        <f>'Charges variables'!Q16*Config!$C86</f>
        <v>0</v>
      </c>
      <c r="R18" s="95">
        <f>'Charges variables'!R16*Config!$C86</f>
        <v>0</v>
      </c>
      <c r="S18" s="95">
        <f>'Charges variables'!S16*Config!$C86</f>
        <v>0</v>
      </c>
      <c r="T18" s="95">
        <f>'Charges variables'!T16*Config!$C86</f>
        <v>0</v>
      </c>
      <c r="U18" s="95">
        <f>'Charges variables'!U16*Config!$C86</f>
        <v>0</v>
      </c>
      <c r="V18" s="95">
        <f>'Charges variables'!V16*Config!$C86</f>
        <v>0</v>
      </c>
      <c r="W18" s="95">
        <f>'Charges variables'!W16*Config!$C86</f>
        <v>0</v>
      </c>
      <c r="X18" s="95">
        <f>'Charges variables'!X16*Config!$C86</f>
        <v>0</v>
      </c>
      <c r="Y18" s="95">
        <f>'Charges variables'!Y16*Config!$C86</f>
        <v>0</v>
      </c>
      <c r="Z18" s="95">
        <f>'Charges variables'!Z16*Config!$C86</f>
        <v>0</v>
      </c>
      <c r="AA18" s="95">
        <f>'Charges variables'!AA16*Config!$C86</f>
        <v>0</v>
      </c>
      <c r="AB18" s="95">
        <f>'Charges variables'!AB16*Config!$C86</f>
        <v>0</v>
      </c>
      <c r="AC18" s="95">
        <f>'Charges variables'!AC16*Config!$C86</f>
        <v>0</v>
      </c>
      <c r="AD18" s="95">
        <f>'Charges variables'!AD16*Config!$C86</f>
        <v>0</v>
      </c>
      <c r="AE18" s="95">
        <f>'Charges variables'!AE16*Config!$C86</f>
        <v>0</v>
      </c>
      <c r="AF18" s="95">
        <f>'Charges variables'!AF16*Config!$C86</f>
        <v>0</v>
      </c>
      <c r="AG18" s="95">
        <f>'Charges variables'!AG16*Config!$C86</f>
        <v>0</v>
      </c>
      <c r="AH18" s="95">
        <f>'Charges variables'!AH16*Config!$C86</f>
        <v>0</v>
      </c>
      <c r="AI18" s="95">
        <f>'Charges variables'!AI16*Config!$C86</f>
        <v>0</v>
      </c>
      <c r="AJ18" s="95">
        <f>'Charges variables'!AJ16*Config!$C86</f>
        <v>0</v>
      </c>
      <c r="AK18" s="95">
        <f>'Charges variables'!AK16*Config!$C86</f>
        <v>0</v>
      </c>
      <c r="AL18" s="95">
        <f>'Charges variables'!AL16*Config!$C86</f>
        <v>0</v>
      </c>
      <c r="AM18" s="95">
        <f>'Charges variables'!AM16*Config!$C86</f>
        <v>0</v>
      </c>
      <c r="AN18" s="95">
        <f>'Charges variables'!AN16*Config!$C86</f>
        <v>0</v>
      </c>
      <c r="AO18" s="95">
        <f>'Charges variables'!AO16*Config!$C86</f>
        <v>0</v>
      </c>
      <c r="AP18" s="95">
        <f>'Charges variables'!AP16*Config!$C86</f>
        <v>0</v>
      </c>
      <c r="AQ18" s="95">
        <f>'Charges variables'!AQ16*Config!$C86</f>
        <v>0</v>
      </c>
      <c r="AR18" s="95">
        <f>'Charges variables'!AR16*Config!$C86</f>
        <v>0</v>
      </c>
      <c r="AS18" s="95">
        <f>'Charges variables'!AS16*Config!$C86</f>
        <v>0</v>
      </c>
      <c r="AT18" s="95">
        <f>'Charges variables'!AT16*Config!$C86</f>
        <v>0</v>
      </c>
      <c r="AU18" s="95">
        <f>'Charges variables'!AU16*Config!$C86</f>
        <v>0</v>
      </c>
      <c r="AV18" s="95">
        <f>'Charges variables'!AV16*Config!$C86</f>
        <v>0</v>
      </c>
      <c r="AW18" s="95">
        <f>'Charges variables'!AW16*Config!$C86</f>
        <v>0</v>
      </c>
      <c r="AX18" s="95">
        <f>'Charges variables'!AX16*Config!$C86</f>
        <v>0</v>
      </c>
      <c r="AY18" s="95">
        <f>'Charges variables'!AY16*Config!$C86</f>
        <v>0</v>
      </c>
      <c r="AZ18" s="95">
        <f>'Charges variables'!AZ16*Config!$C86</f>
        <v>0</v>
      </c>
      <c r="BA18" s="95">
        <f>'Charges variables'!BA16*Config!$C86</f>
        <v>0</v>
      </c>
      <c r="BB18" s="95">
        <f>'Charges variables'!BB16*Config!$C86</f>
        <v>0</v>
      </c>
      <c r="BC18" s="95">
        <f>'Charges variables'!BC16*Config!$C86</f>
        <v>0</v>
      </c>
      <c r="BD18" s="95">
        <f>'Charges variables'!BD16*Config!$C86</f>
        <v>0</v>
      </c>
      <c r="BE18" s="95">
        <f>'Charges variables'!BE16*Config!$C86</f>
        <v>0</v>
      </c>
      <c r="BF18" s="95">
        <f>'Charges variables'!BF16*Config!$C86</f>
        <v>0</v>
      </c>
      <c r="BG18" s="95">
        <f>'Charges variables'!BG16*Config!$C86</f>
        <v>0</v>
      </c>
      <c r="BH18" s="95">
        <f>'Charges variables'!BH16*Config!$C86</f>
        <v>0</v>
      </c>
      <c r="BI18" s="95">
        <f>'Charges variables'!BI16*Config!$C86</f>
        <v>0</v>
      </c>
      <c r="BJ18" s="95">
        <f>'Charges variables'!BJ16*Config!$C86</f>
        <v>0</v>
      </c>
      <c r="BK18" s="100"/>
    </row>
    <row r="19" spans="2:63" s="15" customFormat="1">
      <c r="B19" s="71">
        <f>Config!$B$22</f>
        <v>0</v>
      </c>
      <c r="C19" s="95">
        <f>'Charges variables'!C17*Config!$C87</f>
        <v>0</v>
      </c>
      <c r="D19" s="95">
        <f>'Charges variables'!D17*Config!$C87</f>
        <v>0</v>
      </c>
      <c r="E19" s="95">
        <f>'Charges variables'!E17*Config!$C87</f>
        <v>0</v>
      </c>
      <c r="F19" s="95">
        <f>'Charges variables'!F17*Config!$C87</f>
        <v>0</v>
      </c>
      <c r="G19" s="95">
        <f>'Charges variables'!G17*Config!$C87</f>
        <v>0</v>
      </c>
      <c r="H19" s="95">
        <f>'Charges variables'!H17*Config!$C87</f>
        <v>0</v>
      </c>
      <c r="I19" s="95">
        <f>'Charges variables'!I17*Config!$C87</f>
        <v>0</v>
      </c>
      <c r="J19" s="95">
        <f>'Charges variables'!J17*Config!$C87</f>
        <v>0</v>
      </c>
      <c r="K19" s="95">
        <f>'Charges variables'!K17*Config!$C87</f>
        <v>0</v>
      </c>
      <c r="L19" s="95">
        <f>'Charges variables'!L17*Config!$C87</f>
        <v>0</v>
      </c>
      <c r="M19" s="95">
        <f>'Charges variables'!M17*Config!$C87</f>
        <v>0</v>
      </c>
      <c r="N19" s="95">
        <f>'Charges variables'!N17*Config!$C87</f>
        <v>0</v>
      </c>
      <c r="O19" s="95">
        <f>'Charges variables'!O17*Config!$C87</f>
        <v>0</v>
      </c>
      <c r="P19" s="95">
        <f>'Charges variables'!P17*Config!$C87</f>
        <v>0</v>
      </c>
      <c r="Q19" s="95">
        <f>'Charges variables'!Q17*Config!$C87</f>
        <v>0</v>
      </c>
      <c r="R19" s="95">
        <f>'Charges variables'!R17*Config!$C87</f>
        <v>0</v>
      </c>
      <c r="S19" s="95">
        <f>'Charges variables'!S17*Config!$C87</f>
        <v>0</v>
      </c>
      <c r="T19" s="95">
        <f>'Charges variables'!T17*Config!$C87</f>
        <v>0</v>
      </c>
      <c r="U19" s="95">
        <f>'Charges variables'!U17*Config!$C87</f>
        <v>0</v>
      </c>
      <c r="V19" s="95">
        <f>'Charges variables'!V17*Config!$C87</f>
        <v>0</v>
      </c>
      <c r="W19" s="95">
        <f>'Charges variables'!W17*Config!$C87</f>
        <v>0</v>
      </c>
      <c r="X19" s="95">
        <f>'Charges variables'!X17*Config!$C87</f>
        <v>0</v>
      </c>
      <c r="Y19" s="95">
        <f>'Charges variables'!Y17*Config!$C87</f>
        <v>0</v>
      </c>
      <c r="Z19" s="95">
        <f>'Charges variables'!Z17*Config!$C87</f>
        <v>0</v>
      </c>
      <c r="AA19" s="95">
        <f>'Charges variables'!AA17*Config!$C87</f>
        <v>0</v>
      </c>
      <c r="AB19" s="95">
        <f>'Charges variables'!AB17*Config!$C87</f>
        <v>0</v>
      </c>
      <c r="AC19" s="95">
        <f>'Charges variables'!AC17*Config!$C87</f>
        <v>0</v>
      </c>
      <c r="AD19" s="95">
        <f>'Charges variables'!AD17*Config!$C87</f>
        <v>0</v>
      </c>
      <c r="AE19" s="95">
        <f>'Charges variables'!AE17*Config!$C87</f>
        <v>0</v>
      </c>
      <c r="AF19" s="95">
        <f>'Charges variables'!AF17*Config!$C87</f>
        <v>0</v>
      </c>
      <c r="AG19" s="95">
        <f>'Charges variables'!AG17*Config!$C87</f>
        <v>0</v>
      </c>
      <c r="AH19" s="95">
        <f>'Charges variables'!AH17*Config!$C87</f>
        <v>0</v>
      </c>
      <c r="AI19" s="95">
        <f>'Charges variables'!AI17*Config!$C87</f>
        <v>0</v>
      </c>
      <c r="AJ19" s="95">
        <f>'Charges variables'!AJ17*Config!$C87</f>
        <v>0</v>
      </c>
      <c r="AK19" s="95">
        <f>'Charges variables'!AK17*Config!$C87</f>
        <v>0</v>
      </c>
      <c r="AL19" s="95">
        <f>'Charges variables'!AL17*Config!$C87</f>
        <v>0</v>
      </c>
      <c r="AM19" s="95">
        <f>'Charges variables'!AM17*Config!$C87</f>
        <v>0</v>
      </c>
      <c r="AN19" s="95">
        <f>'Charges variables'!AN17*Config!$C87</f>
        <v>0</v>
      </c>
      <c r="AO19" s="95">
        <f>'Charges variables'!AO17*Config!$C87</f>
        <v>0</v>
      </c>
      <c r="AP19" s="95">
        <f>'Charges variables'!AP17*Config!$C87</f>
        <v>0</v>
      </c>
      <c r="AQ19" s="95">
        <f>'Charges variables'!AQ17*Config!$C87</f>
        <v>0</v>
      </c>
      <c r="AR19" s="95">
        <f>'Charges variables'!AR17*Config!$C87</f>
        <v>0</v>
      </c>
      <c r="AS19" s="95">
        <f>'Charges variables'!AS17*Config!$C87</f>
        <v>0</v>
      </c>
      <c r="AT19" s="95">
        <f>'Charges variables'!AT17*Config!$C87</f>
        <v>0</v>
      </c>
      <c r="AU19" s="95">
        <f>'Charges variables'!AU17*Config!$C87</f>
        <v>0</v>
      </c>
      <c r="AV19" s="95">
        <f>'Charges variables'!AV17*Config!$C87</f>
        <v>0</v>
      </c>
      <c r="AW19" s="95">
        <f>'Charges variables'!AW17*Config!$C87</f>
        <v>0</v>
      </c>
      <c r="AX19" s="95">
        <f>'Charges variables'!AX17*Config!$C87</f>
        <v>0</v>
      </c>
      <c r="AY19" s="95">
        <f>'Charges variables'!AY17*Config!$C87</f>
        <v>0</v>
      </c>
      <c r="AZ19" s="95">
        <f>'Charges variables'!AZ17*Config!$C87</f>
        <v>0</v>
      </c>
      <c r="BA19" s="95">
        <f>'Charges variables'!BA17*Config!$C87</f>
        <v>0</v>
      </c>
      <c r="BB19" s="95">
        <f>'Charges variables'!BB17*Config!$C87</f>
        <v>0</v>
      </c>
      <c r="BC19" s="95">
        <f>'Charges variables'!BC17*Config!$C87</f>
        <v>0</v>
      </c>
      <c r="BD19" s="95">
        <f>'Charges variables'!BD17*Config!$C87</f>
        <v>0</v>
      </c>
      <c r="BE19" s="95">
        <f>'Charges variables'!BE17*Config!$C87</f>
        <v>0</v>
      </c>
      <c r="BF19" s="95">
        <f>'Charges variables'!BF17*Config!$C87</f>
        <v>0</v>
      </c>
      <c r="BG19" s="95">
        <f>'Charges variables'!BG17*Config!$C87</f>
        <v>0</v>
      </c>
      <c r="BH19" s="95">
        <f>'Charges variables'!BH17*Config!$C87</f>
        <v>0</v>
      </c>
      <c r="BI19" s="95">
        <f>'Charges variables'!BI17*Config!$C87</f>
        <v>0</v>
      </c>
      <c r="BJ19" s="95">
        <f>'Charges variables'!BJ17*Config!$C87</f>
        <v>0</v>
      </c>
      <c r="BK19" s="100"/>
    </row>
    <row r="20" spans="2:63" s="15" customFormat="1">
      <c r="B20" s="71">
        <f>Config!$B$23</f>
        <v>0</v>
      </c>
      <c r="C20" s="95">
        <f>'Charges variables'!C18*Config!$C88</f>
        <v>0</v>
      </c>
      <c r="D20" s="95">
        <f>'Charges variables'!D18*Config!$C88</f>
        <v>0</v>
      </c>
      <c r="E20" s="95">
        <f>'Charges variables'!E18*Config!$C88</f>
        <v>0</v>
      </c>
      <c r="F20" s="95">
        <f>'Charges variables'!F18*Config!$C88</f>
        <v>0</v>
      </c>
      <c r="G20" s="95">
        <f>'Charges variables'!G18*Config!$C88</f>
        <v>0</v>
      </c>
      <c r="H20" s="95">
        <f>'Charges variables'!H18*Config!$C88</f>
        <v>0</v>
      </c>
      <c r="I20" s="95">
        <f>'Charges variables'!I18*Config!$C88</f>
        <v>0</v>
      </c>
      <c r="J20" s="95">
        <f>'Charges variables'!J18*Config!$C88</f>
        <v>0</v>
      </c>
      <c r="K20" s="95">
        <f>'Charges variables'!K18*Config!$C88</f>
        <v>0</v>
      </c>
      <c r="L20" s="95">
        <f>'Charges variables'!L18*Config!$C88</f>
        <v>0</v>
      </c>
      <c r="M20" s="95">
        <f>'Charges variables'!M18*Config!$C88</f>
        <v>0</v>
      </c>
      <c r="N20" s="95">
        <f>'Charges variables'!N18*Config!$C88</f>
        <v>0</v>
      </c>
      <c r="O20" s="95">
        <f>'Charges variables'!O18*Config!$C88</f>
        <v>0</v>
      </c>
      <c r="P20" s="95">
        <f>'Charges variables'!P18*Config!$C88</f>
        <v>0</v>
      </c>
      <c r="Q20" s="95">
        <f>'Charges variables'!Q18*Config!$C88</f>
        <v>0</v>
      </c>
      <c r="R20" s="95">
        <f>'Charges variables'!R18*Config!$C88</f>
        <v>0</v>
      </c>
      <c r="S20" s="95">
        <f>'Charges variables'!S18*Config!$C88</f>
        <v>0</v>
      </c>
      <c r="T20" s="95">
        <f>'Charges variables'!T18*Config!$C88</f>
        <v>0</v>
      </c>
      <c r="U20" s="95">
        <f>'Charges variables'!U18*Config!$C88</f>
        <v>0</v>
      </c>
      <c r="V20" s="95">
        <f>'Charges variables'!V18*Config!$C88</f>
        <v>0</v>
      </c>
      <c r="W20" s="95">
        <f>'Charges variables'!W18*Config!$C88</f>
        <v>0</v>
      </c>
      <c r="X20" s="95">
        <f>'Charges variables'!X18*Config!$C88</f>
        <v>0</v>
      </c>
      <c r="Y20" s="95">
        <f>'Charges variables'!Y18*Config!$C88</f>
        <v>0</v>
      </c>
      <c r="Z20" s="95">
        <f>'Charges variables'!Z18*Config!$C88</f>
        <v>0</v>
      </c>
      <c r="AA20" s="95">
        <f>'Charges variables'!AA18*Config!$C88</f>
        <v>0</v>
      </c>
      <c r="AB20" s="95">
        <f>'Charges variables'!AB18*Config!$C88</f>
        <v>0</v>
      </c>
      <c r="AC20" s="95">
        <f>'Charges variables'!AC18*Config!$C88</f>
        <v>0</v>
      </c>
      <c r="AD20" s="95">
        <f>'Charges variables'!AD18*Config!$C88</f>
        <v>0</v>
      </c>
      <c r="AE20" s="95">
        <f>'Charges variables'!AE18*Config!$C88</f>
        <v>0</v>
      </c>
      <c r="AF20" s="95">
        <f>'Charges variables'!AF18*Config!$C88</f>
        <v>0</v>
      </c>
      <c r="AG20" s="95">
        <f>'Charges variables'!AG18*Config!$C88</f>
        <v>0</v>
      </c>
      <c r="AH20" s="95">
        <f>'Charges variables'!AH18*Config!$C88</f>
        <v>0</v>
      </c>
      <c r="AI20" s="95">
        <f>'Charges variables'!AI18*Config!$C88</f>
        <v>0</v>
      </c>
      <c r="AJ20" s="95">
        <f>'Charges variables'!AJ18*Config!$C88</f>
        <v>0</v>
      </c>
      <c r="AK20" s="95">
        <f>'Charges variables'!AK18*Config!$C88</f>
        <v>0</v>
      </c>
      <c r="AL20" s="95">
        <f>'Charges variables'!AL18*Config!$C88</f>
        <v>0</v>
      </c>
      <c r="AM20" s="95">
        <f>'Charges variables'!AM18*Config!$C88</f>
        <v>0</v>
      </c>
      <c r="AN20" s="95">
        <f>'Charges variables'!AN18*Config!$C88</f>
        <v>0</v>
      </c>
      <c r="AO20" s="95">
        <f>'Charges variables'!AO18*Config!$C88</f>
        <v>0</v>
      </c>
      <c r="AP20" s="95">
        <f>'Charges variables'!AP18*Config!$C88</f>
        <v>0</v>
      </c>
      <c r="AQ20" s="95">
        <f>'Charges variables'!AQ18*Config!$C88</f>
        <v>0</v>
      </c>
      <c r="AR20" s="95">
        <f>'Charges variables'!AR18*Config!$C88</f>
        <v>0</v>
      </c>
      <c r="AS20" s="95">
        <f>'Charges variables'!AS18*Config!$C88</f>
        <v>0</v>
      </c>
      <c r="AT20" s="95">
        <f>'Charges variables'!AT18*Config!$C88</f>
        <v>0</v>
      </c>
      <c r="AU20" s="95">
        <f>'Charges variables'!AU18*Config!$C88</f>
        <v>0</v>
      </c>
      <c r="AV20" s="95">
        <f>'Charges variables'!AV18*Config!$C88</f>
        <v>0</v>
      </c>
      <c r="AW20" s="95">
        <f>'Charges variables'!AW18*Config!$C88</f>
        <v>0</v>
      </c>
      <c r="AX20" s="95">
        <f>'Charges variables'!AX18*Config!$C88</f>
        <v>0</v>
      </c>
      <c r="AY20" s="95">
        <f>'Charges variables'!AY18*Config!$C88</f>
        <v>0</v>
      </c>
      <c r="AZ20" s="95">
        <f>'Charges variables'!AZ18*Config!$C88</f>
        <v>0</v>
      </c>
      <c r="BA20" s="95">
        <f>'Charges variables'!BA18*Config!$C88</f>
        <v>0</v>
      </c>
      <c r="BB20" s="95">
        <f>'Charges variables'!BB18*Config!$C88</f>
        <v>0</v>
      </c>
      <c r="BC20" s="95">
        <f>'Charges variables'!BC18*Config!$C88</f>
        <v>0</v>
      </c>
      <c r="BD20" s="95">
        <f>'Charges variables'!BD18*Config!$C88</f>
        <v>0</v>
      </c>
      <c r="BE20" s="95">
        <f>'Charges variables'!BE18*Config!$C88</f>
        <v>0</v>
      </c>
      <c r="BF20" s="95">
        <f>'Charges variables'!BF18*Config!$C88</f>
        <v>0</v>
      </c>
      <c r="BG20" s="95">
        <f>'Charges variables'!BG18*Config!$C88</f>
        <v>0</v>
      </c>
      <c r="BH20" s="95">
        <f>'Charges variables'!BH18*Config!$C88</f>
        <v>0</v>
      </c>
      <c r="BI20" s="95">
        <f>'Charges variables'!BI18*Config!$C88</f>
        <v>0</v>
      </c>
      <c r="BJ20" s="95">
        <f>'Charges variables'!BJ18*Config!$C88</f>
        <v>0</v>
      </c>
      <c r="BK20" s="100"/>
    </row>
    <row r="21" spans="2:63" s="15" customFormat="1">
      <c r="B21" s="71">
        <f>Config!$B$24</f>
        <v>0</v>
      </c>
      <c r="C21" s="95">
        <f>'Charges variables'!C19*Config!$C89</f>
        <v>0</v>
      </c>
      <c r="D21" s="95">
        <f>'Charges variables'!D19*Config!$C89</f>
        <v>0</v>
      </c>
      <c r="E21" s="95">
        <f>'Charges variables'!E19*Config!$C89</f>
        <v>0</v>
      </c>
      <c r="F21" s="95">
        <f>'Charges variables'!F19*Config!$C89</f>
        <v>0</v>
      </c>
      <c r="G21" s="95">
        <f>'Charges variables'!G19*Config!$C89</f>
        <v>0</v>
      </c>
      <c r="H21" s="95">
        <f>'Charges variables'!H19*Config!$C89</f>
        <v>0</v>
      </c>
      <c r="I21" s="95">
        <f>'Charges variables'!I19*Config!$C89</f>
        <v>0</v>
      </c>
      <c r="J21" s="95">
        <f>'Charges variables'!J19*Config!$C89</f>
        <v>0</v>
      </c>
      <c r="K21" s="95">
        <f>'Charges variables'!K19*Config!$C89</f>
        <v>0</v>
      </c>
      <c r="L21" s="95">
        <f>'Charges variables'!L19*Config!$C89</f>
        <v>0</v>
      </c>
      <c r="M21" s="95">
        <f>'Charges variables'!M19*Config!$C89</f>
        <v>0</v>
      </c>
      <c r="N21" s="95">
        <f>'Charges variables'!N19*Config!$C89</f>
        <v>0</v>
      </c>
      <c r="O21" s="95">
        <f>'Charges variables'!O19*Config!$C89</f>
        <v>0</v>
      </c>
      <c r="P21" s="95">
        <f>'Charges variables'!P19*Config!$C89</f>
        <v>0</v>
      </c>
      <c r="Q21" s="95">
        <f>'Charges variables'!Q19*Config!$C89</f>
        <v>0</v>
      </c>
      <c r="R21" s="95">
        <f>'Charges variables'!R19*Config!$C89</f>
        <v>0</v>
      </c>
      <c r="S21" s="95">
        <f>'Charges variables'!S19*Config!$C89</f>
        <v>0</v>
      </c>
      <c r="T21" s="95">
        <f>'Charges variables'!T19*Config!$C89</f>
        <v>0</v>
      </c>
      <c r="U21" s="95">
        <f>'Charges variables'!U19*Config!$C89</f>
        <v>0</v>
      </c>
      <c r="V21" s="95">
        <f>'Charges variables'!V19*Config!$C89</f>
        <v>0</v>
      </c>
      <c r="W21" s="95">
        <f>'Charges variables'!W19*Config!$C89</f>
        <v>0</v>
      </c>
      <c r="X21" s="95">
        <f>'Charges variables'!X19*Config!$C89</f>
        <v>0</v>
      </c>
      <c r="Y21" s="95">
        <f>'Charges variables'!Y19*Config!$C89</f>
        <v>0</v>
      </c>
      <c r="Z21" s="95">
        <f>'Charges variables'!Z19*Config!$C89</f>
        <v>0</v>
      </c>
      <c r="AA21" s="95">
        <f>'Charges variables'!AA19*Config!$C89</f>
        <v>0</v>
      </c>
      <c r="AB21" s="95">
        <f>'Charges variables'!AB19*Config!$C89</f>
        <v>0</v>
      </c>
      <c r="AC21" s="95">
        <f>'Charges variables'!AC19*Config!$C89</f>
        <v>0</v>
      </c>
      <c r="AD21" s="95">
        <f>'Charges variables'!AD19*Config!$C89</f>
        <v>0</v>
      </c>
      <c r="AE21" s="95">
        <f>'Charges variables'!AE19*Config!$C89</f>
        <v>0</v>
      </c>
      <c r="AF21" s="95">
        <f>'Charges variables'!AF19*Config!$C89</f>
        <v>0</v>
      </c>
      <c r="AG21" s="95">
        <f>'Charges variables'!AG19*Config!$C89</f>
        <v>0</v>
      </c>
      <c r="AH21" s="95">
        <f>'Charges variables'!AH19*Config!$C89</f>
        <v>0</v>
      </c>
      <c r="AI21" s="95">
        <f>'Charges variables'!AI19*Config!$C89</f>
        <v>0</v>
      </c>
      <c r="AJ21" s="95">
        <f>'Charges variables'!AJ19*Config!$C89</f>
        <v>0</v>
      </c>
      <c r="AK21" s="95">
        <f>'Charges variables'!AK19*Config!$C89</f>
        <v>0</v>
      </c>
      <c r="AL21" s="95">
        <f>'Charges variables'!AL19*Config!$C89</f>
        <v>0</v>
      </c>
      <c r="AM21" s="95">
        <f>'Charges variables'!AM19*Config!$C89</f>
        <v>0</v>
      </c>
      <c r="AN21" s="95">
        <f>'Charges variables'!AN19*Config!$C89</f>
        <v>0</v>
      </c>
      <c r="AO21" s="95">
        <f>'Charges variables'!AO19*Config!$C89</f>
        <v>0</v>
      </c>
      <c r="AP21" s="95">
        <f>'Charges variables'!AP19*Config!$C89</f>
        <v>0</v>
      </c>
      <c r="AQ21" s="95">
        <f>'Charges variables'!AQ19*Config!$C89</f>
        <v>0</v>
      </c>
      <c r="AR21" s="95">
        <f>'Charges variables'!AR19*Config!$C89</f>
        <v>0</v>
      </c>
      <c r="AS21" s="95">
        <f>'Charges variables'!AS19*Config!$C89</f>
        <v>0</v>
      </c>
      <c r="AT21" s="95">
        <f>'Charges variables'!AT19*Config!$C89</f>
        <v>0</v>
      </c>
      <c r="AU21" s="95">
        <f>'Charges variables'!AU19*Config!$C89</f>
        <v>0</v>
      </c>
      <c r="AV21" s="95">
        <f>'Charges variables'!AV19*Config!$C89</f>
        <v>0</v>
      </c>
      <c r="AW21" s="95">
        <f>'Charges variables'!AW19*Config!$C89</f>
        <v>0</v>
      </c>
      <c r="AX21" s="95">
        <f>'Charges variables'!AX19*Config!$C89</f>
        <v>0</v>
      </c>
      <c r="AY21" s="95">
        <f>'Charges variables'!AY19*Config!$C89</f>
        <v>0</v>
      </c>
      <c r="AZ21" s="95">
        <f>'Charges variables'!AZ19*Config!$C89</f>
        <v>0</v>
      </c>
      <c r="BA21" s="95">
        <f>'Charges variables'!BA19*Config!$C89</f>
        <v>0</v>
      </c>
      <c r="BB21" s="95">
        <f>'Charges variables'!BB19*Config!$C89</f>
        <v>0</v>
      </c>
      <c r="BC21" s="95">
        <f>'Charges variables'!BC19*Config!$C89</f>
        <v>0</v>
      </c>
      <c r="BD21" s="95">
        <f>'Charges variables'!BD19*Config!$C89</f>
        <v>0</v>
      </c>
      <c r="BE21" s="95">
        <f>'Charges variables'!BE19*Config!$C89</f>
        <v>0</v>
      </c>
      <c r="BF21" s="95">
        <f>'Charges variables'!BF19*Config!$C89</f>
        <v>0</v>
      </c>
      <c r="BG21" s="95">
        <f>'Charges variables'!BG19*Config!$C89</f>
        <v>0</v>
      </c>
      <c r="BH21" s="95">
        <f>'Charges variables'!BH19*Config!$C89</f>
        <v>0</v>
      </c>
      <c r="BI21" s="95">
        <f>'Charges variables'!BI19*Config!$C89</f>
        <v>0</v>
      </c>
      <c r="BJ21" s="95">
        <f>'Charges variables'!BJ19*Config!$C89</f>
        <v>0</v>
      </c>
      <c r="BK21" s="100"/>
    </row>
    <row r="22" spans="2:63" s="15" customFormat="1">
      <c r="B22" s="71">
        <f>Config!$B$25</f>
        <v>0</v>
      </c>
      <c r="C22" s="95">
        <f>'Charges variables'!C20*Config!$C90</f>
        <v>0</v>
      </c>
      <c r="D22" s="95">
        <f>'Charges variables'!D20*Config!$C90</f>
        <v>0</v>
      </c>
      <c r="E22" s="95">
        <f>'Charges variables'!E20*Config!$C90</f>
        <v>0</v>
      </c>
      <c r="F22" s="95">
        <f>'Charges variables'!F20*Config!$C90</f>
        <v>0</v>
      </c>
      <c r="G22" s="95">
        <f>'Charges variables'!G20*Config!$C90</f>
        <v>0</v>
      </c>
      <c r="H22" s="95">
        <f>'Charges variables'!H20*Config!$C90</f>
        <v>0</v>
      </c>
      <c r="I22" s="95">
        <f>'Charges variables'!I20*Config!$C90</f>
        <v>0</v>
      </c>
      <c r="J22" s="95">
        <f>'Charges variables'!J20*Config!$C90</f>
        <v>0</v>
      </c>
      <c r="K22" s="95">
        <f>'Charges variables'!K20*Config!$C90</f>
        <v>0</v>
      </c>
      <c r="L22" s="95">
        <f>'Charges variables'!L20*Config!$C90</f>
        <v>0</v>
      </c>
      <c r="M22" s="95">
        <f>'Charges variables'!M20*Config!$C90</f>
        <v>0</v>
      </c>
      <c r="N22" s="95">
        <f>'Charges variables'!N20*Config!$C90</f>
        <v>0</v>
      </c>
      <c r="O22" s="95">
        <f>'Charges variables'!O20*Config!$C90</f>
        <v>0</v>
      </c>
      <c r="P22" s="95">
        <f>'Charges variables'!P20*Config!$C90</f>
        <v>0</v>
      </c>
      <c r="Q22" s="95">
        <f>'Charges variables'!Q20*Config!$C90</f>
        <v>0</v>
      </c>
      <c r="R22" s="95">
        <f>'Charges variables'!R20*Config!$C90</f>
        <v>0</v>
      </c>
      <c r="S22" s="95">
        <f>'Charges variables'!S20*Config!$C90</f>
        <v>0</v>
      </c>
      <c r="T22" s="95">
        <f>'Charges variables'!T20*Config!$C90</f>
        <v>0</v>
      </c>
      <c r="U22" s="95">
        <f>'Charges variables'!U20*Config!$C90</f>
        <v>0</v>
      </c>
      <c r="V22" s="95">
        <f>'Charges variables'!V20*Config!$C90</f>
        <v>0</v>
      </c>
      <c r="W22" s="95">
        <f>'Charges variables'!W20*Config!$C90</f>
        <v>0</v>
      </c>
      <c r="X22" s="95">
        <f>'Charges variables'!X20*Config!$C90</f>
        <v>0</v>
      </c>
      <c r="Y22" s="95">
        <f>'Charges variables'!Y20*Config!$C90</f>
        <v>0</v>
      </c>
      <c r="Z22" s="95">
        <f>'Charges variables'!Z20*Config!$C90</f>
        <v>0</v>
      </c>
      <c r="AA22" s="95">
        <f>'Charges variables'!AA20*Config!$C90</f>
        <v>0</v>
      </c>
      <c r="AB22" s="95">
        <f>'Charges variables'!AB20*Config!$C90</f>
        <v>0</v>
      </c>
      <c r="AC22" s="95">
        <f>'Charges variables'!AC20*Config!$C90</f>
        <v>0</v>
      </c>
      <c r="AD22" s="95">
        <f>'Charges variables'!AD20*Config!$C90</f>
        <v>0</v>
      </c>
      <c r="AE22" s="95">
        <f>'Charges variables'!AE20*Config!$C90</f>
        <v>0</v>
      </c>
      <c r="AF22" s="95">
        <f>'Charges variables'!AF20*Config!$C90</f>
        <v>0</v>
      </c>
      <c r="AG22" s="95">
        <f>'Charges variables'!AG20*Config!$C90</f>
        <v>0</v>
      </c>
      <c r="AH22" s="95">
        <f>'Charges variables'!AH20*Config!$C90</f>
        <v>0</v>
      </c>
      <c r="AI22" s="95">
        <f>'Charges variables'!AI20*Config!$C90</f>
        <v>0</v>
      </c>
      <c r="AJ22" s="95">
        <f>'Charges variables'!AJ20*Config!$C90</f>
        <v>0</v>
      </c>
      <c r="AK22" s="95">
        <f>'Charges variables'!AK20*Config!$C90</f>
        <v>0</v>
      </c>
      <c r="AL22" s="95">
        <f>'Charges variables'!AL20*Config!$C90</f>
        <v>0</v>
      </c>
      <c r="AM22" s="95">
        <f>'Charges variables'!AM20*Config!$C90</f>
        <v>0</v>
      </c>
      <c r="AN22" s="95">
        <f>'Charges variables'!AN20*Config!$C90</f>
        <v>0</v>
      </c>
      <c r="AO22" s="95">
        <f>'Charges variables'!AO20*Config!$C90</f>
        <v>0</v>
      </c>
      <c r="AP22" s="95">
        <f>'Charges variables'!AP20*Config!$C90</f>
        <v>0</v>
      </c>
      <c r="AQ22" s="95">
        <f>'Charges variables'!AQ20*Config!$C90</f>
        <v>0</v>
      </c>
      <c r="AR22" s="95">
        <f>'Charges variables'!AR20*Config!$C90</f>
        <v>0</v>
      </c>
      <c r="AS22" s="95">
        <f>'Charges variables'!AS20*Config!$C90</f>
        <v>0</v>
      </c>
      <c r="AT22" s="95">
        <f>'Charges variables'!AT20*Config!$C90</f>
        <v>0</v>
      </c>
      <c r="AU22" s="95">
        <f>'Charges variables'!AU20*Config!$C90</f>
        <v>0</v>
      </c>
      <c r="AV22" s="95">
        <f>'Charges variables'!AV20*Config!$C90</f>
        <v>0</v>
      </c>
      <c r="AW22" s="95">
        <f>'Charges variables'!AW20*Config!$C90</f>
        <v>0</v>
      </c>
      <c r="AX22" s="95">
        <f>'Charges variables'!AX20*Config!$C90</f>
        <v>0</v>
      </c>
      <c r="AY22" s="95">
        <f>'Charges variables'!AY20*Config!$C90</f>
        <v>0</v>
      </c>
      <c r="AZ22" s="95">
        <f>'Charges variables'!AZ20*Config!$C90</f>
        <v>0</v>
      </c>
      <c r="BA22" s="95">
        <f>'Charges variables'!BA20*Config!$C90</f>
        <v>0</v>
      </c>
      <c r="BB22" s="95">
        <f>'Charges variables'!BB20*Config!$C90</f>
        <v>0</v>
      </c>
      <c r="BC22" s="95">
        <f>'Charges variables'!BC20*Config!$C90</f>
        <v>0</v>
      </c>
      <c r="BD22" s="95">
        <f>'Charges variables'!BD20*Config!$C90</f>
        <v>0</v>
      </c>
      <c r="BE22" s="95">
        <f>'Charges variables'!BE20*Config!$C90</f>
        <v>0</v>
      </c>
      <c r="BF22" s="95">
        <f>'Charges variables'!BF20*Config!$C90</f>
        <v>0</v>
      </c>
      <c r="BG22" s="95">
        <f>'Charges variables'!BG20*Config!$C90</f>
        <v>0</v>
      </c>
      <c r="BH22" s="95">
        <f>'Charges variables'!BH20*Config!$C90</f>
        <v>0</v>
      </c>
      <c r="BI22" s="95">
        <f>'Charges variables'!BI20*Config!$C90</f>
        <v>0</v>
      </c>
      <c r="BJ22" s="95">
        <f>'Charges variables'!BJ20*Config!$C90</f>
        <v>0</v>
      </c>
      <c r="BK22" s="100"/>
    </row>
    <row r="23" spans="2:63">
      <c r="B23" s="163"/>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row>
    <row r="24" spans="2:63">
      <c r="B24" s="108" t="s">
        <v>16</v>
      </c>
      <c r="C24" s="96">
        <f>SUM(C11:C22)+(SUM(Investissements!C$28-Investissements!C$9)+'Charges externes'!I29)*Config!$C$92</f>
        <v>450</v>
      </c>
      <c r="D24" s="96">
        <f>SUM(D11:D22)+(SUM(Investissements!D$28-Investissements!D$9)+'Charges externes'!J29)*Config!$C$92</f>
        <v>450</v>
      </c>
      <c r="E24" s="96">
        <f>SUM(E11:E22)+(SUM(Investissements!E$28-Investissements!E$9)+'Charges externes'!K29)*Config!$C$92</f>
        <v>450</v>
      </c>
      <c r="F24" s="96">
        <f>SUM(F11:F22)+(SUM(Investissements!F$28-Investissements!F$9)+'Charges externes'!L29)*Config!$C$92</f>
        <v>450</v>
      </c>
      <c r="G24" s="96">
        <f>SUM(G11:G22)+(SUM(Investissements!G$28-Investissements!G$9)+'Charges externes'!M29)*Config!$C$92</f>
        <v>450</v>
      </c>
      <c r="H24" s="96">
        <f>SUM(H11:H22)+(SUM(Investissements!H$28-Investissements!H$9)+'Charges externes'!N29)*Config!$C$92</f>
        <v>450</v>
      </c>
      <c r="I24" s="96">
        <f>SUM(I11:I22)+(SUM(Investissements!I$28-Investissements!I$9)+'Charges externes'!O29)*Config!$C$92</f>
        <v>450</v>
      </c>
      <c r="J24" s="96">
        <f>SUM(J11:J22)+(SUM(Investissements!J$28-Investissements!J$9)+'Charges externes'!P29)*Config!$C$92</f>
        <v>450</v>
      </c>
      <c r="K24" s="96">
        <f>SUM(K11:K22)+(SUM(Investissements!K$28-Investissements!K$9)+'Charges externes'!Q29)*Config!$C$92</f>
        <v>450</v>
      </c>
      <c r="L24" s="96">
        <f>SUM(L11:L22)+(SUM(Investissements!L$28-Investissements!L$9)+'Charges externes'!R29)*Config!$C$92</f>
        <v>450</v>
      </c>
      <c r="M24" s="96">
        <f>SUM(M11:M22)+(SUM(Investissements!M$28-Investissements!M$9)+'Charges externes'!S29)*Config!$C$92</f>
        <v>450</v>
      </c>
      <c r="N24" s="96">
        <f>SUM(N11:N22)+(SUM(Investissements!N$28-Investissements!N$9)+'Charges externes'!T29)*Config!$C$92</f>
        <v>450</v>
      </c>
      <c r="O24" s="96">
        <f>SUM(O11:O22)+(SUM(Investissements!P$28-Investissements!P$9)+'Charges externes'!U29)*Config!$C$92</f>
        <v>450</v>
      </c>
      <c r="P24" s="96">
        <f>SUM(P11:P22)+(SUM(Investissements!Q$28-Investissements!Q$9)+'Charges externes'!V29)*Config!$C$92</f>
        <v>450</v>
      </c>
      <c r="Q24" s="96">
        <f>SUM(Q11:Q22)+(SUM(Investissements!R$28-Investissements!R$9)+'Charges externes'!W29)*Config!$C$92</f>
        <v>450</v>
      </c>
      <c r="R24" s="96">
        <f>SUM(R11:R22)+(SUM(Investissements!S$28-Investissements!S$9)+'Charges externes'!X29)*Config!$C$92</f>
        <v>450</v>
      </c>
      <c r="S24" s="96">
        <f>SUM(S11:S22)+(SUM(Investissements!T$28-Investissements!T$9)+'Charges externes'!Y29)*Config!$C$92</f>
        <v>450</v>
      </c>
      <c r="T24" s="96">
        <f>SUM(T11:T22)+(SUM(Investissements!U$28-Investissements!U$9)+'Charges externes'!Z29)*Config!$C$92</f>
        <v>450</v>
      </c>
      <c r="U24" s="96">
        <f>SUM(U11:U22)+(SUM(Investissements!V$28-Investissements!V$9)+'Charges externes'!AA29)*Config!$C$92</f>
        <v>450</v>
      </c>
      <c r="V24" s="96">
        <f>SUM(V11:V22)+(SUM(Investissements!W$28-Investissements!W$9)+'Charges externes'!AB29)*Config!$C$92</f>
        <v>450</v>
      </c>
      <c r="W24" s="96">
        <f>SUM(W11:W22)+(SUM(Investissements!X$28-Investissements!X$9)+'Charges externes'!AC29)*Config!$C$92</f>
        <v>450</v>
      </c>
      <c r="X24" s="96">
        <f>SUM(X11:X22)+(SUM(Investissements!Y$28-Investissements!Y$9)+'Charges externes'!AD29)*Config!$C$92</f>
        <v>450</v>
      </c>
      <c r="Y24" s="96">
        <f>SUM(Y11:Y22)+(SUM(Investissements!Z$28-Investissements!Z$9)+'Charges externes'!AE29)*Config!$C$92</f>
        <v>450</v>
      </c>
      <c r="Z24" s="96">
        <f>SUM(Z11:Z22)+(SUM(Investissements!AA$28-Investissements!AA$9)+'Charges externes'!AF29)*Config!$C$92</f>
        <v>450</v>
      </c>
      <c r="AA24" s="96">
        <f>SUM(AA11:AA22)+(SUM(Investissements!AC$28-Investissements!AC$9)+'Charges externes'!AG29)*Config!$C$92</f>
        <v>450</v>
      </c>
      <c r="AB24" s="96">
        <f>SUM(AB11:AB22)+('Charges externes'!AH29)*Config!$C$92</f>
        <v>450</v>
      </c>
      <c r="AC24" s="96">
        <f>SUM(AC11:AC22)+('Charges externes'!AI29)*Config!$C$92</f>
        <v>450</v>
      </c>
      <c r="AD24" s="96">
        <f>SUM(AD11:AD22)+('Charges externes'!AJ29)*Config!$C$92</f>
        <v>450</v>
      </c>
      <c r="AE24" s="96">
        <f>SUM(AE11:AE22)+('Charges externes'!AK29)*Config!$C$92</f>
        <v>450</v>
      </c>
      <c r="AF24" s="96">
        <f>SUM(AF11:AF22)+('Charges externes'!AL29)*Config!$C$92</f>
        <v>450</v>
      </c>
      <c r="AG24" s="96">
        <f>SUM(AG11:AG22)+(SUM(Investissements!AD$28-Investissements!AD$9)+'Charges externes'!AM29)*Config!$C$92</f>
        <v>450</v>
      </c>
      <c r="AH24" s="96">
        <f>SUM(AH11:AH22)+('Charges externes'!AN29)*Config!$C$92</f>
        <v>450</v>
      </c>
      <c r="AI24" s="96">
        <f>SUM(AI11:AI22)+('Charges externes'!AO29)*Config!$C$92</f>
        <v>450</v>
      </c>
      <c r="AJ24" s="96">
        <f>SUM(AJ11:AJ22)+('Charges externes'!AP29)*Config!$C$92</f>
        <v>450</v>
      </c>
      <c r="AK24" s="96">
        <f>SUM(AK11:AK22)+('Charges externes'!AQ29)*Config!$C$92</f>
        <v>450</v>
      </c>
      <c r="AL24" s="96">
        <f>SUM(AL11:AL22)+('Charges externes'!AR29)*Config!$C$92</f>
        <v>450</v>
      </c>
      <c r="AM24" s="96">
        <f>SUM(AM11:AM22)+(SUM(Investissements!AF$28-Investissements!AF$9)+'Charges externes'!AS29)*Config!$C$92</f>
        <v>450</v>
      </c>
      <c r="AN24" s="96">
        <f>SUM(AN11:AN22)+('Charges externes'!AT29)*Config!$C$92</f>
        <v>450</v>
      </c>
      <c r="AO24" s="96">
        <f>SUM(AO11:AO22)+('Charges externes'!AU29)*Config!$C$92</f>
        <v>450</v>
      </c>
      <c r="AP24" s="96">
        <f>SUM(AP11:AP22)+('Charges externes'!AV29)*Config!$C$92</f>
        <v>450</v>
      </c>
      <c r="AQ24" s="96">
        <f>SUM(AQ11:AQ22)+('Charges externes'!AW29)*Config!$C$92</f>
        <v>450</v>
      </c>
      <c r="AR24" s="96">
        <f>SUM(AR11:AR22)+('Charges externes'!AX29)*Config!$C$92</f>
        <v>450</v>
      </c>
      <c r="AS24" s="96">
        <f>SUM(AS11:AS22)+(SUM(Investissements!AG$28-Investissements!AG$9)+'Charges externes'!AY29)*Config!$C$92</f>
        <v>450</v>
      </c>
      <c r="AT24" s="96">
        <f>SUM(AT11:AT22)+('Charges externes'!AZ29)*Config!$C$92</f>
        <v>450</v>
      </c>
      <c r="AU24" s="96">
        <f>SUM(AU11:AU22)+('Charges externes'!BA29)*Config!$C$92</f>
        <v>450</v>
      </c>
      <c r="AV24" s="96">
        <f>SUM(AV11:AV22)+('Charges externes'!BB29)*Config!$C$92</f>
        <v>450</v>
      </c>
      <c r="AW24" s="96">
        <f>SUM(AW11:AW22)+('Charges externes'!BC29)*Config!$C$92</f>
        <v>450</v>
      </c>
      <c r="AX24" s="96">
        <f>SUM(AX11:AX22)+('Charges externes'!BD29)*Config!$C$92</f>
        <v>450</v>
      </c>
      <c r="AY24" s="96">
        <f>SUM(AY11:AY22)+(SUM(Investissements!AI$28-Investissements!AI$9)+'Charges externes'!BE29)*Config!$C$92</f>
        <v>450</v>
      </c>
      <c r="AZ24" s="96">
        <f>SUM(AZ11:AZ22)+('Charges externes'!BF29)*Config!$C$92</f>
        <v>450</v>
      </c>
      <c r="BA24" s="96">
        <f>SUM(BA11:BA22)+('Charges externes'!BG29)*Config!$C$92</f>
        <v>450</v>
      </c>
      <c r="BB24" s="96">
        <f>SUM(BB11:BB22)+('Charges externes'!BH29)*Config!$C$92</f>
        <v>450</v>
      </c>
      <c r="BC24" s="96">
        <f>SUM(BC11:BC22)+('Charges externes'!BI29)*Config!$C$92</f>
        <v>450</v>
      </c>
      <c r="BD24" s="96">
        <f>SUM(BD11:BD22)+('Charges externes'!BJ29)*Config!$C$92</f>
        <v>450</v>
      </c>
      <c r="BE24" s="96">
        <f>SUM(BE11:BE22)+(SUM(Investissements!AJ$28-Investissements!AJ$9)+'Charges externes'!BK29)*Config!$C$92</f>
        <v>450</v>
      </c>
      <c r="BF24" s="96">
        <f>SUM(BF11:BF22)+('Charges externes'!BL29)*Config!$C$92</f>
        <v>450</v>
      </c>
      <c r="BG24" s="96">
        <f>SUM(BG11:BG22)+('Charges externes'!BM29)*Config!$C$92</f>
        <v>450</v>
      </c>
      <c r="BH24" s="96">
        <f>SUM(BH11:BH22)+('Charges externes'!BN29)*Config!$C$92</f>
        <v>450</v>
      </c>
      <c r="BI24" s="96">
        <f>SUM(BI11:BI22)+('Charges externes'!BO29)*Config!$C$92</f>
        <v>450</v>
      </c>
      <c r="BJ24" s="96">
        <f>SUM(BJ11:BJ22)+('Charges externes'!BP29)*Config!$C$92</f>
        <v>450</v>
      </c>
      <c r="BK24" s="100"/>
    </row>
    <row r="25" spans="2:63">
      <c r="B25" s="163"/>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row>
    <row r="26" spans="2:63">
      <c r="B26" s="108" t="s">
        <v>30</v>
      </c>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row>
    <row r="27" spans="2:63">
      <c r="B27" s="163"/>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row>
    <row r="28" spans="2:63">
      <c r="B28" s="101"/>
      <c r="C28" s="218" t="s">
        <v>13</v>
      </c>
      <c r="D28" s="218"/>
      <c r="E28" s="218"/>
      <c r="F28" s="218"/>
      <c r="G28" s="218"/>
      <c r="H28" s="218"/>
      <c r="I28" s="218"/>
      <c r="J28" s="218"/>
      <c r="K28" s="218"/>
      <c r="L28" s="218"/>
      <c r="M28" s="218"/>
      <c r="N28" s="218"/>
      <c r="O28" s="218" t="s">
        <v>14</v>
      </c>
      <c r="P28" s="218"/>
      <c r="Q28" s="218"/>
      <c r="R28" s="218"/>
      <c r="S28" s="218"/>
      <c r="T28" s="218"/>
      <c r="U28" s="218"/>
      <c r="V28" s="218"/>
      <c r="W28" s="218"/>
      <c r="X28" s="218"/>
      <c r="Y28" s="218"/>
      <c r="Z28" s="218"/>
      <c r="AA28" s="218" t="s">
        <v>15</v>
      </c>
      <c r="AB28" s="218"/>
      <c r="AC28" s="218"/>
      <c r="AD28" s="218"/>
      <c r="AE28" s="218"/>
      <c r="AF28" s="218"/>
      <c r="AG28" s="218"/>
      <c r="AH28" s="218"/>
      <c r="AI28" s="218"/>
      <c r="AJ28" s="218"/>
      <c r="AK28" s="218"/>
      <c r="AL28" s="218"/>
      <c r="AM28" s="218" t="s">
        <v>21</v>
      </c>
      <c r="AN28" s="218"/>
      <c r="AO28" s="218"/>
      <c r="AP28" s="218"/>
      <c r="AQ28" s="218"/>
      <c r="AR28" s="218"/>
      <c r="AS28" s="218"/>
      <c r="AT28" s="218"/>
      <c r="AU28" s="218"/>
      <c r="AV28" s="218"/>
      <c r="AW28" s="218"/>
      <c r="AX28" s="218"/>
      <c r="AY28" s="218" t="s">
        <v>22</v>
      </c>
      <c r="AZ28" s="218"/>
      <c r="BA28" s="218"/>
      <c r="BB28" s="218"/>
      <c r="BC28" s="218"/>
      <c r="BD28" s="218"/>
      <c r="BE28" s="218"/>
      <c r="BF28" s="218"/>
      <c r="BG28" s="218"/>
      <c r="BH28" s="218"/>
      <c r="BI28" s="218"/>
      <c r="BJ28" s="218"/>
      <c r="BK28" s="100"/>
    </row>
    <row r="29" spans="2:63">
      <c r="B29" s="108" t="s">
        <v>23</v>
      </c>
      <c r="C29" s="82">
        <f>Config!$C$7</f>
        <v>43101</v>
      </c>
      <c r="D29" s="82">
        <f>DATE(YEAR(C29),MONTH(C29)+1,DAY(C29))</f>
        <v>43132</v>
      </c>
      <c r="E29" s="82">
        <f t="shared" ref="E29:BJ29" si="1">DATE(YEAR(D29),MONTH(D29)+1,DAY(D29))</f>
        <v>43160</v>
      </c>
      <c r="F29" s="82">
        <f t="shared" si="1"/>
        <v>43191</v>
      </c>
      <c r="G29" s="82">
        <f t="shared" si="1"/>
        <v>43221</v>
      </c>
      <c r="H29" s="82">
        <f t="shared" si="1"/>
        <v>43252</v>
      </c>
      <c r="I29" s="82">
        <f t="shared" si="1"/>
        <v>43282</v>
      </c>
      <c r="J29" s="82">
        <f t="shared" si="1"/>
        <v>43313</v>
      </c>
      <c r="K29" s="82">
        <f t="shared" si="1"/>
        <v>43344</v>
      </c>
      <c r="L29" s="82">
        <f t="shared" si="1"/>
        <v>43374</v>
      </c>
      <c r="M29" s="82">
        <f t="shared" si="1"/>
        <v>43405</v>
      </c>
      <c r="N29" s="82">
        <f t="shared" si="1"/>
        <v>43435</v>
      </c>
      <c r="O29" s="82">
        <f t="shared" si="1"/>
        <v>43466</v>
      </c>
      <c r="P29" s="82">
        <f t="shared" si="1"/>
        <v>43497</v>
      </c>
      <c r="Q29" s="82">
        <f t="shared" si="1"/>
        <v>43525</v>
      </c>
      <c r="R29" s="82">
        <f t="shared" si="1"/>
        <v>43556</v>
      </c>
      <c r="S29" s="82">
        <f t="shared" si="1"/>
        <v>43586</v>
      </c>
      <c r="T29" s="82">
        <f t="shared" si="1"/>
        <v>43617</v>
      </c>
      <c r="U29" s="82">
        <f t="shared" si="1"/>
        <v>43647</v>
      </c>
      <c r="V29" s="82">
        <f t="shared" si="1"/>
        <v>43678</v>
      </c>
      <c r="W29" s="82">
        <f t="shared" si="1"/>
        <v>43709</v>
      </c>
      <c r="X29" s="82">
        <f t="shared" si="1"/>
        <v>43739</v>
      </c>
      <c r="Y29" s="82">
        <f t="shared" si="1"/>
        <v>43770</v>
      </c>
      <c r="Z29" s="82">
        <f t="shared" si="1"/>
        <v>43800</v>
      </c>
      <c r="AA29" s="82">
        <f t="shared" si="1"/>
        <v>43831</v>
      </c>
      <c r="AB29" s="82">
        <f t="shared" si="1"/>
        <v>43862</v>
      </c>
      <c r="AC29" s="82">
        <f t="shared" si="1"/>
        <v>43891</v>
      </c>
      <c r="AD29" s="82">
        <f t="shared" si="1"/>
        <v>43922</v>
      </c>
      <c r="AE29" s="82">
        <f t="shared" si="1"/>
        <v>43952</v>
      </c>
      <c r="AF29" s="82">
        <f t="shared" si="1"/>
        <v>43983</v>
      </c>
      <c r="AG29" s="82">
        <f t="shared" si="1"/>
        <v>44013</v>
      </c>
      <c r="AH29" s="82">
        <f t="shared" si="1"/>
        <v>44044</v>
      </c>
      <c r="AI29" s="82">
        <f t="shared" si="1"/>
        <v>44075</v>
      </c>
      <c r="AJ29" s="82">
        <f t="shared" si="1"/>
        <v>44105</v>
      </c>
      <c r="AK29" s="82">
        <f t="shared" si="1"/>
        <v>44136</v>
      </c>
      <c r="AL29" s="82">
        <f t="shared" si="1"/>
        <v>44166</v>
      </c>
      <c r="AM29" s="82">
        <f t="shared" si="1"/>
        <v>44197</v>
      </c>
      <c r="AN29" s="82">
        <f t="shared" si="1"/>
        <v>44228</v>
      </c>
      <c r="AO29" s="82">
        <f t="shared" si="1"/>
        <v>44256</v>
      </c>
      <c r="AP29" s="82">
        <f t="shared" si="1"/>
        <v>44287</v>
      </c>
      <c r="AQ29" s="82">
        <f t="shared" si="1"/>
        <v>44317</v>
      </c>
      <c r="AR29" s="82">
        <f t="shared" si="1"/>
        <v>44348</v>
      </c>
      <c r="AS29" s="82">
        <f t="shared" si="1"/>
        <v>44378</v>
      </c>
      <c r="AT29" s="82">
        <f t="shared" si="1"/>
        <v>44409</v>
      </c>
      <c r="AU29" s="82">
        <f t="shared" si="1"/>
        <v>44440</v>
      </c>
      <c r="AV29" s="82">
        <f t="shared" si="1"/>
        <v>44470</v>
      </c>
      <c r="AW29" s="82">
        <f t="shared" si="1"/>
        <v>44501</v>
      </c>
      <c r="AX29" s="82">
        <f t="shared" si="1"/>
        <v>44531</v>
      </c>
      <c r="AY29" s="82">
        <f t="shared" si="1"/>
        <v>44562</v>
      </c>
      <c r="AZ29" s="82">
        <f t="shared" si="1"/>
        <v>44593</v>
      </c>
      <c r="BA29" s="82">
        <f t="shared" si="1"/>
        <v>44621</v>
      </c>
      <c r="BB29" s="82">
        <f t="shared" si="1"/>
        <v>44652</v>
      </c>
      <c r="BC29" s="82">
        <f t="shared" si="1"/>
        <v>44682</v>
      </c>
      <c r="BD29" s="82">
        <f t="shared" si="1"/>
        <v>44713</v>
      </c>
      <c r="BE29" s="82">
        <f t="shared" si="1"/>
        <v>44743</v>
      </c>
      <c r="BF29" s="82">
        <f t="shared" si="1"/>
        <v>44774</v>
      </c>
      <c r="BG29" s="82">
        <f t="shared" si="1"/>
        <v>44805</v>
      </c>
      <c r="BH29" s="82">
        <f t="shared" si="1"/>
        <v>44835</v>
      </c>
      <c r="BI29" s="82">
        <f t="shared" si="1"/>
        <v>44866</v>
      </c>
      <c r="BJ29" s="82">
        <f t="shared" si="1"/>
        <v>44896</v>
      </c>
      <c r="BK29" s="100"/>
    </row>
    <row r="30" spans="2:63">
      <c r="B30" s="71" t="str">
        <f>Config!$B$14</f>
        <v>Activité de revenu 1</v>
      </c>
      <c r="C30" s="95">
        <f>Config!$D79*'Commandes - Calculs auto'!C9</f>
        <v>0</v>
      </c>
      <c r="D30" s="95">
        <f>Config!$D79*'Commandes - Calculs auto'!D9</f>
        <v>0</v>
      </c>
      <c r="E30" s="95">
        <f>Config!$D79*'Commandes - Calculs auto'!E9</f>
        <v>0</v>
      </c>
      <c r="F30" s="95">
        <f>Config!$D79*'Commandes - Calculs auto'!F9</f>
        <v>0</v>
      </c>
      <c r="G30" s="95">
        <f>Config!$D79*'Commandes - Calculs auto'!G9</f>
        <v>0</v>
      </c>
      <c r="H30" s="95">
        <f>Config!$D79*'Commandes - Calculs auto'!H9</f>
        <v>0</v>
      </c>
      <c r="I30" s="95">
        <f>Config!$D79*'Commandes - Calculs auto'!I9</f>
        <v>0</v>
      </c>
      <c r="J30" s="95">
        <f>Config!$D79*'Commandes - Calculs auto'!J9</f>
        <v>0</v>
      </c>
      <c r="K30" s="95">
        <f>Config!$D79*'Commandes - Calculs auto'!K9</f>
        <v>0</v>
      </c>
      <c r="L30" s="95">
        <f>Config!$D79*'Commandes - Calculs auto'!L9</f>
        <v>0</v>
      </c>
      <c r="M30" s="95">
        <f>Config!$D79*'Commandes - Calculs auto'!M9</f>
        <v>0</v>
      </c>
      <c r="N30" s="95">
        <f>Config!$D79*'Commandes - Calculs auto'!N9</f>
        <v>0</v>
      </c>
      <c r="O30" s="95">
        <f>Config!$D79*'Commandes - Calculs auto'!O9</f>
        <v>0</v>
      </c>
      <c r="P30" s="95">
        <f>Config!$D79*'Commandes - Calculs auto'!P9</f>
        <v>0</v>
      </c>
      <c r="Q30" s="95">
        <f>Config!$D79*'Commandes - Calculs auto'!Q9</f>
        <v>0</v>
      </c>
      <c r="R30" s="95">
        <f>Config!$D79*'Commandes - Calculs auto'!R9</f>
        <v>0</v>
      </c>
      <c r="S30" s="95">
        <f>Config!$D79*'Commandes - Calculs auto'!S9</f>
        <v>0</v>
      </c>
      <c r="T30" s="95">
        <f>Config!$D79*'Commandes - Calculs auto'!T9</f>
        <v>0</v>
      </c>
      <c r="U30" s="95">
        <f>Config!$D79*'Commandes - Calculs auto'!U9</f>
        <v>0</v>
      </c>
      <c r="V30" s="95">
        <f>Config!$D79*'Commandes - Calculs auto'!V9</f>
        <v>0</v>
      </c>
      <c r="W30" s="95">
        <f>Config!$D79*'Commandes - Calculs auto'!W9</f>
        <v>0</v>
      </c>
      <c r="X30" s="95">
        <f>Config!$D79*'Commandes - Calculs auto'!X9</f>
        <v>0</v>
      </c>
      <c r="Y30" s="95">
        <f>Config!$D79*'Commandes - Calculs auto'!Y9</f>
        <v>0</v>
      </c>
      <c r="Z30" s="95">
        <f>Config!$D79*'Commandes - Calculs auto'!Z9</f>
        <v>0</v>
      </c>
      <c r="AA30" s="95">
        <f>Config!$D79*'Commandes - Calculs auto'!AA9</f>
        <v>0</v>
      </c>
      <c r="AB30" s="95">
        <f>Config!$D79*'Commandes - Calculs auto'!AB9</f>
        <v>0</v>
      </c>
      <c r="AC30" s="95">
        <f>Config!$D79*'Commandes - Calculs auto'!AC9</f>
        <v>0</v>
      </c>
      <c r="AD30" s="95">
        <f>Config!$D79*'Commandes - Calculs auto'!AD9</f>
        <v>0</v>
      </c>
      <c r="AE30" s="95">
        <f>Config!$D79*'Commandes - Calculs auto'!AE9</f>
        <v>0</v>
      </c>
      <c r="AF30" s="95">
        <f>Config!$D79*'Commandes - Calculs auto'!AF9</f>
        <v>0</v>
      </c>
      <c r="AG30" s="95">
        <f>Config!$D79*'Commandes - Calculs auto'!AG9</f>
        <v>0</v>
      </c>
      <c r="AH30" s="95">
        <f>Config!$D79*'Commandes - Calculs auto'!AH9</f>
        <v>0</v>
      </c>
      <c r="AI30" s="95">
        <f>Config!$D79*'Commandes - Calculs auto'!AI9</f>
        <v>0</v>
      </c>
      <c r="AJ30" s="95">
        <f>Config!$D79*'Commandes - Calculs auto'!AJ9</f>
        <v>0</v>
      </c>
      <c r="AK30" s="95">
        <f>Config!$D79*'Commandes - Calculs auto'!AK9</f>
        <v>0</v>
      </c>
      <c r="AL30" s="95">
        <f>Config!$D79*'Commandes - Calculs auto'!AL9</f>
        <v>0</v>
      </c>
      <c r="AM30" s="95">
        <f>Config!$D79*'Commandes - Calculs auto'!AM9</f>
        <v>0</v>
      </c>
      <c r="AN30" s="95">
        <f>Config!$D79*'Commandes - Calculs auto'!AN9</f>
        <v>0</v>
      </c>
      <c r="AO30" s="95">
        <f>Config!$D79*'Commandes - Calculs auto'!AO9</f>
        <v>0</v>
      </c>
      <c r="AP30" s="95">
        <f>Config!$D79*'Commandes - Calculs auto'!AP9</f>
        <v>0</v>
      </c>
      <c r="AQ30" s="95">
        <f>Config!$D79*'Commandes - Calculs auto'!AQ9</f>
        <v>0</v>
      </c>
      <c r="AR30" s="95">
        <f>Config!$D79*'Commandes - Calculs auto'!AR9</f>
        <v>0</v>
      </c>
      <c r="AS30" s="95">
        <f>Config!$D79*'Commandes - Calculs auto'!AS9</f>
        <v>0</v>
      </c>
      <c r="AT30" s="95">
        <f>Config!$D79*'Commandes - Calculs auto'!AT9</f>
        <v>0</v>
      </c>
      <c r="AU30" s="95">
        <f>Config!$D79*'Commandes - Calculs auto'!AU9</f>
        <v>0</v>
      </c>
      <c r="AV30" s="95">
        <f>Config!$D79*'Commandes - Calculs auto'!AV9</f>
        <v>0</v>
      </c>
      <c r="AW30" s="95">
        <f>Config!$D79*'Commandes - Calculs auto'!AW9</f>
        <v>0</v>
      </c>
      <c r="AX30" s="95">
        <f>Config!$D79*'Commandes - Calculs auto'!AX9</f>
        <v>0</v>
      </c>
      <c r="AY30" s="95">
        <f>Config!$D79*'Commandes - Calculs auto'!AY9</f>
        <v>0</v>
      </c>
      <c r="AZ30" s="95">
        <f>Config!$D79*'Commandes - Calculs auto'!AZ9</f>
        <v>0</v>
      </c>
      <c r="BA30" s="95">
        <f>Config!$D79*'Commandes - Calculs auto'!BA9</f>
        <v>0</v>
      </c>
      <c r="BB30" s="95">
        <f>Config!$D79*'Commandes - Calculs auto'!BB9</f>
        <v>0</v>
      </c>
      <c r="BC30" s="95">
        <f>Config!$D79*'Commandes - Calculs auto'!BC9</f>
        <v>0</v>
      </c>
      <c r="BD30" s="95">
        <f>Config!$D79*'Commandes - Calculs auto'!BD9</f>
        <v>0</v>
      </c>
      <c r="BE30" s="95">
        <f>Config!$D79*'Commandes - Calculs auto'!BE9</f>
        <v>0</v>
      </c>
      <c r="BF30" s="95">
        <f>Config!$D79*'Commandes - Calculs auto'!BF9</f>
        <v>0</v>
      </c>
      <c r="BG30" s="95">
        <f>Config!$D79*'Commandes - Calculs auto'!BG9</f>
        <v>0</v>
      </c>
      <c r="BH30" s="95">
        <f>Config!$D79*'Commandes - Calculs auto'!BH9</f>
        <v>0</v>
      </c>
      <c r="BI30" s="95">
        <f>Config!$D79*'Commandes - Calculs auto'!BI9</f>
        <v>0</v>
      </c>
      <c r="BJ30" s="95">
        <f>Config!$D79*'Commandes - Calculs auto'!BJ9</f>
        <v>0</v>
      </c>
      <c r="BK30" s="100"/>
    </row>
    <row r="31" spans="2:63">
      <c r="B31" s="71" t="str">
        <f>Config!$B$15</f>
        <v>Activité de revenu 2</v>
      </c>
      <c r="C31" s="95">
        <f>Config!$D80*'Commandes - Calculs auto'!C10</f>
        <v>0</v>
      </c>
      <c r="D31" s="95">
        <f>Config!$D80*'Commandes - Calculs auto'!D10</f>
        <v>0</v>
      </c>
      <c r="E31" s="95">
        <f>Config!$D80*'Commandes - Calculs auto'!E10</f>
        <v>0</v>
      </c>
      <c r="F31" s="95">
        <f>Config!$D80*'Commandes - Calculs auto'!F10</f>
        <v>0</v>
      </c>
      <c r="G31" s="95">
        <f>Config!$D80*'Commandes - Calculs auto'!G10</f>
        <v>0</v>
      </c>
      <c r="H31" s="95">
        <f>Config!$D80*'Commandes - Calculs auto'!H10</f>
        <v>0</v>
      </c>
      <c r="I31" s="95">
        <f>Config!$D80*'Commandes - Calculs auto'!I10</f>
        <v>0</v>
      </c>
      <c r="J31" s="95">
        <f>Config!$D80*'Commandes - Calculs auto'!J10</f>
        <v>0</v>
      </c>
      <c r="K31" s="95">
        <f>Config!$D80*'Commandes - Calculs auto'!K10</f>
        <v>0</v>
      </c>
      <c r="L31" s="95">
        <f>Config!$D80*'Commandes - Calculs auto'!L10</f>
        <v>0</v>
      </c>
      <c r="M31" s="95">
        <f>Config!$D80*'Commandes - Calculs auto'!M10</f>
        <v>0</v>
      </c>
      <c r="N31" s="95">
        <f>Config!$D80*'Commandes - Calculs auto'!N10</f>
        <v>0</v>
      </c>
      <c r="O31" s="95">
        <f>Config!$D80*'Commandes - Calculs auto'!O10</f>
        <v>0</v>
      </c>
      <c r="P31" s="95">
        <f>Config!$D80*'Commandes - Calculs auto'!P10</f>
        <v>0</v>
      </c>
      <c r="Q31" s="95">
        <f>Config!$D80*'Commandes - Calculs auto'!Q10</f>
        <v>0</v>
      </c>
      <c r="R31" s="95">
        <f>Config!$D80*'Commandes - Calculs auto'!R10</f>
        <v>0</v>
      </c>
      <c r="S31" s="95">
        <f>Config!$D80*'Commandes - Calculs auto'!S10</f>
        <v>0</v>
      </c>
      <c r="T31" s="95">
        <f>Config!$D80*'Commandes - Calculs auto'!T10</f>
        <v>0</v>
      </c>
      <c r="U31" s="95">
        <f>Config!$D80*'Commandes - Calculs auto'!U10</f>
        <v>0</v>
      </c>
      <c r="V31" s="95">
        <f>Config!$D80*'Commandes - Calculs auto'!V10</f>
        <v>0</v>
      </c>
      <c r="W31" s="95">
        <f>Config!$D80*'Commandes - Calculs auto'!W10</f>
        <v>0</v>
      </c>
      <c r="X31" s="95">
        <f>Config!$D80*'Commandes - Calculs auto'!X10</f>
        <v>0</v>
      </c>
      <c r="Y31" s="95">
        <f>Config!$D80*'Commandes - Calculs auto'!Y10</f>
        <v>0</v>
      </c>
      <c r="Z31" s="95">
        <f>Config!$D80*'Commandes - Calculs auto'!Z10</f>
        <v>0</v>
      </c>
      <c r="AA31" s="95">
        <f>Config!$D80*'Commandes - Calculs auto'!AA10</f>
        <v>0</v>
      </c>
      <c r="AB31" s="95">
        <f>Config!$D80*'Commandes - Calculs auto'!AB10</f>
        <v>0</v>
      </c>
      <c r="AC31" s="95">
        <f>Config!$D80*'Commandes - Calculs auto'!AC10</f>
        <v>0</v>
      </c>
      <c r="AD31" s="95">
        <f>Config!$D80*'Commandes - Calculs auto'!AD10</f>
        <v>0</v>
      </c>
      <c r="AE31" s="95">
        <f>Config!$D80*'Commandes - Calculs auto'!AE10</f>
        <v>0</v>
      </c>
      <c r="AF31" s="95">
        <f>Config!$D80*'Commandes - Calculs auto'!AF10</f>
        <v>0</v>
      </c>
      <c r="AG31" s="95">
        <f>Config!$D80*'Commandes - Calculs auto'!AG10</f>
        <v>0</v>
      </c>
      <c r="AH31" s="95">
        <f>Config!$D80*'Commandes - Calculs auto'!AH10</f>
        <v>0</v>
      </c>
      <c r="AI31" s="95">
        <f>Config!$D80*'Commandes - Calculs auto'!AI10</f>
        <v>0</v>
      </c>
      <c r="AJ31" s="95">
        <f>Config!$D80*'Commandes - Calculs auto'!AJ10</f>
        <v>0</v>
      </c>
      <c r="AK31" s="95">
        <f>Config!$D80*'Commandes - Calculs auto'!AK10</f>
        <v>0</v>
      </c>
      <c r="AL31" s="95">
        <f>Config!$D80*'Commandes - Calculs auto'!AL10</f>
        <v>0</v>
      </c>
      <c r="AM31" s="95">
        <f>Config!$D80*'Commandes - Calculs auto'!AM10</f>
        <v>0</v>
      </c>
      <c r="AN31" s="95">
        <f>Config!$D80*'Commandes - Calculs auto'!AN10</f>
        <v>0</v>
      </c>
      <c r="AO31" s="95">
        <f>Config!$D80*'Commandes - Calculs auto'!AO10</f>
        <v>0</v>
      </c>
      <c r="AP31" s="95">
        <f>Config!$D80*'Commandes - Calculs auto'!AP10</f>
        <v>0</v>
      </c>
      <c r="AQ31" s="95">
        <f>Config!$D80*'Commandes - Calculs auto'!AQ10</f>
        <v>0</v>
      </c>
      <c r="AR31" s="95">
        <f>Config!$D80*'Commandes - Calculs auto'!AR10</f>
        <v>0</v>
      </c>
      <c r="AS31" s="95">
        <f>Config!$D80*'Commandes - Calculs auto'!AS10</f>
        <v>0</v>
      </c>
      <c r="AT31" s="95">
        <f>Config!$D80*'Commandes - Calculs auto'!AT10</f>
        <v>0</v>
      </c>
      <c r="AU31" s="95">
        <f>Config!$D80*'Commandes - Calculs auto'!AU10</f>
        <v>0</v>
      </c>
      <c r="AV31" s="95">
        <f>Config!$D80*'Commandes - Calculs auto'!AV10</f>
        <v>0</v>
      </c>
      <c r="AW31" s="95">
        <f>Config!$D80*'Commandes - Calculs auto'!AW10</f>
        <v>0</v>
      </c>
      <c r="AX31" s="95">
        <f>Config!$D80*'Commandes - Calculs auto'!AX10</f>
        <v>0</v>
      </c>
      <c r="AY31" s="95">
        <f>Config!$D80*'Commandes - Calculs auto'!AY10</f>
        <v>0</v>
      </c>
      <c r="AZ31" s="95">
        <f>Config!$D80*'Commandes - Calculs auto'!AZ10</f>
        <v>0</v>
      </c>
      <c r="BA31" s="95">
        <f>Config!$D80*'Commandes - Calculs auto'!BA10</f>
        <v>0</v>
      </c>
      <c r="BB31" s="95">
        <f>Config!$D80*'Commandes - Calculs auto'!BB10</f>
        <v>0</v>
      </c>
      <c r="BC31" s="95">
        <f>Config!$D80*'Commandes - Calculs auto'!BC10</f>
        <v>0</v>
      </c>
      <c r="BD31" s="95">
        <f>Config!$D80*'Commandes - Calculs auto'!BD10</f>
        <v>0</v>
      </c>
      <c r="BE31" s="95">
        <f>Config!$D80*'Commandes - Calculs auto'!BE10</f>
        <v>0</v>
      </c>
      <c r="BF31" s="95">
        <f>Config!$D80*'Commandes - Calculs auto'!BF10</f>
        <v>0</v>
      </c>
      <c r="BG31" s="95">
        <f>Config!$D80*'Commandes - Calculs auto'!BG10</f>
        <v>0</v>
      </c>
      <c r="BH31" s="95">
        <f>Config!$D80*'Commandes - Calculs auto'!BH10</f>
        <v>0</v>
      </c>
      <c r="BI31" s="95">
        <f>Config!$D80*'Commandes - Calculs auto'!BI10</f>
        <v>0</v>
      </c>
      <c r="BJ31" s="95">
        <f>Config!$D80*'Commandes - Calculs auto'!BJ10</f>
        <v>0</v>
      </c>
      <c r="BK31" s="100"/>
    </row>
    <row r="32" spans="2:63">
      <c r="B32" s="71" t="str">
        <f>Config!$B$16</f>
        <v>ETC …</v>
      </c>
      <c r="C32" s="95">
        <f>Config!$D81*'Commandes - Calculs auto'!C11</f>
        <v>0</v>
      </c>
      <c r="D32" s="95">
        <f>Config!$D81*'Commandes - Calculs auto'!D11</f>
        <v>0</v>
      </c>
      <c r="E32" s="95">
        <f>Config!$D81*'Commandes - Calculs auto'!E11</f>
        <v>0</v>
      </c>
      <c r="F32" s="95">
        <f>Config!$D81*'Commandes - Calculs auto'!F11</f>
        <v>0</v>
      </c>
      <c r="G32" s="95">
        <f>Config!$D81*'Commandes - Calculs auto'!G11</f>
        <v>0</v>
      </c>
      <c r="H32" s="95">
        <f>Config!$D81*'Commandes - Calculs auto'!H11</f>
        <v>0</v>
      </c>
      <c r="I32" s="95">
        <f>Config!$D81*'Commandes - Calculs auto'!I11</f>
        <v>0</v>
      </c>
      <c r="J32" s="95">
        <f>Config!$D81*'Commandes - Calculs auto'!J11</f>
        <v>0</v>
      </c>
      <c r="K32" s="95">
        <f>Config!$D81*'Commandes - Calculs auto'!K11</f>
        <v>0</v>
      </c>
      <c r="L32" s="95">
        <f>Config!$D81*'Commandes - Calculs auto'!L11</f>
        <v>0</v>
      </c>
      <c r="M32" s="95">
        <f>Config!$D81*'Commandes - Calculs auto'!M11</f>
        <v>0</v>
      </c>
      <c r="N32" s="95">
        <f>Config!$D81*'Commandes - Calculs auto'!N11</f>
        <v>0</v>
      </c>
      <c r="O32" s="95">
        <f>Config!$D81*'Commandes - Calculs auto'!O11</f>
        <v>0</v>
      </c>
      <c r="P32" s="95">
        <f>Config!$D81*'Commandes - Calculs auto'!P11</f>
        <v>0</v>
      </c>
      <c r="Q32" s="95">
        <f>Config!$D81*'Commandes - Calculs auto'!Q11</f>
        <v>0</v>
      </c>
      <c r="R32" s="95">
        <f>Config!$D81*'Commandes - Calculs auto'!R11</f>
        <v>0</v>
      </c>
      <c r="S32" s="95">
        <f>Config!$D81*'Commandes - Calculs auto'!S11</f>
        <v>0</v>
      </c>
      <c r="T32" s="95">
        <f>Config!$D81*'Commandes - Calculs auto'!T11</f>
        <v>0</v>
      </c>
      <c r="U32" s="95">
        <f>Config!$D81*'Commandes - Calculs auto'!U11</f>
        <v>0</v>
      </c>
      <c r="V32" s="95">
        <f>Config!$D81*'Commandes - Calculs auto'!V11</f>
        <v>0</v>
      </c>
      <c r="W32" s="95">
        <f>Config!$D81*'Commandes - Calculs auto'!W11</f>
        <v>0</v>
      </c>
      <c r="X32" s="95">
        <f>Config!$D81*'Commandes - Calculs auto'!X11</f>
        <v>0</v>
      </c>
      <c r="Y32" s="95">
        <f>Config!$D81*'Commandes - Calculs auto'!Y11</f>
        <v>0</v>
      </c>
      <c r="Z32" s="95">
        <f>Config!$D81*'Commandes - Calculs auto'!Z11</f>
        <v>0</v>
      </c>
      <c r="AA32" s="95">
        <f>Config!$D81*'Commandes - Calculs auto'!AA11</f>
        <v>0</v>
      </c>
      <c r="AB32" s="95">
        <f>Config!$D81*'Commandes - Calculs auto'!AB11</f>
        <v>0</v>
      </c>
      <c r="AC32" s="95">
        <f>Config!$D81*'Commandes - Calculs auto'!AC11</f>
        <v>0</v>
      </c>
      <c r="AD32" s="95">
        <f>Config!$D81*'Commandes - Calculs auto'!AD11</f>
        <v>0</v>
      </c>
      <c r="AE32" s="95">
        <f>Config!$D81*'Commandes - Calculs auto'!AE11</f>
        <v>0</v>
      </c>
      <c r="AF32" s="95">
        <f>Config!$D81*'Commandes - Calculs auto'!AF11</f>
        <v>0</v>
      </c>
      <c r="AG32" s="95">
        <f>Config!$D81*'Commandes - Calculs auto'!AG11</f>
        <v>0</v>
      </c>
      <c r="AH32" s="95">
        <f>Config!$D81*'Commandes - Calculs auto'!AH11</f>
        <v>0</v>
      </c>
      <c r="AI32" s="95">
        <f>Config!$D81*'Commandes - Calculs auto'!AI11</f>
        <v>0</v>
      </c>
      <c r="AJ32" s="95">
        <f>Config!$D81*'Commandes - Calculs auto'!AJ11</f>
        <v>0</v>
      </c>
      <c r="AK32" s="95">
        <f>Config!$D81*'Commandes - Calculs auto'!AK11</f>
        <v>0</v>
      </c>
      <c r="AL32" s="95">
        <f>Config!$D81*'Commandes - Calculs auto'!AL11</f>
        <v>0</v>
      </c>
      <c r="AM32" s="95">
        <f>Config!$D81*'Commandes - Calculs auto'!AM11</f>
        <v>0</v>
      </c>
      <c r="AN32" s="95">
        <f>Config!$D81*'Commandes - Calculs auto'!AN11</f>
        <v>0</v>
      </c>
      <c r="AO32" s="95">
        <f>Config!$D81*'Commandes - Calculs auto'!AO11</f>
        <v>0</v>
      </c>
      <c r="AP32" s="95">
        <f>Config!$D81*'Commandes - Calculs auto'!AP11</f>
        <v>0</v>
      </c>
      <c r="AQ32" s="95">
        <f>Config!$D81*'Commandes - Calculs auto'!AQ11</f>
        <v>0</v>
      </c>
      <c r="AR32" s="95">
        <f>Config!$D81*'Commandes - Calculs auto'!AR11</f>
        <v>0</v>
      </c>
      <c r="AS32" s="95">
        <f>Config!$D81*'Commandes - Calculs auto'!AS11</f>
        <v>0</v>
      </c>
      <c r="AT32" s="95">
        <f>Config!$D81*'Commandes - Calculs auto'!AT11</f>
        <v>0</v>
      </c>
      <c r="AU32" s="95">
        <f>Config!$D81*'Commandes - Calculs auto'!AU11</f>
        <v>0</v>
      </c>
      <c r="AV32" s="95">
        <f>Config!$D81*'Commandes - Calculs auto'!AV11</f>
        <v>0</v>
      </c>
      <c r="AW32" s="95">
        <f>Config!$D81*'Commandes - Calculs auto'!AW11</f>
        <v>0</v>
      </c>
      <c r="AX32" s="95">
        <f>Config!$D81*'Commandes - Calculs auto'!AX11</f>
        <v>0</v>
      </c>
      <c r="AY32" s="95">
        <f>Config!$D81*'Commandes - Calculs auto'!AY11</f>
        <v>0</v>
      </c>
      <c r="AZ32" s="95">
        <f>Config!$D81*'Commandes - Calculs auto'!AZ11</f>
        <v>0</v>
      </c>
      <c r="BA32" s="95">
        <f>Config!$D81*'Commandes - Calculs auto'!BA11</f>
        <v>0</v>
      </c>
      <c r="BB32" s="95">
        <f>Config!$D81*'Commandes - Calculs auto'!BB11</f>
        <v>0</v>
      </c>
      <c r="BC32" s="95">
        <f>Config!$D81*'Commandes - Calculs auto'!BC11</f>
        <v>0</v>
      </c>
      <c r="BD32" s="95">
        <f>Config!$D81*'Commandes - Calculs auto'!BD11</f>
        <v>0</v>
      </c>
      <c r="BE32" s="95">
        <f>Config!$D81*'Commandes - Calculs auto'!BE11</f>
        <v>0</v>
      </c>
      <c r="BF32" s="95">
        <f>Config!$D81*'Commandes - Calculs auto'!BF11</f>
        <v>0</v>
      </c>
      <c r="BG32" s="95">
        <f>Config!$D81*'Commandes - Calculs auto'!BG11</f>
        <v>0</v>
      </c>
      <c r="BH32" s="95">
        <f>Config!$D81*'Commandes - Calculs auto'!BH11</f>
        <v>0</v>
      </c>
      <c r="BI32" s="95">
        <f>Config!$D81*'Commandes - Calculs auto'!BI11</f>
        <v>0</v>
      </c>
      <c r="BJ32" s="95">
        <f>Config!$D81*'Commandes - Calculs auto'!BJ11</f>
        <v>0</v>
      </c>
      <c r="BK32" s="100"/>
    </row>
    <row r="33" spans="2:63">
      <c r="B33" s="71">
        <f>Config!$B$17</f>
        <v>0</v>
      </c>
      <c r="C33" s="95">
        <f>Config!$D82*'Commandes - Calculs auto'!C12</f>
        <v>0</v>
      </c>
      <c r="D33" s="95">
        <f>Config!$D82*'Commandes - Calculs auto'!D12</f>
        <v>0</v>
      </c>
      <c r="E33" s="95">
        <f>Config!$D82*'Commandes - Calculs auto'!E12</f>
        <v>0</v>
      </c>
      <c r="F33" s="95">
        <f>Config!$D82*'Commandes - Calculs auto'!F12</f>
        <v>0</v>
      </c>
      <c r="G33" s="95">
        <f>Config!$D82*'Commandes - Calculs auto'!G12</f>
        <v>0</v>
      </c>
      <c r="H33" s="95">
        <f>Config!$D82*'Commandes - Calculs auto'!H12</f>
        <v>0</v>
      </c>
      <c r="I33" s="95">
        <f>Config!$D82*'Commandes - Calculs auto'!I12</f>
        <v>0</v>
      </c>
      <c r="J33" s="95">
        <f>Config!$D82*'Commandes - Calculs auto'!J12</f>
        <v>0</v>
      </c>
      <c r="K33" s="95">
        <f>Config!$D82*'Commandes - Calculs auto'!K12</f>
        <v>0</v>
      </c>
      <c r="L33" s="95">
        <f>Config!$D82*'Commandes - Calculs auto'!L12</f>
        <v>0</v>
      </c>
      <c r="M33" s="95">
        <f>Config!$D82*'Commandes - Calculs auto'!M12</f>
        <v>0</v>
      </c>
      <c r="N33" s="95">
        <f>Config!$D82*'Commandes - Calculs auto'!N12</f>
        <v>0</v>
      </c>
      <c r="O33" s="95">
        <f>Config!$D82*'Commandes - Calculs auto'!O12</f>
        <v>0</v>
      </c>
      <c r="P33" s="95">
        <f>Config!$D82*'Commandes - Calculs auto'!P12</f>
        <v>0</v>
      </c>
      <c r="Q33" s="95">
        <f>Config!$D82*'Commandes - Calculs auto'!Q12</f>
        <v>0</v>
      </c>
      <c r="R33" s="95">
        <f>Config!$D82*'Commandes - Calculs auto'!R12</f>
        <v>0</v>
      </c>
      <c r="S33" s="95">
        <f>Config!$D82*'Commandes - Calculs auto'!S12</f>
        <v>0</v>
      </c>
      <c r="T33" s="95">
        <f>Config!$D82*'Commandes - Calculs auto'!T12</f>
        <v>0</v>
      </c>
      <c r="U33" s="95">
        <f>Config!$D82*'Commandes - Calculs auto'!U12</f>
        <v>0</v>
      </c>
      <c r="V33" s="95">
        <f>Config!$D82*'Commandes - Calculs auto'!V12</f>
        <v>0</v>
      </c>
      <c r="W33" s="95">
        <f>Config!$D82*'Commandes - Calculs auto'!W12</f>
        <v>0</v>
      </c>
      <c r="X33" s="95">
        <f>Config!$D82*'Commandes - Calculs auto'!X12</f>
        <v>0</v>
      </c>
      <c r="Y33" s="95">
        <f>Config!$D82*'Commandes - Calculs auto'!Y12</f>
        <v>0</v>
      </c>
      <c r="Z33" s="95">
        <f>Config!$D82*'Commandes - Calculs auto'!Z12</f>
        <v>0</v>
      </c>
      <c r="AA33" s="95">
        <f>Config!$D82*'Commandes - Calculs auto'!AA12</f>
        <v>0</v>
      </c>
      <c r="AB33" s="95">
        <f>Config!$D82*'Commandes - Calculs auto'!AB12</f>
        <v>0</v>
      </c>
      <c r="AC33" s="95">
        <f>Config!$D82*'Commandes - Calculs auto'!AC12</f>
        <v>0</v>
      </c>
      <c r="AD33" s="95">
        <f>Config!$D82*'Commandes - Calculs auto'!AD12</f>
        <v>0</v>
      </c>
      <c r="AE33" s="95">
        <f>Config!$D82*'Commandes - Calculs auto'!AE12</f>
        <v>0</v>
      </c>
      <c r="AF33" s="95">
        <f>Config!$D82*'Commandes - Calculs auto'!AF12</f>
        <v>0</v>
      </c>
      <c r="AG33" s="95">
        <f>Config!$D82*'Commandes - Calculs auto'!AG12</f>
        <v>0</v>
      </c>
      <c r="AH33" s="95">
        <f>Config!$D82*'Commandes - Calculs auto'!AH12</f>
        <v>0</v>
      </c>
      <c r="AI33" s="95">
        <f>Config!$D82*'Commandes - Calculs auto'!AI12</f>
        <v>0</v>
      </c>
      <c r="AJ33" s="95">
        <f>Config!$D82*'Commandes - Calculs auto'!AJ12</f>
        <v>0</v>
      </c>
      <c r="AK33" s="95">
        <f>Config!$D82*'Commandes - Calculs auto'!AK12</f>
        <v>0</v>
      </c>
      <c r="AL33" s="95">
        <f>Config!$D82*'Commandes - Calculs auto'!AL12</f>
        <v>0</v>
      </c>
      <c r="AM33" s="95">
        <f>Config!$D82*'Commandes - Calculs auto'!AM12</f>
        <v>0</v>
      </c>
      <c r="AN33" s="95">
        <f>Config!$D82*'Commandes - Calculs auto'!AN12</f>
        <v>0</v>
      </c>
      <c r="AO33" s="95">
        <f>Config!$D82*'Commandes - Calculs auto'!AO12</f>
        <v>0</v>
      </c>
      <c r="AP33" s="95">
        <f>Config!$D82*'Commandes - Calculs auto'!AP12</f>
        <v>0</v>
      </c>
      <c r="AQ33" s="95">
        <f>Config!$D82*'Commandes - Calculs auto'!AQ12</f>
        <v>0</v>
      </c>
      <c r="AR33" s="95">
        <f>Config!$D82*'Commandes - Calculs auto'!AR12</f>
        <v>0</v>
      </c>
      <c r="AS33" s="95">
        <f>Config!$D82*'Commandes - Calculs auto'!AS12</f>
        <v>0</v>
      </c>
      <c r="AT33" s="95">
        <f>Config!$D82*'Commandes - Calculs auto'!AT12</f>
        <v>0</v>
      </c>
      <c r="AU33" s="95">
        <f>Config!$D82*'Commandes - Calculs auto'!AU12</f>
        <v>0</v>
      </c>
      <c r="AV33" s="95">
        <f>Config!$D82*'Commandes - Calculs auto'!AV12</f>
        <v>0</v>
      </c>
      <c r="AW33" s="95">
        <f>Config!$D82*'Commandes - Calculs auto'!AW12</f>
        <v>0</v>
      </c>
      <c r="AX33" s="95">
        <f>Config!$D82*'Commandes - Calculs auto'!AX12</f>
        <v>0</v>
      </c>
      <c r="AY33" s="95">
        <f>Config!$D82*'Commandes - Calculs auto'!AY12</f>
        <v>0</v>
      </c>
      <c r="AZ33" s="95">
        <f>Config!$D82*'Commandes - Calculs auto'!AZ12</f>
        <v>0</v>
      </c>
      <c r="BA33" s="95">
        <f>Config!$D82*'Commandes - Calculs auto'!BA12</f>
        <v>0</v>
      </c>
      <c r="BB33" s="95">
        <f>Config!$D82*'Commandes - Calculs auto'!BB12</f>
        <v>0</v>
      </c>
      <c r="BC33" s="95">
        <f>Config!$D82*'Commandes - Calculs auto'!BC12</f>
        <v>0</v>
      </c>
      <c r="BD33" s="95">
        <f>Config!$D82*'Commandes - Calculs auto'!BD12</f>
        <v>0</v>
      </c>
      <c r="BE33" s="95">
        <f>Config!$D82*'Commandes - Calculs auto'!BE12</f>
        <v>0</v>
      </c>
      <c r="BF33" s="95">
        <f>Config!$D82*'Commandes - Calculs auto'!BF12</f>
        <v>0</v>
      </c>
      <c r="BG33" s="95">
        <f>Config!$D82*'Commandes - Calculs auto'!BG12</f>
        <v>0</v>
      </c>
      <c r="BH33" s="95">
        <f>Config!$D82*'Commandes - Calculs auto'!BH12</f>
        <v>0</v>
      </c>
      <c r="BI33" s="95">
        <f>Config!$D82*'Commandes - Calculs auto'!BI12</f>
        <v>0</v>
      </c>
      <c r="BJ33" s="95">
        <f>Config!$D82*'Commandes - Calculs auto'!BJ12</f>
        <v>0</v>
      </c>
      <c r="BK33" s="100"/>
    </row>
    <row r="34" spans="2:63">
      <c r="B34" s="71">
        <f>Config!$B$18</f>
        <v>0</v>
      </c>
      <c r="C34" s="95">
        <f>Config!$D83*'Commandes - Calculs auto'!C13</f>
        <v>0</v>
      </c>
      <c r="D34" s="95">
        <f>Config!$D83*'Commandes - Calculs auto'!D13</f>
        <v>0</v>
      </c>
      <c r="E34" s="95">
        <f>Config!$D83*'Commandes - Calculs auto'!E13</f>
        <v>0</v>
      </c>
      <c r="F34" s="95">
        <f>Config!$D83*'Commandes - Calculs auto'!F13</f>
        <v>0</v>
      </c>
      <c r="G34" s="95">
        <f>Config!$D83*'Commandes - Calculs auto'!G13</f>
        <v>0</v>
      </c>
      <c r="H34" s="95">
        <f>Config!$D83*'Commandes - Calculs auto'!H13</f>
        <v>0</v>
      </c>
      <c r="I34" s="95">
        <f>Config!$D83*'Commandes - Calculs auto'!I13</f>
        <v>0</v>
      </c>
      <c r="J34" s="95">
        <f>Config!$D83*'Commandes - Calculs auto'!J13</f>
        <v>0</v>
      </c>
      <c r="K34" s="95">
        <f>Config!$D83*'Commandes - Calculs auto'!K13</f>
        <v>0</v>
      </c>
      <c r="L34" s="95">
        <f>Config!$D83*'Commandes - Calculs auto'!L13</f>
        <v>0</v>
      </c>
      <c r="M34" s="95">
        <f>Config!$D83*'Commandes - Calculs auto'!M13</f>
        <v>0</v>
      </c>
      <c r="N34" s="95">
        <f>Config!$D83*'Commandes - Calculs auto'!N13</f>
        <v>0</v>
      </c>
      <c r="O34" s="95">
        <f>Config!$D83*'Commandes - Calculs auto'!O13</f>
        <v>0</v>
      </c>
      <c r="P34" s="95">
        <f>Config!$D83*'Commandes - Calculs auto'!P13</f>
        <v>0</v>
      </c>
      <c r="Q34" s="95">
        <f>Config!$D83*'Commandes - Calculs auto'!Q13</f>
        <v>0</v>
      </c>
      <c r="R34" s="95">
        <f>Config!$D83*'Commandes - Calculs auto'!R13</f>
        <v>0</v>
      </c>
      <c r="S34" s="95">
        <f>Config!$D83*'Commandes - Calculs auto'!S13</f>
        <v>0</v>
      </c>
      <c r="T34" s="95">
        <f>Config!$D83*'Commandes - Calculs auto'!T13</f>
        <v>0</v>
      </c>
      <c r="U34" s="95">
        <f>Config!$D83*'Commandes - Calculs auto'!U13</f>
        <v>0</v>
      </c>
      <c r="V34" s="95">
        <f>Config!$D83*'Commandes - Calculs auto'!V13</f>
        <v>0</v>
      </c>
      <c r="W34" s="95">
        <f>Config!$D83*'Commandes - Calculs auto'!W13</f>
        <v>0</v>
      </c>
      <c r="X34" s="95">
        <f>Config!$D83*'Commandes - Calculs auto'!X13</f>
        <v>0</v>
      </c>
      <c r="Y34" s="95">
        <f>Config!$D83*'Commandes - Calculs auto'!Y13</f>
        <v>0</v>
      </c>
      <c r="Z34" s="95">
        <f>Config!$D83*'Commandes - Calculs auto'!Z13</f>
        <v>0</v>
      </c>
      <c r="AA34" s="95">
        <f>Config!$D83*'Commandes - Calculs auto'!AA13</f>
        <v>0</v>
      </c>
      <c r="AB34" s="95">
        <f>Config!$D83*'Commandes - Calculs auto'!AB13</f>
        <v>0</v>
      </c>
      <c r="AC34" s="95">
        <f>Config!$D83*'Commandes - Calculs auto'!AC13</f>
        <v>0</v>
      </c>
      <c r="AD34" s="95">
        <f>Config!$D83*'Commandes - Calculs auto'!AD13</f>
        <v>0</v>
      </c>
      <c r="AE34" s="95">
        <f>Config!$D83*'Commandes - Calculs auto'!AE13</f>
        <v>0</v>
      </c>
      <c r="AF34" s="95">
        <f>Config!$D83*'Commandes - Calculs auto'!AF13</f>
        <v>0</v>
      </c>
      <c r="AG34" s="95">
        <f>Config!$D83*'Commandes - Calculs auto'!AG13</f>
        <v>0</v>
      </c>
      <c r="AH34" s="95">
        <f>Config!$D83*'Commandes - Calculs auto'!AH13</f>
        <v>0</v>
      </c>
      <c r="AI34" s="95">
        <f>Config!$D83*'Commandes - Calculs auto'!AI13</f>
        <v>0</v>
      </c>
      <c r="AJ34" s="95">
        <f>Config!$D83*'Commandes - Calculs auto'!AJ13</f>
        <v>0</v>
      </c>
      <c r="AK34" s="95">
        <f>Config!$D83*'Commandes - Calculs auto'!AK13</f>
        <v>0</v>
      </c>
      <c r="AL34" s="95">
        <f>Config!$D83*'Commandes - Calculs auto'!AL13</f>
        <v>0</v>
      </c>
      <c r="AM34" s="95">
        <f>Config!$D83*'Commandes - Calculs auto'!AM13</f>
        <v>0</v>
      </c>
      <c r="AN34" s="95">
        <f>Config!$D83*'Commandes - Calculs auto'!AN13</f>
        <v>0</v>
      </c>
      <c r="AO34" s="95">
        <f>Config!$D83*'Commandes - Calculs auto'!AO13</f>
        <v>0</v>
      </c>
      <c r="AP34" s="95">
        <f>Config!$D83*'Commandes - Calculs auto'!AP13</f>
        <v>0</v>
      </c>
      <c r="AQ34" s="95">
        <f>Config!$D83*'Commandes - Calculs auto'!AQ13</f>
        <v>0</v>
      </c>
      <c r="AR34" s="95">
        <f>Config!$D83*'Commandes - Calculs auto'!AR13</f>
        <v>0</v>
      </c>
      <c r="AS34" s="95">
        <f>Config!$D83*'Commandes - Calculs auto'!AS13</f>
        <v>0</v>
      </c>
      <c r="AT34" s="95">
        <f>Config!$D83*'Commandes - Calculs auto'!AT13</f>
        <v>0</v>
      </c>
      <c r="AU34" s="95">
        <f>Config!$D83*'Commandes - Calculs auto'!AU13</f>
        <v>0</v>
      </c>
      <c r="AV34" s="95">
        <f>Config!$D83*'Commandes - Calculs auto'!AV13</f>
        <v>0</v>
      </c>
      <c r="AW34" s="95">
        <f>Config!$D83*'Commandes - Calculs auto'!AW13</f>
        <v>0</v>
      </c>
      <c r="AX34" s="95">
        <f>Config!$D83*'Commandes - Calculs auto'!AX13</f>
        <v>0</v>
      </c>
      <c r="AY34" s="95">
        <f>Config!$D83*'Commandes - Calculs auto'!AY13</f>
        <v>0</v>
      </c>
      <c r="AZ34" s="95">
        <f>Config!$D83*'Commandes - Calculs auto'!AZ13</f>
        <v>0</v>
      </c>
      <c r="BA34" s="95">
        <f>Config!$D83*'Commandes - Calculs auto'!BA13</f>
        <v>0</v>
      </c>
      <c r="BB34" s="95">
        <f>Config!$D83*'Commandes - Calculs auto'!BB13</f>
        <v>0</v>
      </c>
      <c r="BC34" s="95">
        <f>Config!$D83*'Commandes - Calculs auto'!BC13</f>
        <v>0</v>
      </c>
      <c r="BD34" s="95">
        <f>Config!$D83*'Commandes - Calculs auto'!BD13</f>
        <v>0</v>
      </c>
      <c r="BE34" s="95">
        <f>Config!$D83*'Commandes - Calculs auto'!BE13</f>
        <v>0</v>
      </c>
      <c r="BF34" s="95">
        <f>Config!$D83*'Commandes - Calculs auto'!BF13</f>
        <v>0</v>
      </c>
      <c r="BG34" s="95">
        <f>Config!$D83*'Commandes - Calculs auto'!BG13</f>
        <v>0</v>
      </c>
      <c r="BH34" s="95">
        <f>Config!$D83*'Commandes - Calculs auto'!BH13</f>
        <v>0</v>
      </c>
      <c r="BI34" s="95">
        <f>Config!$D83*'Commandes - Calculs auto'!BI13</f>
        <v>0</v>
      </c>
      <c r="BJ34" s="95">
        <f>Config!$D83*'Commandes - Calculs auto'!BJ13</f>
        <v>0</v>
      </c>
      <c r="BK34" s="100"/>
    </row>
    <row r="35" spans="2:63">
      <c r="B35" s="71">
        <f>Config!$B$19</f>
        <v>0</v>
      </c>
      <c r="C35" s="95">
        <f>Config!$D84*'Commandes - Calculs auto'!C14</f>
        <v>0</v>
      </c>
      <c r="D35" s="95">
        <f>Config!$D84*'Commandes - Calculs auto'!D14</f>
        <v>0</v>
      </c>
      <c r="E35" s="95">
        <f>Config!$D84*'Commandes - Calculs auto'!E14</f>
        <v>0</v>
      </c>
      <c r="F35" s="95">
        <f>Config!$D84*'Commandes - Calculs auto'!F14</f>
        <v>0</v>
      </c>
      <c r="G35" s="95">
        <f>Config!$D84*'Commandes - Calculs auto'!G14</f>
        <v>0</v>
      </c>
      <c r="H35" s="95">
        <f>Config!$D84*'Commandes - Calculs auto'!H14</f>
        <v>0</v>
      </c>
      <c r="I35" s="95">
        <f>Config!$D84*'Commandes - Calculs auto'!I14</f>
        <v>0</v>
      </c>
      <c r="J35" s="95">
        <f>Config!$D84*'Commandes - Calculs auto'!J14</f>
        <v>0</v>
      </c>
      <c r="K35" s="95">
        <f>Config!$D84*'Commandes - Calculs auto'!K14</f>
        <v>0</v>
      </c>
      <c r="L35" s="95">
        <f>Config!$D84*'Commandes - Calculs auto'!L14</f>
        <v>0</v>
      </c>
      <c r="M35" s="95">
        <f>Config!$D84*'Commandes - Calculs auto'!M14</f>
        <v>0</v>
      </c>
      <c r="N35" s="95">
        <f>Config!$D84*'Commandes - Calculs auto'!N14</f>
        <v>0</v>
      </c>
      <c r="O35" s="95">
        <f>Config!$D84*'Commandes - Calculs auto'!O14</f>
        <v>0</v>
      </c>
      <c r="P35" s="95">
        <f>Config!$D84*'Commandes - Calculs auto'!P14</f>
        <v>0</v>
      </c>
      <c r="Q35" s="95">
        <f>Config!$D84*'Commandes - Calculs auto'!Q14</f>
        <v>0</v>
      </c>
      <c r="R35" s="95">
        <f>Config!$D84*'Commandes - Calculs auto'!R14</f>
        <v>0</v>
      </c>
      <c r="S35" s="95">
        <f>Config!$D84*'Commandes - Calculs auto'!S14</f>
        <v>0</v>
      </c>
      <c r="T35" s="95">
        <f>Config!$D84*'Commandes - Calculs auto'!T14</f>
        <v>0</v>
      </c>
      <c r="U35" s="95">
        <f>Config!$D84*'Commandes - Calculs auto'!U14</f>
        <v>0</v>
      </c>
      <c r="V35" s="95">
        <f>Config!$D84*'Commandes - Calculs auto'!V14</f>
        <v>0</v>
      </c>
      <c r="W35" s="95">
        <f>Config!$D84*'Commandes - Calculs auto'!W14</f>
        <v>0</v>
      </c>
      <c r="X35" s="95">
        <f>Config!$D84*'Commandes - Calculs auto'!X14</f>
        <v>0</v>
      </c>
      <c r="Y35" s="95">
        <f>Config!$D84*'Commandes - Calculs auto'!Y14</f>
        <v>0</v>
      </c>
      <c r="Z35" s="95">
        <f>Config!$D84*'Commandes - Calculs auto'!Z14</f>
        <v>0</v>
      </c>
      <c r="AA35" s="95">
        <f>Config!$D84*'Commandes - Calculs auto'!AA14</f>
        <v>0</v>
      </c>
      <c r="AB35" s="95">
        <f>Config!$D84*'Commandes - Calculs auto'!AB14</f>
        <v>0</v>
      </c>
      <c r="AC35" s="95">
        <f>Config!$D84*'Commandes - Calculs auto'!AC14</f>
        <v>0</v>
      </c>
      <c r="AD35" s="95">
        <f>Config!$D84*'Commandes - Calculs auto'!AD14</f>
        <v>0</v>
      </c>
      <c r="AE35" s="95">
        <f>Config!$D84*'Commandes - Calculs auto'!AE14</f>
        <v>0</v>
      </c>
      <c r="AF35" s="95">
        <f>Config!$D84*'Commandes - Calculs auto'!AF14</f>
        <v>0</v>
      </c>
      <c r="AG35" s="95">
        <f>Config!$D84*'Commandes - Calculs auto'!AG14</f>
        <v>0</v>
      </c>
      <c r="AH35" s="95">
        <f>Config!$D84*'Commandes - Calculs auto'!AH14</f>
        <v>0</v>
      </c>
      <c r="AI35" s="95">
        <f>Config!$D84*'Commandes - Calculs auto'!AI14</f>
        <v>0</v>
      </c>
      <c r="AJ35" s="95">
        <f>Config!$D84*'Commandes - Calculs auto'!AJ14</f>
        <v>0</v>
      </c>
      <c r="AK35" s="95">
        <f>Config!$D84*'Commandes - Calculs auto'!AK14</f>
        <v>0</v>
      </c>
      <c r="AL35" s="95">
        <f>Config!$D84*'Commandes - Calculs auto'!AL14</f>
        <v>0</v>
      </c>
      <c r="AM35" s="95">
        <f>Config!$D84*'Commandes - Calculs auto'!AM14</f>
        <v>0</v>
      </c>
      <c r="AN35" s="95">
        <f>Config!$D84*'Commandes - Calculs auto'!AN14</f>
        <v>0</v>
      </c>
      <c r="AO35" s="95">
        <f>Config!$D84*'Commandes - Calculs auto'!AO14</f>
        <v>0</v>
      </c>
      <c r="AP35" s="95">
        <f>Config!$D84*'Commandes - Calculs auto'!AP14</f>
        <v>0</v>
      </c>
      <c r="AQ35" s="95">
        <f>Config!$D84*'Commandes - Calculs auto'!AQ14</f>
        <v>0</v>
      </c>
      <c r="AR35" s="95">
        <f>Config!$D84*'Commandes - Calculs auto'!AR14</f>
        <v>0</v>
      </c>
      <c r="AS35" s="95">
        <f>Config!$D84*'Commandes - Calculs auto'!AS14</f>
        <v>0</v>
      </c>
      <c r="AT35" s="95">
        <f>Config!$D84*'Commandes - Calculs auto'!AT14</f>
        <v>0</v>
      </c>
      <c r="AU35" s="95">
        <f>Config!$D84*'Commandes - Calculs auto'!AU14</f>
        <v>0</v>
      </c>
      <c r="AV35" s="95">
        <f>Config!$D84*'Commandes - Calculs auto'!AV14</f>
        <v>0</v>
      </c>
      <c r="AW35" s="95">
        <f>Config!$D84*'Commandes - Calculs auto'!AW14</f>
        <v>0</v>
      </c>
      <c r="AX35" s="95">
        <f>Config!$D84*'Commandes - Calculs auto'!AX14</f>
        <v>0</v>
      </c>
      <c r="AY35" s="95">
        <f>Config!$D84*'Commandes - Calculs auto'!AY14</f>
        <v>0</v>
      </c>
      <c r="AZ35" s="95">
        <f>Config!$D84*'Commandes - Calculs auto'!AZ14</f>
        <v>0</v>
      </c>
      <c r="BA35" s="95">
        <f>Config!$D84*'Commandes - Calculs auto'!BA14</f>
        <v>0</v>
      </c>
      <c r="BB35" s="95">
        <f>Config!$D84*'Commandes - Calculs auto'!BB14</f>
        <v>0</v>
      </c>
      <c r="BC35" s="95">
        <f>Config!$D84*'Commandes - Calculs auto'!BC14</f>
        <v>0</v>
      </c>
      <c r="BD35" s="95">
        <f>Config!$D84*'Commandes - Calculs auto'!BD14</f>
        <v>0</v>
      </c>
      <c r="BE35" s="95">
        <f>Config!$D84*'Commandes - Calculs auto'!BE14</f>
        <v>0</v>
      </c>
      <c r="BF35" s="95">
        <f>Config!$D84*'Commandes - Calculs auto'!BF14</f>
        <v>0</v>
      </c>
      <c r="BG35" s="95">
        <f>Config!$D84*'Commandes - Calculs auto'!BG14</f>
        <v>0</v>
      </c>
      <c r="BH35" s="95">
        <f>Config!$D84*'Commandes - Calculs auto'!BH14</f>
        <v>0</v>
      </c>
      <c r="BI35" s="95">
        <f>Config!$D84*'Commandes - Calculs auto'!BI14</f>
        <v>0</v>
      </c>
      <c r="BJ35" s="95">
        <f>Config!$D84*'Commandes - Calculs auto'!BJ14</f>
        <v>0</v>
      </c>
      <c r="BK35" s="100"/>
    </row>
    <row r="36" spans="2:63">
      <c r="B36" s="71">
        <f>Config!$B$20</f>
        <v>0</v>
      </c>
      <c r="C36" s="95">
        <f>Config!$D85*'Commandes - Calculs auto'!C15</f>
        <v>0</v>
      </c>
      <c r="D36" s="95">
        <f>Config!$D85*'Commandes - Calculs auto'!D15</f>
        <v>0</v>
      </c>
      <c r="E36" s="95">
        <f>Config!$D85*'Commandes - Calculs auto'!E15</f>
        <v>0</v>
      </c>
      <c r="F36" s="95">
        <f>Config!$D85*'Commandes - Calculs auto'!F15</f>
        <v>0</v>
      </c>
      <c r="G36" s="95">
        <f>Config!$D85*'Commandes - Calculs auto'!G15</f>
        <v>0</v>
      </c>
      <c r="H36" s="95">
        <f>Config!$D85*'Commandes - Calculs auto'!H15</f>
        <v>0</v>
      </c>
      <c r="I36" s="95">
        <f>Config!$D85*'Commandes - Calculs auto'!I15</f>
        <v>0</v>
      </c>
      <c r="J36" s="95">
        <f>Config!$D85*'Commandes - Calculs auto'!J15</f>
        <v>0</v>
      </c>
      <c r="K36" s="95">
        <f>Config!$D85*'Commandes - Calculs auto'!K15</f>
        <v>0</v>
      </c>
      <c r="L36" s="95">
        <f>Config!$D85*'Commandes - Calculs auto'!L15</f>
        <v>0</v>
      </c>
      <c r="M36" s="95">
        <f>Config!$D85*'Commandes - Calculs auto'!M15</f>
        <v>0</v>
      </c>
      <c r="N36" s="95">
        <f>Config!$D85*'Commandes - Calculs auto'!N15</f>
        <v>0</v>
      </c>
      <c r="O36" s="95">
        <f>Config!$D85*'Commandes - Calculs auto'!O15</f>
        <v>0</v>
      </c>
      <c r="P36" s="95">
        <f>Config!$D85*'Commandes - Calculs auto'!P15</f>
        <v>0</v>
      </c>
      <c r="Q36" s="95">
        <f>Config!$D85*'Commandes - Calculs auto'!Q15</f>
        <v>0</v>
      </c>
      <c r="R36" s="95">
        <f>Config!$D85*'Commandes - Calculs auto'!R15</f>
        <v>0</v>
      </c>
      <c r="S36" s="95">
        <f>Config!$D85*'Commandes - Calculs auto'!S15</f>
        <v>0</v>
      </c>
      <c r="T36" s="95">
        <f>Config!$D85*'Commandes - Calculs auto'!T15</f>
        <v>0</v>
      </c>
      <c r="U36" s="95">
        <f>Config!$D85*'Commandes - Calculs auto'!U15</f>
        <v>0</v>
      </c>
      <c r="V36" s="95">
        <f>Config!$D85*'Commandes - Calculs auto'!V15</f>
        <v>0</v>
      </c>
      <c r="W36" s="95">
        <f>Config!$D85*'Commandes - Calculs auto'!W15</f>
        <v>0</v>
      </c>
      <c r="X36" s="95">
        <f>Config!$D85*'Commandes - Calculs auto'!X15</f>
        <v>0</v>
      </c>
      <c r="Y36" s="95">
        <f>Config!$D85*'Commandes - Calculs auto'!Y15</f>
        <v>0</v>
      </c>
      <c r="Z36" s="95">
        <f>Config!$D85*'Commandes - Calculs auto'!Z15</f>
        <v>0</v>
      </c>
      <c r="AA36" s="95">
        <f>Config!$D85*'Commandes - Calculs auto'!AA15</f>
        <v>0</v>
      </c>
      <c r="AB36" s="95">
        <f>Config!$D85*'Commandes - Calculs auto'!AB15</f>
        <v>0</v>
      </c>
      <c r="AC36" s="95">
        <f>Config!$D85*'Commandes - Calculs auto'!AC15</f>
        <v>0</v>
      </c>
      <c r="AD36" s="95">
        <f>Config!$D85*'Commandes - Calculs auto'!AD15</f>
        <v>0</v>
      </c>
      <c r="AE36" s="95">
        <f>Config!$D85*'Commandes - Calculs auto'!AE15</f>
        <v>0</v>
      </c>
      <c r="AF36" s="95">
        <f>Config!$D85*'Commandes - Calculs auto'!AF15</f>
        <v>0</v>
      </c>
      <c r="AG36" s="95">
        <f>Config!$D85*'Commandes - Calculs auto'!AG15</f>
        <v>0</v>
      </c>
      <c r="AH36" s="95">
        <f>Config!$D85*'Commandes - Calculs auto'!AH15</f>
        <v>0</v>
      </c>
      <c r="AI36" s="95">
        <f>Config!$D85*'Commandes - Calculs auto'!AI15</f>
        <v>0</v>
      </c>
      <c r="AJ36" s="95">
        <f>Config!$D85*'Commandes - Calculs auto'!AJ15</f>
        <v>0</v>
      </c>
      <c r="AK36" s="95">
        <f>Config!$D85*'Commandes - Calculs auto'!AK15</f>
        <v>0</v>
      </c>
      <c r="AL36" s="95">
        <f>Config!$D85*'Commandes - Calculs auto'!AL15</f>
        <v>0</v>
      </c>
      <c r="AM36" s="95">
        <f>Config!$D85*'Commandes - Calculs auto'!AM15</f>
        <v>0</v>
      </c>
      <c r="AN36" s="95">
        <f>Config!$D85*'Commandes - Calculs auto'!AN15</f>
        <v>0</v>
      </c>
      <c r="AO36" s="95">
        <f>Config!$D85*'Commandes - Calculs auto'!AO15</f>
        <v>0</v>
      </c>
      <c r="AP36" s="95">
        <f>Config!$D85*'Commandes - Calculs auto'!AP15</f>
        <v>0</v>
      </c>
      <c r="AQ36" s="95">
        <f>Config!$D85*'Commandes - Calculs auto'!AQ15</f>
        <v>0</v>
      </c>
      <c r="AR36" s="95">
        <f>Config!$D85*'Commandes - Calculs auto'!AR15</f>
        <v>0</v>
      </c>
      <c r="AS36" s="95">
        <f>Config!$D85*'Commandes - Calculs auto'!AS15</f>
        <v>0</v>
      </c>
      <c r="AT36" s="95">
        <f>Config!$D85*'Commandes - Calculs auto'!AT15</f>
        <v>0</v>
      </c>
      <c r="AU36" s="95">
        <f>Config!$D85*'Commandes - Calculs auto'!AU15</f>
        <v>0</v>
      </c>
      <c r="AV36" s="95">
        <f>Config!$D85*'Commandes - Calculs auto'!AV15</f>
        <v>0</v>
      </c>
      <c r="AW36" s="95">
        <f>Config!$D85*'Commandes - Calculs auto'!AW15</f>
        <v>0</v>
      </c>
      <c r="AX36" s="95">
        <f>Config!$D85*'Commandes - Calculs auto'!AX15</f>
        <v>0</v>
      </c>
      <c r="AY36" s="95">
        <f>Config!$D85*'Commandes - Calculs auto'!AY15</f>
        <v>0</v>
      </c>
      <c r="AZ36" s="95">
        <f>Config!$D85*'Commandes - Calculs auto'!AZ15</f>
        <v>0</v>
      </c>
      <c r="BA36" s="95">
        <f>Config!$D85*'Commandes - Calculs auto'!BA15</f>
        <v>0</v>
      </c>
      <c r="BB36" s="95">
        <f>Config!$D85*'Commandes - Calculs auto'!BB15</f>
        <v>0</v>
      </c>
      <c r="BC36" s="95">
        <f>Config!$D85*'Commandes - Calculs auto'!BC15</f>
        <v>0</v>
      </c>
      <c r="BD36" s="95">
        <f>Config!$D85*'Commandes - Calculs auto'!BD15</f>
        <v>0</v>
      </c>
      <c r="BE36" s="95">
        <f>Config!$D85*'Commandes - Calculs auto'!BE15</f>
        <v>0</v>
      </c>
      <c r="BF36" s="95">
        <f>Config!$D85*'Commandes - Calculs auto'!BF15</f>
        <v>0</v>
      </c>
      <c r="BG36" s="95">
        <f>Config!$D85*'Commandes - Calculs auto'!BG15</f>
        <v>0</v>
      </c>
      <c r="BH36" s="95">
        <f>Config!$D85*'Commandes - Calculs auto'!BH15</f>
        <v>0</v>
      </c>
      <c r="BI36" s="95">
        <f>Config!$D85*'Commandes - Calculs auto'!BI15</f>
        <v>0</v>
      </c>
      <c r="BJ36" s="95">
        <f>Config!$D85*'Commandes - Calculs auto'!BJ15</f>
        <v>0</v>
      </c>
      <c r="BK36" s="100"/>
    </row>
    <row r="37" spans="2:63">
      <c r="B37" s="71">
        <f>Config!$B$21</f>
        <v>0</v>
      </c>
      <c r="C37" s="95">
        <f>Config!$D86*'Commandes - Calculs auto'!C16</f>
        <v>0</v>
      </c>
      <c r="D37" s="95">
        <f>Config!$D86*'Commandes - Calculs auto'!D16</f>
        <v>0</v>
      </c>
      <c r="E37" s="95">
        <f>Config!$D86*'Commandes - Calculs auto'!E16</f>
        <v>0</v>
      </c>
      <c r="F37" s="95">
        <f>Config!$D86*'Commandes - Calculs auto'!F16</f>
        <v>0</v>
      </c>
      <c r="G37" s="95">
        <f>Config!$D86*'Commandes - Calculs auto'!G16</f>
        <v>0</v>
      </c>
      <c r="H37" s="95">
        <f>Config!$D86*'Commandes - Calculs auto'!H16</f>
        <v>0</v>
      </c>
      <c r="I37" s="95">
        <f>Config!$D86*'Commandes - Calculs auto'!I16</f>
        <v>0</v>
      </c>
      <c r="J37" s="95">
        <f>Config!$D86*'Commandes - Calculs auto'!J16</f>
        <v>0</v>
      </c>
      <c r="K37" s="95">
        <f>Config!$D86*'Commandes - Calculs auto'!K16</f>
        <v>0</v>
      </c>
      <c r="L37" s="95">
        <f>Config!$D86*'Commandes - Calculs auto'!L16</f>
        <v>0</v>
      </c>
      <c r="M37" s="95">
        <f>Config!$D86*'Commandes - Calculs auto'!M16</f>
        <v>0</v>
      </c>
      <c r="N37" s="95">
        <f>Config!$D86*'Commandes - Calculs auto'!N16</f>
        <v>0</v>
      </c>
      <c r="O37" s="95">
        <f>Config!$D86*'Commandes - Calculs auto'!O16</f>
        <v>0</v>
      </c>
      <c r="P37" s="95">
        <f>Config!$D86*'Commandes - Calculs auto'!P16</f>
        <v>0</v>
      </c>
      <c r="Q37" s="95">
        <f>Config!$D86*'Commandes - Calculs auto'!Q16</f>
        <v>0</v>
      </c>
      <c r="R37" s="95">
        <f>Config!$D86*'Commandes - Calculs auto'!R16</f>
        <v>0</v>
      </c>
      <c r="S37" s="95">
        <f>Config!$D86*'Commandes - Calculs auto'!S16</f>
        <v>0</v>
      </c>
      <c r="T37" s="95">
        <f>Config!$D86*'Commandes - Calculs auto'!T16</f>
        <v>0</v>
      </c>
      <c r="U37" s="95">
        <f>Config!$D86*'Commandes - Calculs auto'!U16</f>
        <v>0</v>
      </c>
      <c r="V37" s="95">
        <f>Config!$D86*'Commandes - Calculs auto'!V16</f>
        <v>0</v>
      </c>
      <c r="W37" s="95">
        <f>Config!$D86*'Commandes - Calculs auto'!W16</f>
        <v>0</v>
      </c>
      <c r="X37" s="95">
        <f>Config!$D86*'Commandes - Calculs auto'!X16</f>
        <v>0</v>
      </c>
      <c r="Y37" s="95">
        <f>Config!$D86*'Commandes - Calculs auto'!Y16</f>
        <v>0</v>
      </c>
      <c r="Z37" s="95">
        <f>Config!$D86*'Commandes - Calculs auto'!Z16</f>
        <v>0</v>
      </c>
      <c r="AA37" s="95">
        <f>Config!$D86*'Commandes - Calculs auto'!AA16</f>
        <v>0</v>
      </c>
      <c r="AB37" s="95">
        <f>Config!$D86*'Commandes - Calculs auto'!AB16</f>
        <v>0</v>
      </c>
      <c r="AC37" s="95">
        <f>Config!$D86*'Commandes - Calculs auto'!AC16</f>
        <v>0</v>
      </c>
      <c r="AD37" s="95">
        <f>Config!$D86*'Commandes - Calculs auto'!AD16</f>
        <v>0</v>
      </c>
      <c r="AE37" s="95">
        <f>Config!$D86*'Commandes - Calculs auto'!AE16</f>
        <v>0</v>
      </c>
      <c r="AF37" s="95">
        <f>Config!$D86*'Commandes - Calculs auto'!AF16</f>
        <v>0</v>
      </c>
      <c r="AG37" s="95">
        <f>Config!$D86*'Commandes - Calculs auto'!AG16</f>
        <v>0</v>
      </c>
      <c r="AH37" s="95">
        <f>Config!$D86*'Commandes - Calculs auto'!AH16</f>
        <v>0</v>
      </c>
      <c r="AI37" s="95">
        <f>Config!$D86*'Commandes - Calculs auto'!AI16</f>
        <v>0</v>
      </c>
      <c r="AJ37" s="95">
        <f>Config!$D86*'Commandes - Calculs auto'!AJ16</f>
        <v>0</v>
      </c>
      <c r="AK37" s="95">
        <f>Config!$D86*'Commandes - Calculs auto'!AK16</f>
        <v>0</v>
      </c>
      <c r="AL37" s="95">
        <f>Config!$D86*'Commandes - Calculs auto'!AL16</f>
        <v>0</v>
      </c>
      <c r="AM37" s="95">
        <f>Config!$D86*'Commandes - Calculs auto'!AM16</f>
        <v>0</v>
      </c>
      <c r="AN37" s="95">
        <f>Config!$D86*'Commandes - Calculs auto'!AN16</f>
        <v>0</v>
      </c>
      <c r="AO37" s="95">
        <f>Config!$D86*'Commandes - Calculs auto'!AO16</f>
        <v>0</v>
      </c>
      <c r="AP37" s="95">
        <f>Config!$D86*'Commandes - Calculs auto'!AP16</f>
        <v>0</v>
      </c>
      <c r="AQ37" s="95">
        <f>Config!$D86*'Commandes - Calculs auto'!AQ16</f>
        <v>0</v>
      </c>
      <c r="AR37" s="95">
        <f>Config!$D86*'Commandes - Calculs auto'!AR16</f>
        <v>0</v>
      </c>
      <c r="AS37" s="95">
        <f>Config!$D86*'Commandes - Calculs auto'!AS16</f>
        <v>0</v>
      </c>
      <c r="AT37" s="95">
        <f>Config!$D86*'Commandes - Calculs auto'!AT16</f>
        <v>0</v>
      </c>
      <c r="AU37" s="95">
        <f>Config!$D86*'Commandes - Calculs auto'!AU16</f>
        <v>0</v>
      </c>
      <c r="AV37" s="95">
        <f>Config!$D86*'Commandes - Calculs auto'!AV16</f>
        <v>0</v>
      </c>
      <c r="AW37" s="95">
        <f>Config!$D86*'Commandes - Calculs auto'!AW16</f>
        <v>0</v>
      </c>
      <c r="AX37" s="95">
        <f>Config!$D86*'Commandes - Calculs auto'!AX16</f>
        <v>0</v>
      </c>
      <c r="AY37" s="95">
        <f>Config!$D86*'Commandes - Calculs auto'!AY16</f>
        <v>0</v>
      </c>
      <c r="AZ37" s="95">
        <f>Config!$D86*'Commandes - Calculs auto'!AZ16</f>
        <v>0</v>
      </c>
      <c r="BA37" s="95">
        <f>Config!$D86*'Commandes - Calculs auto'!BA16</f>
        <v>0</v>
      </c>
      <c r="BB37" s="95">
        <f>Config!$D86*'Commandes - Calculs auto'!BB16</f>
        <v>0</v>
      </c>
      <c r="BC37" s="95">
        <f>Config!$D86*'Commandes - Calculs auto'!BC16</f>
        <v>0</v>
      </c>
      <c r="BD37" s="95">
        <f>Config!$D86*'Commandes - Calculs auto'!BD16</f>
        <v>0</v>
      </c>
      <c r="BE37" s="95">
        <f>Config!$D86*'Commandes - Calculs auto'!BE16</f>
        <v>0</v>
      </c>
      <c r="BF37" s="95">
        <f>Config!$D86*'Commandes - Calculs auto'!BF16</f>
        <v>0</v>
      </c>
      <c r="BG37" s="95">
        <f>Config!$D86*'Commandes - Calculs auto'!BG16</f>
        <v>0</v>
      </c>
      <c r="BH37" s="95">
        <f>Config!$D86*'Commandes - Calculs auto'!BH16</f>
        <v>0</v>
      </c>
      <c r="BI37" s="95">
        <f>Config!$D86*'Commandes - Calculs auto'!BI16</f>
        <v>0</v>
      </c>
      <c r="BJ37" s="95">
        <f>Config!$D86*'Commandes - Calculs auto'!BJ16</f>
        <v>0</v>
      </c>
      <c r="BK37" s="100"/>
    </row>
    <row r="38" spans="2:63" s="15" customFormat="1">
      <c r="B38" s="71">
        <f>Config!$B$22</f>
        <v>0</v>
      </c>
      <c r="C38" s="95">
        <f>Config!$D87*'Commandes - Calculs auto'!C17</f>
        <v>0</v>
      </c>
      <c r="D38" s="95">
        <f>Config!$D87*'Commandes - Calculs auto'!D17</f>
        <v>0</v>
      </c>
      <c r="E38" s="95">
        <f>Config!$D87*'Commandes - Calculs auto'!E17</f>
        <v>0</v>
      </c>
      <c r="F38" s="95">
        <f>Config!$D87*'Commandes - Calculs auto'!F17</f>
        <v>0</v>
      </c>
      <c r="G38" s="95">
        <f>Config!$D87*'Commandes - Calculs auto'!G17</f>
        <v>0</v>
      </c>
      <c r="H38" s="95">
        <f>Config!$D87*'Commandes - Calculs auto'!H17</f>
        <v>0</v>
      </c>
      <c r="I38" s="95">
        <f>Config!$D87*'Commandes - Calculs auto'!I17</f>
        <v>0</v>
      </c>
      <c r="J38" s="95">
        <f>Config!$D87*'Commandes - Calculs auto'!J17</f>
        <v>0</v>
      </c>
      <c r="K38" s="95">
        <f>Config!$D87*'Commandes - Calculs auto'!K17</f>
        <v>0</v>
      </c>
      <c r="L38" s="95">
        <f>Config!$D87*'Commandes - Calculs auto'!L17</f>
        <v>0</v>
      </c>
      <c r="M38" s="95">
        <f>Config!$D87*'Commandes - Calculs auto'!M17</f>
        <v>0</v>
      </c>
      <c r="N38" s="95">
        <f>Config!$D87*'Commandes - Calculs auto'!N17</f>
        <v>0</v>
      </c>
      <c r="O38" s="95">
        <f>Config!$D87*'Commandes - Calculs auto'!O17</f>
        <v>0</v>
      </c>
      <c r="P38" s="95">
        <f>Config!$D87*'Commandes - Calculs auto'!P17</f>
        <v>0</v>
      </c>
      <c r="Q38" s="95">
        <f>Config!$D87*'Commandes - Calculs auto'!Q17</f>
        <v>0</v>
      </c>
      <c r="R38" s="95">
        <f>Config!$D87*'Commandes - Calculs auto'!R17</f>
        <v>0</v>
      </c>
      <c r="S38" s="95">
        <f>Config!$D87*'Commandes - Calculs auto'!S17</f>
        <v>0</v>
      </c>
      <c r="T38" s="95">
        <f>Config!$D87*'Commandes - Calculs auto'!T17</f>
        <v>0</v>
      </c>
      <c r="U38" s="95">
        <f>Config!$D87*'Commandes - Calculs auto'!U17</f>
        <v>0</v>
      </c>
      <c r="V38" s="95">
        <f>Config!$D87*'Commandes - Calculs auto'!V17</f>
        <v>0</v>
      </c>
      <c r="W38" s="95">
        <f>Config!$D87*'Commandes - Calculs auto'!W17</f>
        <v>0</v>
      </c>
      <c r="X38" s="95">
        <f>Config!$D87*'Commandes - Calculs auto'!X17</f>
        <v>0</v>
      </c>
      <c r="Y38" s="95">
        <f>Config!$D87*'Commandes - Calculs auto'!Y17</f>
        <v>0</v>
      </c>
      <c r="Z38" s="95">
        <f>Config!$D87*'Commandes - Calculs auto'!Z17</f>
        <v>0</v>
      </c>
      <c r="AA38" s="95">
        <f>Config!$D87*'Commandes - Calculs auto'!AA17</f>
        <v>0</v>
      </c>
      <c r="AB38" s="95">
        <f>Config!$D87*'Commandes - Calculs auto'!AB17</f>
        <v>0</v>
      </c>
      <c r="AC38" s="95">
        <f>Config!$D87*'Commandes - Calculs auto'!AC17</f>
        <v>0</v>
      </c>
      <c r="AD38" s="95">
        <f>Config!$D87*'Commandes - Calculs auto'!AD17</f>
        <v>0</v>
      </c>
      <c r="AE38" s="95">
        <f>Config!$D87*'Commandes - Calculs auto'!AE17</f>
        <v>0</v>
      </c>
      <c r="AF38" s="95">
        <f>Config!$D87*'Commandes - Calculs auto'!AF17</f>
        <v>0</v>
      </c>
      <c r="AG38" s="95">
        <f>Config!$D87*'Commandes - Calculs auto'!AG17</f>
        <v>0</v>
      </c>
      <c r="AH38" s="95">
        <f>Config!$D87*'Commandes - Calculs auto'!AH17</f>
        <v>0</v>
      </c>
      <c r="AI38" s="95">
        <f>Config!$D87*'Commandes - Calculs auto'!AI17</f>
        <v>0</v>
      </c>
      <c r="AJ38" s="95">
        <f>Config!$D87*'Commandes - Calculs auto'!AJ17</f>
        <v>0</v>
      </c>
      <c r="AK38" s="95">
        <f>Config!$D87*'Commandes - Calculs auto'!AK17</f>
        <v>0</v>
      </c>
      <c r="AL38" s="95">
        <f>Config!$D87*'Commandes - Calculs auto'!AL17</f>
        <v>0</v>
      </c>
      <c r="AM38" s="95">
        <f>Config!$D87*'Commandes - Calculs auto'!AM17</f>
        <v>0</v>
      </c>
      <c r="AN38" s="95">
        <f>Config!$D87*'Commandes - Calculs auto'!AN17</f>
        <v>0</v>
      </c>
      <c r="AO38" s="95">
        <f>Config!$D87*'Commandes - Calculs auto'!AO17</f>
        <v>0</v>
      </c>
      <c r="AP38" s="95">
        <f>Config!$D87*'Commandes - Calculs auto'!AP17</f>
        <v>0</v>
      </c>
      <c r="AQ38" s="95">
        <f>Config!$D87*'Commandes - Calculs auto'!AQ17</f>
        <v>0</v>
      </c>
      <c r="AR38" s="95">
        <f>Config!$D87*'Commandes - Calculs auto'!AR17</f>
        <v>0</v>
      </c>
      <c r="AS38" s="95">
        <f>Config!$D87*'Commandes - Calculs auto'!AS17</f>
        <v>0</v>
      </c>
      <c r="AT38" s="95">
        <f>Config!$D87*'Commandes - Calculs auto'!AT17</f>
        <v>0</v>
      </c>
      <c r="AU38" s="95">
        <f>Config!$D87*'Commandes - Calculs auto'!AU17</f>
        <v>0</v>
      </c>
      <c r="AV38" s="95">
        <f>Config!$D87*'Commandes - Calculs auto'!AV17</f>
        <v>0</v>
      </c>
      <c r="AW38" s="95">
        <f>Config!$D87*'Commandes - Calculs auto'!AW17</f>
        <v>0</v>
      </c>
      <c r="AX38" s="95">
        <f>Config!$D87*'Commandes - Calculs auto'!AX17</f>
        <v>0</v>
      </c>
      <c r="AY38" s="95">
        <f>Config!$D87*'Commandes - Calculs auto'!AY17</f>
        <v>0</v>
      </c>
      <c r="AZ38" s="95">
        <f>Config!$D87*'Commandes - Calculs auto'!AZ17</f>
        <v>0</v>
      </c>
      <c r="BA38" s="95">
        <f>Config!$D87*'Commandes - Calculs auto'!BA17</f>
        <v>0</v>
      </c>
      <c r="BB38" s="95">
        <f>Config!$D87*'Commandes - Calculs auto'!BB17</f>
        <v>0</v>
      </c>
      <c r="BC38" s="95">
        <f>Config!$D87*'Commandes - Calculs auto'!BC17</f>
        <v>0</v>
      </c>
      <c r="BD38" s="95">
        <f>Config!$D87*'Commandes - Calculs auto'!BD17</f>
        <v>0</v>
      </c>
      <c r="BE38" s="95">
        <f>Config!$D87*'Commandes - Calculs auto'!BE17</f>
        <v>0</v>
      </c>
      <c r="BF38" s="95">
        <f>Config!$D87*'Commandes - Calculs auto'!BF17</f>
        <v>0</v>
      </c>
      <c r="BG38" s="95">
        <f>Config!$D87*'Commandes - Calculs auto'!BG17</f>
        <v>0</v>
      </c>
      <c r="BH38" s="95">
        <f>Config!$D87*'Commandes - Calculs auto'!BH17</f>
        <v>0</v>
      </c>
      <c r="BI38" s="95">
        <f>Config!$D87*'Commandes - Calculs auto'!BI17</f>
        <v>0</v>
      </c>
      <c r="BJ38" s="95">
        <f>Config!$D87*'Commandes - Calculs auto'!BJ17</f>
        <v>0</v>
      </c>
      <c r="BK38" s="100"/>
    </row>
    <row r="39" spans="2:63" s="15" customFormat="1">
      <c r="B39" s="71">
        <f>Config!$B$23</f>
        <v>0</v>
      </c>
      <c r="C39" s="95">
        <f>Config!$D88*'Commandes - Calculs auto'!C18</f>
        <v>0</v>
      </c>
      <c r="D39" s="95">
        <f>Config!$D88*'Commandes - Calculs auto'!D18</f>
        <v>0</v>
      </c>
      <c r="E39" s="95">
        <f>Config!$D88*'Commandes - Calculs auto'!E18</f>
        <v>0</v>
      </c>
      <c r="F39" s="95">
        <f>Config!$D88*'Commandes - Calculs auto'!F18</f>
        <v>0</v>
      </c>
      <c r="G39" s="95">
        <f>Config!$D88*'Commandes - Calculs auto'!G18</f>
        <v>0</v>
      </c>
      <c r="H39" s="95">
        <f>Config!$D88*'Commandes - Calculs auto'!H18</f>
        <v>0</v>
      </c>
      <c r="I39" s="95">
        <f>Config!$D88*'Commandes - Calculs auto'!I18</f>
        <v>0</v>
      </c>
      <c r="J39" s="95">
        <f>Config!$D88*'Commandes - Calculs auto'!J18</f>
        <v>0</v>
      </c>
      <c r="K39" s="95">
        <f>Config!$D88*'Commandes - Calculs auto'!K18</f>
        <v>0</v>
      </c>
      <c r="L39" s="95">
        <f>Config!$D88*'Commandes - Calculs auto'!L18</f>
        <v>0</v>
      </c>
      <c r="M39" s="95">
        <f>Config!$D88*'Commandes - Calculs auto'!M18</f>
        <v>0</v>
      </c>
      <c r="N39" s="95">
        <f>Config!$D88*'Commandes - Calculs auto'!N18</f>
        <v>0</v>
      </c>
      <c r="O39" s="95">
        <f>Config!$D88*'Commandes - Calculs auto'!O18</f>
        <v>0</v>
      </c>
      <c r="P39" s="95">
        <f>Config!$D88*'Commandes - Calculs auto'!P18</f>
        <v>0</v>
      </c>
      <c r="Q39" s="95">
        <f>Config!$D88*'Commandes - Calculs auto'!Q18</f>
        <v>0</v>
      </c>
      <c r="R39" s="95">
        <f>Config!$D88*'Commandes - Calculs auto'!R18</f>
        <v>0</v>
      </c>
      <c r="S39" s="95">
        <f>Config!$D88*'Commandes - Calculs auto'!S18</f>
        <v>0</v>
      </c>
      <c r="T39" s="95">
        <f>Config!$D88*'Commandes - Calculs auto'!T18</f>
        <v>0</v>
      </c>
      <c r="U39" s="95">
        <f>Config!$D88*'Commandes - Calculs auto'!U18</f>
        <v>0</v>
      </c>
      <c r="V39" s="95">
        <f>Config!$D88*'Commandes - Calculs auto'!V18</f>
        <v>0</v>
      </c>
      <c r="W39" s="95">
        <f>Config!$D88*'Commandes - Calculs auto'!W18</f>
        <v>0</v>
      </c>
      <c r="X39" s="95">
        <f>Config!$D88*'Commandes - Calculs auto'!X18</f>
        <v>0</v>
      </c>
      <c r="Y39" s="95">
        <f>Config!$D88*'Commandes - Calculs auto'!Y18</f>
        <v>0</v>
      </c>
      <c r="Z39" s="95">
        <f>Config!$D88*'Commandes - Calculs auto'!Z18</f>
        <v>0</v>
      </c>
      <c r="AA39" s="95">
        <f>Config!$D88*'Commandes - Calculs auto'!AA18</f>
        <v>0</v>
      </c>
      <c r="AB39" s="95">
        <f>Config!$D88*'Commandes - Calculs auto'!AB18</f>
        <v>0</v>
      </c>
      <c r="AC39" s="95">
        <f>Config!$D88*'Commandes - Calculs auto'!AC18</f>
        <v>0</v>
      </c>
      <c r="AD39" s="95">
        <f>Config!$D88*'Commandes - Calculs auto'!AD18</f>
        <v>0</v>
      </c>
      <c r="AE39" s="95">
        <f>Config!$D88*'Commandes - Calculs auto'!AE18</f>
        <v>0</v>
      </c>
      <c r="AF39" s="95">
        <f>Config!$D88*'Commandes - Calculs auto'!AF18</f>
        <v>0</v>
      </c>
      <c r="AG39" s="95">
        <f>Config!$D88*'Commandes - Calculs auto'!AG18</f>
        <v>0</v>
      </c>
      <c r="AH39" s="95">
        <f>Config!$D88*'Commandes - Calculs auto'!AH18</f>
        <v>0</v>
      </c>
      <c r="AI39" s="95">
        <f>Config!$D88*'Commandes - Calculs auto'!AI18</f>
        <v>0</v>
      </c>
      <c r="AJ39" s="95">
        <f>Config!$D88*'Commandes - Calculs auto'!AJ18</f>
        <v>0</v>
      </c>
      <c r="AK39" s="95">
        <f>Config!$D88*'Commandes - Calculs auto'!AK18</f>
        <v>0</v>
      </c>
      <c r="AL39" s="95">
        <f>Config!$D88*'Commandes - Calculs auto'!AL18</f>
        <v>0</v>
      </c>
      <c r="AM39" s="95">
        <f>Config!$D88*'Commandes - Calculs auto'!AM18</f>
        <v>0</v>
      </c>
      <c r="AN39" s="95">
        <f>Config!$D88*'Commandes - Calculs auto'!AN18</f>
        <v>0</v>
      </c>
      <c r="AO39" s="95">
        <f>Config!$D88*'Commandes - Calculs auto'!AO18</f>
        <v>0</v>
      </c>
      <c r="AP39" s="95">
        <f>Config!$D88*'Commandes - Calculs auto'!AP18</f>
        <v>0</v>
      </c>
      <c r="AQ39" s="95">
        <f>Config!$D88*'Commandes - Calculs auto'!AQ18</f>
        <v>0</v>
      </c>
      <c r="AR39" s="95">
        <f>Config!$D88*'Commandes - Calculs auto'!AR18</f>
        <v>0</v>
      </c>
      <c r="AS39" s="95">
        <f>Config!$D88*'Commandes - Calculs auto'!AS18</f>
        <v>0</v>
      </c>
      <c r="AT39" s="95">
        <f>Config!$D88*'Commandes - Calculs auto'!AT18</f>
        <v>0</v>
      </c>
      <c r="AU39" s="95">
        <f>Config!$D88*'Commandes - Calculs auto'!AU18</f>
        <v>0</v>
      </c>
      <c r="AV39" s="95">
        <f>Config!$D88*'Commandes - Calculs auto'!AV18</f>
        <v>0</v>
      </c>
      <c r="AW39" s="95">
        <f>Config!$D88*'Commandes - Calculs auto'!AW18</f>
        <v>0</v>
      </c>
      <c r="AX39" s="95">
        <f>Config!$D88*'Commandes - Calculs auto'!AX18</f>
        <v>0</v>
      </c>
      <c r="AY39" s="95">
        <f>Config!$D88*'Commandes - Calculs auto'!AY18</f>
        <v>0</v>
      </c>
      <c r="AZ39" s="95">
        <f>Config!$D88*'Commandes - Calculs auto'!AZ18</f>
        <v>0</v>
      </c>
      <c r="BA39" s="95">
        <f>Config!$D88*'Commandes - Calculs auto'!BA18</f>
        <v>0</v>
      </c>
      <c r="BB39" s="95">
        <f>Config!$D88*'Commandes - Calculs auto'!BB18</f>
        <v>0</v>
      </c>
      <c r="BC39" s="95">
        <f>Config!$D88*'Commandes - Calculs auto'!BC18</f>
        <v>0</v>
      </c>
      <c r="BD39" s="95">
        <f>Config!$D88*'Commandes - Calculs auto'!BD18</f>
        <v>0</v>
      </c>
      <c r="BE39" s="95">
        <f>Config!$D88*'Commandes - Calculs auto'!BE18</f>
        <v>0</v>
      </c>
      <c r="BF39" s="95">
        <f>Config!$D88*'Commandes - Calculs auto'!BF18</f>
        <v>0</v>
      </c>
      <c r="BG39" s="95">
        <f>Config!$D88*'Commandes - Calculs auto'!BG18</f>
        <v>0</v>
      </c>
      <c r="BH39" s="95">
        <f>Config!$D88*'Commandes - Calculs auto'!BH18</f>
        <v>0</v>
      </c>
      <c r="BI39" s="95">
        <f>Config!$D88*'Commandes - Calculs auto'!BI18</f>
        <v>0</v>
      </c>
      <c r="BJ39" s="95">
        <f>Config!$D88*'Commandes - Calculs auto'!BJ18</f>
        <v>0</v>
      </c>
      <c r="BK39" s="100"/>
    </row>
    <row r="40" spans="2:63" s="15" customFormat="1">
      <c r="B40" s="71">
        <f>Config!$B$24</f>
        <v>0</v>
      </c>
      <c r="C40" s="95">
        <f>Config!$D89*'Commandes - Calculs auto'!C19</f>
        <v>0</v>
      </c>
      <c r="D40" s="95">
        <f>Config!$D89*'Commandes - Calculs auto'!D19</f>
        <v>0</v>
      </c>
      <c r="E40" s="95">
        <f>Config!$D89*'Commandes - Calculs auto'!E19</f>
        <v>0</v>
      </c>
      <c r="F40" s="95">
        <f>Config!$D89*'Commandes - Calculs auto'!F19</f>
        <v>0</v>
      </c>
      <c r="G40" s="95">
        <f>Config!$D89*'Commandes - Calculs auto'!G19</f>
        <v>0</v>
      </c>
      <c r="H40" s="95">
        <f>Config!$D89*'Commandes - Calculs auto'!H19</f>
        <v>0</v>
      </c>
      <c r="I40" s="95">
        <f>Config!$D89*'Commandes - Calculs auto'!I19</f>
        <v>0</v>
      </c>
      <c r="J40" s="95">
        <f>Config!$D89*'Commandes - Calculs auto'!J19</f>
        <v>0</v>
      </c>
      <c r="K40" s="95">
        <f>Config!$D89*'Commandes - Calculs auto'!K19</f>
        <v>0</v>
      </c>
      <c r="L40" s="95">
        <f>Config!$D89*'Commandes - Calculs auto'!L19</f>
        <v>0</v>
      </c>
      <c r="M40" s="95">
        <f>Config!$D89*'Commandes - Calculs auto'!M19</f>
        <v>0</v>
      </c>
      <c r="N40" s="95">
        <f>Config!$D89*'Commandes - Calculs auto'!N19</f>
        <v>0</v>
      </c>
      <c r="O40" s="95">
        <f>Config!$D89*'Commandes - Calculs auto'!O19</f>
        <v>0</v>
      </c>
      <c r="P40" s="95">
        <f>Config!$D89*'Commandes - Calculs auto'!P19</f>
        <v>0</v>
      </c>
      <c r="Q40" s="95">
        <f>Config!$D89*'Commandes - Calculs auto'!Q19</f>
        <v>0</v>
      </c>
      <c r="R40" s="95">
        <f>Config!$D89*'Commandes - Calculs auto'!R19</f>
        <v>0</v>
      </c>
      <c r="S40" s="95">
        <f>Config!$D89*'Commandes - Calculs auto'!S19</f>
        <v>0</v>
      </c>
      <c r="T40" s="95">
        <f>Config!$D89*'Commandes - Calculs auto'!T19</f>
        <v>0</v>
      </c>
      <c r="U40" s="95">
        <f>Config!$D89*'Commandes - Calculs auto'!U19</f>
        <v>0</v>
      </c>
      <c r="V40" s="95">
        <f>Config!$D89*'Commandes - Calculs auto'!V19</f>
        <v>0</v>
      </c>
      <c r="W40" s="95">
        <f>Config!$D89*'Commandes - Calculs auto'!W19</f>
        <v>0</v>
      </c>
      <c r="X40" s="95">
        <f>Config!$D89*'Commandes - Calculs auto'!X19</f>
        <v>0</v>
      </c>
      <c r="Y40" s="95">
        <f>Config!$D89*'Commandes - Calculs auto'!Y19</f>
        <v>0</v>
      </c>
      <c r="Z40" s="95">
        <f>Config!$D89*'Commandes - Calculs auto'!Z19</f>
        <v>0</v>
      </c>
      <c r="AA40" s="95">
        <f>Config!$D89*'Commandes - Calculs auto'!AA19</f>
        <v>0</v>
      </c>
      <c r="AB40" s="95">
        <f>Config!$D89*'Commandes - Calculs auto'!AB19</f>
        <v>0</v>
      </c>
      <c r="AC40" s="95">
        <f>Config!$D89*'Commandes - Calculs auto'!AC19</f>
        <v>0</v>
      </c>
      <c r="AD40" s="95">
        <f>Config!$D89*'Commandes - Calculs auto'!AD19</f>
        <v>0</v>
      </c>
      <c r="AE40" s="95">
        <f>Config!$D89*'Commandes - Calculs auto'!AE19</f>
        <v>0</v>
      </c>
      <c r="AF40" s="95">
        <f>Config!$D89*'Commandes - Calculs auto'!AF19</f>
        <v>0</v>
      </c>
      <c r="AG40" s="95">
        <f>Config!$D89*'Commandes - Calculs auto'!AG19</f>
        <v>0</v>
      </c>
      <c r="AH40" s="95">
        <f>Config!$D89*'Commandes - Calculs auto'!AH19</f>
        <v>0</v>
      </c>
      <c r="AI40" s="95">
        <f>Config!$D89*'Commandes - Calculs auto'!AI19</f>
        <v>0</v>
      </c>
      <c r="AJ40" s="95">
        <f>Config!$D89*'Commandes - Calculs auto'!AJ19</f>
        <v>0</v>
      </c>
      <c r="AK40" s="95">
        <f>Config!$D89*'Commandes - Calculs auto'!AK19</f>
        <v>0</v>
      </c>
      <c r="AL40" s="95">
        <f>Config!$D89*'Commandes - Calculs auto'!AL19</f>
        <v>0</v>
      </c>
      <c r="AM40" s="95">
        <f>Config!$D89*'Commandes - Calculs auto'!AM19</f>
        <v>0</v>
      </c>
      <c r="AN40" s="95">
        <f>Config!$D89*'Commandes - Calculs auto'!AN19</f>
        <v>0</v>
      </c>
      <c r="AO40" s="95">
        <f>Config!$D89*'Commandes - Calculs auto'!AO19</f>
        <v>0</v>
      </c>
      <c r="AP40" s="95">
        <f>Config!$D89*'Commandes - Calculs auto'!AP19</f>
        <v>0</v>
      </c>
      <c r="AQ40" s="95">
        <f>Config!$D89*'Commandes - Calculs auto'!AQ19</f>
        <v>0</v>
      </c>
      <c r="AR40" s="95">
        <f>Config!$D89*'Commandes - Calculs auto'!AR19</f>
        <v>0</v>
      </c>
      <c r="AS40" s="95">
        <f>Config!$D89*'Commandes - Calculs auto'!AS19</f>
        <v>0</v>
      </c>
      <c r="AT40" s="95">
        <f>Config!$D89*'Commandes - Calculs auto'!AT19</f>
        <v>0</v>
      </c>
      <c r="AU40" s="95">
        <f>Config!$D89*'Commandes - Calculs auto'!AU19</f>
        <v>0</v>
      </c>
      <c r="AV40" s="95">
        <f>Config!$D89*'Commandes - Calculs auto'!AV19</f>
        <v>0</v>
      </c>
      <c r="AW40" s="95">
        <f>Config!$D89*'Commandes - Calculs auto'!AW19</f>
        <v>0</v>
      </c>
      <c r="AX40" s="95">
        <f>Config!$D89*'Commandes - Calculs auto'!AX19</f>
        <v>0</v>
      </c>
      <c r="AY40" s="95">
        <f>Config!$D89*'Commandes - Calculs auto'!AY19</f>
        <v>0</v>
      </c>
      <c r="AZ40" s="95">
        <f>Config!$D89*'Commandes - Calculs auto'!AZ19</f>
        <v>0</v>
      </c>
      <c r="BA40" s="95">
        <f>Config!$D89*'Commandes - Calculs auto'!BA19</f>
        <v>0</v>
      </c>
      <c r="BB40" s="95">
        <f>Config!$D89*'Commandes - Calculs auto'!BB19</f>
        <v>0</v>
      </c>
      <c r="BC40" s="95">
        <f>Config!$D89*'Commandes - Calculs auto'!BC19</f>
        <v>0</v>
      </c>
      <c r="BD40" s="95">
        <f>Config!$D89*'Commandes - Calculs auto'!BD19</f>
        <v>0</v>
      </c>
      <c r="BE40" s="95">
        <f>Config!$D89*'Commandes - Calculs auto'!BE19</f>
        <v>0</v>
      </c>
      <c r="BF40" s="95">
        <f>Config!$D89*'Commandes - Calculs auto'!BF19</f>
        <v>0</v>
      </c>
      <c r="BG40" s="95">
        <f>Config!$D89*'Commandes - Calculs auto'!BG19</f>
        <v>0</v>
      </c>
      <c r="BH40" s="95">
        <f>Config!$D89*'Commandes - Calculs auto'!BH19</f>
        <v>0</v>
      </c>
      <c r="BI40" s="95">
        <f>Config!$D89*'Commandes - Calculs auto'!BI19</f>
        <v>0</v>
      </c>
      <c r="BJ40" s="95">
        <f>Config!$D89*'Commandes - Calculs auto'!BJ19</f>
        <v>0</v>
      </c>
      <c r="BK40" s="100"/>
    </row>
    <row r="41" spans="2:63" s="15" customFormat="1">
      <c r="B41" s="71">
        <f>Config!$B$25</f>
        <v>0</v>
      </c>
      <c r="C41" s="95">
        <f>Config!$D90*'Commandes - Calculs auto'!C20</f>
        <v>0</v>
      </c>
      <c r="D41" s="95">
        <f>Config!$D90*'Commandes - Calculs auto'!D20</f>
        <v>0</v>
      </c>
      <c r="E41" s="95">
        <f>Config!$D90*'Commandes - Calculs auto'!E20</f>
        <v>0</v>
      </c>
      <c r="F41" s="95">
        <f>Config!$D90*'Commandes - Calculs auto'!F20</f>
        <v>0</v>
      </c>
      <c r="G41" s="95">
        <f>Config!$D90*'Commandes - Calculs auto'!G20</f>
        <v>0</v>
      </c>
      <c r="H41" s="95">
        <f>Config!$D90*'Commandes - Calculs auto'!H20</f>
        <v>0</v>
      </c>
      <c r="I41" s="95">
        <f>Config!$D90*'Commandes - Calculs auto'!I20</f>
        <v>0</v>
      </c>
      <c r="J41" s="95">
        <f>Config!$D90*'Commandes - Calculs auto'!J20</f>
        <v>0</v>
      </c>
      <c r="K41" s="95">
        <f>Config!$D90*'Commandes - Calculs auto'!K20</f>
        <v>0</v>
      </c>
      <c r="L41" s="95">
        <f>Config!$D90*'Commandes - Calculs auto'!L20</f>
        <v>0</v>
      </c>
      <c r="M41" s="95">
        <f>Config!$D90*'Commandes - Calculs auto'!M20</f>
        <v>0</v>
      </c>
      <c r="N41" s="95">
        <f>Config!$D90*'Commandes - Calculs auto'!N20</f>
        <v>0</v>
      </c>
      <c r="O41" s="95">
        <f>Config!$D90*'Commandes - Calculs auto'!O20</f>
        <v>0</v>
      </c>
      <c r="P41" s="95">
        <f>Config!$D90*'Commandes - Calculs auto'!P20</f>
        <v>0</v>
      </c>
      <c r="Q41" s="95">
        <f>Config!$D90*'Commandes - Calculs auto'!Q20</f>
        <v>0</v>
      </c>
      <c r="R41" s="95">
        <f>Config!$D90*'Commandes - Calculs auto'!R20</f>
        <v>0</v>
      </c>
      <c r="S41" s="95">
        <f>Config!$D90*'Commandes - Calculs auto'!S20</f>
        <v>0</v>
      </c>
      <c r="T41" s="95">
        <f>Config!$D90*'Commandes - Calculs auto'!T20</f>
        <v>0</v>
      </c>
      <c r="U41" s="95">
        <f>Config!$D90*'Commandes - Calculs auto'!U20</f>
        <v>0</v>
      </c>
      <c r="V41" s="95">
        <f>Config!$D90*'Commandes - Calculs auto'!V20</f>
        <v>0</v>
      </c>
      <c r="W41" s="95">
        <f>Config!$D90*'Commandes - Calculs auto'!W20</f>
        <v>0</v>
      </c>
      <c r="X41" s="95">
        <f>Config!$D90*'Commandes - Calculs auto'!X20</f>
        <v>0</v>
      </c>
      <c r="Y41" s="95">
        <f>Config!$D90*'Commandes - Calculs auto'!Y20</f>
        <v>0</v>
      </c>
      <c r="Z41" s="95">
        <f>Config!$D90*'Commandes - Calculs auto'!Z20</f>
        <v>0</v>
      </c>
      <c r="AA41" s="95">
        <f>Config!$D90*'Commandes - Calculs auto'!AA20</f>
        <v>0</v>
      </c>
      <c r="AB41" s="95">
        <f>Config!$D90*'Commandes - Calculs auto'!AB20</f>
        <v>0</v>
      </c>
      <c r="AC41" s="95">
        <f>Config!$D90*'Commandes - Calculs auto'!AC20</f>
        <v>0</v>
      </c>
      <c r="AD41" s="95">
        <f>Config!$D90*'Commandes - Calculs auto'!AD20</f>
        <v>0</v>
      </c>
      <c r="AE41" s="95">
        <f>Config!$D90*'Commandes - Calculs auto'!AE20</f>
        <v>0</v>
      </c>
      <c r="AF41" s="95">
        <f>Config!$D90*'Commandes - Calculs auto'!AF20</f>
        <v>0</v>
      </c>
      <c r="AG41" s="95">
        <f>Config!$D90*'Commandes - Calculs auto'!AG20</f>
        <v>0</v>
      </c>
      <c r="AH41" s="95">
        <f>Config!$D90*'Commandes - Calculs auto'!AH20</f>
        <v>0</v>
      </c>
      <c r="AI41" s="95">
        <f>Config!$D90*'Commandes - Calculs auto'!AI20</f>
        <v>0</v>
      </c>
      <c r="AJ41" s="95">
        <f>Config!$D90*'Commandes - Calculs auto'!AJ20</f>
        <v>0</v>
      </c>
      <c r="AK41" s="95">
        <f>Config!$D90*'Commandes - Calculs auto'!AK20</f>
        <v>0</v>
      </c>
      <c r="AL41" s="95">
        <f>Config!$D90*'Commandes - Calculs auto'!AL20</f>
        <v>0</v>
      </c>
      <c r="AM41" s="95">
        <f>Config!$D90*'Commandes - Calculs auto'!AM20</f>
        <v>0</v>
      </c>
      <c r="AN41" s="95">
        <f>Config!$D90*'Commandes - Calculs auto'!AN20</f>
        <v>0</v>
      </c>
      <c r="AO41" s="95">
        <f>Config!$D90*'Commandes - Calculs auto'!AO20</f>
        <v>0</v>
      </c>
      <c r="AP41" s="95">
        <f>Config!$D90*'Commandes - Calculs auto'!AP20</f>
        <v>0</v>
      </c>
      <c r="AQ41" s="95">
        <f>Config!$D90*'Commandes - Calculs auto'!AQ20</f>
        <v>0</v>
      </c>
      <c r="AR41" s="95">
        <f>Config!$D90*'Commandes - Calculs auto'!AR20</f>
        <v>0</v>
      </c>
      <c r="AS41" s="95">
        <f>Config!$D90*'Commandes - Calculs auto'!AS20</f>
        <v>0</v>
      </c>
      <c r="AT41" s="95">
        <f>Config!$D90*'Commandes - Calculs auto'!AT20</f>
        <v>0</v>
      </c>
      <c r="AU41" s="95">
        <f>Config!$D90*'Commandes - Calculs auto'!AU20</f>
        <v>0</v>
      </c>
      <c r="AV41" s="95">
        <f>Config!$D90*'Commandes - Calculs auto'!AV20</f>
        <v>0</v>
      </c>
      <c r="AW41" s="95">
        <f>Config!$D90*'Commandes - Calculs auto'!AW20</f>
        <v>0</v>
      </c>
      <c r="AX41" s="95">
        <f>Config!$D90*'Commandes - Calculs auto'!AX20</f>
        <v>0</v>
      </c>
      <c r="AY41" s="95">
        <f>Config!$D90*'Commandes - Calculs auto'!AY20</f>
        <v>0</v>
      </c>
      <c r="AZ41" s="95">
        <f>Config!$D90*'Commandes - Calculs auto'!AZ20</f>
        <v>0</v>
      </c>
      <c r="BA41" s="95">
        <f>Config!$D90*'Commandes - Calculs auto'!BA20</f>
        <v>0</v>
      </c>
      <c r="BB41" s="95">
        <f>Config!$D90*'Commandes - Calculs auto'!BB20</f>
        <v>0</v>
      </c>
      <c r="BC41" s="95">
        <f>Config!$D90*'Commandes - Calculs auto'!BC20</f>
        <v>0</v>
      </c>
      <c r="BD41" s="95">
        <f>Config!$D90*'Commandes - Calculs auto'!BD20</f>
        <v>0</v>
      </c>
      <c r="BE41" s="95">
        <f>Config!$D90*'Commandes - Calculs auto'!BE20</f>
        <v>0</v>
      </c>
      <c r="BF41" s="95">
        <f>Config!$D90*'Commandes - Calculs auto'!BF20</f>
        <v>0</v>
      </c>
      <c r="BG41" s="95">
        <f>Config!$D90*'Commandes - Calculs auto'!BG20</f>
        <v>0</v>
      </c>
      <c r="BH41" s="95">
        <f>Config!$D90*'Commandes - Calculs auto'!BH20</f>
        <v>0</v>
      </c>
      <c r="BI41" s="95">
        <f>Config!$D90*'Commandes - Calculs auto'!BI20</f>
        <v>0</v>
      </c>
      <c r="BJ41" s="95">
        <f>Config!$D90*'Commandes - Calculs auto'!BJ20</f>
        <v>0</v>
      </c>
      <c r="BK41" s="100"/>
    </row>
    <row r="42" spans="2:63">
      <c r="B42" s="163"/>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row>
    <row r="43" spans="2:63">
      <c r="B43" s="108" t="s">
        <v>16</v>
      </c>
      <c r="C43" s="96">
        <f>SUM(C30:C41)</f>
        <v>0</v>
      </c>
      <c r="D43" s="96">
        <f t="shared" ref="D43:BJ43" si="2">SUM(D30:D41)</f>
        <v>0</v>
      </c>
      <c r="E43" s="96">
        <f t="shared" si="2"/>
        <v>0</v>
      </c>
      <c r="F43" s="96">
        <f t="shared" si="2"/>
        <v>0</v>
      </c>
      <c r="G43" s="96">
        <f t="shared" si="2"/>
        <v>0</v>
      </c>
      <c r="H43" s="96">
        <f t="shared" si="2"/>
        <v>0</v>
      </c>
      <c r="I43" s="96">
        <f t="shared" si="2"/>
        <v>0</v>
      </c>
      <c r="J43" s="96">
        <f t="shared" si="2"/>
        <v>0</v>
      </c>
      <c r="K43" s="96">
        <f t="shared" si="2"/>
        <v>0</v>
      </c>
      <c r="L43" s="96">
        <f t="shared" si="2"/>
        <v>0</v>
      </c>
      <c r="M43" s="96">
        <f t="shared" si="2"/>
        <v>0</v>
      </c>
      <c r="N43" s="96">
        <f t="shared" si="2"/>
        <v>0</v>
      </c>
      <c r="O43" s="96">
        <f t="shared" si="2"/>
        <v>0</v>
      </c>
      <c r="P43" s="96">
        <f t="shared" si="2"/>
        <v>0</v>
      </c>
      <c r="Q43" s="96">
        <f t="shared" si="2"/>
        <v>0</v>
      </c>
      <c r="R43" s="96">
        <f t="shared" si="2"/>
        <v>0</v>
      </c>
      <c r="S43" s="96">
        <f t="shared" si="2"/>
        <v>0</v>
      </c>
      <c r="T43" s="96">
        <f t="shared" si="2"/>
        <v>0</v>
      </c>
      <c r="U43" s="96">
        <f t="shared" si="2"/>
        <v>0</v>
      </c>
      <c r="V43" s="96">
        <f t="shared" si="2"/>
        <v>0</v>
      </c>
      <c r="W43" s="96">
        <f t="shared" si="2"/>
        <v>0</v>
      </c>
      <c r="X43" s="96">
        <f t="shared" si="2"/>
        <v>0</v>
      </c>
      <c r="Y43" s="96">
        <f t="shared" si="2"/>
        <v>0</v>
      </c>
      <c r="Z43" s="96">
        <f t="shared" si="2"/>
        <v>0</v>
      </c>
      <c r="AA43" s="96">
        <f t="shared" si="2"/>
        <v>0</v>
      </c>
      <c r="AB43" s="96">
        <f t="shared" si="2"/>
        <v>0</v>
      </c>
      <c r="AC43" s="96">
        <f t="shared" si="2"/>
        <v>0</v>
      </c>
      <c r="AD43" s="96">
        <f t="shared" si="2"/>
        <v>0</v>
      </c>
      <c r="AE43" s="96">
        <f t="shared" si="2"/>
        <v>0</v>
      </c>
      <c r="AF43" s="96">
        <f t="shared" si="2"/>
        <v>0</v>
      </c>
      <c r="AG43" s="96">
        <f t="shared" si="2"/>
        <v>0</v>
      </c>
      <c r="AH43" s="96">
        <f t="shared" si="2"/>
        <v>0</v>
      </c>
      <c r="AI43" s="96">
        <f t="shared" si="2"/>
        <v>0</v>
      </c>
      <c r="AJ43" s="96">
        <f t="shared" si="2"/>
        <v>0</v>
      </c>
      <c r="AK43" s="96">
        <f t="shared" si="2"/>
        <v>0</v>
      </c>
      <c r="AL43" s="96">
        <f t="shared" si="2"/>
        <v>0</v>
      </c>
      <c r="AM43" s="96">
        <f t="shared" si="2"/>
        <v>0</v>
      </c>
      <c r="AN43" s="96">
        <f t="shared" si="2"/>
        <v>0</v>
      </c>
      <c r="AO43" s="96">
        <f t="shared" si="2"/>
        <v>0</v>
      </c>
      <c r="AP43" s="96">
        <f t="shared" si="2"/>
        <v>0</v>
      </c>
      <c r="AQ43" s="96">
        <f t="shared" si="2"/>
        <v>0</v>
      </c>
      <c r="AR43" s="96">
        <f t="shared" si="2"/>
        <v>0</v>
      </c>
      <c r="AS43" s="96">
        <f t="shared" si="2"/>
        <v>0</v>
      </c>
      <c r="AT43" s="96">
        <f t="shared" si="2"/>
        <v>0</v>
      </c>
      <c r="AU43" s="96">
        <f t="shared" si="2"/>
        <v>0</v>
      </c>
      <c r="AV43" s="96">
        <f t="shared" si="2"/>
        <v>0</v>
      </c>
      <c r="AW43" s="96">
        <f t="shared" si="2"/>
        <v>0</v>
      </c>
      <c r="AX43" s="96">
        <f t="shared" si="2"/>
        <v>0</v>
      </c>
      <c r="AY43" s="96">
        <f t="shared" si="2"/>
        <v>0</v>
      </c>
      <c r="AZ43" s="96">
        <f t="shared" si="2"/>
        <v>0</v>
      </c>
      <c r="BA43" s="96">
        <f t="shared" si="2"/>
        <v>0</v>
      </c>
      <c r="BB43" s="96">
        <f t="shared" si="2"/>
        <v>0</v>
      </c>
      <c r="BC43" s="96">
        <f t="shared" si="2"/>
        <v>0</v>
      </c>
      <c r="BD43" s="96">
        <f t="shared" si="2"/>
        <v>0</v>
      </c>
      <c r="BE43" s="96">
        <f t="shared" si="2"/>
        <v>0</v>
      </c>
      <c r="BF43" s="96">
        <f t="shared" si="2"/>
        <v>0</v>
      </c>
      <c r="BG43" s="96">
        <f t="shared" si="2"/>
        <v>0</v>
      </c>
      <c r="BH43" s="96">
        <f t="shared" si="2"/>
        <v>0</v>
      </c>
      <c r="BI43" s="96">
        <f t="shared" si="2"/>
        <v>0</v>
      </c>
      <c r="BJ43" s="96">
        <f t="shared" si="2"/>
        <v>0</v>
      </c>
      <c r="BK43" s="100"/>
    </row>
    <row r="44" spans="2:63">
      <c r="B44" s="163"/>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row>
    <row r="45" spans="2:63">
      <c r="B45" s="108" t="s">
        <v>31</v>
      </c>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row>
    <row r="46" spans="2:63">
      <c r="B46" s="163"/>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row>
    <row r="47" spans="2:63">
      <c r="B47" s="101"/>
      <c r="C47" s="218" t="s">
        <v>13</v>
      </c>
      <c r="D47" s="218"/>
      <c r="E47" s="218"/>
      <c r="F47" s="218"/>
      <c r="G47" s="218"/>
      <c r="H47" s="218"/>
      <c r="I47" s="218"/>
      <c r="J47" s="218"/>
      <c r="K47" s="218"/>
      <c r="L47" s="218"/>
      <c r="M47" s="218"/>
      <c r="N47" s="218"/>
      <c r="O47" s="218" t="s">
        <v>14</v>
      </c>
      <c r="P47" s="218"/>
      <c r="Q47" s="218"/>
      <c r="R47" s="218"/>
      <c r="S47" s="218"/>
      <c r="T47" s="218"/>
      <c r="U47" s="218"/>
      <c r="V47" s="218"/>
      <c r="W47" s="218"/>
      <c r="X47" s="218"/>
      <c r="Y47" s="218"/>
      <c r="Z47" s="218"/>
      <c r="AA47" s="218" t="s">
        <v>15</v>
      </c>
      <c r="AB47" s="218"/>
      <c r="AC47" s="218"/>
      <c r="AD47" s="218"/>
      <c r="AE47" s="218"/>
      <c r="AF47" s="218"/>
      <c r="AG47" s="218"/>
      <c r="AH47" s="218"/>
      <c r="AI47" s="218"/>
      <c r="AJ47" s="218"/>
      <c r="AK47" s="218"/>
      <c r="AL47" s="218"/>
      <c r="AM47" s="218" t="s">
        <v>21</v>
      </c>
      <c r="AN47" s="218"/>
      <c r="AO47" s="218"/>
      <c r="AP47" s="218"/>
      <c r="AQ47" s="218"/>
      <c r="AR47" s="218"/>
      <c r="AS47" s="218"/>
      <c r="AT47" s="218"/>
      <c r="AU47" s="218"/>
      <c r="AV47" s="218"/>
      <c r="AW47" s="218"/>
      <c r="AX47" s="218"/>
      <c r="AY47" s="218" t="s">
        <v>22</v>
      </c>
      <c r="AZ47" s="218"/>
      <c r="BA47" s="218"/>
      <c r="BB47" s="218"/>
      <c r="BC47" s="218"/>
      <c r="BD47" s="218"/>
      <c r="BE47" s="218"/>
      <c r="BF47" s="218"/>
      <c r="BG47" s="218"/>
      <c r="BH47" s="218"/>
      <c r="BI47" s="218"/>
      <c r="BJ47" s="218"/>
      <c r="BK47" s="100"/>
    </row>
    <row r="48" spans="2:63">
      <c r="B48" s="108" t="s">
        <v>23</v>
      </c>
      <c r="C48" s="82">
        <f>Config!$C$7</f>
        <v>43101</v>
      </c>
      <c r="D48" s="82">
        <f>DATE(YEAR(C48),MONTH(C48)+1,DAY(C48))</f>
        <v>43132</v>
      </c>
      <c r="E48" s="82">
        <f t="shared" ref="E48:BJ48" si="3">DATE(YEAR(D48),MONTH(D48)+1,DAY(D48))</f>
        <v>43160</v>
      </c>
      <c r="F48" s="82">
        <f t="shared" si="3"/>
        <v>43191</v>
      </c>
      <c r="G48" s="82">
        <f t="shared" si="3"/>
        <v>43221</v>
      </c>
      <c r="H48" s="82">
        <f t="shared" si="3"/>
        <v>43252</v>
      </c>
      <c r="I48" s="82">
        <f t="shared" si="3"/>
        <v>43282</v>
      </c>
      <c r="J48" s="82">
        <f t="shared" si="3"/>
        <v>43313</v>
      </c>
      <c r="K48" s="82">
        <f t="shared" si="3"/>
        <v>43344</v>
      </c>
      <c r="L48" s="82">
        <f t="shared" si="3"/>
        <v>43374</v>
      </c>
      <c r="M48" s="82">
        <f t="shared" si="3"/>
        <v>43405</v>
      </c>
      <c r="N48" s="82">
        <f t="shared" si="3"/>
        <v>43435</v>
      </c>
      <c r="O48" s="82">
        <f t="shared" si="3"/>
        <v>43466</v>
      </c>
      <c r="P48" s="82">
        <f t="shared" si="3"/>
        <v>43497</v>
      </c>
      <c r="Q48" s="82">
        <f t="shared" si="3"/>
        <v>43525</v>
      </c>
      <c r="R48" s="82">
        <f t="shared" si="3"/>
        <v>43556</v>
      </c>
      <c r="S48" s="82">
        <f t="shared" si="3"/>
        <v>43586</v>
      </c>
      <c r="T48" s="82">
        <f t="shared" si="3"/>
        <v>43617</v>
      </c>
      <c r="U48" s="82">
        <f t="shared" si="3"/>
        <v>43647</v>
      </c>
      <c r="V48" s="82">
        <f t="shared" si="3"/>
        <v>43678</v>
      </c>
      <c r="W48" s="82">
        <f t="shared" si="3"/>
        <v>43709</v>
      </c>
      <c r="X48" s="82">
        <f t="shared" si="3"/>
        <v>43739</v>
      </c>
      <c r="Y48" s="82">
        <f t="shared" si="3"/>
        <v>43770</v>
      </c>
      <c r="Z48" s="82">
        <f t="shared" si="3"/>
        <v>43800</v>
      </c>
      <c r="AA48" s="82">
        <f t="shared" si="3"/>
        <v>43831</v>
      </c>
      <c r="AB48" s="82">
        <f t="shared" si="3"/>
        <v>43862</v>
      </c>
      <c r="AC48" s="82">
        <f t="shared" si="3"/>
        <v>43891</v>
      </c>
      <c r="AD48" s="82">
        <f t="shared" si="3"/>
        <v>43922</v>
      </c>
      <c r="AE48" s="82">
        <f t="shared" si="3"/>
        <v>43952</v>
      </c>
      <c r="AF48" s="82">
        <f t="shared" si="3"/>
        <v>43983</v>
      </c>
      <c r="AG48" s="82">
        <f t="shared" si="3"/>
        <v>44013</v>
      </c>
      <c r="AH48" s="82">
        <f t="shared" si="3"/>
        <v>44044</v>
      </c>
      <c r="AI48" s="82">
        <f t="shared" si="3"/>
        <v>44075</v>
      </c>
      <c r="AJ48" s="82">
        <f t="shared" si="3"/>
        <v>44105</v>
      </c>
      <c r="AK48" s="82">
        <f t="shared" si="3"/>
        <v>44136</v>
      </c>
      <c r="AL48" s="82">
        <f t="shared" si="3"/>
        <v>44166</v>
      </c>
      <c r="AM48" s="82">
        <f t="shared" si="3"/>
        <v>44197</v>
      </c>
      <c r="AN48" s="82">
        <f t="shared" si="3"/>
        <v>44228</v>
      </c>
      <c r="AO48" s="82">
        <f t="shared" si="3"/>
        <v>44256</v>
      </c>
      <c r="AP48" s="82">
        <f t="shared" si="3"/>
        <v>44287</v>
      </c>
      <c r="AQ48" s="82">
        <f t="shared" si="3"/>
        <v>44317</v>
      </c>
      <c r="AR48" s="82">
        <f t="shared" si="3"/>
        <v>44348</v>
      </c>
      <c r="AS48" s="82">
        <f t="shared" si="3"/>
        <v>44378</v>
      </c>
      <c r="AT48" s="82">
        <f t="shared" si="3"/>
        <v>44409</v>
      </c>
      <c r="AU48" s="82">
        <f t="shared" si="3"/>
        <v>44440</v>
      </c>
      <c r="AV48" s="82">
        <f t="shared" si="3"/>
        <v>44470</v>
      </c>
      <c r="AW48" s="82">
        <f t="shared" si="3"/>
        <v>44501</v>
      </c>
      <c r="AX48" s="82">
        <f t="shared" si="3"/>
        <v>44531</v>
      </c>
      <c r="AY48" s="82">
        <f t="shared" si="3"/>
        <v>44562</v>
      </c>
      <c r="AZ48" s="82">
        <f t="shared" si="3"/>
        <v>44593</v>
      </c>
      <c r="BA48" s="82">
        <f t="shared" si="3"/>
        <v>44621</v>
      </c>
      <c r="BB48" s="82">
        <f t="shared" si="3"/>
        <v>44652</v>
      </c>
      <c r="BC48" s="82">
        <f t="shared" si="3"/>
        <v>44682</v>
      </c>
      <c r="BD48" s="82">
        <f t="shared" si="3"/>
        <v>44713</v>
      </c>
      <c r="BE48" s="82">
        <f t="shared" si="3"/>
        <v>44743</v>
      </c>
      <c r="BF48" s="82">
        <f t="shared" si="3"/>
        <v>44774</v>
      </c>
      <c r="BG48" s="82">
        <f t="shared" si="3"/>
        <v>44805</v>
      </c>
      <c r="BH48" s="82">
        <f t="shared" si="3"/>
        <v>44835</v>
      </c>
      <c r="BI48" s="82">
        <f t="shared" si="3"/>
        <v>44866</v>
      </c>
      <c r="BJ48" s="82">
        <f t="shared" si="3"/>
        <v>44896</v>
      </c>
      <c r="BK48" s="100"/>
    </row>
    <row r="49" spans="2:63">
      <c r="B49" s="71" t="str">
        <f>Config!$B$14</f>
        <v>Activité de revenu 1</v>
      </c>
      <c r="C49" s="95">
        <f t="shared" ref="C49:AH49" si="4">C11-C30</f>
        <v>0</v>
      </c>
      <c r="D49" s="95">
        <f t="shared" si="4"/>
        <v>0</v>
      </c>
      <c r="E49" s="95">
        <f t="shared" si="4"/>
        <v>0</v>
      </c>
      <c r="F49" s="95">
        <f t="shared" si="4"/>
        <v>0</v>
      </c>
      <c r="G49" s="95">
        <f t="shared" si="4"/>
        <v>0</v>
      </c>
      <c r="H49" s="95">
        <f t="shared" si="4"/>
        <v>0</v>
      </c>
      <c r="I49" s="95">
        <f t="shared" si="4"/>
        <v>0</v>
      </c>
      <c r="J49" s="95">
        <f t="shared" si="4"/>
        <v>0</v>
      </c>
      <c r="K49" s="95">
        <f t="shared" si="4"/>
        <v>0</v>
      </c>
      <c r="L49" s="95">
        <f t="shared" si="4"/>
        <v>0</v>
      </c>
      <c r="M49" s="95">
        <f t="shared" si="4"/>
        <v>0</v>
      </c>
      <c r="N49" s="95">
        <f t="shared" si="4"/>
        <v>0</v>
      </c>
      <c r="O49" s="95">
        <f t="shared" si="4"/>
        <v>0</v>
      </c>
      <c r="P49" s="95">
        <f t="shared" si="4"/>
        <v>0</v>
      </c>
      <c r="Q49" s="95">
        <f t="shared" si="4"/>
        <v>0</v>
      </c>
      <c r="R49" s="95">
        <f t="shared" si="4"/>
        <v>0</v>
      </c>
      <c r="S49" s="95">
        <f t="shared" si="4"/>
        <v>0</v>
      </c>
      <c r="T49" s="95">
        <f t="shared" si="4"/>
        <v>0</v>
      </c>
      <c r="U49" s="95">
        <f t="shared" si="4"/>
        <v>0</v>
      </c>
      <c r="V49" s="95">
        <f t="shared" si="4"/>
        <v>0</v>
      </c>
      <c r="W49" s="95">
        <f t="shared" si="4"/>
        <v>0</v>
      </c>
      <c r="X49" s="95">
        <f t="shared" si="4"/>
        <v>0</v>
      </c>
      <c r="Y49" s="95">
        <f t="shared" si="4"/>
        <v>0</v>
      </c>
      <c r="Z49" s="95">
        <f t="shared" si="4"/>
        <v>0</v>
      </c>
      <c r="AA49" s="95">
        <f t="shared" si="4"/>
        <v>0</v>
      </c>
      <c r="AB49" s="95">
        <f t="shared" si="4"/>
        <v>0</v>
      </c>
      <c r="AC49" s="95">
        <f t="shared" si="4"/>
        <v>0</v>
      </c>
      <c r="AD49" s="95">
        <f t="shared" si="4"/>
        <v>0</v>
      </c>
      <c r="AE49" s="95">
        <f t="shared" si="4"/>
        <v>0</v>
      </c>
      <c r="AF49" s="95">
        <f t="shared" si="4"/>
        <v>0</v>
      </c>
      <c r="AG49" s="95">
        <f t="shared" si="4"/>
        <v>0</v>
      </c>
      <c r="AH49" s="95">
        <f t="shared" si="4"/>
        <v>0</v>
      </c>
      <c r="AI49" s="95">
        <f t="shared" ref="AI49:BJ49" si="5">AI11-AI30</f>
        <v>0</v>
      </c>
      <c r="AJ49" s="95">
        <f t="shared" si="5"/>
        <v>0</v>
      </c>
      <c r="AK49" s="95">
        <f t="shared" si="5"/>
        <v>0</v>
      </c>
      <c r="AL49" s="95">
        <f t="shared" si="5"/>
        <v>0</v>
      </c>
      <c r="AM49" s="95">
        <f t="shared" si="5"/>
        <v>0</v>
      </c>
      <c r="AN49" s="95">
        <f t="shared" si="5"/>
        <v>0</v>
      </c>
      <c r="AO49" s="95">
        <f t="shared" si="5"/>
        <v>0</v>
      </c>
      <c r="AP49" s="95">
        <f t="shared" si="5"/>
        <v>0</v>
      </c>
      <c r="AQ49" s="95">
        <f t="shared" si="5"/>
        <v>0</v>
      </c>
      <c r="AR49" s="95">
        <f t="shared" si="5"/>
        <v>0</v>
      </c>
      <c r="AS49" s="95">
        <f t="shared" si="5"/>
        <v>0</v>
      </c>
      <c r="AT49" s="95">
        <f t="shared" si="5"/>
        <v>0</v>
      </c>
      <c r="AU49" s="95">
        <f t="shared" si="5"/>
        <v>0</v>
      </c>
      <c r="AV49" s="95">
        <f t="shared" si="5"/>
        <v>0</v>
      </c>
      <c r="AW49" s="95">
        <f t="shared" si="5"/>
        <v>0</v>
      </c>
      <c r="AX49" s="95">
        <f t="shared" si="5"/>
        <v>0</v>
      </c>
      <c r="AY49" s="95">
        <f t="shared" si="5"/>
        <v>0</v>
      </c>
      <c r="AZ49" s="95">
        <f t="shared" si="5"/>
        <v>0</v>
      </c>
      <c r="BA49" s="95">
        <f t="shared" si="5"/>
        <v>0</v>
      </c>
      <c r="BB49" s="95">
        <f t="shared" si="5"/>
        <v>0</v>
      </c>
      <c r="BC49" s="95">
        <f t="shared" si="5"/>
        <v>0</v>
      </c>
      <c r="BD49" s="95">
        <f t="shared" si="5"/>
        <v>0</v>
      </c>
      <c r="BE49" s="95">
        <f t="shared" si="5"/>
        <v>0</v>
      </c>
      <c r="BF49" s="95">
        <f t="shared" si="5"/>
        <v>0</v>
      </c>
      <c r="BG49" s="95">
        <f t="shared" si="5"/>
        <v>0</v>
      </c>
      <c r="BH49" s="95">
        <f t="shared" si="5"/>
        <v>0</v>
      </c>
      <c r="BI49" s="95">
        <f t="shared" si="5"/>
        <v>0</v>
      </c>
      <c r="BJ49" s="95">
        <f t="shared" si="5"/>
        <v>0</v>
      </c>
      <c r="BK49" s="100"/>
    </row>
    <row r="50" spans="2:63">
      <c r="B50" s="71" t="str">
        <f>Config!$B$15</f>
        <v>Activité de revenu 2</v>
      </c>
      <c r="C50" s="95">
        <f t="shared" ref="C50:AH50" si="6">C12-C31</f>
        <v>0</v>
      </c>
      <c r="D50" s="95">
        <f t="shared" si="6"/>
        <v>0</v>
      </c>
      <c r="E50" s="95">
        <f t="shared" si="6"/>
        <v>0</v>
      </c>
      <c r="F50" s="95">
        <f t="shared" si="6"/>
        <v>0</v>
      </c>
      <c r="G50" s="95">
        <f t="shared" si="6"/>
        <v>0</v>
      </c>
      <c r="H50" s="95">
        <f t="shared" si="6"/>
        <v>0</v>
      </c>
      <c r="I50" s="95">
        <f t="shared" si="6"/>
        <v>0</v>
      </c>
      <c r="J50" s="95">
        <f t="shared" si="6"/>
        <v>0</v>
      </c>
      <c r="K50" s="95">
        <f t="shared" si="6"/>
        <v>0</v>
      </c>
      <c r="L50" s="95">
        <f t="shared" si="6"/>
        <v>0</v>
      </c>
      <c r="M50" s="95">
        <f t="shared" si="6"/>
        <v>0</v>
      </c>
      <c r="N50" s="95">
        <f t="shared" si="6"/>
        <v>0</v>
      </c>
      <c r="O50" s="95">
        <f t="shared" si="6"/>
        <v>0</v>
      </c>
      <c r="P50" s="95">
        <f t="shared" si="6"/>
        <v>0</v>
      </c>
      <c r="Q50" s="95">
        <f t="shared" si="6"/>
        <v>0</v>
      </c>
      <c r="R50" s="95">
        <f t="shared" si="6"/>
        <v>0</v>
      </c>
      <c r="S50" s="95">
        <f t="shared" si="6"/>
        <v>0</v>
      </c>
      <c r="T50" s="95">
        <f t="shared" si="6"/>
        <v>0</v>
      </c>
      <c r="U50" s="95">
        <f t="shared" si="6"/>
        <v>0</v>
      </c>
      <c r="V50" s="95">
        <f t="shared" si="6"/>
        <v>0</v>
      </c>
      <c r="W50" s="95">
        <f t="shared" si="6"/>
        <v>0</v>
      </c>
      <c r="X50" s="95">
        <f t="shared" si="6"/>
        <v>0</v>
      </c>
      <c r="Y50" s="95">
        <f t="shared" si="6"/>
        <v>0</v>
      </c>
      <c r="Z50" s="95">
        <f t="shared" si="6"/>
        <v>0</v>
      </c>
      <c r="AA50" s="95">
        <f t="shared" si="6"/>
        <v>0</v>
      </c>
      <c r="AB50" s="95">
        <f t="shared" si="6"/>
        <v>0</v>
      </c>
      <c r="AC50" s="95">
        <f t="shared" si="6"/>
        <v>0</v>
      </c>
      <c r="AD50" s="95">
        <f t="shared" si="6"/>
        <v>0</v>
      </c>
      <c r="AE50" s="95">
        <f t="shared" si="6"/>
        <v>0</v>
      </c>
      <c r="AF50" s="95">
        <f t="shared" si="6"/>
        <v>0</v>
      </c>
      <c r="AG50" s="95">
        <f t="shared" si="6"/>
        <v>0</v>
      </c>
      <c r="AH50" s="95">
        <f t="shared" si="6"/>
        <v>0</v>
      </c>
      <c r="AI50" s="95">
        <f t="shared" ref="AI50:BJ50" si="7">AI12-AI31</f>
        <v>0</v>
      </c>
      <c r="AJ50" s="95">
        <f t="shared" si="7"/>
        <v>0</v>
      </c>
      <c r="AK50" s="95">
        <f t="shared" si="7"/>
        <v>0</v>
      </c>
      <c r="AL50" s="95">
        <f t="shared" si="7"/>
        <v>0</v>
      </c>
      <c r="AM50" s="95">
        <f t="shared" si="7"/>
        <v>0</v>
      </c>
      <c r="AN50" s="95">
        <f t="shared" si="7"/>
        <v>0</v>
      </c>
      <c r="AO50" s="95">
        <f t="shared" si="7"/>
        <v>0</v>
      </c>
      <c r="AP50" s="95">
        <f t="shared" si="7"/>
        <v>0</v>
      </c>
      <c r="AQ50" s="95">
        <f t="shared" si="7"/>
        <v>0</v>
      </c>
      <c r="AR50" s="95">
        <f t="shared" si="7"/>
        <v>0</v>
      </c>
      <c r="AS50" s="95">
        <f t="shared" si="7"/>
        <v>0</v>
      </c>
      <c r="AT50" s="95">
        <f t="shared" si="7"/>
        <v>0</v>
      </c>
      <c r="AU50" s="95">
        <f t="shared" si="7"/>
        <v>0</v>
      </c>
      <c r="AV50" s="95">
        <f t="shared" si="7"/>
        <v>0</v>
      </c>
      <c r="AW50" s="95">
        <f t="shared" si="7"/>
        <v>0</v>
      </c>
      <c r="AX50" s="95">
        <f t="shared" si="7"/>
        <v>0</v>
      </c>
      <c r="AY50" s="95">
        <f t="shared" si="7"/>
        <v>0</v>
      </c>
      <c r="AZ50" s="95">
        <f t="shared" si="7"/>
        <v>0</v>
      </c>
      <c r="BA50" s="95">
        <f t="shared" si="7"/>
        <v>0</v>
      </c>
      <c r="BB50" s="95">
        <f t="shared" si="7"/>
        <v>0</v>
      </c>
      <c r="BC50" s="95">
        <f t="shared" si="7"/>
        <v>0</v>
      </c>
      <c r="BD50" s="95">
        <f t="shared" si="7"/>
        <v>0</v>
      </c>
      <c r="BE50" s="95">
        <f t="shared" si="7"/>
        <v>0</v>
      </c>
      <c r="BF50" s="95">
        <f t="shared" si="7"/>
        <v>0</v>
      </c>
      <c r="BG50" s="95">
        <f t="shared" si="7"/>
        <v>0</v>
      </c>
      <c r="BH50" s="95">
        <f t="shared" si="7"/>
        <v>0</v>
      </c>
      <c r="BI50" s="95">
        <f t="shared" si="7"/>
        <v>0</v>
      </c>
      <c r="BJ50" s="95">
        <f t="shared" si="7"/>
        <v>0</v>
      </c>
      <c r="BK50" s="100"/>
    </row>
    <row r="51" spans="2:63">
      <c r="B51" s="71" t="str">
        <f>Config!$B$16</f>
        <v>ETC …</v>
      </c>
      <c r="C51" s="95">
        <f t="shared" ref="C51:AH51" si="8">C13-C32</f>
        <v>0</v>
      </c>
      <c r="D51" s="95">
        <f t="shared" si="8"/>
        <v>0</v>
      </c>
      <c r="E51" s="95">
        <f t="shared" si="8"/>
        <v>0</v>
      </c>
      <c r="F51" s="95">
        <f t="shared" si="8"/>
        <v>0</v>
      </c>
      <c r="G51" s="95">
        <f t="shared" si="8"/>
        <v>0</v>
      </c>
      <c r="H51" s="95">
        <f t="shared" si="8"/>
        <v>0</v>
      </c>
      <c r="I51" s="95">
        <f t="shared" si="8"/>
        <v>0</v>
      </c>
      <c r="J51" s="95">
        <f t="shared" si="8"/>
        <v>0</v>
      </c>
      <c r="K51" s="95">
        <f t="shared" si="8"/>
        <v>0</v>
      </c>
      <c r="L51" s="95">
        <f t="shared" si="8"/>
        <v>0</v>
      </c>
      <c r="M51" s="95">
        <f t="shared" si="8"/>
        <v>0</v>
      </c>
      <c r="N51" s="95">
        <f t="shared" si="8"/>
        <v>0</v>
      </c>
      <c r="O51" s="95">
        <f t="shared" si="8"/>
        <v>0</v>
      </c>
      <c r="P51" s="95">
        <f t="shared" si="8"/>
        <v>0</v>
      </c>
      <c r="Q51" s="95">
        <f t="shared" si="8"/>
        <v>0</v>
      </c>
      <c r="R51" s="95">
        <f t="shared" si="8"/>
        <v>0</v>
      </c>
      <c r="S51" s="95">
        <f t="shared" si="8"/>
        <v>0</v>
      </c>
      <c r="T51" s="95">
        <f t="shared" si="8"/>
        <v>0</v>
      </c>
      <c r="U51" s="95">
        <f t="shared" si="8"/>
        <v>0</v>
      </c>
      <c r="V51" s="95">
        <f t="shared" si="8"/>
        <v>0</v>
      </c>
      <c r="W51" s="95">
        <f t="shared" si="8"/>
        <v>0</v>
      </c>
      <c r="X51" s="95">
        <f t="shared" si="8"/>
        <v>0</v>
      </c>
      <c r="Y51" s="95">
        <f t="shared" si="8"/>
        <v>0</v>
      </c>
      <c r="Z51" s="95">
        <f t="shared" si="8"/>
        <v>0</v>
      </c>
      <c r="AA51" s="95">
        <f t="shared" si="8"/>
        <v>0</v>
      </c>
      <c r="AB51" s="95">
        <f t="shared" si="8"/>
        <v>0</v>
      </c>
      <c r="AC51" s="95">
        <f t="shared" si="8"/>
        <v>0</v>
      </c>
      <c r="AD51" s="95">
        <f t="shared" si="8"/>
        <v>0</v>
      </c>
      <c r="AE51" s="95">
        <f t="shared" si="8"/>
        <v>0</v>
      </c>
      <c r="AF51" s="95">
        <f t="shared" si="8"/>
        <v>0</v>
      </c>
      <c r="AG51" s="95">
        <f t="shared" si="8"/>
        <v>0</v>
      </c>
      <c r="AH51" s="95">
        <f t="shared" si="8"/>
        <v>0</v>
      </c>
      <c r="AI51" s="95">
        <f t="shared" ref="AI51:BJ51" si="9">AI13-AI32</f>
        <v>0</v>
      </c>
      <c r="AJ51" s="95">
        <f t="shared" si="9"/>
        <v>0</v>
      </c>
      <c r="AK51" s="95">
        <f t="shared" si="9"/>
        <v>0</v>
      </c>
      <c r="AL51" s="95">
        <f t="shared" si="9"/>
        <v>0</v>
      </c>
      <c r="AM51" s="95">
        <f t="shared" si="9"/>
        <v>0</v>
      </c>
      <c r="AN51" s="95">
        <f t="shared" si="9"/>
        <v>0</v>
      </c>
      <c r="AO51" s="95">
        <f t="shared" si="9"/>
        <v>0</v>
      </c>
      <c r="AP51" s="95">
        <f t="shared" si="9"/>
        <v>0</v>
      </c>
      <c r="AQ51" s="95">
        <f t="shared" si="9"/>
        <v>0</v>
      </c>
      <c r="AR51" s="95">
        <f t="shared" si="9"/>
        <v>0</v>
      </c>
      <c r="AS51" s="95">
        <f t="shared" si="9"/>
        <v>0</v>
      </c>
      <c r="AT51" s="95">
        <f t="shared" si="9"/>
        <v>0</v>
      </c>
      <c r="AU51" s="95">
        <f t="shared" si="9"/>
        <v>0</v>
      </c>
      <c r="AV51" s="95">
        <f t="shared" si="9"/>
        <v>0</v>
      </c>
      <c r="AW51" s="95">
        <f t="shared" si="9"/>
        <v>0</v>
      </c>
      <c r="AX51" s="95">
        <f t="shared" si="9"/>
        <v>0</v>
      </c>
      <c r="AY51" s="95">
        <f t="shared" si="9"/>
        <v>0</v>
      </c>
      <c r="AZ51" s="95">
        <f t="shared" si="9"/>
        <v>0</v>
      </c>
      <c r="BA51" s="95">
        <f t="shared" si="9"/>
        <v>0</v>
      </c>
      <c r="BB51" s="95">
        <f t="shared" si="9"/>
        <v>0</v>
      </c>
      <c r="BC51" s="95">
        <f t="shared" si="9"/>
        <v>0</v>
      </c>
      <c r="BD51" s="95">
        <f t="shared" si="9"/>
        <v>0</v>
      </c>
      <c r="BE51" s="95">
        <f t="shared" si="9"/>
        <v>0</v>
      </c>
      <c r="BF51" s="95">
        <f t="shared" si="9"/>
        <v>0</v>
      </c>
      <c r="BG51" s="95">
        <f t="shared" si="9"/>
        <v>0</v>
      </c>
      <c r="BH51" s="95">
        <f t="shared" si="9"/>
        <v>0</v>
      </c>
      <c r="BI51" s="95">
        <f t="shared" si="9"/>
        <v>0</v>
      </c>
      <c r="BJ51" s="95">
        <f t="shared" si="9"/>
        <v>0</v>
      </c>
      <c r="BK51" s="100"/>
    </row>
    <row r="52" spans="2:63">
      <c r="B52" s="71">
        <f>Config!$B$17</f>
        <v>0</v>
      </c>
      <c r="C52" s="95">
        <f t="shared" ref="C52:AH52" si="10">C14-C33</f>
        <v>0</v>
      </c>
      <c r="D52" s="95">
        <f t="shared" si="10"/>
        <v>0</v>
      </c>
      <c r="E52" s="95">
        <f t="shared" si="10"/>
        <v>0</v>
      </c>
      <c r="F52" s="95">
        <f t="shared" si="10"/>
        <v>0</v>
      </c>
      <c r="G52" s="95">
        <f t="shared" si="10"/>
        <v>0</v>
      </c>
      <c r="H52" s="95">
        <f t="shared" si="10"/>
        <v>0</v>
      </c>
      <c r="I52" s="95">
        <f t="shared" si="10"/>
        <v>0</v>
      </c>
      <c r="J52" s="95">
        <f t="shared" si="10"/>
        <v>0</v>
      </c>
      <c r="K52" s="95">
        <f t="shared" si="10"/>
        <v>0</v>
      </c>
      <c r="L52" s="95">
        <f t="shared" si="10"/>
        <v>0</v>
      </c>
      <c r="M52" s="95">
        <f t="shared" si="10"/>
        <v>0</v>
      </c>
      <c r="N52" s="95">
        <f t="shared" si="10"/>
        <v>0</v>
      </c>
      <c r="O52" s="95">
        <f t="shared" si="10"/>
        <v>0</v>
      </c>
      <c r="P52" s="95">
        <f t="shared" si="10"/>
        <v>0</v>
      </c>
      <c r="Q52" s="95">
        <f t="shared" si="10"/>
        <v>0</v>
      </c>
      <c r="R52" s="95">
        <f t="shared" si="10"/>
        <v>0</v>
      </c>
      <c r="S52" s="95">
        <f t="shared" si="10"/>
        <v>0</v>
      </c>
      <c r="T52" s="95">
        <f t="shared" si="10"/>
        <v>0</v>
      </c>
      <c r="U52" s="95">
        <f t="shared" si="10"/>
        <v>0</v>
      </c>
      <c r="V52" s="95">
        <f t="shared" si="10"/>
        <v>0</v>
      </c>
      <c r="W52" s="95">
        <f t="shared" si="10"/>
        <v>0</v>
      </c>
      <c r="X52" s="95">
        <f t="shared" si="10"/>
        <v>0</v>
      </c>
      <c r="Y52" s="95">
        <f t="shared" si="10"/>
        <v>0</v>
      </c>
      <c r="Z52" s="95">
        <f t="shared" si="10"/>
        <v>0</v>
      </c>
      <c r="AA52" s="95">
        <f t="shared" si="10"/>
        <v>0</v>
      </c>
      <c r="AB52" s="95">
        <f t="shared" si="10"/>
        <v>0</v>
      </c>
      <c r="AC52" s="95">
        <f t="shared" si="10"/>
        <v>0</v>
      </c>
      <c r="AD52" s="95">
        <f t="shared" si="10"/>
        <v>0</v>
      </c>
      <c r="AE52" s="95">
        <f t="shared" si="10"/>
        <v>0</v>
      </c>
      <c r="AF52" s="95">
        <f t="shared" si="10"/>
        <v>0</v>
      </c>
      <c r="AG52" s="95">
        <f t="shared" si="10"/>
        <v>0</v>
      </c>
      <c r="AH52" s="95">
        <f t="shared" si="10"/>
        <v>0</v>
      </c>
      <c r="AI52" s="95">
        <f t="shared" ref="AI52:BJ52" si="11">AI14-AI33</f>
        <v>0</v>
      </c>
      <c r="AJ52" s="95">
        <f t="shared" si="11"/>
        <v>0</v>
      </c>
      <c r="AK52" s="95">
        <f t="shared" si="11"/>
        <v>0</v>
      </c>
      <c r="AL52" s="95">
        <f t="shared" si="11"/>
        <v>0</v>
      </c>
      <c r="AM52" s="95">
        <f t="shared" si="11"/>
        <v>0</v>
      </c>
      <c r="AN52" s="95">
        <f t="shared" si="11"/>
        <v>0</v>
      </c>
      <c r="AO52" s="95">
        <f t="shared" si="11"/>
        <v>0</v>
      </c>
      <c r="AP52" s="95">
        <f t="shared" si="11"/>
        <v>0</v>
      </c>
      <c r="AQ52" s="95">
        <f t="shared" si="11"/>
        <v>0</v>
      </c>
      <c r="AR52" s="95">
        <f t="shared" si="11"/>
        <v>0</v>
      </c>
      <c r="AS52" s="95">
        <f t="shared" si="11"/>
        <v>0</v>
      </c>
      <c r="AT52" s="95">
        <f t="shared" si="11"/>
        <v>0</v>
      </c>
      <c r="AU52" s="95">
        <f t="shared" si="11"/>
        <v>0</v>
      </c>
      <c r="AV52" s="95">
        <f t="shared" si="11"/>
        <v>0</v>
      </c>
      <c r="AW52" s="95">
        <f t="shared" si="11"/>
        <v>0</v>
      </c>
      <c r="AX52" s="95">
        <f t="shared" si="11"/>
        <v>0</v>
      </c>
      <c r="AY52" s="95">
        <f t="shared" si="11"/>
        <v>0</v>
      </c>
      <c r="AZ52" s="95">
        <f t="shared" si="11"/>
        <v>0</v>
      </c>
      <c r="BA52" s="95">
        <f t="shared" si="11"/>
        <v>0</v>
      </c>
      <c r="BB52" s="95">
        <f t="shared" si="11"/>
        <v>0</v>
      </c>
      <c r="BC52" s="95">
        <f t="shared" si="11"/>
        <v>0</v>
      </c>
      <c r="BD52" s="95">
        <f t="shared" si="11"/>
        <v>0</v>
      </c>
      <c r="BE52" s="95">
        <f t="shared" si="11"/>
        <v>0</v>
      </c>
      <c r="BF52" s="95">
        <f t="shared" si="11"/>
        <v>0</v>
      </c>
      <c r="BG52" s="95">
        <f t="shared" si="11"/>
        <v>0</v>
      </c>
      <c r="BH52" s="95">
        <f t="shared" si="11"/>
        <v>0</v>
      </c>
      <c r="BI52" s="95">
        <f t="shared" si="11"/>
        <v>0</v>
      </c>
      <c r="BJ52" s="95">
        <f t="shared" si="11"/>
        <v>0</v>
      </c>
      <c r="BK52" s="100"/>
    </row>
    <row r="53" spans="2:63">
      <c r="B53" s="71">
        <f>Config!$B$18</f>
        <v>0</v>
      </c>
      <c r="C53" s="95">
        <f t="shared" ref="C53:AH53" si="12">C15-C34</f>
        <v>0</v>
      </c>
      <c r="D53" s="95">
        <f t="shared" si="12"/>
        <v>0</v>
      </c>
      <c r="E53" s="95">
        <f t="shared" si="12"/>
        <v>0</v>
      </c>
      <c r="F53" s="95">
        <f t="shared" si="12"/>
        <v>0</v>
      </c>
      <c r="G53" s="95">
        <f t="shared" si="12"/>
        <v>0</v>
      </c>
      <c r="H53" s="95">
        <f t="shared" si="12"/>
        <v>0</v>
      </c>
      <c r="I53" s="95">
        <f t="shared" si="12"/>
        <v>0</v>
      </c>
      <c r="J53" s="95">
        <f t="shared" si="12"/>
        <v>0</v>
      </c>
      <c r="K53" s="95">
        <f t="shared" si="12"/>
        <v>0</v>
      </c>
      <c r="L53" s="95">
        <f t="shared" si="12"/>
        <v>0</v>
      </c>
      <c r="M53" s="95">
        <f t="shared" si="12"/>
        <v>0</v>
      </c>
      <c r="N53" s="95">
        <f t="shared" si="12"/>
        <v>0</v>
      </c>
      <c r="O53" s="95">
        <f t="shared" si="12"/>
        <v>0</v>
      </c>
      <c r="P53" s="95">
        <f t="shared" si="12"/>
        <v>0</v>
      </c>
      <c r="Q53" s="95">
        <f t="shared" si="12"/>
        <v>0</v>
      </c>
      <c r="R53" s="95">
        <f t="shared" si="12"/>
        <v>0</v>
      </c>
      <c r="S53" s="95">
        <f t="shared" si="12"/>
        <v>0</v>
      </c>
      <c r="T53" s="95">
        <f t="shared" si="12"/>
        <v>0</v>
      </c>
      <c r="U53" s="95">
        <f t="shared" si="12"/>
        <v>0</v>
      </c>
      <c r="V53" s="95">
        <f t="shared" si="12"/>
        <v>0</v>
      </c>
      <c r="W53" s="95">
        <f t="shared" si="12"/>
        <v>0</v>
      </c>
      <c r="X53" s="95">
        <f t="shared" si="12"/>
        <v>0</v>
      </c>
      <c r="Y53" s="95">
        <f t="shared" si="12"/>
        <v>0</v>
      </c>
      <c r="Z53" s="95">
        <f t="shared" si="12"/>
        <v>0</v>
      </c>
      <c r="AA53" s="95">
        <f t="shared" si="12"/>
        <v>0</v>
      </c>
      <c r="AB53" s="95">
        <f t="shared" si="12"/>
        <v>0</v>
      </c>
      <c r="AC53" s="95">
        <f t="shared" si="12"/>
        <v>0</v>
      </c>
      <c r="AD53" s="95">
        <f t="shared" si="12"/>
        <v>0</v>
      </c>
      <c r="AE53" s="95">
        <f t="shared" si="12"/>
        <v>0</v>
      </c>
      <c r="AF53" s="95">
        <f t="shared" si="12"/>
        <v>0</v>
      </c>
      <c r="AG53" s="95">
        <f t="shared" si="12"/>
        <v>0</v>
      </c>
      <c r="AH53" s="95">
        <f t="shared" si="12"/>
        <v>0</v>
      </c>
      <c r="AI53" s="95">
        <f t="shared" ref="AI53:BJ53" si="13">AI15-AI34</f>
        <v>0</v>
      </c>
      <c r="AJ53" s="95">
        <f t="shared" si="13"/>
        <v>0</v>
      </c>
      <c r="AK53" s="95">
        <f t="shared" si="13"/>
        <v>0</v>
      </c>
      <c r="AL53" s="95">
        <f t="shared" si="13"/>
        <v>0</v>
      </c>
      <c r="AM53" s="95">
        <f t="shared" si="13"/>
        <v>0</v>
      </c>
      <c r="AN53" s="95">
        <f t="shared" si="13"/>
        <v>0</v>
      </c>
      <c r="AO53" s="95">
        <f t="shared" si="13"/>
        <v>0</v>
      </c>
      <c r="AP53" s="95">
        <f t="shared" si="13"/>
        <v>0</v>
      </c>
      <c r="AQ53" s="95">
        <f t="shared" si="13"/>
        <v>0</v>
      </c>
      <c r="AR53" s="95">
        <f t="shared" si="13"/>
        <v>0</v>
      </c>
      <c r="AS53" s="95">
        <f t="shared" si="13"/>
        <v>0</v>
      </c>
      <c r="AT53" s="95">
        <f t="shared" si="13"/>
        <v>0</v>
      </c>
      <c r="AU53" s="95">
        <f t="shared" si="13"/>
        <v>0</v>
      </c>
      <c r="AV53" s="95">
        <f t="shared" si="13"/>
        <v>0</v>
      </c>
      <c r="AW53" s="95">
        <f t="shared" si="13"/>
        <v>0</v>
      </c>
      <c r="AX53" s="95">
        <f t="shared" si="13"/>
        <v>0</v>
      </c>
      <c r="AY53" s="95">
        <f t="shared" si="13"/>
        <v>0</v>
      </c>
      <c r="AZ53" s="95">
        <f t="shared" si="13"/>
        <v>0</v>
      </c>
      <c r="BA53" s="95">
        <f t="shared" si="13"/>
        <v>0</v>
      </c>
      <c r="BB53" s="95">
        <f t="shared" si="13"/>
        <v>0</v>
      </c>
      <c r="BC53" s="95">
        <f t="shared" si="13"/>
        <v>0</v>
      </c>
      <c r="BD53" s="95">
        <f t="shared" si="13"/>
        <v>0</v>
      </c>
      <c r="BE53" s="95">
        <f t="shared" si="13"/>
        <v>0</v>
      </c>
      <c r="BF53" s="95">
        <f t="shared" si="13"/>
        <v>0</v>
      </c>
      <c r="BG53" s="95">
        <f t="shared" si="13"/>
        <v>0</v>
      </c>
      <c r="BH53" s="95">
        <f t="shared" si="13"/>
        <v>0</v>
      </c>
      <c r="BI53" s="95">
        <f t="shared" si="13"/>
        <v>0</v>
      </c>
      <c r="BJ53" s="95">
        <f t="shared" si="13"/>
        <v>0</v>
      </c>
      <c r="BK53" s="100"/>
    </row>
    <row r="54" spans="2:63">
      <c r="B54" s="71">
        <f>Config!$B$19</f>
        <v>0</v>
      </c>
      <c r="C54" s="95">
        <f t="shared" ref="C54:AH54" si="14">C16-C35</f>
        <v>0</v>
      </c>
      <c r="D54" s="95">
        <f t="shared" si="14"/>
        <v>0</v>
      </c>
      <c r="E54" s="95">
        <f t="shared" si="14"/>
        <v>0</v>
      </c>
      <c r="F54" s="95">
        <f t="shared" si="14"/>
        <v>0</v>
      </c>
      <c r="G54" s="95">
        <f t="shared" si="14"/>
        <v>0</v>
      </c>
      <c r="H54" s="95">
        <f t="shared" si="14"/>
        <v>0</v>
      </c>
      <c r="I54" s="95">
        <f t="shared" si="14"/>
        <v>0</v>
      </c>
      <c r="J54" s="95">
        <f t="shared" si="14"/>
        <v>0</v>
      </c>
      <c r="K54" s="95">
        <f t="shared" si="14"/>
        <v>0</v>
      </c>
      <c r="L54" s="95">
        <f t="shared" si="14"/>
        <v>0</v>
      </c>
      <c r="M54" s="95">
        <f t="shared" si="14"/>
        <v>0</v>
      </c>
      <c r="N54" s="95">
        <f t="shared" si="14"/>
        <v>0</v>
      </c>
      <c r="O54" s="95">
        <f t="shared" si="14"/>
        <v>0</v>
      </c>
      <c r="P54" s="95">
        <f t="shared" si="14"/>
        <v>0</v>
      </c>
      <c r="Q54" s="95">
        <f t="shared" si="14"/>
        <v>0</v>
      </c>
      <c r="R54" s="95">
        <f t="shared" si="14"/>
        <v>0</v>
      </c>
      <c r="S54" s="95">
        <f t="shared" si="14"/>
        <v>0</v>
      </c>
      <c r="T54" s="95">
        <f t="shared" si="14"/>
        <v>0</v>
      </c>
      <c r="U54" s="95">
        <f t="shared" si="14"/>
        <v>0</v>
      </c>
      <c r="V54" s="95">
        <f t="shared" si="14"/>
        <v>0</v>
      </c>
      <c r="W54" s="95">
        <f t="shared" si="14"/>
        <v>0</v>
      </c>
      <c r="X54" s="95">
        <f t="shared" si="14"/>
        <v>0</v>
      </c>
      <c r="Y54" s="95">
        <f t="shared" si="14"/>
        <v>0</v>
      </c>
      <c r="Z54" s="95">
        <f t="shared" si="14"/>
        <v>0</v>
      </c>
      <c r="AA54" s="95">
        <f t="shared" si="14"/>
        <v>0</v>
      </c>
      <c r="AB54" s="95">
        <f t="shared" si="14"/>
        <v>0</v>
      </c>
      <c r="AC54" s="95">
        <f t="shared" si="14"/>
        <v>0</v>
      </c>
      <c r="AD54" s="95">
        <f t="shared" si="14"/>
        <v>0</v>
      </c>
      <c r="AE54" s="95">
        <f t="shared" si="14"/>
        <v>0</v>
      </c>
      <c r="AF54" s="95">
        <f t="shared" si="14"/>
        <v>0</v>
      </c>
      <c r="AG54" s="95">
        <f t="shared" si="14"/>
        <v>0</v>
      </c>
      <c r="AH54" s="95">
        <f t="shared" si="14"/>
        <v>0</v>
      </c>
      <c r="AI54" s="95">
        <f t="shared" ref="AI54:BJ54" si="15">AI16-AI35</f>
        <v>0</v>
      </c>
      <c r="AJ54" s="95">
        <f t="shared" si="15"/>
        <v>0</v>
      </c>
      <c r="AK54" s="95">
        <f t="shared" si="15"/>
        <v>0</v>
      </c>
      <c r="AL54" s="95">
        <f t="shared" si="15"/>
        <v>0</v>
      </c>
      <c r="AM54" s="95">
        <f t="shared" si="15"/>
        <v>0</v>
      </c>
      <c r="AN54" s="95">
        <f t="shared" si="15"/>
        <v>0</v>
      </c>
      <c r="AO54" s="95">
        <f t="shared" si="15"/>
        <v>0</v>
      </c>
      <c r="AP54" s="95">
        <f t="shared" si="15"/>
        <v>0</v>
      </c>
      <c r="AQ54" s="95">
        <f t="shared" si="15"/>
        <v>0</v>
      </c>
      <c r="AR54" s="95">
        <f t="shared" si="15"/>
        <v>0</v>
      </c>
      <c r="AS54" s="95">
        <f t="shared" si="15"/>
        <v>0</v>
      </c>
      <c r="AT54" s="95">
        <f t="shared" si="15"/>
        <v>0</v>
      </c>
      <c r="AU54" s="95">
        <f t="shared" si="15"/>
        <v>0</v>
      </c>
      <c r="AV54" s="95">
        <f t="shared" si="15"/>
        <v>0</v>
      </c>
      <c r="AW54" s="95">
        <f t="shared" si="15"/>
        <v>0</v>
      </c>
      <c r="AX54" s="95">
        <f t="shared" si="15"/>
        <v>0</v>
      </c>
      <c r="AY54" s="95">
        <f t="shared" si="15"/>
        <v>0</v>
      </c>
      <c r="AZ54" s="95">
        <f t="shared" si="15"/>
        <v>0</v>
      </c>
      <c r="BA54" s="95">
        <f t="shared" si="15"/>
        <v>0</v>
      </c>
      <c r="BB54" s="95">
        <f t="shared" si="15"/>
        <v>0</v>
      </c>
      <c r="BC54" s="95">
        <f t="shared" si="15"/>
        <v>0</v>
      </c>
      <c r="BD54" s="95">
        <f t="shared" si="15"/>
        <v>0</v>
      </c>
      <c r="BE54" s="95">
        <f t="shared" si="15"/>
        <v>0</v>
      </c>
      <c r="BF54" s="95">
        <f t="shared" si="15"/>
        <v>0</v>
      </c>
      <c r="BG54" s="95">
        <f t="shared" si="15"/>
        <v>0</v>
      </c>
      <c r="BH54" s="95">
        <f t="shared" si="15"/>
        <v>0</v>
      </c>
      <c r="BI54" s="95">
        <f t="shared" si="15"/>
        <v>0</v>
      </c>
      <c r="BJ54" s="95">
        <f t="shared" si="15"/>
        <v>0</v>
      </c>
      <c r="BK54" s="100"/>
    </row>
    <row r="55" spans="2:63">
      <c r="B55" s="71">
        <f>Config!$B$20</f>
        <v>0</v>
      </c>
      <c r="C55" s="95">
        <f t="shared" ref="C55:AH55" si="16">C17-C36</f>
        <v>0</v>
      </c>
      <c r="D55" s="95">
        <f t="shared" si="16"/>
        <v>0</v>
      </c>
      <c r="E55" s="95">
        <f t="shared" si="16"/>
        <v>0</v>
      </c>
      <c r="F55" s="95">
        <f t="shared" si="16"/>
        <v>0</v>
      </c>
      <c r="G55" s="95">
        <f t="shared" si="16"/>
        <v>0</v>
      </c>
      <c r="H55" s="95">
        <f t="shared" si="16"/>
        <v>0</v>
      </c>
      <c r="I55" s="95">
        <f t="shared" si="16"/>
        <v>0</v>
      </c>
      <c r="J55" s="95">
        <f t="shared" si="16"/>
        <v>0</v>
      </c>
      <c r="K55" s="95">
        <f t="shared" si="16"/>
        <v>0</v>
      </c>
      <c r="L55" s="95">
        <f t="shared" si="16"/>
        <v>0</v>
      </c>
      <c r="M55" s="95">
        <f t="shared" si="16"/>
        <v>0</v>
      </c>
      <c r="N55" s="95">
        <f t="shared" si="16"/>
        <v>0</v>
      </c>
      <c r="O55" s="95">
        <f t="shared" si="16"/>
        <v>0</v>
      </c>
      <c r="P55" s="95">
        <f t="shared" si="16"/>
        <v>0</v>
      </c>
      <c r="Q55" s="95">
        <f t="shared" si="16"/>
        <v>0</v>
      </c>
      <c r="R55" s="95">
        <f t="shared" si="16"/>
        <v>0</v>
      </c>
      <c r="S55" s="95">
        <f t="shared" si="16"/>
        <v>0</v>
      </c>
      <c r="T55" s="95">
        <f t="shared" si="16"/>
        <v>0</v>
      </c>
      <c r="U55" s="95">
        <f t="shared" si="16"/>
        <v>0</v>
      </c>
      <c r="V55" s="95">
        <f t="shared" si="16"/>
        <v>0</v>
      </c>
      <c r="W55" s="95">
        <f t="shared" si="16"/>
        <v>0</v>
      </c>
      <c r="X55" s="95">
        <f t="shared" si="16"/>
        <v>0</v>
      </c>
      <c r="Y55" s="95">
        <f t="shared" si="16"/>
        <v>0</v>
      </c>
      <c r="Z55" s="95">
        <f t="shared" si="16"/>
        <v>0</v>
      </c>
      <c r="AA55" s="95">
        <f t="shared" si="16"/>
        <v>0</v>
      </c>
      <c r="AB55" s="95">
        <f t="shared" si="16"/>
        <v>0</v>
      </c>
      <c r="AC55" s="95">
        <f t="shared" si="16"/>
        <v>0</v>
      </c>
      <c r="AD55" s="95">
        <f t="shared" si="16"/>
        <v>0</v>
      </c>
      <c r="AE55" s="95">
        <f t="shared" si="16"/>
        <v>0</v>
      </c>
      <c r="AF55" s="95">
        <f t="shared" si="16"/>
        <v>0</v>
      </c>
      <c r="AG55" s="95">
        <f t="shared" si="16"/>
        <v>0</v>
      </c>
      <c r="AH55" s="95">
        <f t="shared" si="16"/>
        <v>0</v>
      </c>
      <c r="AI55" s="95">
        <f t="shared" ref="AI55:BJ55" si="17">AI17-AI36</f>
        <v>0</v>
      </c>
      <c r="AJ55" s="95">
        <f t="shared" si="17"/>
        <v>0</v>
      </c>
      <c r="AK55" s="95">
        <f t="shared" si="17"/>
        <v>0</v>
      </c>
      <c r="AL55" s="95">
        <f t="shared" si="17"/>
        <v>0</v>
      </c>
      <c r="AM55" s="95">
        <f t="shared" si="17"/>
        <v>0</v>
      </c>
      <c r="AN55" s="95">
        <f t="shared" si="17"/>
        <v>0</v>
      </c>
      <c r="AO55" s="95">
        <f t="shared" si="17"/>
        <v>0</v>
      </c>
      <c r="AP55" s="95">
        <f t="shared" si="17"/>
        <v>0</v>
      </c>
      <c r="AQ55" s="95">
        <f t="shared" si="17"/>
        <v>0</v>
      </c>
      <c r="AR55" s="95">
        <f t="shared" si="17"/>
        <v>0</v>
      </c>
      <c r="AS55" s="95">
        <f t="shared" si="17"/>
        <v>0</v>
      </c>
      <c r="AT55" s="95">
        <f t="shared" si="17"/>
        <v>0</v>
      </c>
      <c r="AU55" s="95">
        <f t="shared" si="17"/>
        <v>0</v>
      </c>
      <c r="AV55" s="95">
        <f t="shared" si="17"/>
        <v>0</v>
      </c>
      <c r="AW55" s="95">
        <f t="shared" si="17"/>
        <v>0</v>
      </c>
      <c r="AX55" s="95">
        <f t="shared" si="17"/>
        <v>0</v>
      </c>
      <c r="AY55" s="95">
        <f t="shared" si="17"/>
        <v>0</v>
      </c>
      <c r="AZ55" s="95">
        <f t="shared" si="17"/>
        <v>0</v>
      </c>
      <c r="BA55" s="95">
        <f t="shared" si="17"/>
        <v>0</v>
      </c>
      <c r="BB55" s="95">
        <f t="shared" si="17"/>
        <v>0</v>
      </c>
      <c r="BC55" s="95">
        <f t="shared" si="17"/>
        <v>0</v>
      </c>
      <c r="BD55" s="95">
        <f t="shared" si="17"/>
        <v>0</v>
      </c>
      <c r="BE55" s="95">
        <f t="shared" si="17"/>
        <v>0</v>
      </c>
      <c r="BF55" s="95">
        <f t="shared" si="17"/>
        <v>0</v>
      </c>
      <c r="BG55" s="95">
        <f t="shared" si="17"/>
        <v>0</v>
      </c>
      <c r="BH55" s="95">
        <f t="shared" si="17"/>
        <v>0</v>
      </c>
      <c r="BI55" s="95">
        <f t="shared" si="17"/>
        <v>0</v>
      </c>
      <c r="BJ55" s="95">
        <f t="shared" si="17"/>
        <v>0</v>
      </c>
      <c r="BK55" s="100"/>
    </row>
    <row r="56" spans="2:63">
      <c r="B56" s="71">
        <f>Config!$B$21</f>
        <v>0</v>
      </c>
      <c r="C56" s="95">
        <f t="shared" ref="C56:AH56" si="18">C18-C37</f>
        <v>0</v>
      </c>
      <c r="D56" s="95">
        <f t="shared" si="18"/>
        <v>0</v>
      </c>
      <c r="E56" s="95">
        <f t="shared" si="18"/>
        <v>0</v>
      </c>
      <c r="F56" s="95">
        <f t="shared" si="18"/>
        <v>0</v>
      </c>
      <c r="G56" s="95">
        <f t="shared" si="18"/>
        <v>0</v>
      </c>
      <c r="H56" s="95">
        <f t="shared" si="18"/>
        <v>0</v>
      </c>
      <c r="I56" s="95">
        <f t="shared" si="18"/>
        <v>0</v>
      </c>
      <c r="J56" s="95">
        <f t="shared" si="18"/>
        <v>0</v>
      </c>
      <c r="K56" s="95">
        <f t="shared" si="18"/>
        <v>0</v>
      </c>
      <c r="L56" s="95">
        <f t="shared" si="18"/>
        <v>0</v>
      </c>
      <c r="M56" s="95">
        <f t="shared" si="18"/>
        <v>0</v>
      </c>
      <c r="N56" s="95">
        <f t="shared" si="18"/>
        <v>0</v>
      </c>
      <c r="O56" s="95">
        <f t="shared" si="18"/>
        <v>0</v>
      </c>
      <c r="P56" s="95">
        <f t="shared" si="18"/>
        <v>0</v>
      </c>
      <c r="Q56" s="95">
        <f t="shared" si="18"/>
        <v>0</v>
      </c>
      <c r="R56" s="95">
        <f t="shared" si="18"/>
        <v>0</v>
      </c>
      <c r="S56" s="95">
        <f t="shared" si="18"/>
        <v>0</v>
      </c>
      <c r="T56" s="95">
        <f t="shared" si="18"/>
        <v>0</v>
      </c>
      <c r="U56" s="95">
        <f t="shared" si="18"/>
        <v>0</v>
      </c>
      <c r="V56" s="95">
        <f t="shared" si="18"/>
        <v>0</v>
      </c>
      <c r="W56" s="95">
        <f t="shared" si="18"/>
        <v>0</v>
      </c>
      <c r="X56" s="95">
        <f t="shared" si="18"/>
        <v>0</v>
      </c>
      <c r="Y56" s="95">
        <f t="shared" si="18"/>
        <v>0</v>
      </c>
      <c r="Z56" s="95">
        <f t="shared" si="18"/>
        <v>0</v>
      </c>
      <c r="AA56" s="95">
        <f t="shared" si="18"/>
        <v>0</v>
      </c>
      <c r="AB56" s="95">
        <f t="shared" si="18"/>
        <v>0</v>
      </c>
      <c r="AC56" s="95">
        <f t="shared" si="18"/>
        <v>0</v>
      </c>
      <c r="AD56" s="95">
        <f t="shared" si="18"/>
        <v>0</v>
      </c>
      <c r="AE56" s="95">
        <f t="shared" si="18"/>
        <v>0</v>
      </c>
      <c r="AF56" s="95">
        <f t="shared" si="18"/>
        <v>0</v>
      </c>
      <c r="AG56" s="95">
        <f t="shared" si="18"/>
        <v>0</v>
      </c>
      <c r="AH56" s="95">
        <f t="shared" si="18"/>
        <v>0</v>
      </c>
      <c r="AI56" s="95">
        <f t="shared" ref="AI56:BJ56" si="19">AI18-AI37</f>
        <v>0</v>
      </c>
      <c r="AJ56" s="95">
        <f t="shared" si="19"/>
        <v>0</v>
      </c>
      <c r="AK56" s="95">
        <f t="shared" si="19"/>
        <v>0</v>
      </c>
      <c r="AL56" s="95">
        <f t="shared" si="19"/>
        <v>0</v>
      </c>
      <c r="AM56" s="95">
        <f t="shared" si="19"/>
        <v>0</v>
      </c>
      <c r="AN56" s="95">
        <f t="shared" si="19"/>
        <v>0</v>
      </c>
      <c r="AO56" s="95">
        <f t="shared" si="19"/>
        <v>0</v>
      </c>
      <c r="AP56" s="95">
        <f t="shared" si="19"/>
        <v>0</v>
      </c>
      <c r="AQ56" s="95">
        <f t="shared" si="19"/>
        <v>0</v>
      </c>
      <c r="AR56" s="95">
        <f t="shared" si="19"/>
        <v>0</v>
      </c>
      <c r="AS56" s="95">
        <f t="shared" si="19"/>
        <v>0</v>
      </c>
      <c r="AT56" s="95">
        <f t="shared" si="19"/>
        <v>0</v>
      </c>
      <c r="AU56" s="95">
        <f t="shared" si="19"/>
        <v>0</v>
      </c>
      <c r="AV56" s="95">
        <f t="shared" si="19"/>
        <v>0</v>
      </c>
      <c r="AW56" s="95">
        <f t="shared" si="19"/>
        <v>0</v>
      </c>
      <c r="AX56" s="95">
        <f t="shared" si="19"/>
        <v>0</v>
      </c>
      <c r="AY56" s="95">
        <f t="shared" si="19"/>
        <v>0</v>
      </c>
      <c r="AZ56" s="95">
        <f t="shared" si="19"/>
        <v>0</v>
      </c>
      <c r="BA56" s="95">
        <f t="shared" si="19"/>
        <v>0</v>
      </c>
      <c r="BB56" s="95">
        <f t="shared" si="19"/>
        <v>0</v>
      </c>
      <c r="BC56" s="95">
        <f t="shared" si="19"/>
        <v>0</v>
      </c>
      <c r="BD56" s="95">
        <f t="shared" si="19"/>
        <v>0</v>
      </c>
      <c r="BE56" s="95">
        <f t="shared" si="19"/>
        <v>0</v>
      </c>
      <c r="BF56" s="95">
        <f t="shared" si="19"/>
        <v>0</v>
      </c>
      <c r="BG56" s="95">
        <f t="shared" si="19"/>
        <v>0</v>
      </c>
      <c r="BH56" s="95">
        <f t="shared" si="19"/>
        <v>0</v>
      </c>
      <c r="BI56" s="95">
        <f t="shared" si="19"/>
        <v>0</v>
      </c>
      <c r="BJ56" s="95">
        <f t="shared" si="19"/>
        <v>0</v>
      </c>
      <c r="BK56" s="100"/>
    </row>
    <row r="57" spans="2:63" s="15" customFormat="1">
      <c r="B57" s="71">
        <f>Config!$B$22</f>
        <v>0</v>
      </c>
      <c r="C57" s="95">
        <f t="shared" ref="C57:BJ57" si="20">C19-C38</f>
        <v>0</v>
      </c>
      <c r="D57" s="95">
        <f t="shared" si="20"/>
        <v>0</v>
      </c>
      <c r="E57" s="95">
        <f t="shared" si="20"/>
        <v>0</v>
      </c>
      <c r="F57" s="95">
        <f t="shared" si="20"/>
        <v>0</v>
      </c>
      <c r="G57" s="95">
        <f t="shared" si="20"/>
        <v>0</v>
      </c>
      <c r="H57" s="95">
        <f t="shared" si="20"/>
        <v>0</v>
      </c>
      <c r="I57" s="95">
        <f t="shared" si="20"/>
        <v>0</v>
      </c>
      <c r="J57" s="95">
        <f t="shared" si="20"/>
        <v>0</v>
      </c>
      <c r="K57" s="95">
        <f t="shared" si="20"/>
        <v>0</v>
      </c>
      <c r="L57" s="95">
        <f t="shared" si="20"/>
        <v>0</v>
      </c>
      <c r="M57" s="95">
        <f t="shared" si="20"/>
        <v>0</v>
      </c>
      <c r="N57" s="95">
        <f t="shared" si="20"/>
        <v>0</v>
      </c>
      <c r="O57" s="95">
        <f t="shared" si="20"/>
        <v>0</v>
      </c>
      <c r="P57" s="95">
        <f t="shared" si="20"/>
        <v>0</v>
      </c>
      <c r="Q57" s="95">
        <f t="shared" si="20"/>
        <v>0</v>
      </c>
      <c r="R57" s="95">
        <f t="shared" si="20"/>
        <v>0</v>
      </c>
      <c r="S57" s="95">
        <f t="shared" si="20"/>
        <v>0</v>
      </c>
      <c r="T57" s="95">
        <f t="shared" si="20"/>
        <v>0</v>
      </c>
      <c r="U57" s="95">
        <f t="shared" si="20"/>
        <v>0</v>
      </c>
      <c r="V57" s="95">
        <f t="shared" si="20"/>
        <v>0</v>
      </c>
      <c r="W57" s="95">
        <f t="shared" si="20"/>
        <v>0</v>
      </c>
      <c r="X57" s="95">
        <f t="shared" si="20"/>
        <v>0</v>
      </c>
      <c r="Y57" s="95">
        <f t="shared" si="20"/>
        <v>0</v>
      </c>
      <c r="Z57" s="95">
        <f t="shared" si="20"/>
        <v>0</v>
      </c>
      <c r="AA57" s="95">
        <f t="shared" si="20"/>
        <v>0</v>
      </c>
      <c r="AB57" s="95">
        <f t="shared" si="20"/>
        <v>0</v>
      </c>
      <c r="AC57" s="95">
        <f t="shared" si="20"/>
        <v>0</v>
      </c>
      <c r="AD57" s="95">
        <f t="shared" si="20"/>
        <v>0</v>
      </c>
      <c r="AE57" s="95">
        <f t="shared" si="20"/>
        <v>0</v>
      </c>
      <c r="AF57" s="95">
        <f t="shared" si="20"/>
        <v>0</v>
      </c>
      <c r="AG57" s="95">
        <f t="shared" si="20"/>
        <v>0</v>
      </c>
      <c r="AH57" s="95">
        <f t="shared" si="20"/>
        <v>0</v>
      </c>
      <c r="AI57" s="95">
        <f t="shared" si="20"/>
        <v>0</v>
      </c>
      <c r="AJ57" s="95">
        <f t="shared" si="20"/>
        <v>0</v>
      </c>
      <c r="AK57" s="95">
        <f t="shared" si="20"/>
        <v>0</v>
      </c>
      <c r="AL57" s="95">
        <f t="shared" si="20"/>
        <v>0</v>
      </c>
      <c r="AM57" s="95">
        <f t="shared" si="20"/>
        <v>0</v>
      </c>
      <c r="AN57" s="95">
        <f t="shared" si="20"/>
        <v>0</v>
      </c>
      <c r="AO57" s="95">
        <f t="shared" si="20"/>
        <v>0</v>
      </c>
      <c r="AP57" s="95">
        <f t="shared" si="20"/>
        <v>0</v>
      </c>
      <c r="AQ57" s="95">
        <f t="shared" si="20"/>
        <v>0</v>
      </c>
      <c r="AR57" s="95">
        <f t="shared" si="20"/>
        <v>0</v>
      </c>
      <c r="AS57" s="95">
        <f t="shared" si="20"/>
        <v>0</v>
      </c>
      <c r="AT57" s="95">
        <f t="shared" si="20"/>
        <v>0</v>
      </c>
      <c r="AU57" s="95">
        <f t="shared" si="20"/>
        <v>0</v>
      </c>
      <c r="AV57" s="95">
        <f t="shared" si="20"/>
        <v>0</v>
      </c>
      <c r="AW57" s="95">
        <f t="shared" si="20"/>
        <v>0</v>
      </c>
      <c r="AX57" s="95">
        <f t="shared" si="20"/>
        <v>0</v>
      </c>
      <c r="AY57" s="95">
        <f t="shared" si="20"/>
        <v>0</v>
      </c>
      <c r="AZ57" s="95">
        <f t="shared" si="20"/>
        <v>0</v>
      </c>
      <c r="BA57" s="95">
        <f t="shared" si="20"/>
        <v>0</v>
      </c>
      <c r="BB57" s="95">
        <f t="shared" si="20"/>
        <v>0</v>
      </c>
      <c r="BC57" s="95">
        <f t="shared" si="20"/>
        <v>0</v>
      </c>
      <c r="BD57" s="95">
        <f t="shared" si="20"/>
        <v>0</v>
      </c>
      <c r="BE57" s="95">
        <f t="shared" si="20"/>
        <v>0</v>
      </c>
      <c r="BF57" s="95">
        <f t="shared" si="20"/>
        <v>0</v>
      </c>
      <c r="BG57" s="95">
        <f t="shared" si="20"/>
        <v>0</v>
      </c>
      <c r="BH57" s="95">
        <f t="shared" si="20"/>
        <v>0</v>
      </c>
      <c r="BI57" s="95">
        <f t="shared" si="20"/>
        <v>0</v>
      </c>
      <c r="BJ57" s="95">
        <f t="shared" si="20"/>
        <v>0</v>
      </c>
      <c r="BK57" s="100"/>
    </row>
    <row r="58" spans="2:63" s="15" customFormat="1">
      <c r="B58" s="71">
        <f>Config!$B$23</f>
        <v>0</v>
      </c>
      <c r="C58" s="95">
        <f t="shared" ref="C58:BJ58" si="21">C20-C39</f>
        <v>0</v>
      </c>
      <c r="D58" s="95">
        <f t="shared" si="21"/>
        <v>0</v>
      </c>
      <c r="E58" s="95">
        <f t="shared" si="21"/>
        <v>0</v>
      </c>
      <c r="F58" s="95">
        <f t="shared" si="21"/>
        <v>0</v>
      </c>
      <c r="G58" s="95">
        <f t="shared" si="21"/>
        <v>0</v>
      </c>
      <c r="H58" s="95">
        <f t="shared" si="21"/>
        <v>0</v>
      </c>
      <c r="I58" s="95">
        <f t="shared" si="21"/>
        <v>0</v>
      </c>
      <c r="J58" s="95">
        <f t="shared" si="21"/>
        <v>0</v>
      </c>
      <c r="K58" s="95">
        <f t="shared" si="21"/>
        <v>0</v>
      </c>
      <c r="L58" s="95">
        <f t="shared" si="21"/>
        <v>0</v>
      </c>
      <c r="M58" s="95">
        <f t="shared" si="21"/>
        <v>0</v>
      </c>
      <c r="N58" s="95">
        <f t="shared" si="21"/>
        <v>0</v>
      </c>
      <c r="O58" s="95">
        <f t="shared" si="21"/>
        <v>0</v>
      </c>
      <c r="P58" s="95">
        <f t="shared" si="21"/>
        <v>0</v>
      </c>
      <c r="Q58" s="95">
        <f t="shared" si="21"/>
        <v>0</v>
      </c>
      <c r="R58" s="95">
        <f t="shared" si="21"/>
        <v>0</v>
      </c>
      <c r="S58" s="95">
        <f t="shared" si="21"/>
        <v>0</v>
      </c>
      <c r="T58" s="95">
        <f t="shared" si="21"/>
        <v>0</v>
      </c>
      <c r="U58" s="95">
        <f t="shared" si="21"/>
        <v>0</v>
      </c>
      <c r="V58" s="95">
        <f t="shared" si="21"/>
        <v>0</v>
      </c>
      <c r="W58" s="95">
        <f t="shared" si="21"/>
        <v>0</v>
      </c>
      <c r="X58" s="95">
        <f t="shared" si="21"/>
        <v>0</v>
      </c>
      <c r="Y58" s="95">
        <f t="shared" si="21"/>
        <v>0</v>
      </c>
      <c r="Z58" s="95">
        <f t="shared" si="21"/>
        <v>0</v>
      </c>
      <c r="AA58" s="95">
        <f t="shared" si="21"/>
        <v>0</v>
      </c>
      <c r="AB58" s="95">
        <f t="shared" si="21"/>
        <v>0</v>
      </c>
      <c r="AC58" s="95">
        <f t="shared" si="21"/>
        <v>0</v>
      </c>
      <c r="AD58" s="95">
        <f t="shared" si="21"/>
        <v>0</v>
      </c>
      <c r="AE58" s="95">
        <f t="shared" si="21"/>
        <v>0</v>
      </c>
      <c r="AF58" s="95">
        <f t="shared" si="21"/>
        <v>0</v>
      </c>
      <c r="AG58" s="95">
        <f t="shared" si="21"/>
        <v>0</v>
      </c>
      <c r="AH58" s="95">
        <f t="shared" si="21"/>
        <v>0</v>
      </c>
      <c r="AI58" s="95">
        <f t="shared" si="21"/>
        <v>0</v>
      </c>
      <c r="AJ58" s="95">
        <f t="shared" si="21"/>
        <v>0</v>
      </c>
      <c r="AK58" s="95">
        <f t="shared" si="21"/>
        <v>0</v>
      </c>
      <c r="AL58" s="95">
        <f t="shared" si="21"/>
        <v>0</v>
      </c>
      <c r="AM58" s="95">
        <f t="shared" si="21"/>
        <v>0</v>
      </c>
      <c r="AN58" s="95">
        <f t="shared" si="21"/>
        <v>0</v>
      </c>
      <c r="AO58" s="95">
        <f t="shared" si="21"/>
        <v>0</v>
      </c>
      <c r="AP58" s="95">
        <f t="shared" si="21"/>
        <v>0</v>
      </c>
      <c r="AQ58" s="95">
        <f t="shared" si="21"/>
        <v>0</v>
      </c>
      <c r="AR58" s="95">
        <f t="shared" si="21"/>
        <v>0</v>
      </c>
      <c r="AS58" s="95">
        <f t="shared" si="21"/>
        <v>0</v>
      </c>
      <c r="AT58" s="95">
        <f t="shared" si="21"/>
        <v>0</v>
      </c>
      <c r="AU58" s="95">
        <f t="shared" si="21"/>
        <v>0</v>
      </c>
      <c r="AV58" s="95">
        <f t="shared" si="21"/>
        <v>0</v>
      </c>
      <c r="AW58" s="95">
        <f t="shared" si="21"/>
        <v>0</v>
      </c>
      <c r="AX58" s="95">
        <f t="shared" si="21"/>
        <v>0</v>
      </c>
      <c r="AY58" s="95">
        <f t="shared" si="21"/>
        <v>0</v>
      </c>
      <c r="AZ58" s="95">
        <f t="shared" si="21"/>
        <v>0</v>
      </c>
      <c r="BA58" s="95">
        <f t="shared" si="21"/>
        <v>0</v>
      </c>
      <c r="BB58" s="95">
        <f t="shared" si="21"/>
        <v>0</v>
      </c>
      <c r="BC58" s="95">
        <f t="shared" si="21"/>
        <v>0</v>
      </c>
      <c r="BD58" s="95">
        <f t="shared" si="21"/>
        <v>0</v>
      </c>
      <c r="BE58" s="95">
        <f t="shared" si="21"/>
        <v>0</v>
      </c>
      <c r="BF58" s="95">
        <f t="shared" si="21"/>
        <v>0</v>
      </c>
      <c r="BG58" s="95">
        <f t="shared" si="21"/>
        <v>0</v>
      </c>
      <c r="BH58" s="95">
        <f t="shared" si="21"/>
        <v>0</v>
      </c>
      <c r="BI58" s="95">
        <f t="shared" si="21"/>
        <v>0</v>
      </c>
      <c r="BJ58" s="95">
        <f t="shared" si="21"/>
        <v>0</v>
      </c>
      <c r="BK58" s="100"/>
    </row>
    <row r="59" spans="2:63" s="15" customFormat="1">
      <c r="B59" s="71">
        <f>Config!$B$24</f>
        <v>0</v>
      </c>
      <c r="C59" s="95">
        <f t="shared" ref="C59:BJ59" si="22">C21-C40</f>
        <v>0</v>
      </c>
      <c r="D59" s="95">
        <f t="shared" si="22"/>
        <v>0</v>
      </c>
      <c r="E59" s="95">
        <f t="shared" si="22"/>
        <v>0</v>
      </c>
      <c r="F59" s="95">
        <f t="shared" si="22"/>
        <v>0</v>
      </c>
      <c r="G59" s="95">
        <f t="shared" si="22"/>
        <v>0</v>
      </c>
      <c r="H59" s="95">
        <f t="shared" si="22"/>
        <v>0</v>
      </c>
      <c r="I59" s="95">
        <f t="shared" si="22"/>
        <v>0</v>
      </c>
      <c r="J59" s="95">
        <f t="shared" si="22"/>
        <v>0</v>
      </c>
      <c r="K59" s="95">
        <f t="shared" si="22"/>
        <v>0</v>
      </c>
      <c r="L59" s="95">
        <f t="shared" si="22"/>
        <v>0</v>
      </c>
      <c r="M59" s="95">
        <f t="shared" si="22"/>
        <v>0</v>
      </c>
      <c r="N59" s="95">
        <f t="shared" si="22"/>
        <v>0</v>
      </c>
      <c r="O59" s="95">
        <f t="shared" si="22"/>
        <v>0</v>
      </c>
      <c r="P59" s="95">
        <f t="shared" si="22"/>
        <v>0</v>
      </c>
      <c r="Q59" s="95">
        <f t="shared" si="22"/>
        <v>0</v>
      </c>
      <c r="R59" s="95">
        <f t="shared" si="22"/>
        <v>0</v>
      </c>
      <c r="S59" s="95">
        <f t="shared" si="22"/>
        <v>0</v>
      </c>
      <c r="T59" s="95">
        <f t="shared" si="22"/>
        <v>0</v>
      </c>
      <c r="U59" s="95">
        <f t="shared" si="22"/>
        <v>0</v>
      </c>
      <c r="V59" s="95">
        <f t="shared" si="22"/>
        <v>0</v>
      </c>
      <c r="W59" s="95">
        <f t="shared" si="22"/>
        <v>0</v>
      </c>
      <c r="X59" s="95">
        <f t="shared" si="22"/>
        <v>0</v>
      </c>
      <c r="Y59" s="95">
        <f t="shared" si="22"/>
        <v>0</v>
      </c>
      <c r="Z59" s="95">
        <f t="shared" si="22"/>
        <v>0</v>
      </c>
      <c r="AA59" s="95">
        <f t="shared" si="22"/>
        <v>0</v>
      </c>
      <c r="AB59" s="95">
        <f t="shared" si="22"/>
        <v>0</v>
      </c>
      <c r="AC59" s="95">
        <f t="shared" si="22"/>
        <v>0</v>
      </c>
      <c r="AD59" s="95">
        <f t="shared" si="22"/>
        <v>0</v>
      </c>
      <c r="AE59" s="95">
        <f t="shared" si="22"/>
        <v>0</v>
      </c>
      <c r="AF59" s="95">
        <f t="shared" si="22"/>
        <v>0</v>
      </c>
      <c r="AG59" s="95">
        <f t="shared" si="22"/>
        <v>0</v>
      </c>
      <c r="AH59" s="95">
        <f t="shared" si="22"/>
        <v>0</v>
      </c>
      <c r="AI59" s="95">
        <f t="shared" si="22"/>
        <v>0</v>
      </c>
      <c r="AJ59" s="95">
        <f t="shared" si="22"/>
        <v>0</v>
      </c>
      <c r="AK59" s="95">
        <f t="shared" si="22"/>
        <v>0</v>
      </c>
      <c r="AL59" s="95">
        <f t="shared" si="22"/>
        <v>0</v>
      </c>
      <c r="AM59" s="95">
        <f t="shared" si="22"/>
        <v>0</v>
      </c>
      <c r="AN59" s="95">
        <f t="shared" si="22"/>
        <v>0</v>
      </c>
      <c r="AO59" s="95">
        <f t="shared" si="22"/>
        <v>0</v>
      </c>
      <c r="AP59" s="95">
        <f t="shared" si="22"/>
        <v>0</v>
      </c>
      <c r="AQ59" s="95">
        <f t="shared" si="22"/>
        <v>0</v>
      </c>
      <c r="AR59" s="95">
        <f t="shared" si="22"/>
        <v>0</v>
      </c>
      <c r="AS59" s="95">
        <f t="shared" si="22"/>
        <v>0</v>
      </c>
      <c r="AT59" s="95">
        <f t="shared" si="22"/>
        <v>0</v>
      </c>
      <c r="AU59" s="95">
        <f t="shared" si="22"/>
        <v>0</v>
      </c>
      <c r="AV59" s="95">
        <f t="shared" si="22"/>
        <v>0</v>
      </c>
      <c r="AW59" s="95">
        <f t="shared" si="22"/>
        <v>0</v>
      </c>
      <c r="AX59" s="95">
        <f t="shared" si="22"/>
        <v>0</v>
      </c>
      <c r="AY59" s="95">
        <f t="shared" si="22"/>
        <v>0</v>
      </c>
      <c r="AZ59" s="95">
        <f t="shared" si="22"/>
        <v>0</v>
      </c>
      <c r="BA59" s="95">
        <f t="shared" si="22"/>
        <v>0</v>
      </c>
      <c r="BB59" s="95">
        <f t="shared" si="22"/>
        <v>0</v>
      </c>
      <c r="BC59" s="95">
        <f t="shared" si="22"/>
        <v>0</v>
      </c>
      <c r="BD59" s="95">
        <f t="shared" si="22"/>
        <v>0</v>
      </c>
      <c r="BE59" s="95">
        <f t="shared" si="22"/>
        <v>0</v>
      </c>
      <c r="BF59" s="95">
        <f t="shared" si="22"/>
        <v>0</v>
      </c>
      <c r="BG59" s="95">
        <f t="shared" si="22"/>
        <v>0</v>
      </c>
      <c r="BH59" s="95">
        <f t="shared" si="22"/>
        <v>0</v>
      </c>
      <c r="BI59" s="95">
        <f t="shared" si="22"/>
        <v>0</v>
      </c>
      <c r="BJ59" s="95">
        <f t="shared" si="22"/>
        <v>0</v>
      </c>
      <c r="BK59" s="100"/>
    </row>
    <row r="60" spans="2:63" s="15" customFormat="1">
      <c r="B60" s="71">
        <f>Config!$B$25</f>
        <v>0</v>
      </c>
      <c r="C60" s="95">
        <f t="shared" ref="C60:BJ60" si="23">C22-C41</f>
        <v>0</v>
      </c>
      <c r="D60" s="95">
        <f t="shared" si="23"/>
        <v>0</v>
      </c>
      <c r="E60" s="95">
        <f t="shared" si="23"/>
        <v>0</v>
      </c>
      <c r="F60" s="95">
        <f t="shared" si="23"/>
        <v>0</v>
      </c>
      <c r="G60" s="95">
        <f t="shared" si="23"/>
        <v>0</v>
      </c>
      <c r="H60" s="95">
        <f t="shared" si="23"/>
        <v>0</v>
      </c>
      <c r="I60" s="95">
        <f t="shared" si="23"/>
        <v>0</v>
      </c>
      <c r="J60" s="95">
        <f t="shared" si="23"/>
        <v>0</v>
      </c>
      <c r="K60" s="95">
        <f t="shared" si="23"/>
        <v>0</v>
      </c>
      <c r="L60" s="95">
        <f t="shared" si="23"/>
        <v>0</v>
      </c>
      <c r="M60" s="95">
        <f t="shared" si="23"/>
        <v>0</v>
      </c>
      <c r="N60" s="95">
        <f t="shared" si="23"/>
        <v>0</v>
      </c>
      <c r="O60" s="95">
        <f t="shared" si="23"/>
        <v>0</v>
      </c>
      <c r="P60" s="95">
        <f t="shared" si="23"/>
        <v>0</v>
      </c>
      <c r="Q60" s="95">
        <f t="shared" si="23"/>
        <v>0</v>
      </c>
      <c r="R60" s="95">
        <f t="shared" si="23"/>
        <v>0</v>
      </c>
      <c r="S60" s="95">
        <f t="shared" si="23"/>
        <v>0</v>
      </c>
      <c r="T60" s="95">
        <f t="shared" si="23"/>
        <v>0</v>
      </c>
      <c r="U60" s="95">
        <f t="shared" si="23"/>
        <v>0</v>
      </c>
      <c r="V60" s="95">
        <f t="shared" si="23"/>
        <v>0</v>
      </c>
      <c r="W60" s="95">
        <f t="shared" si="23"/>
        <v>0</v>
      </c>
      <c r="X60" s="95">
        <f t="shared" si="23"/>
        <v>0</v>
      </c>
      <c r="Y60" s="95">
        <f t="shared" si="23"/>
        <v>0</v>
      </c>
      <c r="Z60" s="95">
        <f t="shared" si="23"/>
        <v>0</v>
      </c>
      <c r="AA60" s="95">
        <f t="shared" si="23"/>
        <v>0</v>
      </c>
      <c r="AB60" s="95">
        <f t="shared" si="23"/>
        <v>0</v>
      </c>
      <c r="AC60" s="95">
        <f t="shared" si="23"/>
        <v>0</v>
      </c>
      <c r="AD60" s="95">
        <f t="shared" si="23"/>
        <v>0</v>
      </c>
      <c r="AE60" s="95">
        <f t="shared" si="23"/>
        <v>0</v>
      </c>
      <c r="AF60" s="95">
        <f t="shared" si="23"/>
        <v>0</v>
      </c>
      <c r="AG60" s="95">
        <f t="shared" si="23"/>
        <v>0</v>
      </c>
      <c r="AH60" s="95">
        <f t="shared" si="23"/>
        <v>0</v>
      </c>
      <c r="AI60" s="95">
        <f t="shared" si="23"/>
        <v>0</v>
      </c>
      <c r="AJ60" s="95">
        <f t="shared" si="23"/>
        <v>0</v>
      </c>
      <c r="AK60" s="95">
        <f t="shared" si="23"/>
        <v>0</v>
      </c>
      <c r="AL60" s="95">
        <f t="shared" si="23"/>
        <v>0</v>
      </c>
      <c r="AM60" s="95">
        <f t="shared" si="23"/>
        <v>0</v>
      </c>
      <c r="AN60" s="95">
        <f t="shared" si="23"/>
        <v>0</v>
      </c>
      <c r="AO60" s="95">
        <f t="shared" si="23"/>
        <v>0</v>
      </c>
      <c r="AP60" s="95">
        <f t="shared" si="23"/>
        <v>0</v>
      </c>
      <c r="AQ60" s="95">
        <f t="shared" si="23"/>
        <v>0</v>
      </c>
      <c r="AR60" s="95">
        <f t="shared" si="23"/>
        <v>0</v>
      </c>
      <c r="AS60" s="95">
        <f t="shared" si="23"/>
        <v>0</v>
      </c>
      <c r="AT60" s="95">
        <f t="shared" si="23"/>
        <v>0</v>
      </c>
      <c r="AU60" s="95">
        <f t="shared" si="23"/>
        <v>0</v>
      </c>
      <c r="AV60" s="95">
        <f t="shared" si="23"/>
        <v>0</v>
      </c>
      <c r="AW60" s="95">
        <f t="shared" si="23"/>
        <v>0</v>
      </c>
      <c r="AX60" s="95">
        <f t="shared" si="23"/>
        <v>0</v>
      </c>
      <c r="AY60" s="95">
        <f t="shared" si="23"/>
        <v>0</v>
      </c>
      <c r="AZ60" s="95">
        <f t="shared" si="23"/>
        <v>0</v>
      </c>
      <c r="BA60" s="95">
        <f t="shared" si="23"/>
        <v>0</v>
      </c>
      <c r="BB60" s="95">
        <f t="shared" si="23"/>
        <v>0</v>
      </c>
      <c r="BC60" s="95">
        <f t="shared" si="23"/>
        <v>0</v>
      </c>
      <c r="BD60" s="95">
        <f t="shared" si="23"/>
        <v>0</v>
      </c>
      <c r="BE60" s="95">
        <f t="shared" si="23"/>
        <v>0</v>
      </c>
      <c r="BF60" s="95">
        <f t="shared" si="23"/>
        <v>0</v>
      </c>
      <c r="BG60" s="95">
        <f t="shared" si="23"/>
        <v>0</v>
      </c>
      <c r="BH60" s="95">
        <f t="shared" si="23"/>
        <v>0</v>
      </c>
      <c r="BI60" s="95">
        <f t="shared" si="23"/>
        <v>0</v>
      </c>
      <c r="BJ60" s="95">
        <f t="shared" si="23"/>
        <v>0</v>
      </c>
      <c r="BK60" s="100"/>
    </row>
    <row r="61" spans="2:63">
      <c r="B61" s="163"/>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row>
    <row r="62" spans="2:63">
      <c r="B62" s="108" t="s">
        <v>16</v>
      </c>
      <c r="C62" s="96">
        <f>C24-C43</f>
        <v>450</v>
      </c>
      <c r="D62" s="96">
        <f t="shared" ref="D62:BJ62" si="24">D24-D43</f>
        <v>450</v>
      </c>
      <c r="E62" s="96">
        <f t="shared" si="24"/>
        <v>450</v>
      </c>
      <c r="F62" s="96">
        <f t="shared" si="24"/>
        <v>450</v>
      </c>
      <c r="G62" s="96">
        <f t="shared" si="24"/>
        <v>450</v>
      </c>
      <c r="H62" s="96">
        <f t="shared" si="24"/>
        <v>450</v>
      </c>
      <c r="I62" s="96">
        <f t="shared" si="24"/>
        <v>450</v>
      </c>
      <c r="J62" s="96">
        <f t="shared" si="24"/>
        <v>450</v>
      </c>
      <c r="K62" s="96">
        <f t="shared" si="24"/>
        <v>450</v>
      </c>
      <c r="L62" s="96">
        <f t="shared" si="24"/>
        <v>450</v>
      </c>
      <c r="M62" s="96">
        <f t="shared" si="24"/>
        <v>450</v>
      </c>
      <c r="N62" s="96">
        <f t="shared" si="24"/>
        <v>450</v>
      </c>
      <c r="O62" s="96">
        <f t="shared" si="24"/>
        <v>450</v>
      </c>
      <c r="P62" s="96">
        <f t="shared" si="24"/>
        <v>450</v>
      </c>
      <c r="Q62" s="96">
        <f t="shared" si="24"/>
        <v>450</v>
      </c>
      <c r="R62" s="96">
        <f t="shared" si="24"/>
        <v>450</v>
      </c>
      <c r="S62" s="96">
        <f t="shared" si="24"/>
        <v>450</v>
      </c>
      <c r="T62" s="96">
        <f t="shared" si="24"/>
        <v>450</v>
      </c>
      <c r="U62" s="96">
        <f t="shared" si="24"/>
        <v>450</v>
      </c>
      <c r="V62" s="96">
        <f t="shared" si="24"/>
        <v>450</v>
      </c>
      <c r="W62" s="96">
        <f t="shared" si="24"/>
        <v>450</v>
      </c>
      <c r="X62" s="96">
        <f t="shared" si="24"/>
        <v>450</v>
      </c>
      <c r="Y62" s="96">
        <f t="shared" si="24"/>
        <v>450</v>
      </c>
      <c r="Z62" s="96">
        <f t="shared" si="24"/>
        <v>450</v>
      </c>
      <c r="AA62" s="96">
        <f t="shared" si="24"/>
        <v>450</v>
      </c>
      <c r="AB62" s="96">
        <f t="shared" si="24"/>
        <v>450</v>
      </c>
      <c r="AC62" s="96">
        <f t="shared" si="24"/>
        <v>450</v>
      </c>
      <c r="AD62" s="96">
        <f t="shared" si="24"/>
        <v>450</v>
      </c>
      <c r="AE62" s="96">
        <f t="shared" si="24"/>
        <v>450</v>
      </c>
      <c r="AF62" s="96">
        <f t="shared" si="24"/>
        <v>450</v>
      </c>
      <c r="AG62" s="96">
        <f t="shared" si="24"/>
        <v>450</v>
      </c>
      <c r="AH62" s="96">
        <f t="shared" si="24"/>
        <v>450</v>
      </c>
      <c r="AI62" s="96">
        <f t="shared" si="24"/>
        <v>450</v>
      </c>
      <c r="AJ62" s="96">
        <f t="shared" si="24"/>
        <v>450</v>
      </c>
      <c r="AK62" s="96">
        <f t="shared" si="24"/>
        <v>450</v>
      </c>
      <c r="AL62" s="96">
        <f t="shared" si="24"/>
        <v>450</v>
      </c>
      <c r="AM62" s="96">
        <f t="shared" si="24"/>
        <v>450</v>
      </c>
      <c r="AN62" s="96">
        <f t="shared" si="24"/>
        <v>450</v>
      </c>
      <c r="AO62" s="96">
        <f t="shared" si="24"/>
        <v>450</v>
      </c>
      <c r="AP62" s="96">
        <f t="shared" si="24"/>
        <v>450</v>
      </c>
      <c r="AQ62" s="96">
        <f t="shared" si="24"/>
        <v>450</v>
      </c>
      <c r="AR62" s="96">
        <f t="shared" si="24"/>
        <v>450</v>
      </c>
      <c r="AS62" s="96">
        <f t="shared" si="24"/>
        <v>450</v>
      </c>
      <c r="AT62" s="96">
        <f t="shared" si="24"/>
        <v>450</v>
      </c>
      <c r="AU62" s="96">
        <f t="shared" si="24"/>
        <v>450</v>
      </c>
      <c r="AV62" s="96">
        <f t="shared" si="24"/>
        <v>450</v>
      </c>
      <c r="AW62" s="96">
        <f t="shared" si="24"/>
        <v>450</v>
      </c>
      <c r="AX62" s="96">
        <f t="shared" si="24"/>
        <v>450</v>
      </c>
      <c r="AY62" s="96">
        <f t="shared" si="24"/>
        <v>450</v>
      </c>
      <c r="AZ62" s="96">
        <f t="shared" si="24"/>
        <v>450</v>
      </c>
      <c r="BA62" s="96">
        <f t="shared" si="24"/>
        <v>450</v>
      </c>
      <c r="BB62" s="96">
        <f t="shared" si="24"/>
        <v>450</v>
      </c>
      <c r="BC62" s="96">
        <f t="shared" si="24"/>
        <v>450</v>
      </c>
      <c r="BD62" s="96">
        <f t="shared" si="24"/>
        <v>450</v>
      </c>
      <c r="BE62" s="96">
        <f t="shared" si="24"/>
        <v>450</v>
      </c>
      <c r="BF62" s="96">
        <f t="shared" si="24"/>
        <v>450</v>
      </c>
      <c r="BG62" s="96">
        <f t="shared" si="24"/>
        <v>450</v>
      </c>
      <c r="BH62" s="96">
        <f t="shared" si="24"/>
        <v>450</v>
      </c>
      <c r="BI62" s="96">
        <f t="shared" si="24"/>
        <v>450</v>
      </c>
      <c r="BJ62" s="96">
        <f t="shared" si="24"/>
        <v>450</v>
      </c>
      <c r="BK62" s="100"/>
    </row>
    <row r="63" spans="2:63">
      <c r="B63" s="163"/>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row>
  </sheetData>
  <sheetProtection sheet="1" objects="1" scenarios="1"/>
  <mergeCells count="17">
    <mergeCell ref="AY47:BJ47"/>
    <mergeCell ref="AA47:AL47"/>
    <mergeCell ref="C47:N47"/>
    <mergeCell ref="O47:Z47"/>
    <mergeCell ref="AM47:AX47"/>
    <mergeCell ref="B2:B3"/>
    <mergeCell ref="B5:J5"/>
    <mergeCell ref="AY9:BJ9"/>
    <mergeCell ref="O28:Z28"/>
    <mergeCell ref="AA28:AL28"/>
    <mergeCell ref="AY28:BJ28"/>
    <mergeCell ref="C28:N28"/>
    <mergeCell ref="AM28:AX28"/>
    <mergeCell ref="C9:N9"/>
    <mergeCell ref="O9:Z9"/>
    <mergeCell ref="AA9:AL9"/>
    <mergeCell ref="AM9:AX9"/>
  </mergeCells>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sheetPr codeName="Feuil10">
    <tabColor theme="3" tint="0.39997558519241921"/>
  </sheetPr>
  <dimension ref="A1:BK62"/>
  <sheetViews>
    <sheetView showGridLines="0" showRowColHeaders="0" zoomScale="85" zoomScaleNormal="85" workbookViewId="0">
      <pane xSplit="2" topLeftCell="C1" activePane="topRight" state="frozen"/>
      <selection activeCell="I35" sqref="I35"/>
      <selection pane="topRight" activeCell="E69" sqref="E69"/>
    </sheetView>
  </sheetViews>
  <sheetFormatPr defaultColWidth="11.5546875" defaultRowHeight="14.4"/>
  <cols>
    <col min="1" max="1" width="3" style="15" customWidth="1"/>
    <col min="2" max="2" width="35.6640625" style="16" customWidth="1"/>
    <col min="63" max="63" width="3.6640625" customWidth="1"/>
  </cols>
  <sheetData>
    <row r="1" spans="2:63" s="15" customFormat="1">
      <c r="B1" s="16"/>
    </row>
    <row r="2" spans="2:63">
      <c r="B2" s="226" t="s">
        <v>36</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c r="B3" s="215"/>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63"/>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c r="B5" s="248" t="s">
        <v>89</v>
      </c>
      <c r="C5" s="248"/>
      <c r="D5" s="248"/>
      <c r="E5" s="248"/>
      <c r="F5" s="248"/>
      <c r="G5" s="248"/>
      <c r="H5" s="248"/>
      <c r="I5" s="248"/>
      <c r="J5" s="248"/>
      <c r="K5" s="248"/>
      <c r="L5" s="248"/>
      <c r="M5" s="248"/>
      <c r="N5" s="248"/>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c r="B6" s="163"/>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01"/>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2:63">
      <c r="B8" s="108" t="s">
        <v>37</v>
      </c>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2:63">
      <c r="B9" s="71" t="str">
        <f>Config!$B$14</f>
        <v>Activité de revenu 1</v>
      </c>
      <c r="C9" s="95">
        <f>C29-C48+TVA!C49</f>
        <v>0</v>
      </c>
      <c r="D9" s="95">
        <f>D29-D48+TVA!D49</f>
        <v>0</v>
      </c>
      <c r="E9" s="95">
        <f>E29-E48+TVA!E49</f>
        <v>0</v>
      </c>
      <c r="F9" s="95">
        <f>F29-F48+TVA!F49</f>
        <v>0</v>
      </c>
      <c r="G9" s="95">
        <f>G29-G48+TVA!G49</f>
        <v>0</v>
      </c>
      <c r="H9" s="95">
        <f>H29-H48+TVA!H49</f>
        <v>0</v>
      </c>
      <c r="I9" s="95">
        <f>I29-I48+TVA!I49</f>
        <v>0</v>
      </c>
      <c r="J9" s="95">
        <f>J29-J48+TVA!J49</f>
        <v>0</v>
      </c>
      <c r="K9" s="95">
        <f>K29-K48+TVA!K49</f>
        <v>0</v>
      </c>
      <c r="L9" s="95">
        <f>L29-L48+TVA!L49</f>
        <v>0</v>
      </c>
      <c r="M9" s="95">
        <f>M29-M48+TVA!M49</f>
        <v>0</v>
      </c>
      <c r="N9" s="95">
        <f>N29-N48+TVA!N49</f>
        <v>0</v>
      </c>
      <c r="O9" s="95">
        <f>O29-O48+TVA!O49</f>
        <v>0</v>
      </c>
      <c r="P9" s="95">
        <f>P29-P48+TVA!P49</f>
        <v>0</v>
      </c>
      <c r="Q9" s="95">
        <f>Q29-Q48+TVA!Q49</f>
        <v>0</v>
      </c>
      <c r="R9" s="95">
        <f>R29-R48+TVA!R49</f>
        <v>0</v>
      </c>
      <c r="S9" s="95">
        <f>S29-S48+TVA!S49</f>
        <v>0</v>
      </c>
      <c r="T9" s="95">
        <f>T29-T48+TVA!T49</f>
        <v>0</v>
      </c>
      <c r="U9" s="95">
        <f>U29-U48+TVA!U49</f>
        <v>0</v>
      </c>
      <c r="V9" s="95">
        <f>V29-V48+TVA!V49</f>
        <v>0</v>
      </c>
      <c r="W9" s="95">
        <f>W29-W48+TVA!W49</f>
        <v>0</v>
      </c>
      <c r="X9" s="95">
        <f>X29-X48+TVA!X49</f>
        <v>0</v>
      </c>
      <c r="Y9" s="95">
        <f>Y29-Y48+TVA!Y49</f>
        <v>0</v>
      </c>
      <c r="Z9" s="95">
        <f>Z29-Z48+TVA!Z49</f>
        <v>0</v>
      </c>
      <c r="AA9" s="95">
        <f>AA29-AA48+TVA!AA49</f>
        <v>0</v>
      </c>
      <c r="AB9" s="95">
        <f>AB29-AB48+TVA!AB49</f>
        <v>0</v>
      </c>
      <c r="AC9" s="95">
        <f>AC29-AC48+TVA!AC49</f>
        <v>0</v>
      </c>
      <c r="AD9" s="95">
        <f>AD29-AD48+TVA!AD49</f>
        <v>0</v>
      </c>
      <c r="AE9" s="95">
        <f>AE29-AE48+TVA!AE49</f>
        <v>0</v>
      </c>
      <c r="AF9" s="95">
        <f>AF29-AF48+TVA!AF49</f>
        <v>0</v>
      </c>
      <c r="AG9" s="95">
        <f>AG29-AG48+TVA!AG49</f>
        <v>0</v>
      </c>
      <c r="AH9" s="95">
        <f>AH29-AH48+TVA!AH49</f>
        <v>0</v>
      </c>
      <c r="AI9" s="95">
        <f>AI29-AI48+TVA!AI49</f>
        <v>0</v>
      </c>
      <c r="AJ9" s="95">
        <f>AJ29-AJ48+TVA!AJ49</f>
        <v>0</v>
      </c>
      <c r="AK9" s="95">
        <f>AK29-AK48+TVA!AK49</f>
        <v>0</v>
      </c>
      <c r="AL9" s="95">
        <f>AL29-AL48+TVA!AL49</f>
        <v>0</v>
      </c>
      <c r="AM9" s="95">
        <f>AM29-AM48+TVA!AM49</f>
        <v>0</v>
      </c>
      <c r="AN9" s="95">
        <f>AN29-AN48+TVA!AN49</f>
        <v>0</v>
      </c>
      <c r="AO9" s="95">
        <f>AO29-AO48+TVA!AO49</f>
        <v>0</v>
      </c>
      <c r="AP9" s="95">
        <f>AP29-AP48+TVA!AP49</f>
        <v>0</v>
      </c>
      <c r="AQ9" s="95">
        <f>AQ29-AQ48+TVA!AQ49</f>
        <v>0</v>
      </c>
      <c r="AR9" s="95">
        <f>AR29-AR48+TVA!AR49</f>
        <v>0</v>
      </c>
      <c r="AS9" s="95">
        <f>AS29-AS48+TVA!AS49</f>
        <v>0</v>
      </c>
      <c r="AT9" s="95">
        <f>AT29-AT48+TVA!AT49</f>
        <v>0</v>
      </c>
      <c r="AU9" s="95">
        <f>AU29-AU48+TVA!AU49</f>
        <v>0</v>
      </c>
      <c r="AV9" s="95">
        <f>AV29-AV48+TVA!AV49</f>
        <v>0</v>
      </c>
      <c r="AW9" s="95">
        <f>AW29-AW48+TVA!AW49</f>
        <v>0</v>
      </c>
      <c r="AX9" s="95">
        <f>AX29-AX48+TVA!AX49</f>
        <v>0</v>
      </c>
      <c r="AY9" s="95">
        <f>AY29-AY48+TVA!AY49</f>
        <v>0</v>
      </c>
      <c r="AZ9" s="95">
        <f>AZ29-AZ48+TVA!AZ49</f>
        <v>0</v>
      </c>
      <c r="BA9" s="95">
        <f>BA29-BA48+TVA!BA49</f>
        <v>0</v>
      </c>
      <c r="BB9" s="95">
        <f>BB29-BB48+TVA!BB49</f>
        <v>0</v>
      </c>
      <c r="BC9" s="95">
        <f>BC29-BC48+TVA!BC49</f>
        <v>0</v>
      </c>
      <c r="BD9" s="95">
        <f>BD29-BD48+TVA!BD49</f>
        <v>0</v>
      </c>
      <c r="BE9" s="95">
        <f>BE29-BE48+TVA!BE49</f>
        <v>0</v>
      </c>
      <c r="BF9" s="95">
        <f>BF29-BF48+TVA!BF49</f>
        <v>0</v>
      </c>
      <c r="BG9" s="95">
        <f>BG29-BG48+TVA!BG49</f>
        <v>0</v>
      </c>
      <c r="BH9" s="95">
        <f>BH29-BH48+TVA!BH49</f>
        <v>0</v>
      </c>
      <c r="BI9" s="95">
        <f>BI29-BI48+TVA!BI49</f>
        <v>0</v>
      </c>
      <c r="BJ9" s="95">
        <f>BJ29-BJ48+TVA!BJ49</f>
        <v>0</v>
      </c>
      <c r="BK9" s="100"/>
    </row>
    <row r="10" spans="2:63">
      <c r="B10" s="71" t="str">
        <f>Config!$B$15</f>
        <v>Activité de revenu 2</v>
      </c>
      <c r="C10" s="95">
        <f>C30-C49+TVA!C50</f>
        <v>0</v>
      </c>
      <c r="D10" s="95">
        <f>D30-D49+TVA!D50</f>
        <v>0</v>
      </c>
      <c r="E10" s="95">
        <f>E30-E49+TVA!E50</f>
        <v>0</v>
      </c>
      <c r="F10" s="95">
        <f>F30-F49+TVA!F50</f>
        <v>0</v>
      </c>
      <c r="G10" s="95">
        <f>G30-G49+TVA!G50</f>
        <v>0</v>
      </c>
      <c r="H10" s="95">
        <f>H30-H49+TVA!H50</f>
        <v>0</v>
      </c>
      <c r="I10" s="95">
        <f>I30-I49+TVA!I50</f>
        <v>0</v>
      </c>
      <c r="J10" s="95">
        <f>J30-J49+TVA!J50</f>
        <v>0</v>
      </c>
      <c r="K10" s="95">
        <f>K30-K49+TVA!K50</f>
        <v>0</v>
      </c>
      <c r="L10" s="95">
        <f>L30-L49+TVA!L50</f>
        <v>0</v>
      </c>
      <c r="M10" s="95">
        <f>M30-M49+TVA!M50</f>
        <v>0</v>
      </c>
      <c r="N10" s="95">
        <f>N30-N49+TVA!N50</f>
        <v>0</v>
      </c>
      <c r="O10" s="95">
        <f>O30-O49+TVA!O50</f>
        <v>0</v>
      </c>
      <c r="P10" s="95">
        <f>P30-P49+TVA!P50</f>
        <v>0</v>
      </c>
      <c r="Q10" s="95">
        <f>Q30-Q49+TVA!Q50</f>
        <v>0</v>
      </c>
      <c r="R10" s="95">
        <f>R30-R49+TVA!R50</f>
        <v>0</v>
      </c>
      <c r="S10" s="95">
        <f>S30-S49+TVA!S50</f>
        <v>0</v>
      </c>
      <c r="T10" s="95">
        <f>T30-T49+TVA!T50</f>
        <v>0</v>
      </c>
      <c r="U10" s="95">
        <f>U30-U49+TVA!U50</f>
        <v>0</v>
      </c>
      <c r="V10" s="95">
        <f>V30-V49+TVA!V50</f>
        <v>0</v>
      </c>
      <c r="W10" s="95">
        <f>W30-W49+TVA!W50</f>
        <v>0</v>
      </c>
      <c r="X10" s="95">
        <f>X30-X49+TVA!X50</f>
        <v>0</v>
      </c>
      <c r="Y10" s="95">
        <f>Y30-Y49+TVA!Y50</f>
        <v>0</v>
      </c>
      <c r="Z10" s="95">
        <f>Z30-Z49+TVA!Z50</f>
        <v>0</v>
      </c>
      <c r="AA10" s="95">
        <f>AA30-AA49+TVA!AA50</f>
        <v>0</v>
      </c>
      <c r="AB10" s="95">
        <f>AB30-AB49+TVA!AB50</f>
        <v>0</v>
      </c>
      <c r="AC10" s="95">
        <f>AC30-AC49+TVA!AC50</f>
        <v>0</v>
      </c>
      <c r="AD10" s="95">
        <f>AD30-AD49+TVA!AD50</f>
        <v>0</v>
      </c>
      <c r="AE10" s="95">
        <f>AE30-AE49+TVA!AE50</f>
        <v>0</v>
      </c>
      <c r="AF10" s="95">
        <f>AF30-AF49+TVA!AF50</f>
        <v>0</v>
      </c>
      <c r="AG10" s="95">
        <f>AG30-AG49+TVA!AG50</f>
        <v>0</v>
      </c>
      <c r="AH10" s="95">
        <f>AH30-AH49+TVA!AH50</f>
        <v>0</v>
      </c>
      <c r="AI10" s="95">
        <f>AI30-AI49+TVA!AI50</f>
        <v>0</v>
      </c>
      <c r="AJ10" s="95">
        <f>AJ30-AJ49+TVA!AJ50</f>
        <v>0</v>
      </c>
      <c r="AK10" s="95">
        <f>AK30-AK49+TVA!AK50</f>
        <v>0</v>
      </c>
      <c r="AL10" s="95">
        <f>AL30-AL49+TVA!AL50</f>
        <v>0</v>
      </c>
      <c r="AM10" s="95">
        <f>AM30-AM49+TVA!AM50</f>
        <v>0</v>
      </c>
      <c r="AN10" s="95">
        <f>AN30-AN49+TVA!AN50</f>
        <v>0</v>
      </c>
      <c r="AO10" s="95">
        <f>AO30-AO49+TVA!AO50</f>
        <v>0</v>
      </c>
      <c r="AP10" s="95">
        <f>AP30-AP49+TVA!AP50</f>
        <v>0</v>
      </c>
      <c r="AQ10" s="95">
        <f>AQ30-AQ49+TVA!AQ50</f>
        <v>0</v>
      </c>
      <c r="AR10" s="95">
        <f>AR30-AR49+TVA!AR50</f>
        <v>0</v>
      </c>
      <c r="AS10" s="95">
        <f>AS30-AS49+TVA!AS50</f>
        <v>0</v>
      </c>
      <c r="AT10" s="95">
        <f>AT30-AT49+TVA!AT50</f>
        <v>0</v>
      </c>
      <c r="AU10" s="95">
        <f>AU30-AU49+TVA!AU50</f>
        <v>0</v>
      </c>
      <c r="AV10" s="95">
        <f>AV30-AV49+TVA!AV50</f>
        <v>0</v>
      </c>
      <c r="AW10" s="95">
        <f>AW30-AW49+TVA!AW50</f>
        <v>0</v>
      </c>
      <c r="AX10" s="95">
        <f>AX30-AX49+TVA!AX50</f>
        <v>0</v>
      </c>
      <c r="AY10" s="95">
        <f>AY30-AY49+TVA!AY50</f>
        <v>0</v>
      </c>
      <c r="AZ10" s="95">
        <f>AZ30-AZ49+TVA!AZ50</f>
        <v>0</v>
      </c>
      <c r="BA10" s="95">
        <f>BA30-BA49+TVA!BA50</f>
        <v>0</v>
      </c>
      <c r="BB10" s="95">
        <f>BB30-BB49+TVA!BB50</f>
        <v>0</v>
      </c>
      <c r="BC10" s="95">
        <f>BC30-BC49+TVA!BC50</f>
        <v>0</v>
      </c>
      <c r="BD10" s="95">
        <f>BD30-BD49+TVA!BD50</f>
        <v>0</v>
      </c>
      <c r="BE10" s="95">
        <f>BE30-BE49+TVA!BE50</f>
        <v>0</v>
      </c>
      <c r="BF10" s="95">
        <f>BF30-BF49+TVA!BF50</f>
        <v>0</v>
      </c>
      <c r="BG10" s="95">
        <f>BG30-BG49+TVA!BG50</f>
        <v>0</v>
      </c>
      <c r="BH10" s="95">
        <f>BH30-BH49+TVA!BH50</f>
        <v>0</v>
      </c>
      <c r="BI10" s="95">
        <f>BI30-BI49+TVA!BI50</f>
        <v>0</v>
      </c>
      <c r="BJ10" s="95">
        <f>BJ30-BJ49+TVA!BJ50</f>
        <v>0</v>
      </c>
      <c r="BK10" s="100"/>
    </row>
    <row r="11" spans="2:63">
      <c r="B11" s="71" t="str">
        <f>Config!$B$16</f>
        <v>ETC …</v>
      </c>
      <c r="C11" s="95">
        <f>C31-C50+TVA!C51</f>
        <v>0</v>
      </c>
      <c r="D11" s="95">
        <f>D31-D50+TVA!D51</f>
        <v>0</v>
      </c>
      <c r="E11" s="95">
        <f>E31-E50+TVA!E51</f>
        <v>0</v>
      </c>
      <c r="F11" s="95">
        <f>F31-F50+TVA!F51</f>
        <v>0</v>
      </c>
      <c r="G11" s="95">
        <f>G31-G50+TVA!G51</f>
        <v>0</v>
      </c>
      <c r="H11" s="95">
        <f>H31-H50+TVA!H51</f>
        <v>0</v>
      </c>
      <c r="I11" s="95">
        <f>I31-I50+TVA!I51</f>
        <v>0</v>
      </c>
      <c r="J11" s="95">
        <f>J31-J50+TVA!J51</f>
        <v>0</v>
      </c>
      <c r="K11" s="95">
        <f>K31-K50+TVA!K51</f>
        <v>0</v>
      </c>
      <c r="L11" s="95">
        <f>L31-L50+TVA!L51</f>
        <v>0</v>
      </c>
      <c r="M11" s="95">
        <f>M31-M50+TVA!M51</f>
        <v>0</v>
      </c>
      <c r="N11" s="95">
        <f>N31-N50+TVA!N51</f>
        <v>0</v>
      </c>
      <c r="O11" s="95">
        <f>O31-O50+TVA!O51</f>
        <v>0</v>
      </c>
      <c r="P11" s="95">
        <f>P31-P50+TVA!P51</f>
        <v>0</v>
      </c>
      <c r="Q11" s="95">
        <f>Q31-Q50+TVA!Q51</f>
        <v>0</v>
      </c>
      <c r="R11" s="95">
        <f>R31-R50+TVA!R51</f>
        <v>0</v>
      </c>
      <c r="S11" s="95">
        <f>S31-S50+TVA!S51</f>
        <v>0</v>
      </c>
      <c r="T11" s="95">
        <f>T31-T50+TVA!T51</f>
        <v>0</v>
      </c>
      <c r="U11" s="95">
        <f>U31-U50+TVA!U51</f>
        <v>0</v>
      </c>
      <c r="V11" s="95">
        <f>V31-V50+TVA!V51</f>
        <v>0</v>
      </c>
      <c r="W11" s="95">
        <f>W31-W50+TVA!W51</f>
        <v>0</v>
      </c>
      <c r="X11" s="95">
        <f>X31-X50+TVA!X51</f>
        <v>0</v>
      </c>
      <c r="Y11" s="95">
        <f>Y31-Y50+TVA!Y51</f>
        <v>0</v>
      </c>
      <c r="Z11" s="95">
        <f>Z31-Z50+TVA!Z51</f>
        <v>0</v>
      </c>
      <c r="AA11" s="95">
        <f>AA31-AA50+TVA!AA51</f>
        <v>0</v>
      </c>
      <c r="AB11" s="95">
        <f>AB31-AB50+TVA!AB51</f>
        <v>0</v>
      </c>
      <c r="AC11" s="95">
        <f>AC31-AC50+TVA!AC51</f>
        <v>0</v>
      </c>
      <c r="AD11" s="95">
        <f>AD31-AD50+TVA!AD51</f>
        <v>0</v>
      </c>
      <c r="AE11" s="95">
        <f>AE31-AE50+TVA!AE51</f>
        <v>0</v>
      </c>
      <c r="AF11" s="95">
        <f>AF31-AF50+TVA!AF51</f>
        <v>0</v>
      </c>
      <c r="AG11" s="95">
        <f>AG31-AG50+TVA!AG51</f>
        <v>0</v>
      </c>
      <c r="AH11" s="95">
        <f>AH31-AH50+TVA!AH51</f>
        <v>0</v>
      </c>
      <c r="AI11" s="95">
        <f>AI31-AI50+TVA!AI51</f>
        <v>0</v>
      </c>
      <c r="AJ11" s="95">
        <f>AJ31-AJ50+TVA!AJ51</f>
        <v>0</v>
      </c>
      <c r="AK11" s="95">
        <f>AK31-AK50+TVA!AK51</f>
        <v>0</v>
      </c>
      <c r="AL11" s="95">
        <f>AL31-AL50+TVA!AL51</f>
        <v>0</v>
      </c>
      <c r="AM11" s="95">
        <f>AM31-AM50+TVA!AM51</f>
        <v>0</v>
      </c>
      <c r="AN11" s="95">
        <f>AN31-AN50+TVA!AN51</f>
        <v>0</v>
      </c>
      <c r="AO11" s="95">
        <f>AO31-AO50+TVA!AO51</f>
        <v>0</v>
      </c>
      <c r="AP11" s="95">
        <f>AP31-AP50+TVA!AP51</f>
        <v>0</v>
      </c>
      <c r="AQ11" s="95">
        <f>AQ31-AQ50+TVA!AQ51</f>
        <v>0</v>
      </c>
      <c r="AR11" s="95">
        <f>AR31-AR50+TVA!AR51</f>
        <v>0</v>
      </c>
      <c r="AS11" s="95">
        <f>AS31-AS50+TVA!AS51</f>
        <v>0</v>
      </c>
      <c r="AT11" s="95">
        <f>AT31-AT50+TVA!AT51</f>
        <v>0</v>
      </c>
      <c r="AU11" s="95">
        <f>AU31-AU50+TVA!AU51</f>
        <v>0</v>
      </c>
      <c r="AV11" s="95">
        <f>AV31-AV50+TVA!AV51</f>
        <v>0</v>
      </c>
      <c r="AW11" s="95">
        <f>AW31-AW50+TVA!AW51</f>
        <v>0</v>
      </c>
      <c r="AX11" s="95">
        <f>AX31-AX50+TVA!AX51</f>
        <v>0</v>
      </c>
      <c r="AY11" s="95">
        <f>AY31-AY50+TVA!AY51</f>
        <v>0</v>
      </c>
      <c r="AZ11" s="95">
        <f>AZ31-AZ50+TVA!AZ51</f>
        <v>0</v>
      </c>
      <c r="BA11" s="95">
        <f>BA31-BA50+TVA!BA51</f>
        <v>0</v>
      </c>
      <c r="BB11" s="95">
        <f>BB31-BB50+TVA!BB51</f>
        <v>0</v>
      </c>
      <c r="BC11" s="95">
        <f>BC31-BC50+TVA!BC51</f>
        <v>0</v>
      </c>
      <c r="BD11" s="95">
        <f>BD31-BD50+TVA!BD51</f>
        <v>0</v>
      </c>
      <c r="BE11" s="95">
        <f>BE31-BE50+TVA!BE51</f>
        <v>0</v>
      </c>
      <c r="BF11" s="95">
        <f>BF31-BF50+TVA!BF51</f>
        <v>0</v>
      </c>
      <c r="BG11" s="95">
        <f>BG31-BG50+TVA!BG51</f>
        <v>0</v>
      </c>
      <c r="BH11" s="95">
        <f>BH31-BH50+TVA!BH51</f>
        <v>0</v>
      </c>
      <c r="BI11" s="95">
        <f>BI31-BI50+TVA!BI51</f>
        <v>0</v>
      </c>
      <c r="BJ11" s="95">
        <f>BJ31-BJ50+TVA!BJ51</f>
        <v>0</v>
      </c>
      <c r="BK11" s="100"/>
    </row>
    <row r="12" spans="2:63">
      <c r="B12" s="71">
        <f>Config!$B$17</f>
        <v>0</v>
      </c>
      <c r="C12" s="95">
        <f>C32-C51+TVA!C52</f>
        <v>0</v>
      </c>
      <c r="D12" s="95">
        <f>D32-D51+TVA!D52</f>
        <v>0</v>
      </c>
      <c r="E12" s="95">
        <f>E32-E51+TVA!E52</f>
        <v>0</v>
      </c>
      <c r="F12" s="95">
        <f>F32-F51+TVA!F52</f>
        <v>0</v>
      </c>
      <c r="G12" s="95">
        <f>G32-G51+TVA!G52</f>
        <v>0</v>
      </c>
      <c r="H12" s="95">
        <f>H32-H51+TVA!H52</f>
        <v>0</v>
      </c>
      <c r="I12" s="95">
        <f>I32-I51+TVA!I52</f>
        <v>0</v>
      </c>
      <c r="J12" s="95">
        <f>J32-J51+TVA!J52</f>
        <v>0</v>
      </c>
      <c r="K12" s="95">
        <f>K32-K51+TVA!K52</f>
        <v>0</v>
      </c>
      <c r="L12" s="95">
        <f>L32-L51+TVA!L52</f>
        <v>0</v>
      </c>
      <c r="M12" s="95">
        <f>M32-M51+TVA!M52</f>
        <v>0</v>
      </c>
      <c r="N12" s="95">
        <f>N32-N51+TVA!N52</f>
        <v>0</v>
      </c>
      <c r="O12" s="95">
        <f>O32-O51+TVA!O52</f>
        <v>0</v>
      </c>
      <c r="P12" s="95">
        <f>P32-P51+TVA!P52</f>
        <v>0</v>
      </c>
      <c r="Q12" s="95">
        <f>Q32-Q51+TVA!Q52</f>
        <v>0</v>
      </c>
      <c r="R12" s="95">
        <f>R32-R51+TVA!R52</f>
        <v>0</v>
      </c>
      <c r="S12" s="95">
        <f>S32-S51+TVA!S52</f>
        <v>0</v>
      </c>
      <c r="T12" s="95">
        <f>T32-T51+TVA!T52</f>
        <v>0</v>
      </c>
      <c r="U12" s="95">
        <f>U32-U51+TVA!U52</f>
        <v>0</v>
      </c>
      <c r="V12" s="95">
        <f>V32-V51+TVA!V52</f>
        <v>0</v>
      </c>
      <c r="W12" s="95">
        <f>W32-W51+TVA!W52</f>
        <v>0</v>
      </c>
      <c r="X12" s="95">
        <f>X32-X51+TVA!X52</f>
        <v>0</v>
      </c>
      <c r="Y12" s="95">
        <f>Y32-Y51+TVA!Y52</f>
        <v>0</v>
      </c>
      <c r="Z12" s="95">
        <f>Z32-Z51+TVA!Z52</f>
        <v>0</v>
      </c>
      <c r="AA12" s="95">
        <f>AA32-AA51+TVA!AA52</f>
        <v>0</v>
      </c>
      <c r="AB12" s="95">
        <f>AB32-AB51+TVA!AB52</f>
        <v>0</v>
      </c>
      <c r="AC12" s="95">
        <f>AC32-AC51+TVA!AC52</f>
        <v>0</v>
      </c>
      <c r="AD12" s="95">
        <f>AD32-AD51+TVA!AD52</f>
        <v>0</v>
      </c>
      <c r="AE12" s="95">
        <f>AE32-AE51+TVA!AE52</f>
        <v>0</v>
      </c>
      <c r="AF12" s="95">
        <f>AF32-AF51+TVA!AF52</f>
        <v>0</v>
      </c>
      <c r="AG12" s="95">
        <f>AG32-AG51+TVA!AG52</f>
        <v>0</v>
      </c>
      <c r="AH12" s="95">
        <f>AH32-AH51+TVA!AH52</f>
        <v>0</v>
      </c>
      <c r="AI12" s="95">
        <f>AI32-AI51+TVA!AI52</f>
        <v>0</v>
      </c>
      <c r="AJ12" s="95">
        <f>AJ32-AJ51+TVA!AJ52</f>
        <v>0</v>
      </c>
      <c r="AK12" s="95">
        <f>AK32-AK51+TVA!AK52</f>
        <v>0</v>
      </c>
      <c r="AL12" s="95">
        <f>AL32-AL51+TVA!AL52</f>
        <v>0</v>
      </c>
      <c r="AM12" s="95">
        <f>AM32-AM51+TVA!AM52</f>
        <v>0</v>
      </c>
      <c r="AN12" s="95">
        <f>AN32-AN51+TVA!AN52</f>
        <v>0</v>
      </c>
      <c r="AO12" s="95">
        <f>AO32-AO51+TVA!AO52</f>
        <v>0</v>
      </c>
      <c r="AP12" s="95">
        <f>AP32-AP51+TVA!AP52</f>
        <v>0</v>
      </c>
      <c r="AQ12" s="95">
        <f>AQ32-AQ51+TVA!AQ52</f>
        <v>0</v>
      </c>
      <c r="AR12" s="95">
        <f>AR32-AR51+TVA!AR52</f>
        <v>0</v>
      </c>
      <c r="AS12" s="95">
        <f>AS32-AS51+TVA!AS52</f>
        <v>0</v>
      </c>
      <c r="AT12" s="95">
        <f>AT32-AT51+TVA!AT52</f>
        <v>0</v>
      </c>
      <c r="AU12" s="95">
        <f>AU32-AU51+TVA!AU52</f>
        <v>0</v>
      </c>
      <c r="AV12" s="95">
        <f>AV32-AV51+TVA!AV52</f>
        <v>0</v>
      </c>
      <c r="AW12" s="95">
        <f>AW32-AW51+TVA!AW52</f>
        <v>0</v>
      </c>
      <c r="AX12" s="95">
        <f>AX32-AX51+TVA!AX52</f>
        <v>0</v>
      </c>
      <c r="AY12" s="95">
        <f>AY32-AY51+TVA!AY52</f>
        <v>0</v>
      </c>
      <c r="AZ12" s="95">
        <f>AZ32-AZ51+TVA!AZ52</f>
        <v>0</v>
      </c>
      <c r="BA12" s="95">
        <f>BA32-BA51+TVA!BA52</f>
        <v>0</v>
      </c>
      <c r="BB12" s="95">
        <f>BB32-BB51+TVA!BB52</f>
        <v>0</v>
      </c>
      <c r="BC12" s="95">
        <f>BC32-BC51+TVA!BC52</f>
        <v>0</v>
      </c>
      <c r="BD12" s="95">
        <f>BD32-BD51+TVA!BD52</f>
        <v>0</v>
      </c>
      <c r="BE12" s="95">
        <f>BE32-BE51+TVA!BE52</f>
        <v>0</v>
      </c>
      <c r="BF12" s="95">
        <f>BF32-BF51+TVA!BF52</f>
        <v>0</v>
      </c>
      <c r="BG12" s="95">
        <f>BG32-BG51+TVA!BG52</f>
        <v>0</v>
      </c>
      <c r="BH12" s="95">
        <f>BH32-BH51+TVA!BH52</f>
        <v>0</v>
      </c>
      <c r="BI12" s="95">
        <f>BI32-BI51+TVA!BI52</f>
        <v>0</v>
      </c>
      <c r="BJ12" s="95">
        <f>BJ32-BJ51+TVA!BJ52</f>
        <v>0</v>
      </c>
      <c r="BK12" s="100"/>
    </row>
    <row r="13" spans="2:63">
      <c r="B13" s="71">
        <f>Config!$B$18</f>
        <v>0</v>
      </c>
      <c r="C13" s="95">
        <f>C33-C52+TVA!C53</f>
        <v>0</v>
      </c>
      <c r="D13" s="95">
        <f>D33-D52+TVA!D53</f>
        <v>0</v>
      </c>
      <c r="E13" s="95">
        <f>E33-E52+TVA!E53</f>
        <v>0</v>
      </c>
      <c r="F13" s="95">
        <f>F33-F52+TVA!F53</f>
        <v>0</v>
      </c>
      <c r="G13" s="95">
        <f>G33-G52+TVA!G53</f>
        <v>0</v>
      </c>
      <c r="H13" s="95">
        <f>H33-H52+TVA!H53</f>
        <v>0</v>
      </c>
      <c r="I13" s="95">
        <f>I33-I52+TVA!I53</f>
        <v>0</v>
      </c>
      <c r="J13" s="95">
        <f>J33-J52+TVA!J53</f>
        <v>0</v>
      </c>
      <c r="K13" s="95">
        <f>K33-K52+TVA!K53</f>
        <v>0</v>
      </c>
      <c r="L13" s="95">
        <f>L33-L52+TVA!L53</f>
        <v>0</v>
      </c>
      <c r="M13" s="95">
        <f>M33-M52+TVA!M53</f>
        <v>0</v>
      </c>
      <c r="N13" s="95">
        <f>N33-N52+TVA!N53</f>
        <v>0</v>
      </c>
      <c r="O13" s="95">
        <f>O33-O52+TVA!O53</f>
        <v>0</v>
      </c>
      <c r="P13" s="95">
        <f>P33-P52+TVA!P53</f>
        <v>0</v>
      </c>
      <c r="Q13" s="95">
        <f>Q33-Q52+TVA!Q53</f>
        <v>0</v>
      </c>
      <c r="R13" s="95">
        <f>R33-R52+TVA!R53</f>
        <v>0</v>
      </c>
      <c r="S13" s="95">
        <f>S33-S52+TVA!S53</f>
        <v>0</v>
      </c>
      <c r="T13" s="95">
        <f>T33-T52+TVA!T53</f>
        <v>0</v>
      </c>
      <c r="U13" s="95">
        <f>U33-U52+TVA!U53</f>
        <v>0</v>
      </c>
      <c r="V13" s="95">
        <f>V33-V52+TVA!V53</f>
        <v>0</v>
      </c>
      <c r="W13" s="95">
        <f>W33-W52+TVA!W53</f>
        <v>0</v>
      </c>
      <c r="X13" s="95">
        <f>X33-X52+TVA!X53</f>
        <v>0</v>
      </c>
      <c r="Y13" s="95">
        <f>Y33-Y52+TVA!Y53</f>
        <v>0</v>
      </c>
      <c r="Z13" s="95">
        <f>Z33-Z52+TVA!Z53</f>
        <v>0</v>
      </c>
      <c r="AA13" s="95">
        <f>AA33-AA52+TVA!AA53</f>
        <v>0</v>
      </c>
      <c r="AB13" s="95">
        <f>AB33-AB52+TVA!AB53</f>
        <v>0</v>
      </c>
      <c r="AC13" s="95">
        <f>AC33-AC52+TVA!AC53</f>
        <v>0</v>
      </c>
      <c r="AD13" s="95">
        <f>AD33-AD52+TVA!AD53</f>
        <v>0</v>
      </c>
      <c r="AE13" s="95">
        <f>AE33-AE52+TVA!AE53</f>
        <v>0</v>
      </c>
      <c r="AF13" s="95">
        <f>AF33-AF52+TVA!AF53</f>
        <v>0</v>
      </c>
      <c r="AG13" s="95">
        <f>AG33-AG52+TVA!AG53</f>
        <v>0</v>
      </c>
      <c r="AH13" s="95">
        <f>AH33-AH52+TVA!AH53</f>
        <v>0</v>
      </c>
      <c r="AI13" s="95">
        <f>AI33-AI52+TVA!AI53</f>
        <v>0</v>
      </c>
      <c r="AJ13" s="95">
        <f>AJ33-AJ52+TVA!AJ53</f>
        <v>0</v>
      </c>
      <c r="AK13" s="95">
        <f>AK33-AK52+TVA!AK53</f>
        <v>0</v>
      </c>
      <c r="AL13" s="95">
        <f>AL33-AL52+TVA!AL53</f>
        <v>0</v>
      </c>
      <c r="AM13" s="95">
        <f>AM33-AM52+TVA!AM53</f>
        <v>0</v>
      </c>
      <c r="AN13" s="95">
        <f>AN33-AN52+TVA!AN53</f>
        <v>0</v>
      </c>
      <c r="AO13" s="95">
        <f>AO33-AO52+TVA!AO53</f>
        <v>0</v>
      </c>
      <c r="AP13" s="95">
        <f>AP33-AP52+TVA!AP53</f>
        <v>0</v>
      </c>
      <c r="AQ13" s="95">
        <f>AQ33-AQ52+TVA!AQ53</f>
        <v>0</v>
      </c>
      <c r="AR13" s="95">
        <f>AR33-AR52+TVA!AR53</f>
        <v>0</v>
      </c>
      <c r="AS13" s="95">
        <f>AS33-AS52+TVA!AS53</f>
        <v>0</v>
      </c>
      <c r="AT13" s="95">
        <f>AT33-AT52+TVA!AT53</f>
        <v>0</v>
      </c>
      <c r="AU13" s="95">
        <f>AU33-AU52+TVA!AU53</f>
        <v>0</v>
      </c>
      <c r="AV13" s="95">
        <f>AV33-AV52+TVA!AV53</f>
        <v>0</v>
      </c>
      <c r="AW13" s="95">
        <f>AW33-AW52+TVA!AW53</f>
        <v>0</v>
      </c>
      <c r="AX13" s="95">
        <f>AX33-AX52+TVA!AX53</f>
        <v>0</v>
      </c>
      <c r="AY13" s="95">
        <f>AY33-AY52+TVA!AY53</f>
        <v>0</v>
      </c>
      <c r="AZ13" s="95">
        <f>AZ33-AZ52+TVA!AZ53</f>
        <v>0</v>
      </c>
      <c r="BA13" s="95">
        <f>BA33-BA52+TVA!BA53</f>
        <v>0</v>
      </c>
      <c r="BB13" s="95">
        <f>BB33-BB52+TVA!BB53</f>
        <v>0</v>
      </c>
      <c r="BC13" s="95">
        <f>BC33-BC52+TVA!BC53</f>
        <v>0</v>
      </c>
      <c r="BD13" s="95">
        <f>BD33-BD52+TVA!BD53</f>
        <v>0</v>
      </c>
      <c r="BE13" s="95">
        <f>BE33-BE52+TVA!BE53</f>
        <v>0</v>
      </c>
      <c r="BF13" s="95">
        <f>BF33-BF52+TVA!BF53</f>
        <v>0</v>
      </c>
      <c r="BG13" s="95">
        <f>BG33-BG52+TVA!BG53</f>
        <v>0</v>
      </c>
      <c r="BH13" s="95">
        <f>BH33-BH52+TVA!BH53</f>
        <v>0</v>
      </c>
      <c r="BI13" s="95">
        <f>BI33-BI52+TVA!BI53</f>
        <v>0</v>
      </c>
      <c r="BJ13" s="95">
        <f>BJ33-BJ52+TVA!BJ53</f>
        <v>0</v>
      </c>
      <c r="BK13" s="100"/>
    </row>
    <row r="14" spans="2:63">
      <c r="B14" s="71">
        <f>Config!$B$19</f>
        <v>0</v>
      </c>
      <c r="C14" s="95">
        <f>C34-C53+TVA!C54</f>
        <v>0</v>
      </c>
      <c r="D14" s="95">
        <f>D34-D53+TVA!D54</f>
        <v>0</v>
      </c>
      <c r="E14" s="95">
        <f>E34-E53+TVA!E54</f>
        <v>0</v>
      </c>
      <c r="F14" s="95">
        <f>F34-F53+TVA!F54</f>
        <v>0</v>
      </c>
      <c r="G14" s="95">
        <f>G34-G53+TVA!G54</f>
        <v>0</v>
      </c>
      <c r="H14" s="95">
        <f>H34-H53+TVA!H54</f>
        <v>0</v>
      </c>
      <c r="I14" s="95">
        <f>I34-I53+TVA!I54</f>
        <v>0</v>
      </c>
      <c r="J14" s="95">
        <f>J34-J53+TVA!J54</f>
        <v>0</v>
      </c>
      <c r="K14" s="95">
        <f>K34-K53+TVA!K54</f>
        <v>0</v>
      </c>
      <c r="L14" s="95">
        <f>L34-L53+TVA!L54</f>
        <v>0</v>
      </c>
      <c r="M14" s="95">
        <f>M34-M53+TVA!M54</f>
        <v>0</v>
      </c>
      <c r="N14" s="95">
        <f>N34-N53+TVA!N54</f>
        <v>0</v>
      </c>
      <c r="O14" s="95">
        <f>O34-O53+TVA!O54</f>
        <v>0</v>
      </c>
      <c r="P14" s="95">
        <f>P34-P53+TVA!P54</f>
        <v>0</v>
      </c>
      <c r="Q14" s="95">
        <f>Q34-Q53+TVA!Q54</f>
        <v>0</v>
      </c>
      <c r="R14" s="95">
        <f>R34-R53+TVA!R54</f>
        <v>0</v>
      </c>
      <c r="S14" s="95">
        <f>S34-S53+TVA!S54</f>
        <v>0</v>
      </c>
      <c r="T14" s="95">
        <f>T34-T53+TVA!T54</f>
        <v>0</v>
      </c>
      <c r="U14" s="95">
        <f>U34-U53+TVA!U54</f>
        <v>0</v>
      </c>
      <c r="V14" s="95">
        <f>V34-V53+TVA!V54</f>
        <v>0</v>
      </c>
      <c r="W14" s="95">
        <f>W34-W53+TVA!W54</f>
        <v>0</v>
      </c>
      <c r="X14" s="95">
        <f>X34-X53+TVA!X54</f>
        <v>0</v>
      </c>
      <c r="Y14" s="95">
        <f>Y34-Y53+TVA!Y54</f>
        <v>0</v>
      </c>
      <c r="Z14" s="95">
        <f>Z34-Z53+TVA!Z54</f>
        <v>0</v>
      </c>
      <c r="AA14" s="95">
        <f>AA34-AA53+TVA!AA54</f>
        <v>0</v>
      </c>
      <c r="AB14" s="95">
        <f>AB34-AB53+TVA!AB54</f>
        <v>0</v>
      </c>
      <c r="AC14" s="95">
        <f>AC34-AC53+TVA!AC54</f>
        <v>0</v>
      </c>
      <c r="AD14" s="95">
        <f>AD34-AD53+TVA!AD54</f>
        <v>0</v>
      </c>
      <c r="AE14" s="95">
        <f>AE34-AE53+TVA!AE54</f>
        <v>0</v>
      </c>
      <c r="AF14" s="95">
        <f>AF34-AF53+TVA!AF54</f>
        <v>0</v>
      </c>
      <c r="AG14" s="95">
        <f>AG34-AG53+TVA!AG54</f>
        <v>0</v>
      </c>
      <c r="AH14" s="95">
        <f>AH34-AH53+TVA!AH54</f>
        <v>0</v>
      </c>
      <c r="AI14" s="95">
        <f>AI34-AI53+TVA!AI54</f>
        <v>0</v>
      </c>
      <c r="AJ14" s="95">
        <f>AJ34-AJ53+TVA!AJ54</f>
        <v>0</v>
      </c>
      <c r="AK14" s="95">
        <f>AK34-AK53+TVA!AK54</f>
        <v>0</v>
      </c>
      <c r="AL14" s="95">
        <f>AL34-AL53+TVA!AL54</f>
        <v>0</v>
      </c>
      <c r="AM14" s="95">
        <f>AM34-AM53+TVA!AM54</f>
        <v>0</v>
      </c>
      <c r="AN14" s="95">
        <f>AN34-AN53+TVA!AN54</f>
        <v>0</v>
      </c>
      <c r="AO14" s="95">
        <f>AO34-AO53+TVA!AO54</f>
        <v>0</v>
      </c>
      <c r="AP14" s="95">
        <f>AP34-AP53+TVA!AP54</f>
        <v>0</v>
      </c>
      <c r="AQ14" s="95">
        <f>AQ34-AQ53+TVA!AQ54</f>
        <v>0</v>
      </c>
      <c r="AR14" s="95">
        <f>AR34-AR53+TVA!AR54</f>
        <v>0</v>
      </c>
      <c r="AS14" s="95">
        <f>AS34-AS53+TVA!AS54</f>
        <v>0</v>
      </c>
      <c r="AT14" s="95">
        <f>AT34-AT53+TVA!AT54</f>
        <v>0</v>
      </c>
      <c r="AU14" s="95">
        <f>AU34-AU53+TVA!AU54</f>
        <v>0</v>
      </c>
      <c r="AV14" s="95">
        <f>AV34-AV53+TVA!AV54</f>
        <v>0</v>
      </c>
      <c r="AW14" s="95">
        <f>AW34-AW53+TVA!AW54</f>
        <v>0</v>
      </c>
      <c r="AX14" s="95">
        <f>AX34-AX53+TVA!AX54</f>
        <v>0</v>
      </c>
      <c r="AY14" s="95">
        <f>AY34-AY53+TVA!AY54</f>
        <v>0</v>
      </c>
      <c r="AZ14" s="95">
        <f>AZ34-AZ53+TVA!AZ54</f>
        <v>0</v>
      </c>
      <c r="BA14" s="95">
        <f>BA34-BA53+TVA!BA54</f>
        <v>0</v>
      </c>
      <c r="BB14" s="95">
        <f>BB34-BB53+TVA!BB54</f>
        <v>0</v>
      </c>
      <c r="BC14" s="95">
        <f>BC34-BC53+TVA!BC54</f>
        <v>0</v>
      </c>
      <c r="BD14" s="95">
        <f>BD34-BD53+TVA!BD54</f>
        <v>0</v>
      </c>
      <c r="BE14" s="95">
        <f>BE34-BE53+TVA!BE54</f>
        <v>0</v>
      </c>
      <c r="BF14" s="95">
        <f>BF34-BF53+TVA!BF54</f>
        <v>0</v>
      </c>
      <c r="BG14" s="95">
        <f>BG34-BG53+TVA!BG54</f>
        <v>0</v>
      </c>
      <c r="BH14" s="95">
        <f>BH34-BH53+TVA!BH54</f>
        <v>0</v>
      </c>
      <c r="BI14" s="95">
        <f>BI34-BI53+TVA!BI54</f>
        <v>0</v>
      </c>
      <c r="BJ14" s="95">
        <f>BJ34-BJ53+TVA!BJ54</f>
        <v>0</v>
      </c>
      <c r="BK14" s="100"/>
    </row>
    <row r="15" spans="2:63">
      <c r="B15" s="71">
        <f>Config!$B$20</f>
        <v>0</v>
      </c>
      <c r="C15" s="95">
        <f>C35-C54+TVA!C55</f>
        <v>0</v>
      </c>
      <c r="D15" s="95">
        <f>D35-D54+TVA!D55</f>
        <v>0</v>
      </c>
      <c r="E15" s="95">
        <f>E35-E54+TVA!E55</f>
        <v>0</v>
      </c>
      <c r="F15" s="95">
        <f>F35-F54+TVA!F55</f>
        <v>0</v>
      </c>
      <c r="G15" s="95">
        <f>G35-G54+TVA!G55</f>
        <v>0</v>
      </c>
      <c r="H15" s="95">
        <f>H35-H54+TVA!H55</f>
        <v>0</v>
      </c>
      <c r="I15" s="95">
        <f>I35-I54+TVA!I55</f>
        <v>0</v>
      </c>
      <c r="J15" s="95">
        <f>J35-J54+TVA!J55</f>
        <v>0</v>
      </c>
      <c r="K15" s="95">
        <f>K35-K54+TVA!K55</f>
        <v>0</v>
      </c>
      <c r="L15" s="95">
        <f>L35-L54+TVA!L55</f>
        <v>0</v>
      </c>
      <c r="M15" s="95">
        <f>M35-M54+TVA!M55</f>
        <v>0</v>
      </c>
      <c r="N15" s="95">
        <f>N35-N54+TVA!N55</f>
        <v>0</v>
      </c>
      <c r="O15" s="95">
        <f>O35-O54+TVA!O55</f>
        <v>0</v>
      </c>
      <c r="P15" s="95">
        <f>P35-P54+TVA!P55</f>
        <v>0</v>
      </c>
      <c r="Q15" s="95">
        <f>Q35-Q54+TVA!Q55</f>
        <v>0</v>
      </c>
      <c r="R15" s="95">
        <f>R35-R54+TVA!R55</f>
        <v>0</v>
      </c>
      <c r="S15" s="95">
        <f>S35-S54+TVA!S55</f>
        <v>0</v>
      </c>
      <c r="T15" s="95">
        <f>T35-T54+TVA!T55</f>
        <v>0</v>
      </c>
      <c r="U15" s="95">
        <f>U35-U54+TVA!U55</f>
        <v>0</v>
      </c>
      <c r="V15" s="95">
        <f>V35-V54+TVA!V55</f>
        <v>0</v>
      </c>
      <c r="W15" s="95">
        <f>W35-W54+TVA!W55</f>
        <v>0</v>
      </c>
      <c r="X15" s="95">
        <f>X35-X54+TVA!X55</f>
        <v>0</v>
      </c>
      <c r="Y15" s="95">
        <f>Y35-Y54+TVA!Y55</f>
        <v>0</v>
      </c>
      <c r="Z15" s="95">
        <f>Z35-Z54+TVA!Z55</f>
        <v>0</v>
      </c>
      <c r="AA15" s="95">
        <f>AA35-AA54+TVA!AA55</f>
        <v>0</v>
      </c>
      <c r="AB15" s="95">
        <f>AB35-AB54+TVA!AB55</f>
        <v>0</v>
      </c>
      <c r="AC15" s="95">
        <f>AC35-AC54+TVA!AC55</f>
        <v>0</v>
      </c>
      <c r="AD15" s="95">
        <f>AD35-AD54+TVA!AD55</f>
        <v>0</v>
      </c>
      <c r="AE15" s="95">
        <f>AE35-AE54+TVA!AE55</f>
        <v>0</v>
      </c>
      <c r="AF15" s="95">
        <f>AF35-AF54+TVA!AF55</f>
        <v>0</v>
      </c>
      <c r="AG15" s="95">
        <f>AG35-AG54+TVA!AG55</f>
        <v>0</v>
      </c>
      <c r="AH15" s="95">
        <f>AH35-AH54+TVA!AH55</f>
        <v>0</v>
      </c>
      <c r="AI15" s="95">
        <f>AI35-AI54+TVA!AI55</f>
        <v>0</v>
      </c>
      <c r="AJ15" s="95">
        <f>AJ35-AJ54+TVA!AJ55</f>
        <v>0</v>
      </c>
      <c r="AK15" s="95">
        <f>AK35-AK54+TVA!AK55</f>
        <v>0</v>
      </c>
      <c r="AL15" s="95">
        <f>AL35-AL54+TVA!AL55</f>
        <v>0</v>
      </c>
      <c r="AM15" s="95">
        <f>AM35-AM54+TVA!AM55</f>
        <v>0</v>
      </c>
      <c r="AN15" s="95">
        <f>AN35-AN54+TVA!AN55</f>
        <v>0</v>
      </c>
      <c r="AO15" s="95">
        <f>AO35-AO54+TVA!AO55</f>
        <v>0</v>
      </c>
      <c r="AP15" s="95">
        <f>AP35-AP54+TVA!AP55</f>
        <v>0</v>
      </c>
      <c r="AQ15" s="95">
        <f>AQ35-AQ54+TVA!AQ55</f>
        <v>0</v>
      </c>
      <c r="AR15" s="95">
        <f>AR35-AR54+TVA!AR55</f>
        <v>0</v>
      </c>
      <c r="AS15" s="95">
        <f>AS35-AS54+TVA!AS55</f>
        <v>0</v>
      </c>
      <c r="AT15" s="95">
        <f>AT35-AT54+TVA!AT55</f>
        <v>0</v>
      </c>
      <c r="AU15" s="95">
        <f>AU35-AU54+TVA!AU55</f>
        <v>0</v>
      </c>
      <c r="AV15" s="95">
        <f>AV35-AV54+TVA!AV55</f>
        <v>0</v>
      </c>
      <c r="AW15" s="95">
        <f>AW35-AW54+TVA!AW55</f>
        <v>0</v>
      </c>
      <c r="AX15" s="95">
        <f>AX35-AX54+TVA!AX55</f>
        <v>0</v>
      </c>
      <c r="AY15" s="95">
        <f>AY35-AY54+TVA!AY55</f>
        <v>0</v>
      </c>
      <c r="AZ15" s="95">
        <f>AZ35-AZ54+TVA!AZ55</f>
        <v>0</v>
      </c>
      <c r="BA15" s="95">
        <f>BA35-BA54+TVA!BA55</f>
        <v>0</v>
      </c>
      <c r="BB15" s="95">
        <f>BB35-BB54+TVA!BB55</f>
        <v>0</v>
      </c>
      <c r="BC15" s="95">
        <f>BC35-BC54+TVA!BC55</f>
        <v>0</v>
      </c>
      <c r="BD15" s="95">
        <f>BD35-BD54+TVA!BD55</f>
        <v>0</v>
      </c>
      <c r="BE15" s="95">
        <f>BE35-BE54+TVA!BE55</f>
        <v>0</v>
      </c>
      <c r="BF15" s="95">
        <f>BF35-BF54+TVA!BF55</f>
        <v>0</v>
      </c>
      <c r="BG15" s="95">
        <f>BG35-BG54+TVA!BG55</f>
        <v>0</v>
      </c>
      <c r="BH15" s="95">
        <f>BH35-BH54+TVA!BH55</f>
        <v>0</v>
      </c>
      <c r="BI15" s="95">
        <f>BI35-BI54+TVA!BI55</f>
        <v>0</v>
      </c>
      <c r="BJ15" s="95">
        <f>BJ35-BJ54+TVA!BJ55</f>
        <v>0</v>
      </c>
      <c r="BK15" s="100"/>
    </row>
    <row r="16" spans="2:63">
      <c r="B16" s="71">
        <f>Config!$B$21</f>
        <v>0</v>
      </c>
      <c r="C16" s="95">
        <f>C36-C55+TVA!C56</f>
        <v>0</v>
      </c>
      <c r="D16" s="95">
        <f>D36-D55+TVA!D56</f>
        <v>0</v>
      </c>
      <c r="E16" s="95">
        <f>E36-E55+TVA!E56</f>
        <v>0</v>
      </c>
      <c r="F16" s="95">
        <f>F36-F55+TVA!F56</f>
        <v>0</v>
      </c>
      <c r="G16" s="95">
        <f>G36-G55+TVA!G56</f>
        <v>0</v>
      </c>
      <c r="H16" s="95">
        <f>H36-H55+TVA!H56</f>
        <v>0</v>
      </c>
      <c r="I16" s="95">
        <f>I36-I55+TVA!I56</f>
        <v>0</v>
      </c>
      <c r="J16" s="95">
        <f>J36-J55+TVA!J56</f>
        <v>0</v>
      </c>
      <c r="K16" s="95">
        <f>K36-K55+TVA!K56</f>
        <v>0</v>
      </c>
      <c r="L16" s="95">
        <f>L36-L55+TVA!L56</f>
        <v>0</v>
      </c>
      <c r="M16" s="95">
        <f>M36-M55+TVA!M56</f>
        <v>0</v>
      </c>
      <c r="N16" s="95">
        <f>N36-N55+TVA!N56</f>
        <v>0</v>
      </c>
      <c r="O16" s="95">
        <f>O36-O55+TVA!O56</f>
        <v>0</v>
      </c>
      <c r="P16" s="95">
        <f>P36-P55+TVA!P56</f>
        <v>0</v>
      </c>
      <c r="Q16" s="95">
        <f>Q36-Q55+TVA!Q56</f>
        <v>0</v>
      </c>
      <c r="R16" s="95">
        <f>R36-R55+TVA!R56</f>
        <v>0</v>
      </c>
      <c r="S16" s="95">
        <f>S36-S55+TVA!S56</f>
        <v>0</v>
      </c>
      <c r="T16" s="95">
        <f>T36-T55+TVA!T56</f>
        <v>0</v>
      </c>
      <c r="U16" s="95">
        <f>U36-U55+TVA!U56</f>
        <v>0</v>
      </c>
      <c r="V16" s="95">
        <f>V36-V55+TVA!V56</f>
        <v>0</v>
      </c>
      <c r="W16" s="95">
        <f>W36-W55+TVA!W56</f>
        <v>0</v>
      </c>
      <c r="X16" s="95">
        <f>X36-X55+TVA!X56</f>
        <v>0</v>
      </c>
      <c r="Y16" s="95">
        <f>Y36-Y55+TVA!Y56</f>
        <v>0</v>
      </c>
      <c r="Z16" s="95">
        <f>Z36-Z55+TVA!Z56</f>
        <v>0</v>
      </c>
      <c r="AA16" s="95">
        <f>AA36-AA55+TVA!AA56</f>
        <v>0</v>
      </c>
      <c r="AB16" s="95">
        <f>AB36-AB55+TVA!AB56</f>
        <v>0</v>
      </c>
      <c r="AC16" s="95">
        <f>AC36-AC55+TVA!AC56</f>
        <v>0</v>
      </c>
      <c r="AD16" s="95">
        <f>AD36-AD55+TVA!AD56</f>
        <v>0</v>
      </c>
      <c r="AE16" s="95">
        <f>AE36-AE55+TVA!AE56</f>
        <v>0</v>
      </c>
      <c r="AF16" s="95">
        <f>AF36-AF55+TVA!AF56</f>
        <v>0</v>
      </c>
      <c r="AG16" s="95">
        <f>AG36-AG55+TVA!AG56</f>
        <v>0</v>
      </c>
      <c r="AH16" s="95">
        <f>AH36-AH55+TVA!AH56</f>
        <v>0</v>
      </c>
      <c r="AI16" s="95">
        <f>AI36-AI55+TVA!AI56</f>
        <v>0</v>
      </c>
      <c r="AJ16" s="95">
        <f>AJ36-AJ55+TVA!AJ56</f>
        <v>0</v>
      </c>
      <c r="AK16" s="95">
        <f>AK36-AK55+TVA!AK56</f>
        <v>0</v>
      </c>
      <c r="AL16" s="95">
        <f>AL36-AL55+TVA!AL56</f>
        <v>0</v>
      </c>
      <c r="AM16" s="95">
        <f>AM36-AM55+TVA!AM56</f>
        <v>0</v>
      </c>
      <c r="AN16" s="95">
        <f>AN36-AN55+TVA!AN56</f>
        <v>0</v>
      </c>
      <c r="AO16" s="95">
        <f>AO36-AO55+TVA!AO56</f>
        <v>0</v>
      </c>
      <c r="AP16" s="95">
        <f>AP36-AP55+TVA!AP56</f>
        <v>0</v>
      </c>
      <c r="AQ16" s="95">
        <f>AQ36-AQ55+TVA!AQ56</f>
        <v>0</v>
      </c>
      <c r="AR16" s="95">
        <f>AR36-AR55+TVA!AR56</f>
        <v>0</v>
      </c>
      <c r="AS16" s="95">
        <f>AS36-AS55+TVA!AS56</f>
        <v>0</v>
      </c>
      <c r="AT16" s="95">
        <f>AT36-AT55+TVA!AT56</f>
        <v>0</v>
      </c>
      <c r="AU16" s="95">
        <f>AU36-AU55+TVA!AU56</f>
        <v>0</v>
      </c>
      <c r="AV16" s="95">
        <f>AV36-AV55+TVA!AV56</f>
        <v>0</v>
      </c>
      <c r="AW16" s="95">
        <f>AW36-AW55+TVA!AW56</f>
        <v>0</v>
      </c>
      <c r="AX16" s="95">
        <f>AX36-AX55+TVA!AX56</f>
        <v>0</v>
      </c>
      <c r="AY16" s="95">
        <f>AY36-AY55+TVA!AY56</f>
        <v>0</v>
      </c>
      <c r="AZ16" s="95">
        <f>AZ36-AZ55+TVA!AZ56</f>
        <v>0</v>
      </c>
      <c r="BA16" s="95">
        <f>BA36-BA55+TVA!BA56</f>
        <v>0</v>
      </c>
      <c r="BB16" s="95">
        <f>BB36-BB55+TVA!BB56</f>
        <v>0</v>
      </c>
      <c r="BC16" s="95">
        <f>BC36-BC55+TVA!BC56</f>
        <v>0</v>
      </c>
      <c r="BD16" s="95">
        <f>BD36-BD55+TVA!BD56</f>
        <v>0</v>
      </c>
      <c r="BE16" s="95">
        <f>BE36-BE55+TVA!BE56</f>
        <v>0</v>
      </c>
      <c r="BF16" s="95">
        <f>BF36-BF55+TVA!BF56</f>
        <v>0</v>
      </c>
      <c r="BG16" s="95">
        <f>BG36-BG55+TVA!BG56</f>
        <v>0</v>
      </c>
      <c r="BH16" s="95">
        <f>BH36-BH55+TVA!BH56</f>
        <v>0</v>
      </c>
      <c r="BI16" s="95">
        <f>BI36-BI55+TVA!BI56</f>
        <v>0</v>
      </c>
      <c r="BJ16" s="95">
        <f>BJ36-BJ55+TVA!BJ56</f>
        <v>0</v>
      </c>
      <c r="BK16" s="100"/>
    </row>
    <row r="17" spans="2:63" s="15" customFormat="1">
      <c r="B17" s="71">
        <f>Config!$B$22</f>
        <v>0</v>
      </c>
      <c r="C17" s="95">
        <f>C41-C60+TVA!C57</f>
        <v>0</v>
      </c>
      <c r="D17" s="95">
        <f>D41-D60+TVA!D57</f>
        <v>0</v>
      </c>
      <c r="E17" s="95">
        <f>E41-E60+TVA!E57</f>
        <v>0</v>
      </c>
      <c r="F17" s="95">
        <f>F41-F60+TVA!F57</f>
        <v>0</v>
      </c>
      <c r="G17" s="95">
        <f>G41-G60+TVA!G57</f>
        <v>0</v>
      </c>
      <c r="H17" s="95">
        <f>H41-H60+TVA!H57</f>
        <v>0</v>
      </c>
      <c r="I17" s="95">
        <f>I41-I60+TVA!I57</f>
        <v>0</v>
      </c>
      <c r="J17" s="95">
        <f>J41-J60+TVA!J57</f>
        <v>0</v>
      </c>
      <c r="K17" s="95">
        <f>K41-K60+TVA!K57</f>
        <v>0</v>
      </c>
      <c r="L17" s="95">
        <f>L41-L60+TVA!L57</f>
        <v>0</v>
      </c>
      <c r="M17" s="95">
        <f>M41-M60+TVA!M57</f>
        <v>0</v>
      </c>
      <c r="N17" s="95">
        <f>N41-N60+TVA!N57</f>
        <v>0</v>
      </c>
      <c r="O17" s="95">
        <f>O41-O60+TVA!O57</f>
        <v>0</v>
      </c>
      <c r="P17" s="95">
        <f>P41-P60+TVA!P57</f>
        <v>0</v>
      </c>
      <c r="Q17" s="95">
        <f>Q41-Q60+TVA!Q57</f>
        <v>0</v>
      </c>
      <c r="R17" s="95">
        <f>R41-R60+TVA!R57</f>
        <v>0</v>
      </c>
      <c r="S17" s="95">
        <f>S41-S60+TVA!S57</f>
        <v>0</v>
      </c>
      <c r="T17" s="95">
        <f>T41-T60+TVA!T57</f>
        <v>0</v>
      </c>
      <c r="U17" s="95">
        <f>U41-U60+TVA!U57</f>
        <v>0</v>
      </c>
      <c r="V17" s="95">
        <f>V41-V60+TVA!V57</f>
        <v>0</v>
      </c>
      <c r="W17" s="95">
        <f>W41-W60+TVA!W57</f>
        <v>0</v>
      </c>
      <c r="X17" s="95">
        <f>X41-X60+TVA!X57</f>
        <v>0</v>
      </c>
      <c r="Y17" s="95">
        <f>Y41-Y60+TVA!Y57</f>
        <v>0</v>
      </c>
      <c r="Z17" s="95">
        <f>Z41-Z60+TVA!Z57</f>
        <v>0</v>
      </c>
      <c r="AA17" s="95">
        <f>AA41-AA60+TVA!AA57</f>
        <v>0</v>
      </c>
      <c r="AB17" s="95">
        <f>AB41-AB60+TVA!AB57</f>
        <v>0</v>
      </c>
      <c r="AC17" s="95">
        <f>AC41-AC60+TVA!AC57</f>
        <v>0</v>
      </c>
      <c r="AD17" s="95">
        <f>AD41-AD60+TVA!AD57</f>
        <v>0</v>
      </c>
      <c r="AE17" s="95">
        <f>AE41-AE60+TVA!AE57</f>
        <v>0</v>
      </c>
      <c r="AF17" s="95">
        <f>AF41-AF60+TVA!AF57</f>
        <v>0</v>
      </c>
      <c r="AG17" s="95">
        <f>AG41-AG60+TVA!AG57</f>
        <v>0</v>
      </c>
      <c r="AH17" s="95">
        <f>AH41-AH60+TVA!AH57</f>
        <v>0</v>
      </c>
      <c r="AI17" s="95">
        <f>AI41-AI60+TVA!AI57</f>
        <v>0</v>
      </c>
      <c r="AJ17" s="95">
        <f>AJ41-AJ60+TVA!AJ57</f>
        <v>0</v>
      </c>
      <c r="AK17" s="95">
        <f>AK41-AK60+TVA!AK57</f>
        <v>0</v>
      </c>
      <c r="AL17" s="95">
        <f>AL41-AL60+TVA!AL57</f>
        <v>0</v>
      </c>
      <c r="AM17" s="95">
        <f>AM41-AM60+TVA!AM57</f>
        <v>0</v>
      </c>
      <c r="AN17" s="95">
        <f>AN41-AN60+TVA!AN57</f>
        <v>0</v>
      </c>
      <c r="AO17" s="95">
        <f>AO41-AO60+TVA!AO57</f>
        <v>0</v>
      </c>
      <c r="AP17" s="95">
        <f>AP41-AP60+TVA!AP57</f>
        <v>0</v>
      </c>
      <c r="AQ17" s="95">
        <f>AQ41-AQ60+TVA!AQ57</f>
        <v>0</v>
      </c>
      <c r="AR17" s="95">
        <f>AR41-AR60+TVA!AR57</f>
        <v>0</v>
      </c>
      <c r="AS17" s="95">
        <f>AS41-AS60+TVA!AS57</f>
        <v>0</v>
      </c>
      <c r="AT17" s="95">
        <f>AT41-AT60+TVA!AT57</f>
        <v>0</v>
      </c>
      <c r="AU17" s="95">
        <f>AU41-AU60+TVA!AU57</f>
        <v>0</v>
      </c>
      <c r="AV17" s="95">
        <f>AV41-AV60+TVA!AV57</f>
        <v>0</v>
      </c>
      <c r="AW17" s="95">
        <f>AW41-AW60+TVA!AW57</f>
        <v>0</v>
      </c>
      <c r="AX17" s="95">
        <f>AX41-AX60+TVA!AX57</f>
        <v>0</v>
      </c>
      <c r="AY17" s="95">
        <f>AY41-AY60+TVA!AY57</f>
        <v>0</v>
      </c>
      <c r="AZ17" s="95">
        <f>AZ41-AZ60+TVA!AZ57</f>
        <v>0</v>
      </c>
      <c r="BA17" s="95">
        <f>BA41-BA60+TVA!BA57</f>
        <v>0</v>
      </c>
      <c r="BB17" s="95">
        <f>BB41-BB60+TVA!BB57</f>
        <v>0</v>
      </c>
      <c r="BC17" s="95">
        <f>BC41-BC60+TVA!BC57</f>
        <v>0</v>
      </c>
      <c r="BD17" s="95">
        <f>BD41-BD60+TVA!BD57</f>
        <v>0</v>
      </c>
      <c r="BE17" s="95">
        <f>BE41-BE60+TVA!BE57</f>
        <v>0</v>
      </c>
      <c r="BF17" s="95">
        <f>BF41-BF60+TVA!BF57</f>
        <v>0</v>
      </c>
      <c r="BG17" s="95">
        <f>BG41-BG60+TVA!BG57</f>
        <v>0</v>
      </c>
      <c r="BH17" s="95">
        <f>BH41-BH60+TVA!BH57</f>
        <v>0</v>
      </c>
      <c r="BI17" s="95">
        <f>BI41-BI60+TVA!BI57</f>
        <v>0</v>
      </c>
      <c r="BJ17" s="95">
        <f>BJ41-BJ60+TVA!BJ57</f>
        <v>0</v>
      </c>
      <c r="BK17" s="100"/>
    </row>
    <row r="18" spans="2:63" s="15" customFormat="1">
      <c r="B18" s="71">
        <f>Config!$B$23</f>
        <v>0</v>
      </c>
      <c r="C18" s="95">
        <f>C42-C61+TVA!C58</f>
        <v>0</v>
      </c>
      <c r="D18" s="95">
        <f>D42-D61+TVA!D58</f>
        <v>0</v>
      </c>
      <c r="E18" s="95">
        <f>E42-E61+TVA!E58</f>
        <v>0</v>
      </c>
      <c r="F18" s="95">
        <f>F42-F61+TVA!F58</f>
        <v>0</v>
      </c>
      <c r="G18" s="95">
        <f>G42-G61+TVA!G58</f>
        <v>0</v>
      </c>
      <c r="H18" s="95">
        <f>H42-H61+TVA!H58</f>
        <v>0</v>
      </c>
      <c r="I18" s="95">
        <f>I42-I61+TVA!I58</f>
        <v>0</v>
      </c>
      <c r="J18" s="95">
        <f>J42-J61+TVA!J58</f>
        <v>0</v>
      </c>
      <c r="K18" s="95">
        <f>K42-K61+TVA!K58</f>
        <v>0</v>
      </c>
      <c r="L18" s="95">
        <f>L42-L61+TVA!L58</f>
        <v>0</v>
      </c>
      <c r="M18" s="95">
        <f>M42-M61+TVA!M58</f>
        <v>0</v>
      </c>
      <c r="N18" s="95">
        <f>N42-N61+TVA!N58</f>
        <v>0</v>
      </c>
      <c r="O18" s="95">
        <f>O42-O61+TVA!O58</f>
        <v>0</v>
      </c>
      <c r="P18" s="95">
        <f>P42-P61+TVA!P58</f>
        <v>0</v>
      </c>
      <c r="Q18" s="95">
        <f>Q42-Q61+TVA!Q58</f>
        <v>0</v>
      </c>
      <c r="R18" s="95">
        <f>R42-R61+TVA!R58</f>
        <v>0</v>
      </c>
      <c r="S18" s="95">
        <f>S42-S61+TVA!S58</f>
        <v>0</v>
      </c>
      <c r="T18" s="95">
        <f>T42-T61+TVA!T58</f>
        <v>0</v>
      </c>
      <c r="U18" s="95">
        <f>U42-U61+TVA!U58</f>
        <v>0</v>
      </c>
      <c r="V18" s="95">
        <f>V42-V61+TVA!V58</f>
        <v>0</v>
      </c>
      <c r="W18" s="95">
        <f>W42-W61+TVA!W58</f>
        <v>0</v>
      </c>
      <c r="X18" s="95">
        <f>X42-X61+TVA!X58</f>
        <v>0</v>
      </c>
      <c r="Y18" s="95">
        <f>Y42-Y61+TVA!Y58</f>
        <v>0</v>
      </c>
      <c r="Z18" s="95">
        <f>Z42-Z61+TVA!Z58</f>
        <v>0</v>
      </c>
      <c r="AA18" s="95">
        <f>AA42-AA61+TVA!AA58</f>
        <v>0</v>
      </c>
      <c r="AB18" s="95">
        <f>AB42-AB61+TVA!AB58</f>
        <v>0</v>
      </c>
      <c r="AC18" s="95">
        <f>AC42-AC61+TVA!AC58</f>
        <v>0</v>
      </c>
      <c r="AD18" s="95">
        <f>AD42-AD61+TVA!AD58</f>
        <v>0</v>
      </c>
      <c r="AE18" s="95">
        <f>AE42-AE61+TVA!AE58</f>
        <v>0</v>
      </c>
      <c r="AF18" s="95">
        <f>AF42-AF61+TVA!AF58</f>
        <v>0</v>
      </c>
      <c r="AG18" s="95">
        <f>AG42-AG61+TVA!AG58</f>
        <v>0</v>
      </c>
      <c r="AH18" s="95">
        <f>AH42-AH61+TVA!AH58</f>
        <v>0</v>
      </c>
      <c r="AI18" s="95">
        <f>AI42-AI61+TVA!AI58</f>
        <v>0</v>
      </c>
      <c r="AJ18" s="95">
        <f>AJ42-AJ61+TVA!AJ58</f>
        <v>0</v>
      </c>
      <c r="AK18" s="95">
        <f>AK42-AK61+TVA!AK58</f>
        <v>0</v>
      </c>
      <c r="AL18" s="95">
        <f>AL42-AL61+TVA!AL58</f>
        <v>0</v>
      </c>
      <c r="AM18" s="95">
        <f>AM42-AM61+TVA!AM58</f>
        <v>0</v>
      </c>
      <c r="AN18" s="95">
        <f>AN42-AN61+TVA!AN58</f>
        <v>0</v>
      </c>
      <c r="AO18" s="95">
        <f>AO42-AO61+TVA!AO58</f>
        <v>0</v>
      </c>
      <c r="AP18" s="95">
        <f>AP42-AP61+TVA!AP58</f>
        <v>0</v>
      </c>
      <c r="AQ18" s="95">
        <f>AQ42-AQ61+TVA!AQ58</f>
        <v>0</v>
      </c>
      <c r="AR18" s="95">
        <f>AR42-AR61+TVA!AR58</f>
        <v>0</v>
      </c>
      <c r="AS18" s="95">
        <f>AS42-AS61+TVA!AS58</f>
        <v>0</v>
      </c>
      <c r="AT18" s="95">
        <f>AT42-AT61+TVA!AT58</f>
        <v>0</v>
      </c>
      <c r="AU18" s="95">
        <f>AU42-AU61+TVA!AU58</f>
        <v>0</v>
      </c>
      <c r="AV18" s="95">
        <f>AV42-AV61+TVA!AV58</f>
        <v>0</v>
      </c>
      <c r="AW18" s="95">
        <f>AW42-AW61+TVA!AW58</f>
        <v>0</v>
      </c>
      <c r="AX18" s="95">
        <f>AX42-AX61+TVA!AX58</f>
        <v>0</v>
      </c>
      <c r="AY18" s="95">
        <f>AY42-AY61+TVA!AY58</f>
        <v>0</v>
      </c>
      <c r="AZ18" s="95">
        <f>AZ42-AZ61+TVA!AZ58</f>
        <v>0</v>
      </c>
      <c r="BA18" s="95">
        <f>BA42-BA61+TVA!BA58</f>
        <v>0</v>
      </c>
      <c r="BB18" s="95">
        <f>BB42-BB61+TVA!BB58</f>
        <v>0</v>
      </c>
      <c r="BC18" s="95">
        <f>BC42-BC61+TVA!BC58</f>
        <v>0</v>
      </c>
      <c r="BD18" s="95">
        <f>BD42-BD61+TVA!BD58</f>
        <v>0</v>
      </c>
      <c r="BE18" s="95">
        <f>BE42-BE61+TVA!BE58</f>
        <v>0</v>
      </c>
      <c r="BF18" s="95">
        <f>BF42-BF61+TVA!BF58</f>
        <v>0</v>
      </c>
      <c r="BG18" s="95">
        <f>BG42-BG61+TVA!BG58</f>
        <v>0</v>
      </c>
      <c r="BH18" s="95">
        <f>BH42-BH61+TVA!BH58</f>
        <v>0</v>
      </c>
      <c r="BI18" s="95">
        <f>BI42-BI61+TVA!BI58</f>
        <v>0</v>
      </c>
      <c r="BJ18" s="95">
        <f>BJ42-BJ61+TVA!BJ58</f>
        <v>0</v>
      </c>
      <c r="BK18" s="100"/>
    </row>
    <row r="19" spans="2:63" s="15" customFormat="1">
      <c r="B19" s="71">
        <f>Config!$B$24</f>
        <v>0</v>
      </c>
      <c r="C19" s="95">
        <f>C43-C62+TVA!C59</f>
        <v>0</v>
      </c>
      <c r="D19" s="95">
        <f>D43-D62+TVA!D59</f>
        <v>0</v>
      </c>
      <c r="E19" s="95">
        <f>E43-E62+TVA!E59</f>
        <v>0</v>
      </c>
      <c r="F19" s="95">
        <f>F43-F62+TVA!F59</f>
        <v>0</v>
      </c>
      <c r="G19" s="95">
        <f>G43-G62+TVA!G59</f>
        <v>0</v>
      </c>
      <c r="H19" s="95">
        <f>H43-H62+TVA!H59</f>
        <v>0</v>
      </c>
      <c r="I19" s="95">
        <f>I43-I62+TVA!I59</f>
        <v>0</v>
      </c>
      <c r="J19" s="95">
        <f>J43-J62+TVA!J59</f>
        <v>0</v>
      </c>
      <c r="K19" s="95">
        <f>K43-K62+TVA!K59</f>
        <v>0</v>
      </c>
      <c r="L19" s="95">
        <f>L43-L62+TVA!L59</f>
        <v>0</v>
      </c>
      <c r="M19" s="95">
        <f>M43-M62+TVA!M59</f>
        <v>0</v>
      </c>
      <c r="N19" s="95">
        <f>N43-N62+TVA!N59</f>
        <v>0</v>
      </c>
      <c r="O19" s="95">
        <f>O43-O62+TVA!O59</f>
        <v>0</v>
      </c>
      <c r="P19" s="95">
        <f>P43-P62+TVA!P59</f>
        <v>0</v>
      </c>
      <c r="Q19" s="95">
        <f>Q43-Q62+TVA!Q59</f>
        <v>0</v>
      </c>
      <c r="R19" s="95">
        <f>R43-R62+TVA!R59</f>
        <v>0</v>
      </c>
      <c r="S19" s="95">
        <f>S43-S62+TVA!S59</f>
        <v>0</v>
      </c>
      <c r="T19" s="95">
        <f>T43-T62+TVA!T59</f>
        <v>0</v>
      </c>
      <c r="U19" s="95">
        <f>U43-U62+TVA!U59</f>
        <v>0</v>
      </c>
      <c r="V19" s="95">
        <f>V43-V62+TVA!V59</f>
        <v>0</v>
      </c>
      <c r="W19" s="95">
        <f>W43-W62+TVA!W59</f>
        <v>0</v>
      </c>
      <c r="X19" s="95">
        <f>X43-X62+TVA!X59</f>
        <v>0</v>
      </c>
      <c r="Y19" s="95">
        <f>Y43-Y62+TVA!Y59</f>
        <v>0</v>
      </c>
      <c r="Z19" s="95">
        <f>Z43-Z62+TVA!Z59</f>
        <v>0</v>
      </c>
      <c r="AA19" s="95">
        <f>AA43-AA62+TVA!AA59</f>
        <v>0</v>
      </c>
      <c r="AB19" s="95">
        <f>AB43-AB62+TVA!AB59</f>
        <v>0</v>
      </c>
      <c r="AC19" s="95">
        <f>AC43-AC62+TVA!AC59</f>
        <v>0</v>
      </c>
      <c r="AD19" s="95">
        <f>AD43-AD62+TVA!AD59</f>
        <v>0</v>
      </c>
      <c r="AE19" s="95">
        <f>AE43-AE62+TVA!AE59</f>
        <v>0</v>
      </c>
      <c r="AF19" s="95">
        <f>AF43-AF62+TVA!AF59</f>
        <v>0</v>
      </c>
      <c r="AG19" s="95">
        <f>AG43-AG62+TVA!AG59</f>
        <v>0</v>
      </c>
      <c r="AH19" s="95">
        <f>AH43-AH62+TVA!AH59</f>
        <v>0</v>
      </c>
      <c r="AI19" s="95">
        <f>AI43-AI62+TVA!AI59</f>
        <v>0</v>
      </c>
      <c r="AJ19" s="95">
        <f>AJ43-AJ62+TVA!AJ59</f>
        <v>0</v>
      </c>
      <c r="AK19" s="95">
        <f>AK43-AK62+TVA!AK59</f>
        <v>0</v>
      </c>
      <c r="AL19" s="95">
        <f>AL43-AL62+TVA!AL59</f>
        <v>0</v>
      </c>
      <c r="AM19" s="95">
        <f>AM43-AM62+TVA!AM59</f>
        <v>0</v>
      </c>
      <c r="AN19" s="95">
        <f>AN43-AN62+TVA!AN59</f>
        <v>0</v>
      </c>
      <c r="AO19" s="95">
        <f>AO43-AO62+TVA!AO59</f>
        <v>0</v>
      </c>
      <c r="AP19" s="95">
        <f>AP43-AP62+TVA!AP59</f>
        <v>0</v>
      </c>
      <c r="AQ19" s="95">
        <f>AQ43-AQ62+TVA!AQ59</f>
        <v>0</v>
      </c>
      <c r="AR19" s="95">
        <f>AR43-AR62+TVA!AR59</f>
        <v>0</v>
      </c>
      <c r="AS19" s="95">
        <f>AS43-AS62+TVA!AS59</f>
        <v>0</v>
      </c>
      <c r="AT19" s="95">
        <f>AT43-AT62+TVA!AT59</f>
        <v>0</v>
      </c>
      <c r="AU19" s="95">
        <f>AU43-AU62+TVA!AU59</f>
        <v>0</v>
      </c>
      <c r="AV19" s="95">
        <f>AV43-AV62+TVA!AV59</f>
        <v>0</v>
      </c>
      <c r="AW19" s="95">
        <f>AW43-AW62+TVA!AW59</f>
        <v>0</v>
      </c>
      <c r="AX19" s="95">
        <f>AX43-AX62+TVA!AX59</f>
        <v>0</v>
      </c>
      <c r="AY19" s="95">
        <f>AY43-AY62+TVA!AY59</f>
        <v>0</v>
      </c>
      <c r="AZ19" s="95">
        <f>AZ43-AZ62+TVA!AZ59</f>
        <v>0</v>
      </c>
      <c r="BA19" s="95">
        <f>BA43-BA62+TVA!BA59</f>
        <v>0</v>
      </c>
      <c r="BB19" s="95">
        <f>BB43-BB62+TVA!BB59</f>
        <v>0</v>
      </c>
      <c r="BC19" s="95">
        <f>BC43-BC62+TVA!BC59</f>
        <v>0</v>
      </c>
      <c r="BD19" s="95">
        <f>BD43-BD62+TVA!BD59</f>
        <v>0</v>
      </c>
      <c r="BE19" s="95">
        <f>BE43-BE62+TVA!BE59</f>
        <v>0</v>
      </c>
      <c r="BF19" s="95">
        <f>BF43-BF62+TVA!BF59</f>
        <v>0</v>
      </c>
      <c r="BG19" s="95">
        <f>BG43-BG62+TVA!BG59</f>
        <v>0</v>
      </c>
      <c r="BH19" s="95">
        <f>BH43-BH62+TVA!BH59</f>
        <v>0</v>
      </c>
      <c r="BI19" s="95">
        <f>BI43-BI62+TVA!BI59</f>
        <v>0</v>
      </c>
      <c r="BJ19" s="95">
        <f>BJ43-BJ62+TVA!BJ59</f>
        <v>0</v>
      </c>
      <c r="BK19" s="100"/>
    </row>
    <row r="20" spans="2:63" s="15" customFormat="1">
      <c r="B20" s="71">
        <f>Config!$B$25</f>
        <v>0</v>
      </c>
      <c r="C20" s="95">
        <f>C44-C63+TVA!C60</f>
        <v>0</v>
      </c>
      <c r="D20" s="95">
        <f>D44-D63+TVA!D60</f>
        <v>0</v>
      </c>
      <c r="E20" s="95">
        <f>E44-E63+TVA!E60</f>
        <v>0</v>
      </c>
      <c r="F20" s="95">
        <f>F44-F63+TVA!F60</f>
        <v>0</v>
      </c>
      <c r="G20" s="95">
        <f>G44-G63+TVA!G60</f>
        <v>0</v>
      </c>
      <c r="H20" s="95">
        <f>H44-H63+TVA!H60</f>
        <v>0</v>
      </c>
      <c r="I20" s="95">
        <f>I44-I63+TVA!I60</f>
        <v>0</v>
      </c>
      <c r="J20" s="95">
        <f>J44-J63+TVA!J60</f>
        <v>0</v>
      </c>
      <c r="K20" s="95">
        <f>K44-K63+TVA!K60</f>
        <v>0</v>
      </c>
      <c r="L20" s="95">
        <f>L44-L63+TVA!L60</f>
        <v>0</v>
      </c>
      <c r="M20" s="95">
        <f>M44-M63+TVA!M60</f>
        <v>0</v>
      </c>
      <c r="N20" s="95">
        <f>N44-N63+TVA!N60</f>
        <v>0</v>
      </c>
      <c r="O20" s="95">
        <f>O44-O63+TVA!O60</f>
        <v>0</v>
      </c>
      <c r="P20" s="95">
        <f>P44-P63+TVA!P60</f>
        <v>0</v>
      </c>
      <c r="Q20" s="95">
        <f>Q44-Q63+TVA!Q60</f>
        <v>0</v>
      </c>
      <c r="R20" s="95">
        <f>R44-R63+TVA!R60</f>
        <v>0</v>
      </c>
      <c r="S20" s="95">
        <f>S44-S63+TVA!S60</f>
        <v>0</v>
      </c>
      <c r="T20" s="95">
        <f>T44-T63+TVA!T60</f>
        <v>0</v>
      </c>
      <c r="U20" s="95">
        <f>U44-U63+TVA!U60</f>
        <v>0</v>
      </c>
      <c r="V20" s="95">
        <f>V44-V63+TVA!V60</f>
        <v>0</v>
      </c>
      <c r="W20" s="95">
        <f>W44-W63+TVA!W60</f>
        <v>0</v>
      </c>
      <c r="X20" s="95">
        <f>X44-X63+TVA!X60</f>
        <v>0</v>
      </c>
      <c r="Y20" s="95">
        <f>Y44-Y63+TVA!Y60</f>
        <v>0</v>
      </c>
      <c r="Z20" s="95">
        <f>Z44-Z63+TVA!Z60</f>
        <v>0</v>
      </c>
      <c r="AA20" s="95">
        <f>AA44-AA63+TVA!AA60</f>
        <v>0</v>
      </c>
      <c r="AB20" s="95">
        <f>AB44-AB63+TVA!AB60</f>
        <v>0</v>
      </c>
      <c r="AC20" s="95">
        <f>AC44-AC63+TVA!AC60</f>
        <v>0</v>
      </c>
      <c r="AD20" s="95">
        <f>AD44-AD63+TVA!AD60</f>
        <v>0</v>
      </c>
      <c r="AE20" s="95">
        <f>AE44-AE63+TVA!AE60</f>
        <v>0</v>
      </c>
      <c r="AF20" s="95">
        <f>AF44-AF63+TVA!AF60</f>
        <v>0</v>
      </c>
      <c r="AG20" s="95">
        <f>AG44-AG63+TVA!AG60</f>
        <v>0</v>
      </c>
      <c r="AH20" s="95">
        <f>AH44-AH63+TVA!AH60</f>
        <v>0</v>
      </c>
      <c r="AI20" s="95">
        <f>AI44-AI63+TVA!AI60</f>
        <v>0</v>
      </c>
      <c r="AJ20" s="95">
        <f>AJ44-AJ63+TVA!AJ60</f>
        <v>0</v>
      </c>
      <c r="AK20" s="95">
        <f>AK44-AK63+TVA!AK60</f>
        <v>0</v>
      </c>
      <c r="AL20" s="95">
        <f>AL44-AL63+TVA!AL60</f>
        <v>0</v>
      </c>
      <c r="AM20" s="95">
        <f>AM44-AM63+TVA!AM60</f>
        <v>0</v>
      </c>
      <c r="AN20" s="95">
        <f>AN44-AN63+TVA!AN60</f>
        <v>0</v>
      </c>
      <c r="AO20" s="95">
        <f>AO44-AO63+TVA!AO60</f>
        <v>0</v>
      </c>
      <c r="AP20" s="95">
        <f>AP44-AP63+TVA!AP60</f>
        <v>0</v>
      </c>
      <c r="AQ20" s="95">
        <f>AQ44-AQ63+TVA!AQ60</f>
        <v>0</v>
      </c>
      <c r="AR20" s="95">
        <f>AR44-AR63+TVA!AR60</f>
        <v>0</v>
      </c>
      <c r="AS20" s="95">
        <f>AS44-AS63+TVA!AS60</f>
        <v>0</v>
      </c>
      <c r="AT20" s="95">
        <f>AT44-AT63+TVA!AT60</f>
        <v>0</v>
      </c>
      <c r="AU20" s="95">
        <f>AU44-AU63+TVA!AU60</f>
        <v>0</v>
      </c>
      <c r="AV20" s="95">
        <f>AV44-AV63+TVA!AV60</f>
        <v>0</v>
      </c>
      <c r="AW20" s="95">
        <f>AW44-AW63+TVA!AW60</f>
        <v>0</v>
      </c>
      <c r="AX20" s="95">
        <f>AX44-AX63+TVA!AX60</f>
        <v>0</v>
      </c>
      <c r="AY20" s="95">
        <f>AY44-AY63+TVA!AY60</f>
        <v>0</v>
      </c>
      <c r="AZ20" s="95">
        <f>AZ44-AZ63+TVA!AZ60</f>
        <v>0</v>
      </c>
      <c r="BA20" s="95">
        <f>BA44-BA63+TVA!BA60</f>
        <v>0</v>
      </c>
      <c r="BB20" s="95">
        <f>BB44-BB63+TVA!BB60</f>
        <v>0</v>
      </c>
      <c r="BC20" s="95">
        <f>BC44-BC63+TVA!BC60</f>
        <v>0</v>
      </c>
      <c r="BD20" s="95">
        <f>BD44-BD63+TVA!BD60</f>
        <v>0</v>
      </c>
      <c r="BE20" s="95">
        <f>BE44-BE63+TVA!BE60</f>
        <v>0</v>
      </c>
      <c r="BF20" s="95">
        <f>BF44-BF63+TVA!BF60</f>
        <v>0</v>
      </c>
      <c r="BG20" s="95">
        <f>BG44-BG63+TVA!BG60</f>
        <v>0</v>
      </c>
      <c r="BH20" s="95">
        <f>BH44-BH63+TVA!BH60</f>
        <v>0</v>
      </c>
      <c r="BI20" s="95">
        <f>BI44-BI63+TVA!BI60</f>
        <v>0</v>
      </c>
      <c r="BJ20" s="95">
        <f>BJ44-BJ63+TVA!BJ60</f>
        <v>0</v>
      </c>
      <c r="BK20" s="100"/>
    </row>
    <row r="21" spans="2:63">
      <c r="B21" s="163"/>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row>
    <row r="22" spans="2:63">
      <c r="B22" s="108" t="s">
        <v>16</v>
      </c>
      <c r="C22" s="96">
        <f>C42-C61+TVA!C62+SUM(Trésorerie!$C45:C45)</f>
        <v>450</v>
      </c>
      <c r="D22" s="96">
        <f>D42-D61+TVA!D62+SUM(Trésorerie!$C45:D45)</f>
        <v>450</v>
      </c>
      <c r="E22" s="96">
        <f>E42-E61+TVA!E62+SUM(Trésorerie!$C45:E45)</f>
        <v>450</v>
      </c>
      <c r="F22" s="96">
        <f>F42-F61+TVA!F62+SUM(Trésorerie!$C45:F45)</f>
        <v>450</v>
      </c>
      <c r="G22" s="96">
        <f>G42-G61+TVA!G62+SUM(Trésorerie!$C45:G45)</f>
        <v>450</v>
      </c>
      <c r="H22" s="96">
        <f>H42-H61+TVA!H62+SUM(Trésorerie!$C45:H45)</f>
        <v>450</v>
      </c>
      <c r="I22" s="96">
        <f>I42-I61+TVA!I62+SUM(Trésorerie!$C45:I45)</f>
        <v>450</v>
      </c>
      <c r="J22" s="96">
        <f>J42-J61+TVA!J62+SUM(Trésorerie!$C45:J45)</f>
        <v>450</v>
      </c>
      <c r="K22" s="96">
        <f>K42-K61+TVA!K62+SUM(Trésorerie!$C45:K45)</f>
        <v>450</v>
      </c>
      <c r="L22" s="96">
        <f>L42-L61+TVA!L62+SUM(Trésorerie!$C45:L45)</f>
        <v>450</v>
      </c>
      <c r="M22" s="96">
        <f>M42-M61+TVA!M62+SUM(Trésorerie!$C45:M45)</f>
        <v>450</v>
      </c>
      <c r="N22" s="96">
        <f>N42-N61+TVA!N62+SUM(Trésorerie!$C45:N45)</f>
        <v>450</v>
      </c>
      <c r="O22" s="96">
        <f>O42-O61+TVA!O62+SUM(Trésorerie!$C45:O45)</f>
        <v>450</v>
      </c>
      <c r="P22" s="96">
        <f>P42-P61+TVA!P62+SUM(Trésorerie!$C45:P45)</f>
        <v>450</v>
      </c>
      <c r="Q22" s="96">
        <f>Q42-Q61+TVA!Q62+SUM(Trésorerie!$C45:Q45)</f>
        <v>450</v>
      </c>
      <c r="R22" s="96">
        <f>R42-R61+TVA!R62+SUM(Trésorerie!$C45:R45)</f>
        <v>450</v>
      </c>
      <c r="S22" s="96">
        <f>S42-S61+TVA!S62+SUM(Trésorerie!$C45:S45)</f>
        <v>450</v>
      </c>
      <c r="T22" s="96">
        <f>T42-T61+TVA!T62+SUM(Trésorerie!$C45:T45)</f>
        <v>450</v>
      </c>
      <c r="U22" s="96">
        <f>U42-U61+TVA!U62+SUM(Trésorerie!$C45:U45)</f>
        <v>450</v>
      </c>
      <c r="V22" s="96">
        <f>V42-V61+TVA!V62+SUM(Trésorerie!$C45:V45)</f>
        <v>450</v>
      </c>
      <c r="W22" s="96">
        <f>W42-W61+TVA!W62+SUM(Trésorerie!$C45:W45)</f>
        <v>450</v>
      </c>
      <c r="X22" s="96">
        <f>X42-X61+TVA!X62+SUM(Trésorerie!$C45:X45)</f>
        <v>450</v>
      </c>
      <c r="Y22" s="96">
        <f>Y42-Y61+TVA!Y62+SUM(Trésorerie!$C45:Y45)</f>
        <v>450</v>
      </c>
      <c r="Z22" s="96">
        <f>Z42-Z61+TVA!Z62+SUM(Trésorerie!$C45:Z45)</f>
        <v>450</v>
      </c>
      <c r="AA22" s="96">
        <f>AA42-AA61+TVA!AA62+SUM(Trésorerie!$C45:AA45)</f>
        <v>450</v>
      </c>
      <c r="AB22" s="96">
        <f>AB42-AB61+TVA!AB62+SUM(Trésorerie!$C45:AB45)</f>
        <v>450</v>
      </c>
      <c r="AC22" s="96">
        <f>AC42-AC61+TVA!AC62+SUM(Trésorerie!$C45:AC45)</f>
        <v>450</v>
      </c>
      <c r="AD22" s="96">
        <f>AD42-AD61+TVA!AD62+SUM(Trésorerie!$C45:AD45)</f>
        <v>450</v>
      </c>
      <c r="AE22" s="96">
        <f>AE42-AE61+TVA!AE62+SUM(Trésorerie!$C45:AE45)</f>
        <v>450</v>
      </c>
      <c r="AF22" s="96">
        <f>AF42-AF61+TVA!AF62+SUM(Trésorerie!$C45:AF45)</f>
        <v>450</v>
      </c>
      <c r="AG22" s="96">
        <f>AG42-AG61+TVA!AG62+SUM(Trésorerie!$C45:AG45)</f>
        <v>450</v>
      </c>
      <c r="AH22" s="96">
        <f>AH42-AH61+TVA!AH62+SUM(Trésorerie!$C45:AH45)</f>
        <v>450</v>
      </c>
      <c r="AI22" s="96">
        <f>AI42-AI61+TVA!AI62+SUM(Trésorerie!$C45:AI45)</f>
        <v>450</v>
      </c>
      <c r="AJ22" s="96">
        <f>AJ42-AJ61+TVA!AJ62+SUM(Trésorerie!$C45:AJ45)</f>
        <v>450</v>
      </c>
      <c r="AK22" s="96">
        <f>AK42-AK61+TVA!AK62+SUM(Trésorerie!$C45:AK45)</f>
        <v>450</v>
      </c>
      <c r="AL22" s="96">
        <f>AL42-AL61+TVA!AL62+SUM(Trésorerie!$C45:AL45)</f>
        <v>450</v>
      </c>
      <c r="AM22" s="96">
        <f>AM42-AM61+TVA!AM62+SUM(Trésorerie!$C45:AM45)</f>
        <v>450</v>
      </c>
      <c r="AN22" s="96">
        <f>AN42-AN61+TVA!AN62+SUM(Trésorerie!$C45:AN45)</f>
        <v>450</v>
      </c>
      <c r="AO22" s="96">
        <f>AO42-AO61+TVA!AO62+SUM(Trésorerie!$C45:AO45)</f>
        <v>450</v>
      </c>
      <c r="AP22" s="96">
        <f>AP42-AP61+TVA!AP62+SUM(Trésorerie!$C45:AP45)</f>
        <v>450</v>
      </c>
      <c r="AQ22" s="96">
        <f>AQ42-AQ61+TVA!AQ62+SUM(Trésorerie!$C45:AQ45)</f>
        <v>450</v>
      </c>
      <c r="AR22" s="96">
        <f>AR42-AR61+TVA!AR62+SUM(Trésorerie!$C45:AR45)</f>
        <v>450</v>
      </c>
      <c r="AS22" s="96">
        <f>AS42-AS61+TVA!AS62+SUM(Trésorerie!$C45:AS45)</f>
        <v>450</v>
      </c>
      <c r="AT22" s="96">
        <f>AT42-AT61+TVA!AT62+SUM(Trésorerie!$C45:AT45)</f>
        <v>450</v>
      </c>
      <c r="AU22" s="96">
        <f>AU42-AU61+TVA!AU62+SUM(Trésorerie!$C45:AU45)</f>
        <v>450</v>
      </c>
      <c r="AV22" s="96">
        <f>AV42-AV61+TVA!AV62+SUM(Trésorerie!$C45:AV45)</f>
        <v>450</v>
      </c>
      <c r="AW22" s="96">
        <f>AW42-AW61+TVA!AW62+SUM(Trésorerie!$C45:AW45)</f>
        <v>450</v>
      </c>
      <c r="AX22" s="96">
        <f>AX42-AX61+TVA!AX62+SUM(Trésorerie!$C45:AX45)</f>
        <v>450</v>
      </c>
      <c r="AY22" s="96">
        <f>AY42-AY61+TVA!AY62+SUM(Trésorerie!$C45:AY45)</f>
        <v>450</v>
      </c>
      <c r="AZ22" s="96">
        <f>AZ42-AZ61+TVA!AZ62+SUM(Trésorerie!$C45:AZ45)</f>
        <v>450</v>
      </c>
      <c r="BA22" s="96">
        <f>BA42-BA61+TVA!BA62+SUM(Trésorerie!$C45:BA45)</f>
        <v>450</v>
      </c>
      <c r="BB22" s="96">
        <f>BB42-BB61+TVA!BB62+SUM(Trésorerie!$C45:BB45)</f>
        <v>450</v>
      </c>
      <c r="BC22" s="96">
        <f>BC42-BC61+TVA!BC62+SUM(Trésorerie!$C45:BC45)</f>
        <v>450</v>
      </c>
      <c r="BD22" s="96">
        <f>BD42-BD61+TVA!BD62+SUM(Trésorerie!$C45:BD45)</f>
        <v>450</v>
      </c>
      <c r="BE22" s="96">
        <f>BE42-BE61+TVA!BE62+SUM(Trésorerie!$C45:BE45)</f>
        <v>450</v>
      </c>
      <c r="BF22" s="96">
        <f>BF42-BF61+TVA!BF62+SUM(Trésorerie!$C45:BF45)</f>
        <v>450</v>
      </c>
      <c r="BG22" s="96">
        <f>BG42-BG61+TVA!BG62+SUM(Trésorerie!$C45:BG45)</f>
        <v>450</v>
      </c>
      <c r="BH22" s="96">
        <f>BH42-BH61+TVA!BH62+SUM(Trésorerie!$C45:BH45)</f>
        <v>450</v>
      </c>
      <c r="BI22" s="96">
        <f>BI42-BI61+TVA!BI62+SUM(Trésorerie!$C45:BI45)</f>
        <v>450</v>
      </c>
      <c r="BJ22" s="96">
        <f>BJ42-BJ61+TVA!BJ62+SUM(Trésorerie!$C45:BJ45)</f>
        <v>450</v>
      </c>
      <c r="BK22" s="100"/>
    </row>
    <row r="23" spans="2:63">
      <c r="B23" s="108" t="s">
        <v>38</v>
      </c>
      <c r="C23" s="249">
        <f>MAX(C22:N22)</f>
        <v>450</v>
      </c>
      <c r="D23" s="249"/>
      <c r="E23" s="249"/>
      <c r="F23" s="249"/>
      <c r="G23" s="249"/>
      <c r="H23" s="249"/>
      <c r="I23" s="249"/>
      <c r="J23" s="249"/>
      <c r="K23" s="249"/>
      <c r="L23" s="249"/>
      <c r="M23" s="249"/>
      <c r="N23" s="249"/>
      <c r="O23" s="249">
        <f>MAX(O22:Z22)</f>
        <v>450</v>
      </c>
      <c r="P23" s="249"/>
      <c r="Q23" s="249"/>
      <c r="R23" s="249"/>
      <c r="S23" s="249"/>
      <c r="T23" s="249"/>
      <c r="U23" s="249"/>
      <c r="V23" s="249"/>
      <c r="W23" s="249"/>
      <c r="X23" s="249"/>
      <c r="Y23" s="249"/>
      <c r="Z23" s="249"/>
      <c r="AA23" s="249">
        <f t="shared" ref="AA23" si="1">MAX(AA22:AL22)</f>
        <v>450</v>
      </c>
      <c r="AB23" s="249"/>
      <c r="AC23" s="249"/>
      <c r="AD23" s="249"/>
      <c r="AE23" s="249"/>
      <c r="AF23" s="249"/>
      <c r="AG23" s="249"/>
      <c r="AH23" s="249"/>
      <c r="AI23" s="249"/>
      <c r="AJ23" s="249"/>
      <c r="AK23" s="249"/>
      <c r="AL23" s="249"/>
      <c r="AM23" s="249">
        <f t="shared" ref="AM23" si="2">MAX(AM22:AX22)</f>
        <v>450</v>
      </c>
      <c r="AN23" s="249"/>
      <c r="AO23" s="249"/>
      <c r="AP23" s="249"/>
      <c r="AQ23" s="249"/>
      <c r="AR23" s="249"/>
      <c r="AS23" s="249"/>
      <c r="AT23" s="249"/>
      <c r="AU23" s="249"/>
      <c r="AV23" s="249"/>
      <c r="AW23" s="249"/>
      <c r="AX23" s="249"/>
      <c r="AY23" s="249">
        <f t="shared" ref="AY23" si="3">MAX(AY22:BJ22)</f>
        <v>450</v>
      </c>
      <c r="AZ23" s="249"/>
      <c r="BA23" s="249"/>
      <c r="BB23" s="249"/>
      <c r="BC23" s="249"/>
      <c r="BD23" s="249"/>
      <c r="BE23" s="249"/>
      <c r="BF23" s="249"/>
      <c r="BG23" s="249"/>
      <c r="BH23" s="249"/>
      <c r="BI23" s="249"/>
      <c r="BJ23" s="249"/>
      <c r="BK23" s="100"/>
    </row>
    <row r="24" spans="2:63">
      <c r="B24" s="163"/>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row>
    <row r="25" spans="2:63" ht="15" customHeight="1">
      <c r="B25" s="119" t="s">
        <v>28</v>
      </c>
      <c r="C25" s="164"/>
      <c r="D25" s="165"/>
      <c r="E25" s="165"/>
      <c r="F25" s="165"/>
      <c r="G25" s="165"/>
      <c r="H25" s="165"/>
      <c r="I25" s="165"/>
      <c r="J25" s="165"/>
      <c r="K25" s="165"/>
      <c r="L25" s="165"/>
      <c r="M25" s="165"/>
      <c r="N25" s="165"/>
      <c r="O25" s="165"/>
      <c r="P25" s="165"/>
      <c r="Q25" s="165"/>
      <c r="R25" s="165"/>
      <c r="S25" s="165"/>
      <c r="T25" s="165"/>
      <c r="U25" s="165"/>
      <c r="V25" s="165"/>
      <c r="W25" s="165"/>
      <c r="X25" s="165"/>
      <c r="Y25" s="165"/>
      <c r="Z25" s="165"/>
      <c r="AA25" s="165"/>
      <c r="AB25" s="165"/>
      <c r="AC25" s="165"/>
      <c r="AD25" s="165"/>
      <c r="AE25" s="165"/>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00"/>
    </row>
    <row r="26" spans="2:63" ht="15" customHeight="1">
      <c r="B26" s="163"/>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row>
    <row r="27" spans="2:63" ht="15" customHeight="1">
      <c r="B27" s="101"/>
      <c r="C27" s="218" t="s">
        <v>13</v>
      </c>
      <c r="D27" s="218"/>
      <c r="E27" s="218"/>
      <c r="F27" s="218"/>
      <c r="G27" s="218"/>
      <c r="H27" s="218"/>
      <c r="I27" s="218"/>
      <c r="J27" s="218"/>
      <c r="K27" s="218"/>
      <c r="L27" s="218"/>
      <c r="M27" s="218"/>
      <c r="N27" s="218"/>
      <c r="O27" s="218" t="s">
        <v>14</v>
      </c>
      <c r="P27" s="218"/>
      <c r="Q27" s="218"/>
      <c r="R27" s="218"/>
      <c r="S27" s="218"/>
      <c r="T27" s="218"/>
      <c r="U27" s="218"/>
      <c r="V27" s="218"/>
      <c r="W27" s="218"/>
      <c r="X27" s="218"/>
      <c r="Y27" s="218"/>
      <c r="Z27" s="218"/>
      <c r="AA27" s="218" t="s">
        <v>15</v>
      </c>
      <c r="AB27" s="218"/>
      <c r="AC27" s="218"/>
      <c r="AD27" s="218"/>
      <c r="AE27" s="218"/>
      <c r="AF27" s="218"/>
      <c r="AG27" s="218"/>
      <c r="AH27" s="218"/>
      <c r="AI27" s="218"/>
      <c r="AJ27" s="218"/>
      <c r="AK27" s="218"/>
      <c r="AL27" s="218"/>
      <c r="AM27" s="218" t="s">
        <v>21</v>
      </c>
      <c r="AN27" s="218"/>
      <c r="AO27" s="218"/>
      <c r="AP27" s="218"/>
      <c r="AQ27" s="218"/>
      <c r="AR27" s="218"/>
      <c r="AS27" s="218"/>
      <c r="AT27" s="218"/>
      <c r="AU27" s="218"/>
      <c r="AV27" s="218"/>
      <c r="AW27" s="218"/>
      <c r="AX27" s="218"/>
      <c r="AY27" s="218" t="s">
        <v>22</v>
      </c>
      <c r="AZ27" s="218"/>
      <c r="BA27" s="218"/>
      <c r="BB27" s="218"/>
      <c r="BC27" s="218"/>
      <c r="BD27" s="218"/>
      <c r="BE27" s="218"/>
      <c r="BF27" s="218"/>
      <c r="BG27" s="218"/>
      <c r="BH27" s="218"/>
      <c r="BI27" s="218"/>
      <c r="BJ27" s="218"/>
      <c r="BK27" s="100"/>
    </row>
    <row r="28" spans="2:63" ht="15" customHeight="1">
      <c r="B28" s="108" t="s">
        <v>37</v>
      </c>
      <c r="C28" s="82">
        <f>Config!$C$7</f>
        <v>43101</v>
      </c>
      <c r="D28" s="82">
        <f>DATE(YEAR(C28),MONTH(C28)+1,DAY(C28))</f>
        <v>43132</v>
      </c>
      <c r="E28" s="82">
        <f t="shared" ref="E28:BJ28" si="4">DATE(YEAR(D28),MONTH(D28)+1,DAY(D28))</f>
        <v>43160</v>
      </c>
      <c r="F28" s="82">
        <f t="shared" si="4"/>
        <v>43191</v>
      </c>
      <c r="G28" s="82">
        <f t="shared" si="4"/>
        <v>43221</v>
      </c>
      <c r="H28" s="82">
        <f t="shared" si="4"/>
        <v>43252</v>
      </c>
      <c r="I28" s="82">
        <f t="shared" si="4"/>
        <v>43282</v>
      </c>
      <c r="J28" s="82">
        <f t="shared" si="4"/>
        <v>43313</v>
      </c>
      <c r="K28" s="82">
        <f t="shared" si="4"/>
        <v>43344</v>
      </c>
      <c r="L28" s="82">
        <f t="shared" si="4"/>
        <v>43374</v>
      </c>
      <c r="M28" s="82">
        <f t="shared" si="4"/>
        <v>43405</v>
      </c>
      <c r="N28" s="82">
        <f t="shared" si="4"/>
        <v>43435</v>
      </c>
      <c r="O28" s="82">
        <f t="shared" si="4"/>
        <v>43466</v>
      </c>
      <c r="P28" s="82">
        <f t="shared" si="4"/>
        <v>43497</v>
      </c>
      <c r="Q28" s="82">
        <f t="shared" si="4"/>
        <v>43525</v>
      </c>
      <c r="R28" s="82">
        <f t="shared" si="4"/>
        <v>43556</v>
      </c>
      <c r="S28" s="82">
        <f t="shared" si="4"/>
        <v>43586</v>
      </c>
      <c r="T28" s="82">
        <f t="shared" si="4"/>
        <v>43617</v>
      </c>
      <c r="U28" s="82">
        <f t="shared" si="4"/>
        <v>43647</v>
      </c>
      <c r="V28" s="82">
        <f t="shared" si="4"/>
        <v>43678</v>
      </c>
      <c r="W28" s="82">
        <f t="shared" si="4"/>
        <v>43709</v>
      </c>
      <c r="X28" s="82">
        <f t="shared" si="4"/>
        <v>43739</v>
      </c>
      <c r="Y28" s="82">
        <f t="shared" si="4"/>
        <v>43770</v>
      </c>
      <c r="Z28" s="82">
        <f t="shared" si="4"/>
        <v>43800</v>
      </c>
      <c r="AA28" s="82">
        <f t="shared" si="4"/>
        <v>43831</v>
      </c>
      <c r="AB28" s="82">
        <f t="shared" si="4"/>
        <v>43862</v>
      </c>
      <c r="AC28" s="82">
        <f t="shared" si="4"/>
        <v>43891</v>
      </c>
      <c r="AD28" s="82">
        <f t="shared" si="4"/>
        <v>43922</v>
      </c>
      <c r="AE28" s="82">
        <f t="shared" si="4"/>
        <v>43952</v>
      </c>
      <c r="AF28" s="82">
        <f t="shared" si="4"/>
        <v>43983</v>
      </c>
      <c r="AG28" s="82">
        <f t="shared" si="4"/>
        <v>44013</v>
      </c>
      <c r="AH28" s="82">
        <f t="shared" si="4"/>
        <v>44044</v>
      </c>
      <c r="AI28" s="82">
        <f t="shared" si="4"/>
        <v>44075</v>
      </c>
      <c r="AJ28" s="82">
        <f t="shared" si="4"/>
        <v>44105</v>
      </c>
      <c r="AK28" s="82">
        <f t="shared" si="4"/>
        <v>44136</v>
      </c>
      <c r="AL28" s="82">
        <f t="shared" si="4"/>
        <v>44166</v>
      </c>
      <c r="AM28" s="82">
        <f t="shared" si="4"/>
        <v>44197</v>
      </c>
      <c r="AN28" s="82">
        <f t="shared" si="4"/>
        <v>44228</v>
      </c>
      <c r="AO28" s="82">
        <f t="shared" si="4"/>
        <v>44256</v>
      </c>
      <c r="AP28" s="82">
        <f t="shared" si="4"/>
        <v>44287</v>
      </c>
      <c r="AQ28" s="82">
        <f t="shared" si="4"/>
        <v>44317</v>
      </c>
      <c r="AR28" s="82">
        <f t="shared" si="4"/>
        <v>44348</v>
      </c>
      <c r="AS28" s="82">
        <f t="shared" si="4"/>
        <v>44378</v>
      </c>
      <c r="AT28" s="82">
        <f t="shared" si="4"/>
        <v>44409</v>
      </c>
      <c r="AU28" s="82">
        <f t="shared" si="4"/>
        <v>44440</v>
      </c>
      <c r="AV28" s="82">
        <f t="shared" si="4"/>
        <v>44470</v>
      </c>
      <c r="AW28" s="82">
        <f t="shared" si="4"/>
        <v>44501</v>
      </c>
      <c r="AX28" s="82">
        <f t="shared" si="4"/>
        <v>44531</v>
      </c>
      <c r="AY28" s="82">
        <f t="shared" si="4"/>
        <v>44562</v>
      </c>
      <c r="AZ28" s="82">
        <f t="shared" si="4"/>
        <v>44593</v>
      </c>
      <c r="BA28" s="82">
        <f t="shared" si="4"/>
        <v>44621</v>
      </c>
      <c r="BB28" s="82">
        <f t="shared" si="4"/>
        <v>44652</v>
      </c>
      <c r="BC28" s="82">
        <f t="shared" si="4"/>
        <v>44682</v>
      </c>
      <c r="BD28" s="82">
        <f t="shared" si="4"/>
        <v>44713</v>
      </c>
      <c r="BE28" s="82">
        <f t="shared" si="4"/>
        <v>44743</v>
      </c>
      <c r="BF28" s="82">
        <f t="shared" si="4"/>
        <v>44774</v>
      </c>
      <c r="BG28" s="82">
        <f t="shared" si="4"/>
        <v>44805</v>
      </c>
      <c r="BH28" s="82">
        <f t="shared" si="4"/>
        <v>44835</v>
      </c>
      <c r="BI28" s="82">
        <f t="shared" si="4"/>
        <v>44866</v>
      </c>
      <c r="BJ28" s="82">
        <f t="shared" si="4"/>
        <v>44896</v>
      </c>
      <c r="BK28" s="100"/>
    </row>
    <row r="29" spans="2:63" ht="15" customHeight="1">
      <c r="B29" s="71" t="str">
        <f>Config!$B$14</f>
        <v>Activité de revenu 1</v>
      </c>
      <c r="C29" s="95">
        <f>'Commandes - Calculs auto'!C29-'Commandes - Calculs auto'!C9</f>
        <v>0</v>
      </c>
      <c r="D29" s="95">
        <f>C29+'Commandes - Calculs auto'!D29-'Commandes - Calculs auto'!D9</f>
        <v>0</v>
      </c>
      <c r="E29" s="95">
        <f>D29+'Commandes - Calculs auto'!E29-'Commandes - Calculs auto'!E9</f>
        <v>0</v>
      </c>
      <c r="F29" s="95">
        <f>E29+'Commandes - Calculs auto'!F29-'Commandes - Calculs auto'!F9</f>
        <v>0</v>
      </c>
      <c r="G29" s="95">
        <f>F29+'Commandes - Calculs auto'!G29-'Commandes - Calculs auto'!G9</f>
        <v>0</v>
      </c>
      <c r="H29" s="95">
        <f>G29+'Commandes - Calculs auto'!H29-'Commandes - Calculs auto'!H9</f>
        <v>0</v>
      </c>
      <c r="I29" s="95">
        <f>H29+'Commandes - Calculs auto'!I29-'Commandes - Calculs auto'!I9</f>
        <v>0</v>
      </c>
      <c r="J29" s="95">
        <f>I29+'Commandes - Calculs auto'!J29-'Commandes - Calculs auto'!J9</f>
        <v>0</v>
      </c>
      <c r="K29" s="95">
        <f>J29+'Commandes - Calculs auto'!K29-'Commandes - Calculs auto'!K9</f>
        <v>0</v>
      </c>
      <c r="L29" s="95">
        <f>K29+'Commandes - Calculs auto'!L29-'Commandes - Calculs auto'!L9</f>
        <v>0</v>
      </c>
      <c r="M29" s="95">
        <f>L29+'Commandes - Calculs auto'!M29-'Commandes - Calculs auto'!M9</f>
        <v>0</v>
      </c>
      <c r="N29" s="95">
        <f>M29+'Commandes - Calculs auto'!N29-'Commandes - Calculs auto'!N9</f>
        <v>0</v>
      </c>
      <c r="O29" s="95">
        <f>N29+'Commandes - Calculs auto'!O29-'Commandes - Calculs auto'!O9</f>
        <v>0</v>
      </c>
      <c r="P29" s="95">
        <f>O29+'Commandes - Calculs auto'!P29-'Commandes - Calculs auto'!P9</f>
        <v>0</v>
      </c>
      <c r="Q29" s="95">
        <f>P29+'Commandes - Calculs auto'!Q29-'Commandes - Calculs auto'!Q9</f>
        <v>0</v>
      </c>
      <c r="R29" s="95">
        <f>Q29+'Commandes - Calculs auto'!R29-'Commandes - Calculs auto'!R9</f>
        <v>0</v>
      </c>
      <c r="S29" s="95">
        <f>R29+'Commandes - Calculs auto'!S29-'Commandes - Calculs auto'!S9</f>
        <v>0</v>
      </c>
      <c r="T29" s="95">
        <f>S29+'Commandes - Calculs auto'!T29-'Commandes - Calculs auto'!T9</f>
        <v>0</v>
      </c>
      <c r="U29" s="95">
        <f>T29+'Commandes - Calculs auto'!U29-'Commandes - Calculs auto'!U9</f>
        <v>0</v>
      </c>
      <c r="V29" s="95">
        <f>U29+'Commandes - Calculs auto'!V29-'Commandes - Calculs auto'!V9</f>
        <v>0</v>
      </c>
      <c r="W29" s="95">
        <f>V29+'Commandes - Calculs auto'!W29-'Commandes - Calculs auto'!W9</f>
        <v>0</v>
      </c>
      <c r="X29" s="95">
        <f>W29+'Commandes - Calculs auto'!X29-'Commandes - Calculs auto'!X9</f>
        <v>0</v>
      </c>
      <c r="Y29" s="95">
        <f>X29+'Commandes - Calculs auto'!Y29-'Commandes - Calculs auto'!Y9</f>
        <v>0</v>
      </c>
      <c r="Z29" s="95">
        <f>Y29+'Commandes - Calculs auto'!Z29-'Commandes - Calculs auto'!Z9</f>
        <v>0</v>
      </c>
      <c r="AA29" s="95">
        <f>Z29+'Commandes - Calculs auto'!AA29-'Commandes - Calculs auto'!AA9</f>
        <v>0</v>
      </c>
      <c r="AB29" s="95">
        <f>AA29+'Commandes - Calculs auto'!AB29-'Commandes - Calculs auto'!AB9</f>
        <v>0</v>
      </c>
      <c r="AC29" s="95">
        <f>AB29+'Commandes - Calculs auto'!AC29-'Commandes - Calculs auto'!AC9</f>
        <v>0</v>
      </c>
      <c r="AD29" s="95">
        <f>AC29+'Commandes - Calculs auto'!AD29-'Commandes - Calculs auto'!AD9</f>
        <v>0</v>
      </c>
      <c r="AE29" s="95">
        <f>AD29+'Commandes - Calculs auto'!AE29-'Commandes - Calculs auto'!AE9</f>
        <v>0</v>
      </c>
      <c r="AF29" s="95">
        <f>AE29+'Commandes - Calculs auto'!AF29-'Commandes - Calculs auto'!AF9</f>
        <v>0</v>
      </c>
      <c r="AG29" s="95">
        <f>AF29+'Commandes - Calculs auto'!AG29-'Commandes - Calculs auto'!AG9</f>
        <v>0</v>
      </c>
      <c r="AH29" s="95">
        <f>AG29+'Commandes - Calculs auto'!AH29-'Commandes - Calculs auto'!AH9</f>
        <v>0</v>
      </c>
      <c r="AI29" s="95">
        <f>AH29+'Commandes - Calculs auto'!AI29-'Commandes - Calculs auto'!AI9</f>
        <v>0</v>
      </c>
      <c r="AJ29" s="95">
        <f>AI29+'Commandes - Calculs auto'!AJ29-'Commandes - Calculs auto'!AJ9</f>
        <v>0</v>
      </c>
      <c r="AK29" s="95">
        <f>AJ29+'Commandes - Calculs auto'!AK29-'Commandes - Calculs auto'!AK9</f>
        <v>0</v>
      </c>
      <c r="AL29" s="95">
        <f>AK29+'Commandes - Calculs auto'!AL29-'Commandes - Calculs auto'!AL9</f>
        <v>0</v>
      </c>
      <c r="AM29" s="95">
        <f>AL29+'Commandes - Calculs auto'!AM29-'Commandes - Calculs auto'!AM9</f>
        <v>0</v>
      </c>
      <c r="AN29" s="95">
        <f>AM29+'Commandes - Calculs auto'!AN29-'Commandes - Calculs auto'!AN9</f>
        <v>0</v>
      </c>
      <c r="AO29" s="95">
        <f>AN29+'Commandes - Calculs auto'!AO29-'Commandes - Calculs auto'!AO9</f>
        <v>0</v>
      </c>
      <c r="AP29" s="95">
        <f>AO29+'Commandes - Calculs auto'!AP29-'Commandes - Calculs auto'!AP9</f>
        <v>0</v>
      </c>
      <c r="AQ29" s="95">
        <f>AP29+'Commandes - Calculs auto'!AQ29-'Commandes - Calculs auto'!AQ9</f>
        <v>0</v>
      </c>
      <c r="AR29" s="95">
        <f>AQ29+'Commandes - Calculs auto'!AR29-'Commandes - Calculs auto'!AR9</f>
        <v>0</v>
      </c>
      <c r="AS29" s="95">
        <f>AR29+'Commandes - Calculs auto'!AS29-'Commandes - Calculs auto'!AS9</f>
        <v>0</v>
      </c>
      <c r="AT29" s="95">
        <f>AS29+'Commandes - Calculs auto'!AT29-'Commandes - Calculs auto'!AT9</f>
        <v>0</v>
      </c>
      <c r="AU29" s="95">
        <f>AT29+'Commandes - Calculs auto'!AU29-'Commandes - Calculs auto'!AU9</f>
        <v>0</v>
      </c>
      <c r="AV29" s="95">
        <f>AU29+'Commandes - Calculs auto'!AV29-'Commandes - Calculs auto'!AV9</f>
        <v>0</v>
      </c>
      <c r="AW29" s="95">
        <f>AV29+'Commandes - Calculs auto'!AW29-'Commandes - Calculs auto'!AW9</f>
        <v>0</v>
      </c>
      <c r="AX29" s="95">
        <f>AW29+'Commandes - Calculs auto'!AX29-'Commandes - Calculs auto'!AX9</f>
        <v>0</v>
      </c>
      <c r="AY29" s="95">
        <f>AX29+'Commandes - Calculs auto'!AY29-'Commandes - Calculs auto'!AY9</f>
        <v>0</v>
      </c>
      <c r="AZ29" s="95">
        <f>AY29+'Commandes - Calculs auto'!AZ29-'Commandes - Calculs auto'!AZ9</f>
        <v>0</v>
      </c>
      <c r="BA29" s="95">
        <f>AZ29+'Commandes - Calculs auto'!BA29-'Commandes - Calculs auto'!BA9</f>
        <v>0</v>
      </c>
      <c r="BB29" s="95">
        <f>BA29+'Commandes - Calculs auto'!BB29-'Commandes - Calculs auto'!BB9</f>
        <v>0</v>
      </c>
      <c r="BC29" s="95">
        <f>BB29+'Commandes - Calculs auto'!BC29-'Commandes - Calculs auto'!BC9</f>
        <v>0</v>
      </c>
      <c r="BD29" s="95">
        <f>BC29+'Commandes - Calculs auto'!BD29-'Commandes - Calculs auto'!BD9</f>
        <v>0</v>
      </c>
      <c r="BE29" s="95">
        <f>BD29+'Commandes - Calculs auto'!BE29-'Commandes - Calculs auto'!BE9</f>
        <v>0</v>
      </c>
      <c r="BF29" s="95">
        <f>BE29+'Commandes - Calculs auto'!BF29-'Commandes - Calculs auto'!BF9</f>
        <v>0</v>
      </c>
      <c r="BG29" s="95">
        <f>BF29+'Commandes - Calculs auto'!BG29-'Commandes - Calculs auto'!BG9</f>
        <v>0</v>
      </c>
      <c r="BH29" s="95">
        <f>BG29+'Commandes - Calculs auto'!BH29-'Commandes - Calculs auto'!BH9</f>
        <v>0</v>
      </c>
      <c r="BI29" s="95">
        <f>BH29+'Commandes - Calculs auto'!BI29-'Commandes - Calculs auto'!BI9</f>
        <v>0</v>
      </c>
      <c r="BJ29" s="95">
        <f>BI29+'Commandes - Calculs auto'!BJ29-'Commandes - Calculs auto'!BJ9</f>
        <v>0</v>
      </c>
      <c r="BK29" s="100"/>
    </row>
    <row r="30" spans="2:63" ht="15" customHeight="1">
      <c r="B30" s="71" t="str">
        <f>Config!$B$15</f>
        <v>Activité de revenu 2</v>
      </c>
      <c r="C30" s="95">
        <f>'Commandes - Calculs auto'!C30-'Commandes - Calculs auto'!C10</f>
        <v>0</v>
      </c>
      <c r="D30" s="95">
        <f>C30+'Commandes - Calculs auto'!D30-'Commandes - Calculs auto'!D10</f>
        <v>0</v>
      </c>
      <c r="E30" s="95">
        <f>D30+'Commandes - Calculs auto'!E30-'Commandes - Calculs auto'!E10</f>
        <v>0</v>
      </c>
      <c r="F30" s="95">
        <f>E30+'Commandes - Calculs auto'!F30-'Commandes - Calculs auto'!F10</f>
        <v>0</v>
      </c>
      <c r="G30" s="95">
        <f>F30+'Commandes - Calculs auto'!G30-'Commandes - Calculs auto'!G10</f>
        <v>0</v>
      </c>
      <c r="H30" s="95">
        <f>G30+'Commandes - Calculs auto'!H30-'Commandes - Calculs auto'!H10</f>
        <v>0</v>
      </c>
      <c r="I30" s="95">
        <f>H30+'Commandes - Calculs auto'!I30-'Commandes - Calculs auto'!I10</f>
        <v>0</v>
      </c>
      <c r="J30" s="95">
        <f>I30+'Commandes - Calculs auto'!J30-'Commandes - Calculs auto'!J10</f>
        <v>0</v>
      </c>
      <c r="K30" s="95">
        <f>J30+'Commandes - Calculs auto'!K30-'Commandes - Calculs auto'!K10</f>
        <v>0</v>
      </c>
      <c r="L30" s="95">
        <f>K30+'Commandes - Calculs auto'!L30-'Commandes - Calculs auto'!L10</f>
        <v>0</v>
      </c>
      <c r="M30" s="95">
        <f>L30+'Commandes - Calculs auto'!M30-'Commandes - Calculs auto'!M10</f>
        <v>0</v>
      </c>
      <c r="N30" s="95">
        <f>M30+'Commandes - Calculs auto'!N30-'Commandes - Calculs auto'!N10</f>
        <v>0</v>
      </c>
      <c r="O30" s="95">
        <f>N30+'Commandes - Calculs auto'!O30-'Commandes - Calculs auto'!O10</f>
        <v>0</v>
      </c>
      <c r="P30" s="95">
        <f>O30+'Commandes - Calculs auto'!P30-'Commandes - Calculs auto'!P10</f>
        <v>0</v>
      </c>
      <c r="Q30" s="95">
        <f>P30+'Commandes - Calculs auto'!Q30-'Commandes - Calculs auto'!Q10</f>
        <v>0</v>
      </c>
      <c r="R30" s="95">
        <f>Q30+'Commandes - Calculs auto'!R30-'Commandes - Calculs auto'!R10</f>
        <v>0</v>
      </c>
      <c r="S30" s="95">
        <f>R30+'Commandes - Calculs auto'!S30-'Commandes - Calculs auto'!S10</f>
        <v>0</v>
      </c>
      <c r="T30" s="95">
        <f>S30+'Commandes - Calculs auto'!T30-'Commandes - Calculs auto'!T10</f>
        <v>0</v>
      </c>
      <c r="U30" s="95">
        <f>T30+'Commandes - Calculs auto'!U30-'Commandes - Calculs auto'!U10</f>
        <v>0</v>
      </c>
      <c r="V30" s="95">
        <f>U30+'Commandes - Calculs auto'!V30-'Commandes - Calculs auto'!V10</f>
        <v>0</v>
      </c>
      <c r="W30" s="95">
        <f>V30+'Commandes - Calculs auto'!W30-'Commandes - Calculs auto'!W10</f>
        <v>0</v>
      </c>
      <c r="X30" s="95">
        <f>W30+'Commandes - Calculs auto'!X30-'Commandes - Calculs auto'!X10</f>
        <v>0</v>
      </c>
      <c r="Y30" s="95">
        <f>X30+'Commandes - Calculs auto'!Y30-'Commandes - Calculs auto'!Y10</f>
        <v>0</v>
      </c>
      <c r="Z30" s="95">
        <f>Y30+'Commandes - Calculs auto'!Z30-'Commandes - Calculs auto'!Z10</f>
        <v>0</v>
      </c>
      <c r="AA30" s="95">
        <f>Z30+'Commandes - Calculs auto'!AA30-'Commandes - Calculs auto'!AA10</f>
        <v>0</v>
      </c>
      <c r="AB30" s="95">
        <f>AA30+'Commandes - Calculs auto'!AB30-'Commandes - Calculs auto'!AB10</f>
        <v>0</v>
      </c>
      <c r="AC30" s="95">
        <f>AB30+'Commandes - Calculs auto'!AC30-'Commandes - Calculs auto'!AC10</f>
        <v>0</v>
      </c>
      <c r="AD30" s="95">
        <f>AC30+'Commandes - Calculs auto'!AD30-'Commandes - Calculs auto'!AD10</f>
        <v>0</v>
      </c>
      <c r="AE30" s="95">
        <f>AD30+'Commandes - Calculs auto'!AE30-'Commandes - Calculs auto'!AE10</f>
        <v>0</v>
      </c>
      <c r="AF30" s="95">
        <f>AE30+'Commandes - Calculs auto'!AF30-'Commandes - Calculs auto'!AF10</f>
        <v>0</v>
      </c>
      <c r="AG30" s="95">
        <f>AF30+'Commandes - Calculs auto'!AG30-'Commandes - Calculs auto'!AG10</f>
        <v>0</v>
      </c>
      <c r="AH30" s="95">
        <f>AG30+'Commandes - Calculs auto'!AH30-'Commandes - Calculs auto'!AH10</f>
        <v>0</v>
      </c>
      <c r="AI30" s="95">
        <f>AH30+'Commandes - Calculs auto'!AI30-'Commandes - Calculs auto'!AI10</f>
        <v>0</v>
      </c>
      <c r="AJ30" s="95">
        <f>AI30+'Commandes - Calculs auto'!AJ30-'Commandes - Calculs auto'!AJ10</f>
        <v>0</v>
      </c>
      <c r="AK30" s="95">
        <f>AJ30+'Commandes - Calculs auto'!AK30-'Commandes - Calculs auto'!AK10</f>
        <v>0</v>
      </c>
      <c r="AL30" s="95">
        <f>AK30+'Commandes - Calculs auto'!AL30-'Commandes - Calculs auto'!AL10</f>
        <v>0</v>
      </c>
      <c r="AM30" s="95">
        <f>AL30+'Commandes - Calculs auto'!AM30-'Commandes - Calculs auto'!AM10</f>
        <v>0</v>
      </c>
      <c r="AN30" s="95">
        <f>AM30+'Commandes - Calculs auto'!AN30-'Commandes - Calculs auto'!AN10</f>
        <v>0</v>
      </c>
      <c r="AO30" s="95">
        <f>AN30+'Commandes - Calculs auto'!AO30-'Commandes - Calculs auto'!AO10</f>
        <v>0</v>
      </c>
      <c r="AP30" s="95">
        <f>AO30+'Commandes - Calculs auto'!AP30-'Commandes - Calculs auto'!AP10</f>
        <v>0</v>
      </c>
      <c r="AQ30" s="95">
        <f>AP30+'Commandes - Calculs auto'!AQ30-'Commandes - Calculs auto'!AQ10</f>
        <v>0</v>
      </c>
      <c r="AR30" s="95">
        <f>AQ30+'Commandes - Calculs auto'!AR30-'Commandes - Calculs auto'!AR10</f>
        <v>0</v>
      </c>
      <c r="AS30" s="95">
        <f>AR30+'Commandes - Calculs auto'!AS30-'Commandes - Calculs auto'!AS10</f>
        <v>0</v>
      </c>
      <c r="AT30" s="95">
        <f>AS30+'Commandes - Calculs auto'!AT30-'Commandes - Calculs auto'!AT10</f>
        <v>0</v>
      </c>
      <c r="AU30" s="95">
        <f>AT30+'Commandes - Calculs auto'!AU30-'Commandes - Calculs auto'!AU10</f>
        <v>0</v>
      </c>
      <c r="AV30" s="95">
        <f>AU30+'Commandes - Calculs auto'!AV30-'Commandes - Calculs auto'!AV10</f>
        <v>0</v>
      </c>
      <c r="AW30" s="95">
        <f>AV30+'Commandes - Calculs auto'!AW30-'Commandes - Calculs auto'!AW10</f>
        <v>0</v>
      </c>
      <c r="AX30" s="95">
        <f>AW30+'Commandes - Calculs auto'!AX30-'Commandes - Calculs auto'!AX10</f>
        <v>0</v>
      </c>
      <c r="AY30" s="95">
        <f>AX30+'Commandes - Calculs auto'!AY30-'Commandes - Calculs auto'!AY10</f>
        <v>0</v>
      </c>
      <c r="AZ30" s="95">
        <f>AY30+'Commandes - Calculs auto'!AZ30-'Commandes - Calculs auto'!AZ10</f>
        <v>0</v>
      </c>
      <c r="BA30" s="95">
        <f>AZ30+'Commandes - Calculs auto'!BA30-'Commandes - Calculs auto'!BA10</f>
        <v>0</v>
      </c>
      <c r="BB30" s="95">
        <f>BA30+'Commandes - Calculs auto'!BB30-'Commandes - Calculs auto'!BB10</f>
        <v>0</v>
      </c>
      <c r="BC30" s="95">
        <f>BB30+'Commandes - Calculs auto'!BC30-'Commandes - Calculs auto'!BC10</f>
        <v>0</v>
      </c>
      <c r="BD30" s="95">
        <f>BC30+'Commandes - Calculs auto'!BD30-'Commandes - Calculs auto'!BD10</f>
        <v>0</v>
      </c>
      <c r="BE30" s="95">
        <f>BD30+'Commandes - Calculs auto'!BE30-'Commandes - Calculs auto'!BE10</f>
        <v>0</v>
      </c>
      <c r="BF30" s="95">
        <f>BE30+'Commandes - Calculs auto'!BF30-'Commandes - Calculs auto'!BF10</f>
        <v>0</v>
      </c>
      <c r="BG30" s="95">
        <f>BF30+'Commandes - Calculs auto'!BG30-'Commandes - Calculs auto'!BG10</f>
        <v>0</v>
      </c>
      <c r="BH30" s="95">
        <f>BG30+'Commandes - Calculs auto'!BH30-'Commandes - Calculs auto'!BH10</f>
        <v>0</v>
      </c>
      <c r="BI30" s="95">
        <f>BH30+'Commandes - Calculs auto'!BI30-'Commandes - Calculs auto'!BI10</f>
        <v>0</v>
      </c>
      <c r="BJ30" s="95">
        <f>BI30+'Commandes - Calculs auto'!BJ30-'Commandes - Calculs auto'!BJ10</f>
        <v>0</v>
      </c>
      <c r="BK30" s="100"/>
    </row>
    <row r="31" spans="2:63" ht="15" customHeight="1">
      <c r="B31" s="71" t="str">
        <f>Config!$B$16</f>
        <v>ETC …</v>
      </c>
      <c r="C31" s="95">
        <f>'Commandes - Calculs auto'!C31-'Commandes - Calculs auto'!C11</f>
        <v>0</v>
      </c>
      <c r="D31" s="95">
        <f>C31+'Commandes - Calculs auto'!D31-'Commandes - Calculs auto'!D11</f>
        <v>0</v>
      </c>
      <c r="E31" s="95">
        <f>D31+'Commandes - Calculs auto'!E31-'Commandes - Calculs auto'!E11</f>
        <v>0</v>
      </c>
      <c r="F31" s="95">
        <f>E31+'Commandes - Calculs auto'!F31-'Commandes - Calculs auto'!F11</f>
        <v>0</v>
      </c>
      <c r="G31" s="95">
        <f>F31+'Commandes - Calculs auto'!G31-'Commandes - Calculs auto'!G11</f>
        <v>0</v>
      </c>
      <c r="H31" s="95">
        <f>G31+'Commandes - Calculs auto'!H31-'Commandes - Calculs auto'!H11</f>
        <v>0</v>
      </c>
      <c r="I31" s="95">
        <f>H31+'Commandes - Calculs auto'!I31-'Commandes - Calculs auto'!I11</f>
        <v>0</v>
      </c>
      <c r="J31" s="95">
        <f>I31+'Commandes - Calculs auto'!J31-'Commandes - Calculs auto'!J11</f>
        <v>0</v>
      </c>
      <c r="K31" s="95">
        <f>J31+'Commandes - Calculs auto'!K31-'Commandes - Calculs auto'!K11</f>
        <v>0</v>
      </c>
      <c r="L31" s="95">
        <f>K31+'Commandes - Calculs auto'!L31-'Commandes - Calculs auto'!L11</f>
        <v>0</v>
      </c>
      <c r="M31" s="95">
        <f>L31+'Commandes - Calculs auto'!M31-'Commandes - Calculs auto'!M11</f>
        <v>0</v>
      </c>
      <c r="N31" s="95">
        <f>M31+'Commandes - Calculs auto'!N31-'Commandes - Calculs auto'!N11</f>
        <v>0</v>
      </c>
      <c r="O31" s="95">
        <f>N31+'Commandes - Calculs auto'!O31-'Commandes - Calculs auto'!O11</f>
        <v>0</v>
      </c>
      <c r="P31" s="95">
        <f>O31+'Commandes - Calculs auto'!P31-'Commandes - Calculs auto'!P11</f>
        <v>0</v>
      </c>
      <c r="Q31" s="95">
        <f>P31+'Commandes - Calculs auto'!Q31-'Commandes - Calculs auto'!Q11</f>
        <v>0</v>
      </c>
      <c r="R31" s="95">
        <f>Q31+'Commandes - Calculs auto'!R31-'Commandes - Calculs auto'!R11</f>
        <v>0</v>
      </c>
      <c r="S31" s="95">
        <f>R31+'Commandes - Calculs auto'!S31-'Commandes - Calculs auto'!S11</f>
        <v>0</v>
      </c>
      <c r="T31" s="95">
        <f>S31+'Commandes - Calculs auto'!T31-'Commandes - Calculs auto'!T11</f>
        <v>0</v>
      </c>
      <c r="U31" s="95">
        <f>T31+'Commandes - Calculs auto'!U31-'Commandes - Calculs auto'!U11</f>
        <v>0</v>
      </c>
      <c r="V31" s="95">
        <f>U31+'Commandes - Calculs auto'!V31-'Commandes - Calculs auto'!V11</f>
        <v>0</v>
      </c>
      <c r="W31" s="95">
        <f>V31+'Commandes - Calculs auto'!W31-'Commandes - Calculs auto'!W11</f>
        <v>0</v>
      </c>
      <c r="X31" s="95">
        <f>W31+'Commandes - Calculs auto'!X31-'Commandes - Calculs auto'!X11</f>
        <v>0</v>
      </c>
      <c r="Y31" s="95">
        <f>X31+'Commandes - Calculs auto'!Y31-'Commandes - Calculs auto'!Y11</f>
        <v>0</v>
      </c>
      <c r="Z31" s="95">
        <f>Y31+'Commandes - Calculs auto'!Z31-'Commandes - Calculs auto'!Z11</f>
        <v>0</v>
      </c>
      <c r="AA31" s="95">
        <f>Z31+'Commandes - Calculs auto'!AA31-'Commandes - Calculs auto'!AA11</f>
        <v>0</v>
      </c>
      <c r="AB31" s="95">
        <f>AA31+'Commandes - Calculs auto'!AB31-'Commandes - Calculs auto'!AB11</f>
        <v>0</v>
      </c>
      <c r="AC31" s="95">
        <f>AB31+'Commandes - Calculs auto'!AC31-'Commandes - Calculs auto'!AC11</f>
        <v>0</v>
      </c>
      <c r="AD31" s="95">
        <f>AC31+'Commandes - Calculs auto'!AD31-'Commandes - Calculs auto'!AD11</f>
        <v>0</v>
      </c>
      <c r="AE31" s="95">
        <f>AD31+'Commandes - Calculs auto'!AE31-'Commandes - Calculs auto'!AE11</f>
        <v>0</v>
      </c>
      <c r="AF31" s="95">
        <f>AE31+'Commandes - Calculs auto'!AF31-'Commandes - Calculs auto'!AF11</f>
        <v>0</v>
      </c>
      <c r="AG31" s="95">
        <f>AF31+'Commandes - Calculs auto'!AG31-'Commandes - Calculs auto'!AG11</f>
        <v>0</v>
      </c>
      <c r="AH31" s="95">
        <f>AG31+'Commandes - Calculs auto'!AH31-'Commandes - Calculs auto'!AH11</f>
        <v>0</v>
      </c>
      <c r="AI31" s="95">
        <f>AH31+'Commandes - Calculs auto'!AI31-'Commandes - Calculs auto'!AI11</f>
        <v>0</v>
      </c>
      <c r="AJ31" s="95">
        <f>AI31+'Commandes - Calculs auto'!AJ31-'Commandes - Calculs auto'!AJ11</f>
        <v>0</v>
      </c>
      <c r="AK31" s="95">
        <f>AJ31+'Commandes - Calculs auto'!AK31-'Commandes - Calculs auto'!AK11</f>
        <v>0</v>
      </c>
      <c r="AL31" s="95">
        <f>AK31+'Commandes - Calculs auto'!AL31-'Commandes - Calculs auto'!AL11</f>
        <v>0</v>
      </c>
      <c r="AM31" s="95">
        <f>AL31+'Commandes - Calculs auto'!AM31-'Commandes - Calculs auto'!AM11</f>
        <v>0</v>
      </c>
      <c r="AN31" s="95">
        <f>AM31+'Commandes - Calculs auto'!AN31-'Commandes - Calculs auto'!AN11</f>
        <v>0</v>
      </c>
      <c r="AO31" s="95">
        <f>AN31+'Commandes - Calculs auto'!AO31-'Commandes - Calculs auto'!AO11</f>
        <v>0</v>
      </c>
      <c r="AP31" s="95">
        <f>AO31+'Commandes - Calculs auto'!AP31-'Commandes - Calculs auto'!AP11</f>
        <v>0</v>
      </c>
      <c r="AQ31" s="95">
        <f>AP31+'Commandes - Calculs auto'!AQ31-'Commandes - Calculs auto'!AQ11</f>
        <v>0</v>
      </c>
      <c r="AR31" s="95">
        <f>AQ31+'Commandes - Calculs auto'!AR31-'Commandes - Calculs auto'!AR11</f>
        <v>0</v>
      </c>
      <c r="AS31" s="95">
        <f>AR31+'Commandes - Calculs auto'!AS31-'Commandes - Calculs auto'!AS11</f>
        <v>0</v>
      </c>
      <c r="AT31" s="95">
        <f>AS31+'Commandes - Calculs auto'!AT31-'Commandes - Calculs auto'!AT11</f>
        <v>0</v>
      </c>
      <c r="AU31" s="95">
        <f>AT31+'Commandes - Calculs auto'!AU31-'Commandes - Calculs auto'!AU11</f>
        <v>0</v>
      </c>
      <c r="AV31" s="95">
        <f>AU31+'Commandes - Calculs auto'!AV31-'Commandes - Calculs auto'!AV11</f>
        <v>0</v>
      </c>
      <c r="AW31" s="95">
        <f>AV31+'Commandes - Calculs auto'!AW31-'Commandes - Calculs auto'!AW11</f>
        <v>0</v>
      </c>
      <c r="AX31" s="95">
        <f>AW31+'Commandes - Calculs auto'!AX31-'Commandes - Calculs auto'!AX11</f>
        <v>0</v>
      </c>
      <c r="AY31" s="95">
        <f>AX31+'Commandes - Calculs auto'!AY31-'Commandes - Calculs auto'!AY11</f>
        <v>0</v>
      </c>
      <c r="AZ31" s="95">
        <f>AY31+'Commandes - Calculs auto'!AZ31-'Commandes - Calculs auto'!AZ11</f>
        <v>0</v>
      </c>
      <c r="BA31" s="95">
        <f>AZ31+'Commandes - Calculs auto'!BA31-'Commandes - Calculs auto'!BA11</f>
        <v>0</v>
      </c>
      <c r="BB31" s="95">
        <f>BA31+'Commandes - Calculs auto'!BB31-'Commandes - Calculs auto'!BB11</f>
        <v>0</v>
      </c>
      <c r="BC31" s="95">
        <f>BB31+'Commandes - Calculs auto'!BC31-'Commandes - Calculs auto'!BC11</f>
        <v>0</v>
      </c>
      <c r="BD31" s="95">
        <f>BC31+'Commandes - Calculs auto'!BD31-'Commandes - Calculs auto'!BD11</f>
        <v>0</v>
      </c>
      <c r="BE31" s="95">
        <f>BD31+'Commandes - Calculs auto'!BE31-'Commandes - Calculs auto'!BE11</f>
        <v>0</v>
      </c>
      <c r="BF31" s="95">
        <f>BE31+'Commandes - Calculs auto'!BF31-'Commandes - Calculs auto'!BF11</f>
        <v>0</v>
      </c>
      <c r="BG31" s="95">
        <f>BF31+'Commandes - Calculs auto'!BG31-'Commandes - Calculs auto'!BG11</f>
        <v>0</v>
      </c>
      <c r="BH31" s="95">
        <f>BG31+'Commandes - Calculs auto'!BH31-'Commandes - Calculs auto'!BH11</f>
        <v>0</v>
      </c>
      <c r="BI31" s="95">
        <f>BH31+'Commandes - Calculs auto'!BI31-'Commandes - Calculs auto'!BI11</f>
        <v>0</v>
      </c>
      <c r="BJ31" s="95">
        <f>BI31+'Commandes - Calculs auto'!BJ31-'Commandes - Calculs auto'!BJ11</f>
        <v>0</v>
      </c>
      <c r="BK31" s="100"/>
    </row>
    <row r="32" spans="2:63" ht="15" customHeight="1">
      <c r="B32" s="71">
        <f>Config!$B$17</f>
        <v>0</v>
      </c>
      <c r="C32" s="95">
        <f>'Commandes - Calculs auto'!C32-'Commandes - Calculs auto'!C12</f>
        <v>0</v>
      </c>
      <c r="D32" s="95">
        <f>C32+'Commandes - Calculs auto'!D32-'Commandes - Calculs auto'!D12</f>
        <v>0</v>
      </c>
      <c r="E32" s="95">
        <f>D32+'Commandes - Calculs auto'!E32-'Commandes - Calculs auto'!E12</f>
        <v>0</v>
      </c>
      <c r="F32" s="95">
        <f>E32+'Commandes - Calculs auto'!F32-'Commandes - Calculs auto'!F12</f>
        <v>0</v>
      </c>
      <c r="G32" s="95">
        <f>F32+'Commandes - Calculs auto'!G32-'Commandes - Calculs auto'!G12</f>
        <v>0</v>
      </c>
      <c r="H32" s="95">
        <f>G32+'Commandes - Calculs auto'!H32-'Commandes - Calculs auto'!H12</f>
        <v>0</v>
      </c>
      <c r="I32" s="95">
        <f>H32+'Commandes - Calculs auto'!I32-'Commandes - Calculs auto'!I12</f>
        <v>0</v>
      </c>
      <c r="J32" s="95">
        <f>I32+'Commandes - Calculs auto'!J32-'Commandes - Calculs auto'!J12</f>
        <v>0</v>
      </c>
      <c r="K32" s="95">
        <f>J32+'Commandes - Calculs auto'!K32-'Commandes - Calculs auto'!K12</f>
        <v>0</v>
      </c>
      <c r="L32" s="95">
        <f>K32+'Commandes - Calculs auto'!L32-'Commandes - Calculs auto'!L12</f>
        <v>0</v>
      </c>
      <c r="M32" s="95">
        <f>L32+'Commandes - Calculs auto'!M32-'Commandes - Calculs auto'!M12</f>
        <v>0</v>
      </c>
      <c r="N32" s="95">
        <f>M32+'Commandes - Calculs auto'!N32-'Commandes - Calculs auto'!N12</f>
        <v>0</v>
      </c>
      <c r="O32" s="95">
        <f>N32+'Commandes - Calculs auto'!O32-'Commandes - Calculs auto'!O12</f>
        <v>0</v>
      </c>
      <c r="P32" s="95">
        <f>O32+'Commandes - Calculs auto'!P32-'Commandes - Calculs auto'!P12</f>
        <v>0</v>
      </c>
      <c r="Q32" s="95">
        <f>P32+'Commandes - Calculs auto'!Q32-'Commandes - Calculs auto'!Q12</f>
        <v>0</v>
      </c>
      <c r="R32" s="95">
        <f>Q32+'Commandes - Calculs auto'!R32-'Commandes - Calculs auto'!R12</f>
        <v>0</v>
      </c>
      <c r="S32" s="95">
        <f>R32+'Commandes - Calculs auto'!S32-'Commandes - Calculs auto'!S12</f>
        <v>0</v>
      </c>
      <c r="T32" s="95">
        <f>S32+'Commandes - Calculs auto'!T32-'Commandes - Calculs auto'!T12</f>
        <v>0</v>
      </c>
      <c r="U32" s="95">
        <f>T32+'Commandes - Calculs auto'!U32-'Commandes - Calculs auto'!U12</f>
        <v>0</v>
      </c>
      <c r="V32" s="95">
        <f>U32+'Commandes - Calculs auto'!V32-'Commandes - Calculs auto'!V12</f>
        <v>0</v>
      </c>
      <c r="W32" s="95">
        <f>V32+'Commandes - Calculs auto'!W32-'Commandes - Calculs auto'!W12</f>
        <v>0</v>
      </c>
      <c r="X32" s="95">
        <f>W32+'Commandes - Calculs auto'!X32-'Commandes - Calculs auto'!X12</f>
        <v>0</v>
      </c>
      <c r="Y32" s="95">
        <f>X32+'Commandes - Calculs auto'!Y32-'Commandes - Calculs auto'!Y12</f>
        <v>0</v>
      </c>
      <c r="Z32" s="95">
        <f>Y32+'Commandes - Calculs auto'!Z32-'Commandes - Calculs auto'!Z12</f>
        <v>0</v>
      </c>
      <c r="AA32" s="95">
        <f>Z32+'Commandes - Calculs auto'!AA32-'Commandes - Calculs auto'!AA12</f>
        <v>0</v>
      </c>
      <c r="AB32" s="95">
        <f>AA32+'Commandes - Calculs auto'!AB32-'Commandes - Calculs auto'!AB12</f>
        <v>0</v>
      </c>
      <c r="AC32" s="95">
        <f>AB32+'Commandes - Calculs auto'!AC32-'Commandes - Calculs auto'!AC12</f>
        <v>0</v>
      </c>
      <c r="AD32" s="95">
        <f>AC32+'Commandes - Calculs auto'!AD32-'Commandes - Calculs auto'!AD12</f>
        <v>0</v>
      </c>
      <c r="AE32" s="95">
        <f>AD32+'Commandes - Calculs auto'!AE32-'Commandes - Calculs auto'!AE12</f>
        <v>0</v>
      </c>
      <c r="AF32" s="95">
        <f>AE32+'Commandes - Calculs auto'!AF32-'Commandes - Calculs auto'!AF12</f>
        <v>0</v>
      </c>
      <c r="AG32" s="95">
        <f>AF32+'Commandes - Calculs auto'!AG32-'Commandes - Calculs auto'!AG12</f>
        <v>0</v>
      </c>
      <c r="AH32" s="95">
        <f>AG32+'Commandes - Calculs auto'!AH32-'Commandes - Calculs auto'!AH12</f>
        <v>0</v>
      </c>
      <c r="AI32" s="95">
        <f>AH32+'Commandes - Calculs auto'!AI32-'Commandes - Calculs auto'!AI12</f>
        <v>0</v>
      </c>
      <c r="AJ32" s="95">
        <f>AI32+'Commandes - Calculs auto'!AJ32-'Commandes - Calculs auto'!AJ12</f>
        <v>0</v>
      </c>
      <c r="AK32" s="95">
        <f>AJ32+'Commandes - Calculs auto'!AK32-'Commandes - Calculs auto'!AK12</f>
        <v>0</v>
      </c>
      <c r="AL32" s="95">
        <f>AK32+'Commandes - Calculs auto'!AL32-'Commandes - Calculs auto'!AL12</f>
        <v>0</v>
      </c>
      <c r="AM32" s="95">
        <f>AL32+'Commandes - Calculs auto'!AM32-'Commandes - Calculs auto'!AM12</f>
        <v>0</v>
      </c>
      <c r="AN32" s="95">
        <f>AM32+'Commandes - Calculs auto'!AN32-'Commandes - Calculs auto'!AN12</f>
        <v>0</v>
      </c>
      <c r="AO32" s="95">
        <f>AN32+'Commandes - Calculs auto'!AO32-'Commandes - Calculs auto'!AO12</f>
        <v>0</v>
      </c>
      <c r="AP32" s="95">
        <f>AO32+'Commandes - Calculs auto'!AP32-'Commandes - Calculs auto'!AP12</f>
        <v>0</v>
      </c>
      <c r="AQ32" s="95">
        <f>AP32+'Commandes - Calculs auto'!AQ32-'Commandes - Calculs auto'!AQ12</f>
        <v>0</v>
      </c>
      <c r="AR32" s="95">
        <f>AQ32+'Commandes - Calculs auto'!AR32-'Commandes - Calculs auto'!AR12</f>
        <v>0</v>
      </c>
      <c r="AS32" s="95">
        <f>AR32+'Commandes - Calculs auto'!AS32-'Commandes - Calculs auto'!AS12</f>
        <v>0</v>
      </c>
      <c r="AT32" s="95">
        <f>AS32+'Commandes - Calculs auto'!AT32-'Commandes - Calculs auto'!AT12</f>
        <v>0</v>
      </c>
      <c r="AU32" s="95">
        <f>AT32+'Commandes - Calculs auto'!AU32-'Commandes - Calculs auto'!AU12</f>
        <v>0</v>
      </c>
      <c r="AV32" s="95">
        <f>AU32+'Commandes - Calculs auto'!AV32-'Commandes - Calculs auto'!AV12</f>
        <v>0</v>
      </c>
      <c r="AW32" s="95">
        <f>AV32+'Commandes - Calculs auto'!AW32-'Commandes - Calculs auto'!AW12</f>
        <v>0</v>
      </c>
      <c r="AX32" s="95">
        <f>AW32+'Commandes - Calculs auto'!AX32-'Commandes - Calculs auto'!AX12</f>
        <v>0</v>
      </c>
      <c r="AY32" s="95">
        <f>AX32+'Commandes - Calculs auto'!AY32-'Commandes - Calculs auto'!AY12</f>
        <v>0</v>
      </c>
      <c r="AZ32" s="95">
        <f>AY32+'Commandes - Calculs auto'!AZ32-'Commandes - Calculs auto'!AZ12</f>
        <v>0</v>
      </c>
      <c r="BA32" s="95">
        <f>AZ32+'Commandes - Calculs auto'!BA32-'Commandes - Calculs auto'!BA12</f>
        <v>0</v>
      </c>
      <c r="BB32" s="95">
        <f>BA32+'Commandes - Calculs auto'!BB32-'Commandes - Calculs auto'!BB12</f>
        <v>0</v>
      </c>
      <c r="BC32" s="95">
        <f>BB32+'Commandes - Calculs auto'!BC32-'Commandes - Calculs auto'!BC12</f>
        <v>0</v>
      </c>
      <c r="BD32" s="95">
        <f>BC32+'Commandes - Calculs auto'!BD32-'Commandes - Calculs auto'!BD12</f>
        <v>0</v>
      </c>
      <c r="BE32" s="95">
        <f>BD32+'Commandes - Calculs auto'!BE32-'Commandes - Calculs auto'!BE12</f>
        <v>0</v>
      </c>
      <c r="BF32" s="95">
        <f>BE32+'Commandes - Calculs auto'!BF32-'Commandes - Calculs auto'!BF12</f>
        <v>0</v>
      </c>
      <c r="BG32" s="95">
        <f>BF32+'Commandes - Calculs auto'!BG32-'Commandes - Calculs auto'!BG12</f>
        <v>0</v>
      </c>
      <c r="BH32" s="95">
        <f>BG32+'Commandes - Calculs auto'!BH32-'Commandes - Calculs auto'!BH12</f>
        <v>0</v>
      </c>
      <c r="BI32" s="95">
        <f>BH32+'Commandes - Calculs auto'!BI32-'Commandes - Calculs auto'!BI12</f>
        <v>0</v>
      </c>
      <c r="BJ32" s="95">
        <f>BI32+'Commandes - Calculs auto'!BJ32-'Commandes - Calculs auto'!BJ12</f>
        <v>0</v>
      </c>
      <c r="BK32" s="100"/>
    </row>
    <row r="33" spans="2:63" ht="15" customHeight="1">
      <c r="B33" s="71">
        <f>Config!$B$18</f>
        <v>0</v>
      </c>
      <c r="C33" s="95">
        <f>'Commandes - Calculs auto'!C33-'Commandes - Calculs auto'!C13</f>
        <v>0</v>
      </c>
      <c r="D33" s="95">
        <f>C33+'Commandes - Calculs auto'!D33-'Commandes - Calculs auto'!D13</f>
        <v>0</v>
      </c>
      <c r="E33" s="95">
        <f>D33+'Commandes - Calculs auto'!E33-'Commandes - Calculs auto'!E13</f>
        <v>0</v>
      </c>
      <c r="F33" s="95">
        <f>E33+'Commandes - Calculs auto'!F33-'Commandes - Calculs auto'!F13</f>
        <v>0</v>
      </c>
      <c r="G33" s="95">
        <f>F33+'Commandes - Calculs auto'!G33-'Commandes - Calculs auto'!G13</f>
        <v>0</v>
      </c>
      <c r="H33" s="95">
        <f>G33+'Commandes - Calculs auto'!H33-'Commandes - Calculs auto'!H13</f>
        <v>0</v>
      </c>
      <c r="I33" s="95">
        <f>H33+'Commandes - Calculs auto'!I33-'Commandes - Calculs auto'!I13</f>
        <v>0</v>
      </c>
      <c r="J33" s="95">
        <f>I33+'Commandes - Calculs auto'!J33-'Commandes - Calculs auto'!J13</f>
        <v>0</v>
      </c>
      <c r="K33" s="95">
        <f>J33+'Commandes - Calculs auto'!K33-'Commandes - Calculs auto'!K13</f>
        <v>0</v>
      </c>
      <c r="L33" s="95">
        <f>K33+'Commandes - Calculs auto'!L33-'Commandes - Calculs auto'!L13</f>
        <v>0</v>
      </c>
      <c r="M33" s="95">
        <f>L33+'Commandes - Calculs auto'!M33-'Commandes - Calculs auto'!M13</f>
        <v>0</v>
      </c>
      <c r="N33" s="95">
        <f>M33+'Commandes - Calculs auto'!N33-'Commandes - Calculs auto'!N13</f>
        <v>0</v>
      </c>
      <c r="O33" s="95">
        <f>N33+'Commandes - Calculs auto'!O33-'Commandes - Calculs auto'!O13</f>
        <v>0</v>
      </c>
      <c r="P33" s="95">
        <f>O33+'Commandes - Calculs auto'!P33-'Commandes - Calculs auto'!P13</f>
        <v>0</v>
      </c>
      <c r="Q33" s="95">
        <f>P33+'Commandes - Calculs auto'!Q33-'Commandes - Calculs auto'!Q13</f>
        <v>0</v>
      </c>
      <c r="R33" s="95">
        <f>Q33+'Commandes - Calculs auto'!R33-'Commandes - Calculs auto'!R13</f>
        <v>0</v>
      </c>
      <c r="S33" s="95">
        <f>R33+'Commandes - Calculs auto'!S33-'Commandes - Calculs auto'!S13</f>
        <v>0</v>
      </c>
      <c r="T33" s="95">
        <f>S33+'Commandes - Calculs auto'!T33-'Commandes - Calculs auto'!T13</f>
        <v>0</v>
      </c>
      <c r="U33" s="95">
        <f>T33+'Commandes - Calculs auto'!U33-'Commandes - Calculs auto'!U13</f>
        <v>0</v>
      </c>
      <c r="V33" s="95">
        <f>U33+'Commandes - Calculs auto'!V33-'Commandes - Calculs auto'!V13</f>
        <v>0</v>
      </c>
      <c r="W33" s="95">
        <f>V33+'Commandes - Calculs auto'!W33-'Commandes - Calculs auto'!W13</f>
        <v>0</v>
      </c>
      <c r="X33" s="95">
        <f>W33+'Commandes - Calculs auto'!X33-'Commandes - Calculs auto'!X13</f>
        <v>0</v>
      </c>
      <c r="Y33" s="95">
        <f>X33+'Commandes - Calculs auto'!Y33-'Commandes - Calculs auto'!Y13</f>
        <v>0</v>
      </c>
      <c r="Z33" s="95">
        <f>Y33+'Commandes - Calculs auto'!Z33-'Commandes - Calculs auto'!Z13</f>
        <v>0</v>
      </c>
      <c r="AA33" s="95">
        <f>Z33+'Commandes - Calculs auto'!AA33-'Commandes - Calculs auto'!AA13</f>
        <v>0</v>
      </c>
      <c r="AB33" s="95">
        <f>AA33+'Commandes - Calculs auto'!AB33-'Commandes - Calculs auto'!AB13</f>
        <v>0</v>
      </c>
      <c r="AC33" s="95">
        <f>AB33+'Commandes - Calculs auto'!AC33-'Commandes - Calculs auto'!AC13</f>
        <v>0</v>
      </c>
      <c r="AD33" s="95">
        <f>AC33+'Commandes - Calculs auto'!AD33-'Commandes - Calculs auto'!AD13</f>
        <v>0</v>
      </c>
      <c r="AE33" s="95">
        <f>AD33+'Commandes - Calculs auto'!AE33-'Commandes - Calculs auto'!AE13</f>
        <v>0</v>
      </c>
      <c r="AF33" s="95">
        <f>AE33+'Commandes - Calculs auto'!AF33-'Commandes - Calculs auto'!AF13</f>
        <v>0</v>
      </c>
      <c r="AG33" s="95">
        <f>AF33+'Commandes - Calculs auto'!AG33-'Commandes - Calculs auto'!AG13</f>
        <v>0</v>
      </c>
      <c r="AH33" s="95">
        <f>AG33+'Commandes - Calculs auto'!AH33-'Commandes - Calculs auto'!AH13</f>
        <v>0</v>
      </c>
      <c r="AI33" s="95">
        <f>AH33+'Commandes - Calculs auto'!AI33-'Commandes - Calculs auto'!AI13</f>
        <v>0</v>
      </c>
      <c r="AJ33" s="95">
        <f>AI33+'Commandes - Calculs auto'!AJ33-'Commandes - Calculs auto'!AJ13</f>
        <v>0</v>
      </c>
      <c r="AK33" s="95">
        <f>AJ33+'Commandes - Calculs auto'!AK33-'Commandes - Calculs auto'!AK13</f>
        <v>0</v>
      </c>
      <c r="AL33" s="95">
        <f>AK33+'Commandes - Calculs auto'!AL33-'Commandes - Calculs auto'!AL13</f>
        <v>0</v>
      </c>
      <c r="AM33" s="95">
        <f>AL33+'Commandes - Calculs auto'!AM33-'Commandes - Calculs auto'!AM13</f>
        <v>0</v>
      </c>
      <c r="AN33" s="95">
        <f>AM33+'Commandes - Calculs auto'!AN33-'Commandes - Calculs auto'!AN13</f>
        <v>0</v>
      </c>
      <c r="AO33" s="95">
        <f>AN33+'Commandes - Calculs auto'!AO33-'Commandes - Calculs auto'!AO13</f>
        <v>0</v>
      </c>
      <c r="AP33" s="95">
        <f>AO33+'Commandes - Calculs auto'!AP33-'Commandes - Calculs auto'!AP13</f>
        <v>0</v>
      </c>
      <c r="AQ33" s="95">
        <f>AP33+'Commandes - Calculs auto'!AQ33-'Commandes - Calculs auto'!AQ13</f>
        <v>0</v>
      </c>
      <c r="AR33" s="95">
        <f>AQ33+'Commandes - Calculs auto'!AR33-'Commandes - Calculs auto'!AR13</f>
        <v>0</v>
      </c>
      <c r="AS33" s="95">
        <f>AR33+'Commandes - Calculs auto'!AS33-'Commandes - Calculs auto'!AS13</f>
        <v>0</v>
      </c>
      <c r="AT33" s="95">
        <f>AS33+'Commandes - Calculs auto'!AT33-'Commandes - Calculs auto'!AT13</f>
        <v>0</v>
      </c>
      <c r="AU33" s="95">
        <f>AT33+'Commandes - Calculs auto'!AU33-'Commandes - Calculs auto'!AU13</f>
        <v>0</v>
      </c>
      <c r="AV33" s="95">
        <f>AU33+'Commandes - Calculs auto'!AV33-'Commandes - Calculs auto'!AV13</f>
        <v>0</v>
      </c>
      <c r="AW33" s="95">
        <f>AV33+'Commandes - Calculs auto'!AW33-'Commandes - Calculs auto'!AW13</f>
        <v>0</v>
      </c>
      <c r="AX33" s="95">
        <f>AW33+'Commandes - Calculs auto'!AX33-'Commandes - Calculs auto'!AX13</f>
        <v>0</v>
      </c>
      <c r="AY33" s="95">
        <f>AX33+'Commandes - Calculs auto'!AY33-'Commandes - Calculs auto'!AY13</f>
        <v>0</v>
      </c>
      <c r="AZ33" s="95">
        <f>AY33+'Commandes - Calculs auto'!AZ33-'Commandes - Calculs auto'!AZ13</f>
        <v>0</v>
      </c>
      <c r="BA33" s="95">
        <f>AZ33+'Commandes - Calculs auto'!BA33-'Commandes - Calculs auto'!BA13</f>
        <v>0</v>
      </c>
      <c r="BB33" s="95">
        <f>BA33+'Commandes - Calculs auto'!BB33-'Commandes - Calculs auto'!BB13</f>
        <v>0</v>
      </c>
      <c r="BC33" s="95">
        <f>BB33+'Commandes - Calculs auto'!BC33-'Commandes - Calculs auto'!BC13</f>
        <v>0</v>
      </c>
      <c r="BD33" s="95">
        <f>BC33+'Commandes - Calculs auto'!BD33-'Commandes - Calculs auto'!BD13</f>
        <v>0</v>
      </c>
      <c r="BE33" s="95">
        <f>BD33+'Commandes - Calculs auto'!BE33-'Commandes - Calculs auto'!BE13</f>
        <v>0</v>
      </c>
      <c r="BF33" s="95">
        <f>BE33+'Commandes - Calculs auto'!BF33-'Commandes - Calculs auto'!BF13</f>
        <v>0</v>
      </c>
      <c r="BG33" s="95">
        <f>BF33+'Commandes - Calculs auto'!BG33-'Commandes - Calculs auto'!BG13</f>
        <v>0</v>
      </c>
      <c r="BH33" s="95">
        <f>BG33+'Commandes - Calculs auto'!BH33-'Commandes - Calculs auto'!BH13</f>
        <v>0</v>
      </c>
      <c r="BI33" s="95">
        <f>BH33+'Commandes - Calculs auto'!BI33-'Commandes - Calculs auto'!BI13</f>
        <v>0</v>
      </c>
      <c r="BJ33" s="95">
        <f>BI33+'Commandes - Calculs auto'!BJ33-'Commandes - Calculs auto'!BJ13</f>
        <v>0</v>
      </c>
      <c r="BK33" s="100"/>
    </row>
    <row r="34" spans="2:63" ht="15" customHeight="1">
      <c r="B34" s="71">
        <f>Config!$B$19</f>
        <v>0</v>
      </c>
      <c r="C34" s="95">
        <f>'Commandes - Calculs auto'!C34-'Commandes - Calculs auto'!C14</f>
        <v>0</v>
      </c>
      <c r="D34" s="95">
        <f>C34+'Commandes - Calculs auto'!D34-'Commandes - Calculs auto'!D14</f>
        <v>0</v>
      </c>
      <c r="E34" s="95">
        <f>D34+'Commandes - Calculs auto'!E34-'Commandes - Calculs auto'!E14</f>
        <v>0</v>
      </c>
      <c r="F34" s="95">
        <f>E34+'Commandes - Calculs auto'!F34-'Commandes - Calculs auto'!F14</f>
        <v>0</v>
      </c>
      <c r="G34" s="95">
        <f>F34+'Commandes - Calculs auto'!G34-'Commandes - Calculs auto'!G14</f>
        <v>0</v>
      </c>
      <c r="H34" s="95">
        <f>G34+'Commandes - Calculs auto'!H34-'Commandes - Calculs auto'!H14</f>
        <v>0</v>
      </c>
      <c r="I34" s="95">
        <f>H34+'Commandes - Calculs auto'!I34-'Commandes - Calculs auto'!I14</f>
        <v>0</v>
      </c>
      <c r="J34" s="95">
        <f>I34+'Commandes - Calculs auto'!J34-'Commandes - Calculs auto'!J14</f>
        <v>0</v>
      </c>
      <c r="K34" s="95">
        <f>J34+'Commandes - Calculs auto'!K34-'Commandes - Calculs auto'!K14</f>
        <v>0</v>
      </c>
      <c r="L34" s="95">
        <f>K34+'Commandes - Calculs auto'!L34-'Commandes - Calculs auto'!L14</f>
        <v>0</v>
      </c>
      <c r="M34" s="95">
        <f>L34+'Commandes - Calculs auto'!M34-'Commandes - Calculs auto'!M14</f>
        <v>0</v>
      </c>
      <c r="N34" s="95">
        <f>M34+'Commandes - Calculs auto'!N34-'Commandes - Calculs auto'!N14</f>
        <v>0</v>
      </c>
      <c r="O34" s="95">
        <f>N34+'Commandes - Calculs auto'!O34-'Commandes - Calculs auto'!O14</f>
        <v>0</v>
      </c>
      <c r="P34" s="95">
        <f>O34+'Commandes - Calculs auto'!P34-'Commandes - Calculs auto'!P14</f>
        <v>0</v>
      </c>
      <c r="Q34" s="95">
        <f>P34+'Commandes - Calculs auto'!Q34-'Commandes - Calculs auto'!Q14</f>
        <v>0</v>
      </c>
      <c r="R34" s="95">
        <f>Q34+'Commandes - Calculs auto'!R34-'Commandes - Calculs auto'!R14</f>
        <v>0</v>
      </c>
      <c r="S34" s="95">
        <f>R34+'Commandes - Calculs auto'!S34-'Commandes - Calculs auto'!S14</f>
        <v>0</v>
      </c>
      <c r="T34" s="95">
        <f>S34+'Commandes - Calculs auto'!T34-'Commandes - Calculs auto'!T14</f>
        <v>0</v>
      </c>
      <c r="U34" s="95">
        <f>T34+'Commandes - Calculs auto'!U34-'Commandes - Calculs auto'!U14</f>
        <v>0</v>
      </c>
      <c r="V34" s="95">
        <f>U34+'Commandes - Calculs auto'!V34-'Commandes - Calculs auto'!V14</f>
        <v>0</v>
      </c>
      <c r="W34" s="95">
        <f>V34+'Commandes - Calculs auto'!W34-'Commandes - Calculs auto'!W14</f>
        <v>0</v>
      </c>
      <c r="X34" s="95">
        <f>W34+'Commandes - Calculs auto'!X34-'Commandes - Calculs auto'!X14</f>
        <v>0</v>
      </c>
      <c r="Y34" s="95">
        <f>X34+'Commandes - Calculs auto'!Y34-'Commandes - Calculs auto'!Y14</f>
        <v>0</v>
      </c>
      <c r="Z34" s="95">
        <f>Y34+'Commandes - Calculs auto'!Z34-'Commandes - Calculs auto'!Z14</f>
        <v>0</v>
      </c>
      <c r="AA34" s="95">
        <f>Z34+'Commandes - Calculs auto'!AA34-'Commandes - Calculs auto'!AA14</f>
        <v>0</v>
      </c>
      <c r="AB34" s="95">
        <f>AA34+'Commandes - Calculs auto'!AB34-'Commandes - Calculs auto'!AB14</f>
        <v>0</v>
      </c>
      <c r="AC34" s="95">
        <f>AB34+'Commandes - Calculs auto'!AC34-'Commandes - Calculs auto'!AC14</f>
        <v>0</v>
      </c>
      <c r="AD34" s="95">
        <f>AC34+'Commandes - Calculs auto'!AD34-'Commandes - Calculs auto'!AD14</f>
        <v>0</v>
      </c>
      <c r="AE34" s="95">
        <f>AD34+'Commandes - Calculs auto'!AE34-'Commandes - Calculs auto'!AE14</f>
        <v>0</v>
      </c>
      <c r="AF34" s="95">
        <f>AE34+'Commandes - Calculs auto'!AF34-'Commandes - Calculs auto'!AF14</f>
        <v>0</v>
      </c>
      <c r="AG34" s="95">
        <f>AF34+'Commandes - Calculs auto'!AG34-'Commandes - Calculs auto'!AG14</f>
        <v>0</v>
      </c>
      <c r="AH34" s="95">
        <f>AG34+'Commandes - Calculs auto'!AH34-'Commandes - Calculs auto'!AH14</f>
        <v>0</v>
      </c>
      <c r="AI34" s="95">
        <f>AH34+'Commandes - Calculs auto'!AI34-'Commandes - Calculs auto'!AI14</f>
        <v>0</v>
      </c>
      <c r="AJ34" s="95">
        <f>AI34+'Commandes - Calculs auto'!AJ34-'Commandes - Calculs auto'!AJ14</f>
        <v>0</v>
      </c>
      <c r="AK34" s="95">
        <f>AJ34+'Commandes - Calculs auto'!AK34-'Commandes - Calculs auto'!AK14</f>
        <v>0</v>
      </c>
      <c r="AL34" s="95">
        <f>AK34+'Commandes - Calculs auto'!AL34-'Commandes - Calculs auto'!AL14</f>
        <v>0</v>
      </c>
      <c r="AM34" s="95">
        <f>AL34+'Commandes - Calculs auto'!AM34-'Commandes - Calculs auto'!AM14</f>
        <v>0</v>
      </c>
      <c r="AN34" s="95">
        <f>AM34+'Commandes - Calculs auto'!AN34-'Commandes - Calculs auto'!AN14</f>
        <v>0</v>
      </c>
      <c r="AO34" s="95">
        <f>AN34+'Commandes - Calculs auto'!AO34-'Commandes - Calculs auto'!AO14</f>
        <v>0</v>
      </c>
      <c r="AP34" s="95">
        <f>AO34+'Commandes - Calculs auto'!AP34-'Commandes - Calculs auto'!AP14</f>
        <v>0</v>
      </c>
      <c r="AQ34" s="95">
        <f>AP34+'Commandes - Calculs auto'!AQ34-'Commandes - Calculs auto'!AQ14</f>
        <v>0</v>
      </c>
      <c r="AR34" s="95">
        <f>AQ34+'Commandes - Calculs auto'!AR34-'Commandes - Calculs auto'!AR14</f>
        <v>0</v>
      </c>
      <c r="AS34" s="95">
        <f>AR34+'Commandes - Calculs auto'!AS34-'Commandes - Calculs auto'!AS14</f>
        <v>0</v>
      </c>
      <c r="AT34" s="95">
        <f>AS34+'Commandes - Calculs auto'!AT34-'Commandes - Calculs auto'!AT14</f>
        <v>0</v>
      </c>
      <c r="AU34" s="95">
        <f>AT34+'Commandes - Calculs auto'!AU34-'Commandes - Calculs auto'!AU14</f>
        <v>0</v>
      </c>
      <c r="AV34" s="95">
        <f>AU34+'Commandes - Calculs auto'!AV34-'Commandes - Calculs auto'!AV14</f>
        <v>0</v>
      </c>
      <c r="AW34" s="95">
        <f>AV34+'Commandes - Calculs auto'!AW34-'Commandes - Calculs auto'!AW14</f>
        <v>0</v>
      </c>
      <c r="AX34" s="95">
        <f>AW34+'Commandes - Calculs auto'!AX34-'Commandes - Calculs auto'!AX14</f>
        <v>0</v>
      </c>
      <c r="AY34" s="95">
        <f>AX34+'Commandes - Calculs auto'!AY34-'Commandes - Calculs auto'!AY14</f>
        <v>0</v>
      </c>
      <c r="AZ34" s="95">
        <f>AY34+'Commandes - Calculs auto'!AZ34-'Commandes - Calculs auto'!AZ14</f>
        <v>0</v>
      </c>
      <c r="BA34" s="95">
        <f>AZ34+'Commandes - Calculs auto'!BA34-'Commandes - Calculs auto'!BA14</f>
        <v>0</v>
      </c>
      <c r="BB34" s="95">
        <f>BA34+'Commandes - Calculs auto'!BB34-'Commandes - Calculs auto'!BB14</f>
        <v>0</v>
      </c>
      <c r="BC34" s="95">
        <f>BB34+'Commandes - Calculs auto'!BC34-'Commandes - Calculs auto'!BC14</f>
        <v>0</v>
      </c>
      <c r="BD34" s="95">
        <f>BC34+'Commandes - Calculs auto'!BD34-'Commandes - Calculs auto'!BD14</f>
        <v>0</v>
      </c>
      <c r="BE34" s="95">
        <f>BD34+'Commandes - Calculs auto'!BE34-'Commandes - Calculs auto'!BE14</f>
        <v>0</v>
      </c>
      <c r="BF34" s="95">
        <f>BE34+'Commandes - Calculs auto'!BF34-'Commandes - Calculs auto'!BF14</f>
        <v>0</v>
      </c>
      <c r="BG34" s="95">
        <f>BF34+'Commandes - Calculs auto'!BG34-'Commandes - Calculs auto'!BG14</f>
        <v>0</v>
      </c>
      <c r="BH34" s="95">
        <f>BG34+'Commandes - Calculs auto'!BH34-'Commandes - Calculs auto'!BH14</f>
        <v>0</v>
      </c>
      <c r="BI34" s="95">
        <f>BH34+'Commandes - Calculs auto'!BI34-'Commandes - Calculs auto'!BI14</f>
        <v>0</v>
      </c>
      <c r="BJ34" s="95">
        <f>BI34+'Commandes - Calculs auto'!BJ34-'Commandes - Calculs auto'!BJ14</f>
        <v>0</v>
      </c>
      <c r="BK34" s="100"/>
    </row>
    <row r="35" spans="2:63" ht="15" customHeight="1">
      <c r="B35" s="71">
        <f>Config!$B$20</f>
        <v>0</v>
      </c>
      <c r="C35" s="95">
        <f>'Commandes - Calculs auto'!C35-'Commandes - Calculs auto'!C15</f>
        <v>0</v>
      </c>
      <c r="D35" s="95">
        <f>C35+'Commandes - Calculs auto'!D35-'Commandes - Calculs auto'!D15</f>
        <v>0</v>
      </c>
      <c r="E35" s="95">
        <f>D35+'Commandes - Calculs auto'!E35-'Commandes - Calculs auto'!E15</f>
        <v>0</v>
      </c>
      <c r="F35" s="95">
        <f>E35+'Commandes - Calculs auto'!F35-'Commandes - Calculs auto'!F15</f>
        <v>0</v>
      </c>
      <c r="G35" s="95">
        <f>F35+'Commandes - Calculs auto'!G35-'Commandes - Calculs auto'!G15</f>
        <v>0</v>
      </c>
      <c r="H35" s="95">
        <f>G35+'Commandes - Calculs auto'!H35-'Commandes - Calculs auto'!H15</f>
        <v>0</v>
      </c>
      <c r="I35" s="95">
        <f>H35+'Commandes - Calculs auto'!I35-'Commandes - Calculs auto'!I15</f>
        <v>0</v>
      </c>
      <c r="J35" s="95">
        <f>I35+'Commandes - Calculs auto'!J35-'Commandes - Calculs auto'!J15</f>
        <v>0</v>
      </c>
      <c r="K35" s="95">
        <f>J35+'Commandes - Calculs auto'!K35-'Commandes - Calculs auto'!K15</f>
        <v>0</v>
      </c>
      <c r="L35" s="95">
        <f>K35+'Commandes - Calculs auto'!L35-'Commandes - Calculs auto'!L15</f>
        <v>0</v>
      </c>
      <c r="M35" s="95">
        <f>L35+'Commandes - Calculs auto'!M35-'Commandes - Calculs auto'!M15</f>
        <v>0</v>
      </c>
      <c r="N35" s="95">
        <f>M35+'Commandes - Calculs auto'!N35-'Commandes - Calculs auto'!N15</f>
        <v>0</v>
      </c>
      <c r="O35" s="95">
        <f>N35+'Commandes - Calculs auto'!O35-'Commandes - Calculs auto'!O15</f>
        <v>0</v>
      </c>
      <c r="P35" s="95">
        <f>O35+'Commandes - Calculs auto'!P35-'Commandes - Calculs auto'!P15</f>
        <v>0</v>
      </c>
      <c r="Q35" s="95">
        <f>P35+'Commandes - Calculs auto'!Q35-'Commandes - Calculs auto'!Q15</f>
        <v>0</v>
      </c>
      <c r="R35" s="95">
        <f>Q35+'Commandes - Calculs auto'!R35-'Commandes - Calculs auto'!R15</f>
        <v>0</v>
      </c>
      <c r="S35" s="95">
        <f>R35+'Commandes - Calculs auto'!S35-'Commandes - Calculs auto'!S15</f>
        <v>0</v>
      </c>
      <c r="T35" s="95">
        <f>S35+'Commandes - Calculs auto'!T35-'Commandes - Calculs auto'!T15</f>
        <v>0</v>
      </c>
      <c r="U35" s="95">
        <f>T35+'Commandes - Calculs auto'!U35-'Commandes - Calculs auto'!U15</f>
        <v>0</v>
      </c>
      <c r="V35" s="95">
        <f>U35+'Commandes - Calculs auto'!V35-'Commandes - Calculs auto'!V15</f>
        <v>0</v>
      </c>
      <c r="W35" s="95">
        <f>V35+'Commandes - Calculs auto'!W35-'Commandes - Calculs auto'!W15</f>
        <v>0</v>
      </c>
      <c r="X35" s="95">
        <f>W35+'Commandes - Calculs auto'!X35-'Commandes - Calculs auto'!X15</f>
        <v>0</v>
      </c>
      <c r="Y35" s="95">
        <f>X35+'Commandes - Calculs auto'!Y35-'Commandes - Calculs auto'!Y15</f>
        <v>0</v>
      </c>
      <c r="Z35" s="95">
        <f>Y35+'Commandes - Calculs auto'!Z35-'Commandes - Calculs auto'!Z15</f>
        <v>0</v>
      </c>
      <c r="AA35" s="95">
        <f>Z35+'Commandes - Calculs auto'!AA35-'Commandes - Calculs auto'!AA15</f>
        <v>0</v>
      </c>
      <c r="AB35" s="95">
        <f>AA35+'Commandes - Calculs auto'!AB35-'Commandes - Calculs auto'!AB15</f>
        <v>0</v>
      </c>
      <c r="AC35" s="95">
        <f>AB35+'Commandes - Calculs auto'!AC35-'Commandes - Calculs auto'!AC15</f>
        <v>0</v>
      </c>
      <c r="AD35" s="95">
        <f>AC35+'Commandes - Calculs auto'!AD35-'Commandes - Calculs auto'!AD15</f>
        <v>0</v>
      </c>
      <c r="AE35" s="95">
        <f>AD35+'Commandes - Calculs auto'!AE35-'Commandes - Calculs auto'!AE15</f>
        <v>0</v>
      </c>
      <c r="AF35" s="95">
        <f>AE35+'Commandes - Calculs auto'!AF35-'Commandes - Calculs auto'!AF15</f>
        <v>0</v>
      </c>
      <c r="AG35" s="95">
        <f>AF35+'Commandes - Calculs auto'!AG35-'Commandes - Calculs auto'!AG15</f>
        <v>0</v>
      </c>
      <c r="AH35" s="95">
        <f>AG35+'Commandes - Calculs auto'!AH35-'Commandes - Calculs auto'!AH15</f>
        <v>0</v>
      </c>
      <c r="AI35" s="95">
        <f>AH35+'Commandes - Calculs auto'!AI35-'Commandes - Calculs auto'!AI15</f>
        <v>0</v>
      </c>
      <c r="AJ35" s="95">
        <f>AI35+'Commandes - Calculs auto'!AJ35-'Commandes - Calculs auto'!AJ15</f>
        <v>0</v>
      </c>
      <c r="AK35" s="95">
        <f>AJ35+'Commandes - Calculs auto'!AK35-'Commandes - Calculs auto'!AK15</f>
        <v>0</v>
      </c>
      <c r="AL35" s="95">
        <f>AK35+'Commandes - Calculs auto'!AL35-'Commandes - Calculs auto'!AL15</f>
        <v>0</v>
      </c>
      <c r="AM35" s="95">
        <f>AL35+'Commandes - Calculs auto'!AM35-'Commandes - Calculs auto'!AM15</f>
        <v>0</v>
      </c>
      <c r="AN35" s="95">
        <f>AM35+'Commandes - Calculs auto'!AN35-'Commandes - Calculs auto'!AN15</f>
        <v>0</v>
      </c>
      <c r="AO35" s="95">
        <f>AN35+'Commandes - Calculs auto'!AO35-'Commandes - Calculs auto'!AO15</f>
        <v>0</v>
      </c>
      <c r="AP35" s="95">
        <f>AO35+'Commandes - Calculs auto'!AP35-'Commandes - Calculs auto'!AP15</f>
        <v>0</v>
      </c>
      <c r="AQ35" s="95">
        <f>AP35+'Commandes - Calculs auto'!AQ35-'Commandes - Calculs auto'!AQ15</f>
        <v>0</v>
      </c>
      <c r="AR35" s="95">
        <f>AQ35+'Commandes - Calculs auto'!AR35-'Commandes - Calculs auto'!AR15</f>
        <v>0</v>
      </c>
      <c r="AS35" s="95">
        <f>AR35+'Commandes - Calculs auto'!AS35-'Commandes - Calculs auto'!AS15</f>
        <v>0</v>
      </c>
      <c r="AT35" s="95">
        <f>AS35+'Commandes - Calculs auto'!AT35-'Commandes - Calculs auto'!AT15</f>
        <v>0</v>
      </c>
      <c r="AU35" s="95">
        <f>AT35+'Commandes - Calculs auto'!AU35-'Commandes - Calculs auto'!AU15</f>
        <v>0</v>
      </c>
      <c r="AV35" s="95">
        <f>AU35+'Commandes - Calculs auto'!AV35-'Commandes - Calculs auto'!AV15</f>
        <v>0</v>
      </c>
      <c r="AW35" s="95">
        <f>AV35+'Commandes - Calculs auto'!AW35-'Commandes - Calculs auto'!AW15</f>
        <v>0</v>
      </c>
      <c r="AX35" s="95">
        <f>AW35+'Commandes - Calculs auto'!AX35-'Commandes - Calculs auto'!AX15</f>
        <v>0</v>
      </c>
      <c r="AY35" s="95">
        <f>AX35+'Commandes - Calculs auto'!AY35-'Commandes - Calculs auto'!AY15</f>
        <v>0</v>
      </c>
      <c r="AZ35" s="95">
        <f>AY35+'Commandes - Calculs auto'!AZ35-'Commandes - Calculs auto'!AZ15</f>
        <v>0</v>
      </c>
      <c r="BA35" s="95">
        <f>AZ35+'Commandes - Calculs auto'!BA35-'Commandes - Calculs auto'!BA15</f>
        <v>0</v>
      </c>
      <c r="BB35" s="95">
        <f>BA35+'Commandes - Calculs auto'!BB35-'Commandes - Calculs auto'!BB15</f>
        <v>0</v>
      </c>
      <c r="BC35" s="95">
        <f>BB35+'Commandes - Calculs auto'!BC35-'Commandes - Calculs auto'!BC15</f>
        <v>0</v>
      </c>
      <c r="BD35" s="95">
        <f>BC35+'Commandes - Calculs auto'!BD35-'Commandes - Calculs auto'!BD15</f>
        <v>0</v>
      </c>
      <c r="BE35" s="95">
        <f>BD35+'Commandes - Calculs auto'!BE35-'Commandes - Calculs auto'!BE15</f>
        <v>0</v>
      </c>
      <c r="BF35" s="95">
        <f>BE35+'Commandes - Calculs auto'!BF35-'Commandes - Calculs auto'!BF15</f>
        <v>0</v>
      </c>
      <c r="BG35" s="95">
        <f>BF35+'Commandes - Calculs auto'!BG35-'Commandes - Calculs auto'!BG15</f>
        <v>0</v>
      </c>
      <c r="BH35" s="95">
        <f>BG35+'Commandes - Calculs auto'!BH35-'Commandes - Calculs auto'!BH15</f>
        <v>0</v>
      </c>
      <c r="BI35" s="95">
        <f>BH35+'Commandes - Calculs auto'!BI35-'Commandes - Calculs auto'!BI15</f>
        <v>0</v>
      </c>
      <c r="BJ35" s="95">
        <f>BI35+'Commandes - Calculs auto'!BJ35-'Commandes - Calculs auto'!BJ15</f>
        <v>0</v>
      </c>
      <c r="BK35" s="100"/>
    </row>
    <row r="36" spans="2:63" ht="15" customHeight="1">
      <c r="B36" s="71">
        <f>Config!$B$21</f>
        <v>0</v>
      </c>
      <c r="C36" s="95">
        <f>'Commandes - Calculs auto'!C36-'Commandes - Calculs auto'!C16</f>
        <v>0</v>
      </c>
      <c r="D36" s="95">
        <f>C36+'Commandes - Calculs auto'!D36-'Commandes - Calculs auto'!D16</f>
        <v>0</v>
      </c>
      <c r="E36" s="95">
        <f>D36+'Commandes - Calculs auto'!E36-'Commandes - Calculs auto'!E16</f>
        <v>0</v>
      </c>
      <c r="F36" s="95">
        <f>E36+'Commandes - Calculs auto'!F36-'Commandes - Calculs auto'!F16</f>
        <v>0</v>
      </c>
      <c r="G36" s="95">
        <f>F36+'Commandes - Calculs auto'!G36-'Commandes - Calculs auto'!G16</f>
        <v>0</v>
      </c>
      <c r="H36" s="95">
        <f>G36+'Commandes - Calculs auto'!H36-'Commandes - Calculs auto'!H16</f>
        <v>0</v>
      </c>
      <c r="I36" s="95">
        <f>H36+'Commandes - Calculs auto'!I36-'Commandes - Calculs auto'!I16</f>
        <v>0</v>
      </c>
      <c r="J36" s="95">
        <f>I36+'Commandes - Calculs auto'!J36-'Commandes - Calculs auto'!J16</f>
        <v>0</v>
      </c>
      <c r="K36" s="95">
        <f>J36+'Commandes - Calculs auto'!K36-'Commandes - Calculs auto'!K16</f>
        <v>0</v>
      </c>
      <c r="L36" s="95">
        <f>K36+'Commandes - Calculs auto'!L36-'Commandes - Calculs auto'!L16</f>
        <v>0</v>
      </c>
      <c r="M36" s="95">
        <f>L36+'Commandes - Calculs auto'!M36-'Commandes - Calculs auto'!M16</f>
        <v>0</v>
      </c>
      <c r="N36" s="95">
        <f>M36+'Commandes - Calculs auto'!N36-'Commandes - Calculs auto'!N16</f>
        <v>0</v>
      </c>
      <c r="O36" s="95">
        <f>N36+'Commandes - Calculs auto'!O36-'Commandes - Calculs auto'!O16</f>
        <v>0</v>
      </c>
      <c r="P36" s="95">
        <f>O36+'Commandes - Calculs auto'!P36-'Commandes - Calculs auto'!P16</f>
        <v>0</v>
      </c>
      <c r="Q36" s="95">
        <f>P36+'Commandes - Calculs auto'!Q36-'Commandes - Calculs auto'!Q16</f>
        <v>0</v>
      </c>
      <c r="R36" s="95">
        <f>Q36+'Commandes - Calculs auto'!R36-'Commandes - Calculs auto'!R16</f>
        <v>0</v>
      </c>
      <c r="S36" s="95">
        <f>R36+'Commandes - Calculs auto'!S36-'Commandes - Calculs auto'!S16</f>
        <v>0</v>
      </c>
      <c r="T36" s="95">
        <f>S36+'Commandes - Calculs auto'!T36-'Commandes - Calculs auto'!T16</f>
        <v>0</v>
      </c>
      <c r="U36" s="95">
        <f>T36+'Commandes - Calculs auto'!U36-'Commandes - Calculs auto'!U16</f>
        <v>0</v>
      </c>
      <c r="V36" s="95">
        <f>U36+'Commandes - Calculs auto'!V36-'Commandes - Calculs auto'!V16</f>
        <v>0</v>
      </c>
      <c r="W36" s="95">
        <f>V36+'Commandes - Calculs auto'!W36-'Commandes - Calculs auto'!W16</f>
        <v>0</v>
      </c>
      <c r="X36" s="95">
        <f>W36+'Commandes - Calculs auto'!X36-'Commandes - Calculs auto'!X16</f>
        <v>0</v>
      </c>
      <c r="Y36" s="95">
        <f>X36+'Commandes - Calculs auto'!Y36-'Commandes - Calculs auto'!Y16</f>
        <v>0</v>
      </c>
      <c r="Z36" s="95">
        <f>Y36+'Commandes - Calculs auto'!Z36-'Commandes - Calculs auto'!Z16</f>
        <v>0</v>
      </c>
      <c r="AA36" s="95">
        <f>Z36+'Commandes - Calculs auto'!AA36-'Commandes - Calculs auto'!AA16</f>
        <v>0</v>
      </c>
      <c r="AB36" s="95">
        <f>AA36+'Commandes - Calculs auto'!AB36-'Commandes - Calculs auto'!AB16</f>
        <v>0</v>
      </c>
      <c r="AC36" s="95">
        <f>AB36+'Commandes - Calculs auto'!AC36-'Commandes - Calculs auto'!AC16</f>
        <v>0</v>
      </c>
      <c r="AD36" s="95">
        <f>AC36+'Commandes - Calculs auto'!AD36-'Commandes - Calculs auto'!AD16</f>
        <v>0</v>
      </c>
      <c r="AE36" s="95">
        <f>AD36+'Commandes - Calculs auto'!AE36-'Commandes - Calculs auto'!AE16</f>
        <v>0</v>
      </c>
      <c r="AF36" s="95">
        <f>AE36+'Commandes - Calculs auto'!AF36-'Commandes - Calculs auto'!AF16</f>
        <v>0</v>
      </c>
      <c r="AG36" s="95">
        <f>AF36+'Commandes - Calculs auto'!AG36-'Commandes - Calculs auto'!AG16</f>
        <v>0</v>
      </c>
      <c r="AH36" s="95">
        <f>AG36+'Commandes - Calculs auto'!AH36-'Commandes - Calculs auto'!AH16</f>
        <v>0</v>
      </c>
      <c r="AI36" s="95">
        <f>AH36+'Commandes - Calculs auto'!AI36-'Commandes - Calculs auto'!AI16</f>
        <v>0</v>
      </c>
      <c r="AJ36" s="95">
        <f>AI36+'Commandes - Calculs auto'!AJ36-'Commandes - Calculs auto'!AJ16</f>
        <v>0</v>
      </c>
      <c r="AK36" s="95">
        <f>AJ36+'Commandes - Calculs auto'!AK36-'Commandes - Calculs auto'!AK16</f>
        <v>0</v>
      </c>
      <c r="AL36" s="95">
        <f>AK36+'Commandes - Calculs auto'!AL36-'Commandes - Calculs auto'!AL16</f>
        <v>0</v>
      </c>
      <c r="AM36" s="95">
        <f>AL36+'Commandes - Calculs auto'!AM36-'Commandes - Calculs auto'!AM16</f>
        <v>0</v>
      </c>
      <c r="AN36" s="95">
        <f>AM36+'Commandes - Calculs auto'!AN36-'Commandes - Calculs auto'!AN16</f>
        <v>0</v>
      </c>
      <c r="AO36" s="95">
        <f>AN36+'Commandes - Calculs auto'!AO36-'Commandes - Calculs auto'!AO16</f>
        <v>0</v>
      </c>
      <c r="AP36" s="95">
        <f>AO36+'Commandes - Calculs auto'!AP36-'Commandes - Calculs auto'!AP16</f>
        <v>0</v>
      </c>
      <c r="AQ36" s="95">
        <f>AP36+'Commandes - Calculs auto'!AQ36-'Commandes - Calculs auto'!AQ16</f>
        <v>0</v>
      </c>
      <c r="AR36" s="95">
        <f>AQ36+'Commandes - Calculs auto'!AR36-'Commandes - Calculs auto'!AR16</f>
        <v>0</v>
      </c>
      <c r="AS36" s="95">
        <f>AR36+'Commandes - Calculs auto'!AS36-'Commandes - Calculs auto'!AS16</f>
        <v>0</v>
      </c>
      <c r="AT36" s="95">
        <f>AS36+'Commandes - Calculs auto'!AT36-'Commandes - Calculs auto'!AT16</f>
        <v>0</v>
      </c>
      <c r="AU36" s="95">
        <f>AT36+'Commandes - Calculs auto'!AU36-'Commandes - Calculs auto'!AU16</f>
        <v>0</v>
      </c>
      <c r="AV36" s="95">
        <f>AU36+'Commandes - Calculs auto'!AV36-'Commandes - Calculs auto'!AV16</f>
        <v>0</v>
      </c>
      <c r="AW36" s="95">
        <f>AV36+'Commandes - Calculs auto'!AW36-'Commandes - Calculs auto'!AW16</f>
        <v>0</v>
      </c>
      <c r="AX36" s="95">
        <f>AW36+'Commandes - Calculs auto'!AX36-'Commandes - Calculs auto'!AX16</f>
        <v>0</v>
      </c>
      <c r="AY36" s="95">
        <f>AX36+'Commandes - Calculs auto'!AY36-'Commandes - Calculs auto'!AY16</f>
        <v>0</v>
      </c>
      <c r="AZ36" s="95">
        <f>AY36+'Commandes - Calculs auto'!AZ36-'Commandes - Calculs auto'!AZ16</f>
        <v>0</v>
      </c>
      <c r="BA36" s="95">
        <f>AZ36+'Commandes - Calculs auto'!BA36-'Commandes - Calculs auto'!BA16</f>
        <v>0</v>
      </c>
      <c r="BB36" s="95">
        <f>BA36+'Commandes - Calculs auto'!BB36-'Commandes - Calculs auto'!BB16</f>
        <v>0</v>
      </c>
      <c r="BC36" s="95">
        <f>BB36+'Commandes - Calculs auto'!BC36-'Commandes - Calculs auto'!BC16</f>
        <v>0</v>
      </c>
      <c r="BD36" s="95">
        <f>BC36+'Commandes - Calculs auto'!BD36-'Commandes - Calculs auto'!BD16</f>
        <v>0</v>
      </c>
      <c r="BE36" s="95">
        <f>BD36+'Commandes - Calculs auto'!BE36-'Commandes - Calculs auto'!BE16</f>
        <v>0</v>
      </c>
      <c r="BF36" s="95">
        <f>BE36+'Commandes - Calculs auto'!BF36-'Commandes - Calculs auto'!BF16</f>
        <v>0</v>
      </c>
      <c r="BG36" s="95">
        <f>BF36+'Commandes - Calculs auto'!BG36-'Commandes - Calculs auto'!BG16</f>
        <v>0</v>
      </c>
      <c r="BH36" s="95">
        <f>BG36+'Commandes - Calculs auto'!BH36-'Commandes - Calculs auto'!BH16</f>
        <v>0</v>
      </c>
      <c r="BI36" s="95">
        <f>BH36+'Commandes - Calculs auto'!BI36-'Commandes - Calculs auto'!BI16</f>
        <v>0</v>
      </c>
      <c r="BJ36" s="95">
        <f>BI36+'Commandes - Calculs auto'!BJ36-'Commandes - Calculs auto'!BJ16</f>
        <v>0</v>
      </c>
      <c r="BK36" s="100"/>
    </row>
    <row r="37" spans="2:63" s="15" customFormat="1" ht="15" customHeight="1">
      <c r="B37" s="71">
        <f>Config!$B$22</f>
        <v>0</v>
      </c>
      <c r="C37" s="95">
        <f>'Commandes - Calculs auto'!C37-'Commandes - Calculs auto'!C17</f>
        <v>0</v>
      </c>
      <c r="D37" s="95">
        <f>C37+'Commandes - Calculs auto'!D37-'Commandes - Calculs auto'!D17</f>
        <v>0</v>
      </c>
      <c r="E37" s="95">
        <f>D37+'Commandes - Calculs auto'!E37-'Commandes - Calculs auto'!E17</f>
        <v>0</v>
      </c>
      <c r="F37" s="95">
        <f>E37+'Commandes - Calculs auto'!F37-'Commandes - Calculs auto'!F17</f>
        <v>0</v>
      </c>
      <c r="G37" s="95">
        <f>F37+'Commandes - Calculs auto'!G37-'Commandes - Calculs auto'!G17</f>
        <v>0</v>
      </c>
      <c r="H37" s="95">
        <f>G37+'Commandes - Calculs auto'!H37-'Commandes - Calculs auto'!H17</f>
        <v>0</v>
      </c>
      <c r="I37" s="95">
        <f>H37+'Commandes - Calculs auto'!I37-'Commandes - Calculs auto'!I17</f>
        <v>0</v>
      </c>
      <c r="J37" s="95">
        <f>I37+'Commandes - Calculs auto'!J37-'Commandes - Calculs auto'!J17</f>
        <v>0</v>
      </c>
      <c r="K37" s="95">
        <f>J37+'Commandes - Calculs auto'!K37-'Commandes - Calculs auto'!K17</f>
        <v>0</v>
      </c>
      <c r="L37" s="95">
        <f>K37+'Commandes - Calculs auto'!L37-'Commandes - Calculs auto'!L17</f>
        <v>0</v>
      </c>
      <c r="M37" s="95">
        <f>L37+'Commandes - Calculs auto'!M37-'Commandes - Calculs auto'!M17</f>
        <v>0</v>
      </c>
      <c r="N37" s="95">
        <f>M37+'Commandes - Calculs auto'!N37-'Commandes - Calculs auto'!N17</f>
        <v>0</v>
      </c>
      <c r="O37" s="95">
        <f>N37+'Commandes - Calculs auto'!O37-'Commandes - Calculs auto'!O17</f>
        <v>0</v>
      </c>
      <c r="P37" s="95">
        <f>O37+'Commandes - Calculs auto'!P37-'Commandes - Calculs auto'!P17</f>
        <v>0</v>
      </c>
      <c r="Q37" s="95">
        <f>P37+'Commandes - Calculs auto'!Q37-'Commandes - Calculs auto'!Q17</f>
        <v>0</v>
      </c>
      <c r="R37" s="95">
        <f>Q37+'Commandes - Calculs auto'!R37-'Commandes - Calculs auto'!R17</f>
        <v>0</v>
      </c>
      <c r="S37" s="95">
        <f>R37+'Commandes - Calculs auto'!S37-'Commandes - Calculs auto'!S17</f>
        <v>0</v>
      </c>
      <c r="T37" s="95">
        <f>S37+'Commandes - Calculs auto'!T37-'Commandes - Calculs auto'!T17</f>
        <v>0</v>
      </c>
      <c r="U37" s="95">
        <f>T37+'Commandes - Calculs auto'!U37-'Commandes - Calculs auto'!U17</f>
        <v>0</v>
      </c>
      <c r="V37" s="95">
        <f>U37+'Commandes - Calculs auto'!V37-'Commandes - Calculs auto'!V17</f>
        <v>0</v>
      </c>
      <c r="W37" s="95">
        <f>V37+'Commandes - Calculs auto'!W37-'Commandes - Calculs auto'!W17</f>
        <v>0</v>
      </c>
      <c r="X37" s="95">
        <f>W37+'Commandes - Calculs auto'!X37-'Commandes - Calculs auto'!X17</f>
        <v>0</v>
      </c>
      <c r="Y37" s="95">
        <f>X37+'Commandes - Calculs auto'!Y37-'Commandes - Calculs auto'!Y17</f>
        <v>0</v>
      </c>
      <c r="Z37" s="95">
        <f>Y37+'Commandes - Calculs auto'!Z37-'Commandes - Calculs auto'!Z17</f>
        <v>0</v>
      </c>
      <c r="AA37" s="95">
        <f>Z37+'Commandes - Calculs auto'!AA37-'Commandes - Calculs auto'!AA17</f>
        <v>0</v>
      </c>
      <c r="AB37" s="95">
        <f>AA37+'Commandes - Calculs auto'!AB37-'Commandes - Calculs auto'!AB17</f>
        <v>0</v>
      </c>
      <c r="AC37" s="95">
        <f>AB37+'Commandes - Calculs auto'!AC37-'Commandes - Calculs auto'!AC17</f>
        <v>0</v>
      </c>
      <c r="AD37" s="95">
        <f>AC37+'Commandes - Calculs auto'!AD37-'Commandes - Calculs auto'!AD17</f>
        <v>0</v>
      </c>
      <c r="AE37" s="95">
        <f>AD37+'Commandes - Calculs auto'!AE37-'Commandes - Calculs auto'!AE17</f>
        <v>0</v>
      </c>
      <c r="AF37" s="95">
        <f>AE37+'Commandes - Calculs auto'!AF37-'Commandes - Calculs auto'!AF17</f>
        <v>0</v>
      </c>
      <c r="AG37" s="95">
        <f>AF37+'Commandes - Calculs auto'!AG37-'Commandes - Calculs auto'!AG17</f>
        <v>0</v>
      </c>
      <c r="AH37" s="95">
        <f>AG37+'Commandes - Calculs auto'!AH37-'Commandes - Calculs auto'!AH17</f>
        <v>0</v>
      </c>
      <c r="AI37" s="95">
        <f>AH37+'Commandes - Calculs auto'!AI37-'Commandes - Calculs auto'!AI17</f>
        <v>0</v>
      </c>
      <c r="AJ37" s="95">
        <f>AI37+'Commandes - Calculs auto'!AJ37-'Commandes - Calculs auto'!AJ17</f>
        <v>0</v>
      </c>
      <c r="AK37" s="95">
        <f>AJ37+'Commandes - Calculs auto'!AK37-'Commandes - Calculs auto'!AK17</f>
        <v>0</v>
      </c>
      <c r="AL37" s="95">
        <f>AK37+'Commandes - Calculs auto'!AL37-'Commandes - Calculs auto'!AL17</f>
        <v>0</v>
      </c>
      <c r="AM37" s="95">
        <f>AL37+'Commandes - Calculs auto'!AM37-'Commandes - Calculs auto'!AM17</f>
        <v>0</v>
      </c>
      <c r="AN37" s="95">
        <f>AM37+'Commandes - Calculs auto'!AN37-'Commandes - Calculs auto'!AN17</f>
        <v>0</v>
      </c>
      <c r="AO37" s="95">
        <f>AN37+'Commandes - Calculs auto'!AO37-'Commandes - Calculs auto'!AO17</f>
        <v>0</v>
      </c>
      <c r="AP37" s="95">
        <f>AO37+'Commandes - Calculs auto'!AP37-'Commandes - Calculs auto'!AP17</f>
        <v>0</v>
      </c>
      <c r="AQ37" s="95">
        <f>AP37+'Commandes - Calculs auto'!AQ37-'Commandes - Calculs auto'!AQ17</f>
        <v>0</v>
      </c>
      <c r="AR37" s="95">
        <f>AQ37+'Commandes - Calculs auto'!AR37-'Commandes - Calculs auto'!AR17</f>
        <v>0</v>
      </c>
      <c r="AS37" s="95">
        <f>AR37+'Commandes - Calculs auto'!AS37-'Commandes - Calculs auto'!AS17</f>
        <v>0</v>
      </c>
      <c r="AT37" s="95">
        <f>AS37+'Commandes - Calculs auto'!AT37-'Commandes - Calculs auto'!AT17</f>
        <v>0</v>
      </c>
      <c r="AU37" s="95">
        <f>AT37+'Commandes - Calculs auto'!AU37-'Commandes - Calculs auto'!AU17</f>
        <v>0</v>
      </c>
      <c r="AV37" s="95">
        <f>AU37+'Commandes - Calculs auto'!AV37-'Commandes - Calculs auto'!AV17</f>
        <v>0</v>
      </c>
      <c r="AW37" s="95">
        <f>AV37+'Commandes - Calculs auto'!AW37-'Commandes - Calculs auto'!AW17</f>
        <v>0</v>
      </c>
      <c r="AX37" s="95">
        <f>AW37+'Commandes - Calculs auto'!AX37-'Commandes - Calculs auto'!AX17</f>
        <v>0</v>
      </c>
      <c r="AY37" s="95">
        <f>AX37+'Commandes - Calculs auto'!AY37-'Commandes - Calculs auto'!AY17</f>
        <v>0</v>
      </c>
      <c r="AZ37" s="95">
        <f>AY37+'Commandes - Calculs auto'!AZ37-'Commandes - Calculs auto'!AZ17</f>
        <v>0</v>
      </c>
      <c r="BA37" s="95">
        <f>AZ37+'Commandes - Calculs auto'!BA37-'Commandes - Calculs auto'!BA17</f>
        <v>0</v>
      </c>
      <c r="BB37" s="95">
        <f>BA37+'Commandes - Calculs auto'!BB37-'Commandes - Calculs auto'!BB17</f>
        <v>0</v>
      </c>
      <c r="BC37" s="95">
        <f>BB37+'Commandes - Calculs auto'!BC37-'Commandes - Calculs auto'!BC17</f>
        <v>0</v>
      </c>
      <c r="BD37" s="95">
        <f>BC37+'Commandes - Calculs auto'!BD37-'Commandes - Calculs auto'!BD17</f>
        <v>0</v>
      </c>
      <c r="BE37" s="95">
        <f>BD37+'Commandes - Calculs auto'!BE37-'Commandes - Calculs auto'!BE17</f>
        <v>0</v>
      </c>
      <c r="BF37" s="95">
        <f>BE37+'Commandes - Calculs auto'!BF37-'Commandes - Calculs auto'!BF17</f>
        <v>0</v>
      </c>
      <c r="BG37" s="95">
        <f>BF37+'Commandes - Calculs auto'!BG37-'Commandes - Calculs auto'!BG17</f>
        <v>0</v>
      </c>
      <c r="BH37" s="95">
        <f>BG37+'Commandes - Calculs auto'!BH37-'Commandes - Calculs auto'!BH17</f>
        <v>0</v>
      </c>
      <c r="BI37" s="95">
        <f>BH37+'Commandes - Calculs auto'!BI37-'Commandes - Calculs auto'!BI17</f>
        <v>0</v>
      </c>
      <c r="BJ37" s="95">
        <f>BI37+'Commandes - Calculs auto'!BJ37-'Commandes - Calculs auto'!BJ17</f>
        <v>0</v>
      </c>
      <c r="BK37" s="100"/>
    </row>
    <row r="38" spans="2:63" s="15" customFormat="1" ht="15" customHeight="1">
      <c r="B38" s="71">
        <f>Config!$B$23</f>
        <v>0</v>
      </c>
      <c r="C38" s="95">
        <f>'Commandes - Calculs auto'!C38-'Commandes - Calculs auto'!C18</f>
        <v>0</v>
      </c>
      <c r="D38" s="95">
        <f>C38+'Commandes - Calculs auto'!D38-'Commandes - Calculs auto'!D18</f>
        <v>0</v>
      </c>
      <c r="E38" s="95">
        <f>D38+'Commandes - Calculs auto'!E38-'Commandes - Calculs auto'!E18</f>
        <v>0</v>
      </c>
      <c r="F38" s="95">
        <f>E38+'Commandes - Calculs auto'!F38-'Commandes - Calculs auto'!F18</f>
        <v>0</v>
      </c>
      <c r="G38" s="95">
        <f>F38+'Commandes - Calculs auto'!G38-'Commandes - Calculs auto'!G18</f>
        <v>0</v>
      </c>
      <c r="H38" s="95">
        <f>G38+'Commandes - Calculs auto'!H38-'Commandes - Calculs auto'!H18</f>
        <v>0</v>
      </c>
      <c r="I38" s="95">
        <f>H38+'Commandes - Calculs auto'!I38-'Commandes - Calculs auto'!I18</f>
        <v>0</v>
      </c>
      <c r="J38" s="95">
        <f>I38+'Commandes - Calculs auto'!J38-'Commandes - Calculs auto'!J18</f>
        <v>0</v>
      </c>
      <c r="K38" s="95">
        <f>J38+'Commandes - Calculs auto'!K38-'Commandes - Calculs auto'!K18</f>
        <v>0</v>
      </c>
      <c r="L38" s="95">
        <f>K38+'Commandes - Calculs auto'!L38-'Commandes - Calculs auto'!L18</f>
        <v>0</v>
      </c>
      <c r="M38" s="95">
        <f>L38+'Commandes - Calculs auto'!M38-'Commandes - Calculs auto'!M18</f>
        <v>0</v>
      </c>
      <c r="N38" s="95">
        <f>M38+'Commandes - Calculs auto'!N38-'Commandes - Calculs auto'!N18</f>
        <v>0</v>
      </c>
      <c r="O38" s="95">
        <f>N38+'Commandes - Calculs auto'!O38-'Commandes - Calculs auto'!O18</f>
        <v>0</v>
      </c>
      <c r="P38" s="95">
        <f>O38+'Commandes - Calculs auto'!P38-'Commandes - Calculs auto'!P18</f>
        <v>0</v>
      </c>
      <c r="Q38" s="95">
        <f>P38+'Commandes - Calculs auto'!Q38-'Commandes - Calculs auto'!Q18</f>
        <v>0</v>
      </c>
      <c r="R38" s="95">
        <f>Q38+'Commandes - Calculs auto'!R38-'Commandes - Calculs auto'!R18</f>
        <v>0</v>
      </c>
      <c r="S38" s="95">
        <f>R38+'Commandes - Calculs auto'!S38-'Commandes - Calculs auto'!S18</f>
        <v>0</v>
      </c>
      <c r="T38" s="95">
        <f>S38+'Commandes - Calculs auto'!T38-'Commandes - Calculs auto'!T18</f>
        <v>0</v>
      </c>
      <c r="U38" s="95">
        <f>T38+'Commandes - Calculs auto'!U38-'Commandes - Calculs auto'!U18</f>
        <v>0</v>
      </c>
      <c r="V38" s="95">
        <f>U38+'Commandes - Calculs auto'!V38-'Commandes - Calculs auto'!V18</f>
        <v>0</v>
      </c>
      <c r="W38" s="95">
        <f>V38+'Commandes - Calculs auto'!W38-'Commandes - Calculs auto'!W18</f>
        <v>0</v>
      </c>
      <c r="X38" s="95">
        <f>W38+'Commandes - Calculs auto'!X38-'Commandes - Calculs auto'!X18</f>
        <v>0</v>
      </c>
      <c r="Y38" s="95">
        <f>X38+'Commandes - Calculs auto'!Y38-'Commandes - Calculs auto'!Y18</f>
        <v>0</v>
      </c>
      <c r="Z38" s="95">
        <f>Y38+'Commandes - Calculs auto'!Z38-'Commandes - Calculs auto'!Z18</f>
        <v>0</v>
      </c>
      <c r="AA38" s="95">
        <f>Z38+'Commandes - Calculs auto'!AA38-'Commandes - Calculs auto'!AA18</f>
        <v>0</v>
      </c>
      <c r="AB38" s="95">
        <f>AA38+'Commandes - Calculs auto'!AB38-'Commandes - Calculs auto'!AB18</f>
        <v>0</v>
      </c>
      <c r="AC38" s="95">
        <f>AB38+'Commandes - Calculs auto'!AC38-'Commandes - Calculs auto'!AC18</f>
        <v>0</v>
      </c>
      <c r="AD38" s="95">
        <f>AC38+'Commandes - Calculs auto'!AD38-'Commandes - Calculs auto'!AD18</f>
        <v>0</v>
      </c>
      <c r="AE38" s="95">
        <f>AD38+'Commandes - Calculs auto'!AE38-'Commandes - Calculs auto'!AE18</f>
        <v>0</v>
      </c>
      <c r="AF38" s="95">
        <f>AE38+'Commandes - Calculs auto'!AF38-'Commandes - Calculs auto'!AF18</f>
        <v>0</v>
      </c>
      <c r="AG38" s="95">
        <f>AF38+'Commandes - Calculs auto'!AG38-'Commandes - Calculs auto'!AG18</f>
        <v>0</v>
      </c>
      <c r="AH38" s="95">
        <f>AG38+'Commandes - Calculs auto'!AH38-'Commandes - Calculs auto'!AH18</f>
        <v>0</v>
      </c>
      <c r="AI38" s="95">
        <f>AH38+'Commandes - Calculs auto'!AI38-'Commandes - Calculs auto'!AI18</f>
        <v>0</v>
      </c>
      <c r="AJ38" s="95">
        <f>AI38+'Commandes - Calculs auto'!AJ38-'Commandes - Calculs auto'!AJ18</f>
        <v>0</v>
      </c>
      <c r="AK38" s="95">
        <f>AJ38+'Commandes - Calculs auto'!AK38-'Commandes - Calculs auto'!AK18</f>
        <v>0</v>
      </c>
      <c r="AL38" s="95">
        <f>AK38+'Commandes - Calculs auto'!AL38-'Commandes - Calculs auto'!AL18</f>
        <v>0</v>
      </c>
      <c r="AM38" s="95">
        <f>AL38+'Commandes - Calculs auto'!AM38-'Commandes - Calculs auto'!AM18</f>
        <v>0</v>
      </c>
      <c r="AN38" s="95">
        <f>AM38+'Commandes - Calculs auto'!AN38-'Commandes - Calculs auto'!AN18</f>
        <v>0</v>
      </c>
      <c r="AO38" s="95">
        <f>AN38+'Commandes - Calculs auto'!AO38-'Commandes - Calculs auto'!AO18</f>
        <v>0</v>
      </c>
      <c r="AP38" s="95">
        <f>AO38+'Commandes - Calculs auto'!AP38-'Commandes - Calculs auto'!AP18</f>
        <v>0</v>
      </c>
      <c r="AQ38" s="95">
        <f>AP38+'Commandes - Calculs auto'!AQ38-'Commandes - Calculs auto'!AQ18</f>
        <v>0</v>
      </c>
      <c r="AR38" s="95">
        <f>AQ38+'Commandes - Calculs auto'!AR38-'Commandes - Calculs auto'!AR18</f>
        <v>0</v>
      </c>
      <c r="AS38" s="95">
        <f>AR38+'Commandes - Calculs auto'!AS38-'Commandes - Calculs auto'!AS18</f>
        <v>0</v>
      </c>
      <c r="AT38" s="95">
        <f>AS38+'Commandes - Calculs auto'!AT38-'Commandes - Calculs auto'!AT18</f>
        <v>0</v>
      </c>
      <c r="AU38" s="95">
        <f>AT38+'Commandes - Calculs auto'!AU38-'Commandes - Calculs auto'!AU18</f>
        <v>0</v>
      </c>
      <c r="AV38" s="95">
        <f>AU38+'Commandes - Calculs auto'!AV38-'Commandes - Calculs auto'!AV18</f>
        <v>0</v>
      </c>
      <c r="AW38" s="95">
        <f>AV38+'Commandes - Calculs auto'!AW38-'Commandes - Calculs auto'!AW18</f>
        <v>0</v>
      </c>
      <c r="AX38" s="95">
        <f>AW38+'Commandes - Calculs auto'!AX38-'Commandes - Calculs auto'!AX18</f>
        <v>0</v>
      </c>
      <c r="AY38" s="95">
        <f>AX38+'Commandes - Calculs auto'!AY38-'Commandes - Calculs auto'!AY18</f>
        <v>0</v>
      </c>
      <c r="AZ38" s="95">
        <f>AY38+'Commandes - Calculs auto'!AZ38-'Commandes - Calculs auto'!AZ18</f>
        <v>0</v>
      </c>
      <c r="BA38" s="95">
        <f>AZ38+'Commandes - Calculs auto'!BA38-'Commandes - Calculs auto'!BA18</f>
        <v>0</v>
      </c>
      <c r="BB38" s="95">
        <f>BA38+'Commandes - Calculs auto'!BB38-'Commandes - Calculs auto'!BB18</f>
        <v>0</v>
      </c>
      <c r="BC38" s="95">
        <f>BB38+'Commandes - Calculs auto'!BC38-'Commandes - Calculs auto'!BC18</f>
        <v>0</v>
      </c>
      <c r="BD38" s="95">
        <f>BC38+'Commandes - Calculs auto'!BD38-'Commandes - Calculs auto'!BD18</f>
        <v>0</v>
      </c>
      <c r="BE38" s="95">
        <f>BD38+'Commandes - Calculs auto'!BE38-'Commandes - Calculs auto'!BE18</f>
        <v>0</v>
      </c>
      <c r="BF38" s="95">
        <f>BE38+'Commandes - Calculs auto'!BF38-'Commandes - Calculs auto'!BF18</f>
        <v>0</v>
      </c>
      <c r="BG38" s="95">
        <f>BF38+'Commandes - Calculs auto'!BG38-'Commandes - Calculs auto'!BG18</f>
        <v>0</v>
      </c>
      <c r="BH38" s="95">
        <f>BG38+'Commandes - Calculs auto'!BH38-'Commandes - Calculs auto'!BH18</f>
        <v>0</v>
      </c>
      <c r="BI38" s="95">
        <f>BH38+'Commandes - Calculs auto'!BI38-'Commandes - Calculs auto'!BI18</f>
        <v>0</v>
      </c>
      <c r="BJ38" s="95">
        <f>BI38+'Commandes - Calculs auto'!BJ38-'Commandes - Calculs auto'!BJ18</f>
        <v>0</v>
      </c>
      <c r="BK38" s="100"/>
    </row>
    <row r="39" spans="2:63" s="15" customFormat="1" ht="15" customHeight="1">
      <c r="B39" s="71">
        <f>Config!$B$24</f>
        <v>0</v>
      </c>
      <c r="C39" s="95">
        <f>'Commandes - Calculs auto'!C39-'Commandes - Calculs auto'!C19</f>
        <v>0</v>
      </c>
      <c r="D39" s="95">
        <f>C39+'Commandes - Calculs auto'!D39-'Commandes - Calculs auto'!D19</f>
        <v>0</v>
      </c>
      <c r="E39" s="95">
        <f>D39+'Commandes - Calculs auto'!E39-'Commandes - Calculs auto'!E19</f>
        <v>0</v>
      </c>
      <c r="F39" s="95">
        <f>E39+'Commandes - Calculs auto'!F39-'Commandes - Calculs auto'!F19</f>
        <v>0</v>
      </c>
      <c r="G39" s="95">
        <f>F39+'Commandes - Calculs auto'!G39-'Commandes - Calculs auto'!G19</f>
        <v>0</v>
      </c>
      <c r="H39" s="95">
        <f>G39+'Commandes - Calculs auto'!H39-'Commandes - Calculs auto'!H19</f>
        <v>0</v>
      </c>
      <c r="I39" s="95">
        <f>H39+'Commandes - Calculs auto'!I39-'Commandes - Calculs auto'!I19</f>
        <v>0</v>
      </c>
      <c r="J39" s="95">
        <f>I39+'Commandes - Calculs auto'!J39-'Commandes - Calculs auto'!J19</f>
        <v>0</v>
      </c>
      <c r="K39" s="95">
        <f>J39+'Commandes - Calculs auto'!K39-'Commandes - Calculs auto'!K19</f>
        <v>0</v>
      </c>
      <c r="L39" s="95">
        <f>K39+'Commandes - Calculs auto'!L39-'Commandes - Calculs auto'!L19</f>
        <v>0</v>
      </c>
      <c r="M39" s="95">
        <f>L39+'Commandes - Calculs auto'!M39-'Commandes - Calculs auto'!M19</f>
        <v>0</v>
      </c>
      <c r="N39" s="95">
        <f>M39+'Commandes - Calculs auto'!N39-'Commandes - Calculs auto'!N19</f>
        <v>0</v>
      </c>
      <c r="O39" s="95">
        <f>N39+'Commandes - Calculs auto'!O39-'Commandes - Calculs auto'!O19</f>
        <v>0</v>
      </c>
      <c r="P39" s="95">
        <f>O39+'Commandes - Calculs auto'!P39-'Commandes - Calculs auto'!P19</f>
        <v>0</v>
      </c>
      <c r="Q39" s="95">
        <f>P39+'Commandes - Calculs auto'!Q39-'Commandes - Calculs auto'!Q19</f>
        <v>0</v>
      </c>
      <c r="R39" s="95">
        <f>Q39+'Commandes - Calculs auto'!R39-'Commandes - Calculs auto'!R19</f>
        <v>0</v>
      </c>
      <c r="S39" s="95">
        <f>R39+'Commandes - Calculs auto'!S39-'Commandes - Calculs auto'!S19</f>
        <v>0</v>
      </c>
      <c r="T39" s="95">
        <f>S39+'Commandes - Calculs auto'!T39-'Commandes - Calculs auto'!T19</f>
        <v>0</v>
      </c>
      <c r="U39" s="95">
        <f>T39+'Commandes - Calculs auto'!U39-'Commandes - Calculs auto'!U19</f>
        <v>0</v>
      </c>
      <c r="V39" s="95">
        <f>U39+'Commandes - Calculs auto'!V39-'Commandes - Calculs auto'!V19</f>
        <v>0</v>
      </c>
      <c r="W39" s="95">
        <f>V39+'Commandes - Calculs auto'!W39-'Commandes - Calculs auto'!W19</f>
        <v>0</v>
      </c>
      <c r="X39" s="95">
        <f>W39+'Commandes - Calculs auto'!X39-'Commandes - Calculs auto'!X19</f>
        <v>0</v>
      </c>
      <c r="Y39" s="95">
        <f>X39+'Commandes - Calculs auto'!Y39-'Commandes - Calculs auto'!Y19</f>
        <v>0</v>
      </c>
      <c r="Z39" s="95">
        <f>Y39+'Commandes - Calculs auto'!Z39-'Commandes - Calculs auto'!Z19</f>
        <v>0</v>
      </c>
      <c r="AA39" s="95">
        <f>Z39+'Commandes - Calculs auto'!AA39-'Commandes - Calculs auto'!AA19</f>
        <v>0</v>
      </c>
      <c r="AB39" s="95">
        <f>AA39+'Commandes - Calculs auto'!AB39-'Commandes - Calculs auto'!AB19</f>
        <v>0</v>
      </c>
      <c r="AC39" s="95">
        <f>AB39+'Commandes - Calculs auto'!AC39-'Commandes - Calculs auto'!AC19</f>
        <v>0</v>
      </c>
      <c r="AD39" s="95">
        <f>AC39+'Commandes - Calculs auto'!AD39-'Commandes - Calculs auto'!AD19</f>
        <v>0</v>
      </c>
      <c r="AE39" s="95">
        <f>AD39+'Commandes - Calculs auto'!AE39-'Commandes - Calculs auto'!AE19</f>
        <v>0</v>
      </c>
      <c r="AF39" s="95">
        <f>AE39+'Commandes - Calculs auto'!AF39-'Commandes - Calculs auto'!AF19</f>
        <v>0</v>
      </c>
      <c r="AG39" s="95">
        <f>AF39+'Commandes - Calculs auto'!AG39-'Commandes - Calculs auto'!AG19</f>
        <v>0</v>
      </c>
      <c r="AH39" s="95">
        <f>AG39+'Commandes - Calculs auto'!AH39-'Commandes - Calculs auto'!AH19</f>
        <v>0</v>
      </c>
      <c r="AI39" s="95">
        <f>AH39+'Commandes - Calculs auto'!AI39-'Commandes - Calculs auto'!AI19</f>
        <v>0</v>
      </c>
      <c r="AJ39" s="95">
        <f>AI39+'Commandes - Calculs auto'!AJ39-'Commandes - Calculs auto'!AJ19</f>
        <v>0</v>
      </c>
      <c r="AK39" s="95">
        <f>AJ39+'Commandes - Calculs auto'!AK39-'Commandes - Calculs auto'!AK19</f>
        <v>0</v>
      </c>
      <c r="AL39" s="95">
        <f>AK39+'Commandes - Calculs auto'!AL39-'Commandes - Calculs auto'!AL19</f>
        <v>0</v>
      </c>
      <c r="AM39" s="95">
        <f>AL39+'Commandes - Calculs auto'!AM39-'Commandes - Calculs auto'!AM19</f>
        <v>0</v>
      </c>
      <c r="AN39" s="95">
        <f>AM39+'Commandes - Calculs auto'!AN39-'Commandes - Calculs auto'!AN19</f>
        <v>0</v>
      </c>
      <c r="AO39" s="95">
        <f>AN39+'Commandes - Calculs auto'!AO39-'Commandes - Calculs auto'!AO19</f>
        <v>0</v>
      </c>
      <c r="AP39" s="95">
        <f>AO39+'Commandes - Calculs auto'!AP39-'Commandes - Calculs auto'!AP19</f>
        <v>0</v>
      </c>
      <c r="AQ39" s="95">
        <f>AP39+'Commandes - Calculs auto'!AQ39-'Commandes - Calculs auto'!AQ19</f>
        <v>0</v>
      </c>
      <c r="AR39" s="95">
        <f>AQ39+'Commandes - Calculs auto'!AR39-'Commandes - Calculs auto'!AR19</f>
        <v>0</v>
      </c>
      <c r="AS39" s="95">
        <f>AR39+'Commandes - Calculs auto'!AS39-'Commandes - Calculs auto'!AS19</f>
        <v>0</v>
      </c>
      <c r="AT39" s="95">
        <f>AS39+'Commandes - Calculs auto'!AT39-'Commandes - Calculs auto'!AT19</f>
        <v>0</v>
      </c>
      <c r="AU39" s="95">
        <f>AT39+'Commandes - Calculs auto'!AU39-'Commandes - Calculs auto'!AU19</f>
        <v>0</v>
      </c>
      <c r="AV39" s="95">
        <f>AU39+'Commandes - Calculs auto'!AV39-'Commandes - Calculs auto'!AV19</f>
        <v>0</v>
      </c>
      <c r="AW39" s="95">
        <f>AV39+'Commandes - Calculs auto'!AW39-'Commandes - Calculs auto'!AW19</f>
        <v>0</v>
      </c>
      <c r="AX39" s="95">
        <f>AW39+'Commandes - Calculs auto'!AX39-'Commandes - Calculs auto'!AX19</f>
        <v>0</v>
      </c>
      <c r="AY39" s="95">
        <f>AX39+'Commandes - Calculs auto'!AY39-'Commandes - Calculs auto'!AY19</f>
        <v>0</v>
      </c>
      <c r="AZ39" s="95">
        <f>AY39+'Commandes - Calculs auto'!AZ39-'Commandes - Calculs auto'!AZ19</f>
        <v>0</v>
      </c>
      <c r="BA39" s="95">
        <f>AZ39+'Commandes - Calculs auto'!BA39-'Commandes - Calculs auto'!BA19</f>
        <v>0</v>
      </c>
      <c r="BB39" s="95">
        <f>BA39+'Commandes - Calculs auto'!BB39-'Commandes - Calculs auto'!BB19</f>
        <v>0</v>
      </c>
      <c r="BC39" s="95">
        <f>BB39+'Commandes - Calculs auto'!BC39-'Commandes - Calculs auto'!BC19</f>
        <v>0</v>
      </c>
      <c r="BD39" s="95">
        <f>BC39+'Commandes - Calculs auto'!BD39-'Commandes - Calculs auto'!BD19</f>
        <v>0</v>
      </c>
      <c r="BE39" s="95">
        <f>BD39+'Commandes - Calculs auto'!BE39-'Commandes - Calculs auto'!BE19</f>
        <v>0</v>
      </c>
      <c r="BF39" s="95">
        <f>BE39+'Commandes - Calculs auto'!BF39-'Commandes - Calculs auto'!BF19</f>
        <v>0</v>
      </c>
      <c r="BG39" s="95">
        <f>BF39+'Commandes - Calculs auto'!BG39-'Commandes - Calculs auto'!BG19</f>
        <v>0</v>
      </c>
      <c r="BH39" s="95">
        <f>BG39+'Commandes - Calculs auto'!BH39-'Commandes - Calculs auto'!BH19</f>
        <v>0</v>
      </c>
      <c r="BI39" s="95">
        <f>BH39+'Commandes - Calculs auto'!BI39-'Commandes - Calculs auto'!BI19</f>
        <v>0</v>
      </c>
      <c r="BJ39" s="95">
        <f>BI39+'Commandes - Calculs auto'!BJ39-'Commandes - Calculs auto'!BJ19</f>
        <v>0</v>
      </c>
      <c r="BK39" s="100"/>
    </row>
    <row r="40" spans="2:63" s="15" customFormat="1" ht="15" customHeight="1">
      <c r="B40" s="71">
        <f>Config!$B$25</f>
        <v>0</v>
      </c>
      <c r="C40" s="95">
        <f>'Commandes - Calculs auto'!C40-'Commandes - Calculs auto'!C20</f>
        <v>0</v>
      </c>
      <c r="D40" s="95">
        <f>C40+'Commandes - Calculs auto'!D40-'Commandes - Calculs auto'!D20</f>
        <v>0</v>
      </c>
      <c r="E40" s="95">
        <f>D40+'Commandes - Calculs auto'!E40-'Commandes - Calculs auto'!E20</f>
        <v>0</v>
      </c>
      <c r="F40" s="95">
        <f>E40+'Commandes - Calculs auto'!F40-'Commandes - Calculs auto'!F20</f>
        <v>0</v>
      </c>
      <c r="G40" s="95">
        <f>F40+'Commandes - Calculs auto'!G40-'Commandes - Calculs auto'!G20</f>
        <v>0</v>
      </c>
      <c r="H40" s="95">
        <f>G40+'Commandes - Calculs auto'!H40-'Commandes - Calculs auto'!H20</f>
        <v>0</v>
      </c>
      <c r="I40" s="95">
        <f>H40+'Commandes - Calculs auto'!I40-'Commandes - Calculs auto'!I20</f>
        <v>0</v>
      </c>
      <c r="J40" s="95">
        <f>I40+'Commandes - Calculs auto'!J40-'Commandes - Calculs auto'!J20</f>
        <v>0</v>
      </c>
      <c r="K40" s="95">
        <f>J40+'Commandes - Calculs auto'!K40-'Commandes - Calculs auto'!K20</f>
        <v>0</v>
      </c>
      <c r="L40" s="95">
        <f>K40+'Commandes - Calculs auto'!L40-'Commandes - Calculs auto'!L20</f>
        <v>0</v>
      </c>
      <c r="M40" s="95">
        <f>L40+'Commandes - Calculs auto'!M40-'Commandes - Calculs auto'!M20</f>
        <v>0</v>
      </c>
      <c r="N40" s="95">
        <f>M40+'Commandes - Calculs auto'!N40-'Commandes - Calculs auto'!N20</f>
        <v>0</v>
      </c>
      <c r="O40" s="95">
        <f>N40+'Commandes - Calculs auto'!O40-'Commandes - Calculs auto'!O20</f>
        <v>0</v>
      </c>
      <c r="P40" s="95">
        <f>O40+'Commandes - Calculs auto'!P40-'Commandes - Calculs auto'!P20</f>
        <v>0</v>
      </c>
      <c r="Q40" s="95">
        <f>P40+'Commandes - Calculs auto'!Q40-'Commandes - Calculs auto'!Q20</f>
        <v>0</v>
      </c>
      <c r="R40" s="95">
        <f>Q40+'Commandes - Calculs auto'!R40-'Commandes - Calculs auto'!R20</f>
        <v>0</v>
      </c>
      <c r="S40" s="95">
        <f>R40+'Commandes - Calculs auto'!S40-'Commandes - Calculs auto'!S20</f>
        <v>0</v>
      </c>
      <c r="T40" s="95">
        <f>S40+'Commandes - Calculs auto'!T40-'Commandes - Calculs auto'!T20</f>
        <v>0</v>
      </c>
      <c r="U40" s="95">
        <f>T40+'Commandes - Calculs auto'!U40-'Commandes - Calculs auto'!U20</f>
        <v>0</v>
      </c>
      <c r="V40" s="95">
        <f>U40+'Commandes - Calculs auto'!V40-'Commandes - Calculs auto'!V20</f>
        <v>0</v>
      </c>
      <c r="W40" s="95">
        <f>V40+'Commandes - Calculs auto'!W40-'Commandes - Calculs auto'!W20</f>
        <v>0</v>
      </c>
      <c r="X40" s="95">
        <f>W40+'Commandes - Calculs auto'!X40-'Commandes - Calculs auto'!X20</f>
        <v>0</v>
      </c>
      <c r="Y40" s="95">
        <f>X40+'Commandes - Calculs auto'!Y40-'Commandes - Calculs auto'!Y20</f>
        <v>0</v>
      </c>
      <c r="Z40" s="95">
        <f>Y40+'Commandes - Calculs auto'!Z40-'Commandes - Calculs auto'!Z20</f>
        <v>0</v>
      </c>
      <c r="AA40" s="95">
        <f>Z40+'Commandes - Calculs auto'!AA40-'Commandes - Calculs auto'!AA20</f>
        <v>0</v>
      </c>
      <c r="AB40" s="95">
        <f>AA40+'Commandes - Calculs auto'!AB40-'Commandes - Calculs auto'!AB20</f>
        <v>0</v>
      </c>
      <c r="AC40" s="95">
        <f>AB40+'Commandes - Calculs auto'!AC40-'Commandes - Calculs auto'!AC20</f>
        <v>0</v>
      </c>
      <c r="AD40" s="95">
        <f>AC40+'Commandes - Calculs auto'!AD40-'Commandes - Calculs auto'!AD20</f>
        <v>0</v>
      </c>
      <c r="AE40" s="95">
        <f>AD40+'Commandes - Calculs auto'!AE40-'Commandes - Calculs auto'!AE20</f>
        <v>0</v>
      </c>
      <c r="AF40" s="95">
        <f>AE40+'Commandes - Calculs auto'!AF40-'Commandes - Calculs auto'!AF20</f>
        <v>0</v>
      </c>
      <c r="AG40" s="95">
        <f>AF40+'Commandes - Calculs auto'!AG40-'Commandes - Calculs auto'!AG20</f>
        <v>0</v>
      </c>
      <c r="AH40" s="95">
        <f>AG40+'Commandes - Calculs auto'!AH40-'Commandes - Calculs auto'!AH20</f>
        <v>0</v>
      </c>
      <c r="AI40" s="95">
        <f>AH40+'Commandes - Calculs auto'!AI40-'Commandes - Calculs auto'!AI20</f>
        <v>0</v>
      </c>
      <c r="AJ40" s="95">
        <f>AI40+'Commandes - Calculs auto'!AJ40-'Commandes - Calculs auto'!AJ20</f>
        <v>0</v>
      </c>
      <c r="AK40" s="95">
        <f>AJ40+'Commandes - Calculs auto'!AK40-'Commandes - Calculs auto'!AK20</f>
        <v>0</v>
      </c>
      <c r="AL40" s="95">
        <f>AK40+'Commandes - Calculs auto'!AL40-'Commandes - Calculs auto'!AL20</f>
        <v>0</v>
      </c>
      <c r="AM40" s="95">
        <f>AL40+'Commandes - Calculs auto'!AM40-'Commandes - Calculs auto'!AM20</f>
        <v>0</v>
      </c>
      <c r="AN40" s="95">
        <f>AM40+'Commandes - Calculs auto'!AN40-'Commandes - Calculs auto'!AN20</f>
        <v>0</v>
      </c>
      <c r="AO40" s="95">
        <f>AN40+'Commandes - Calculs auto'!AO40-'Commandes - Calculs auto'!AO20</f>
        <v>0</v>
      </c>
      <c r="AP40" s="95">
        <f>AO40+'Commandes - Calculs auto'!AP40-'Commandes - Calculs auto'!AP20</f>
        <v>0</v>
      </c>
      <c r="AQ40" s="95">
        <f>AP40+'Commandes - Calculs auto'!AQ40-'Commandes - Calculs auto'!AQ20</f>
        <v>0</v>
      </c>
      <c r="AR40" s="95">
        <f>AQ40+'Commandes - Calculs auto'!AR40-'Commandes - Calculs auto'!AR20</f>
        <v>0</v>
      </c>
      <c r="AS40" s="95">
        <f>AR40+'Commandes - Calculs auto'!AS40-'Commandes - Calculs auto'!AS20</f>
        <v>0</v>
      </c>
      <c r="AT40" s="95">
        <f>AS40+'Commandes - Calculs auto'!AT40-'Commandes - Calculs auto'!AT20</f>
        <v>0</v>
      </c>
      <c r="AU40" s="95">
        <f>AT40+'Commandes - Calculs auto'!AU40-'Commandes - Calculs auto'!AU20</f>
        <v>0</v>
      </c>
      <c r="AV40" s="95">
        <f>AU40+'Commandes - Calculs auto'!AV40-'Commandes - Calculs auto'!AV20</f>
        <v>0</v>
      </c>
      <c r="AW40" s="95">
        <f>AV40+'Commandes - Calculs auto'!AW40-'Commandes - Calculs auto'!AW20</f>
        <v>0</v>
      </c>
      <c r="AX40" s="95">
        <f>AW40+'Commandes - Calculs auto'!AX40-'Commandes - Calculs auto'!AX20</f>
        <v>0</v>
      </c>
      <c r="AY40" s="95">
        <f>AX40+'Commandes - Calculs auto'!AY40-'Commandes - Calculs auto'!AY20</f>
        <v>0</v>
      </c>
      <c r="AZ40" s="95">
        <f>AY40+'Commandes - Calculs auto'!AZ40-'Commandes - Calculs auto'!AZ20</f>
        <v>0</v>
      </c>
      <c r="BA40" s="95">
        <f>AZ40+'Commandes - Calculs auto'!BA40-'Commandes - Calculs auto'!BA20</f>
        <v>0</v>
      </c>
      <c r="BB40" s="95">
        <f>BA40+'Commandes - Calculs auto'!BB40-'Commandes - Calculs auto'!BB20</f>
        <v>0</v>
      </c>
      <c r="BC40" s="95">
        <f>BB40+'Commandes - Calculs auto'!BC40-'Commandes - Calculs auto'!BC20</f>
        <v>0</v>
      </c>
      <c r="BD40" s="95">
        <f>BC40+'Commandes - Calculs auto'!BD40-'Commandes - Calculs auto'!BD20</f>
        <v>0</v>
      </c>
      <c r="BE40" s="95">
        <f>BD40+'Commandes - Calculs auto'!BE40-'Commandes - Calculs auto'!BE20</f>
        <v>0</v>
      </c>
      <c r="BF40" s="95">
        <f>BE40+'Commandes - Calculs auto'!BF40-'Commandes - Calculs auto'!BF20</f>
        <v>0</v>
      </c>
      <c r="BG40" s="95">
        <f>BF40+'Commandes - Calculs auto'!BG40-'Commandes - Calculs auto'!BG20</f>
        <v>0</v>
      </c>
      <c r="BH40" s="95">
        <f>BG40+'Commandes - Calculs auto'!BH40-'Commandes - Calculs auto'!BH20</f>
        <v>0</v>
      </c>
      <c r="BI40" s="95">
        <f>BH40+'Commandes - Calculs auto'!BI40-'Commandes - Calculs auto'!BI20</f>
        <v>0</v>
      </c>
      <c r="BJ40" s="95">
        <f>BI40+'Commandes - Calculs auto'!BJ40-'Commandes - Calculs auto'!BJ20</f>
        <v>0</v>
      </c>
      <c r="BK40" s="100"/>
    </row>
    <row r="41" spans="2:63" ht="15" customHeight="1">
      <c r="B41" s="163"/>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row>
    <row r="42" spans="2:63" ht="15" customHeight="1">
      <c r="B42" s="108" t="s">
        <v>16</v>
      </c>
      <c r="C42" s="96">
        <f>SUM(C29:C40)</f>
        <v>0</v>
      </c>
      <c r="D42" s="96">
        <f t="shared" ref="D42:BJ42" si="5">SUM(D29:D40)</f>
        <v>0</v>
      </c>
      <c r="E42" s="96">
        <f t="shared" si="5"/>
        <v>0</v>
      </c>
      <c r="F42" s="96">
        <f t="shared" si="5"/>
        <v>0</v>
      </c>
      <c r="G42" s="96">
        <f t="shared" si="5"/>
        <v>0</v>
      </c>
      <c r="H42" s="96">
        <f t="shared" si="5"/>
        <v>0</v>
      </c>
      <c r="I42" s="96">
        <f t="shared" si="5"/>
        <v>0</v>
      </c>
      <c r="J42" s="96">
        <f t="shared" si="5"/>
        <v>0</v>
      </c>
      <c r="K42" s="96">
        <f t="shared" si="5"/>
        <v>0</v>
      </c>
      <c r="L42" s="96">
        <f t="shared" si="5"/>
        <v>0</v>
      </c>
      <c r="M42" s="96">
        <f t="shared" si="5"/>
        <v>0</v>
      </c>
      <c r="N42" s="96">
        <f t="shared" si="5"/>
        <v>0</v>
      </c>
      <c r="O42" s="96">
        <f t="shared" si="5"/>
        <v>0</v>
      </c>
      <c r="P42" s="96">
        <f t="shared" si="5"/>
        <v>0</v>
      </c>
      <c r="Q42" s="96">
        <f t="shared" si="5"/>
        <v>0</v>
      </c>
      <c r="R42" s="96">
        <f t="shared" si="5"/>
        <v>0</v>
      </c>
      <c r="S42" s="96">
        <f t="shared" si="5"/>
        <v>0</v>
      </c>
      <c r="T42" s="96">
        <f t="shared" si="5"/>
        <v>0</v>
      </c>
      <c r="U42" s="96">
        <f t="shared" si="5"/>
        <v>0</v>
      </c>
      <c r="V42" s="96">
        <f t="shared" si="5"/>
        <v>0</v>
      </c>
      <c r="W42" s="96">
        <f t="shared" si="5"/>
        <v>0</v>
      </c>
      <c r="X42" s="96">
        <f t="shared" si="5"/>
        <v>0</v>
      </c>
      <c r="Y42" s="96">
        <f t="shared" si="5"/>
        <v>0</v>
      </c>
      <c r="Z42" s="96">
        <f t="shared" si="5"/>
        <v>0</v>
      </c>
      <c r="AA42" s="96">
        <f t="shared" si="5"/>
        <v>0</v>
      </c>
      <c r="AB42" s="96">
        <f t="shared" si="5"/>
        <v>0</v>
      </c>
      <c r="AC42" s="96">
        <f t="shared" si="5"/>
        <v>0</v>
      </c>
      <c r="AD42" s="96">
        <f t="shared" si="5"/>
        <v>0</v>
      </c>
      <c r="AE42" s="96">
        <f t="shared" si="5"/>
        <v>0</v>
      </c>
      <c r="AF42" s="96">
        <f t="shared" si="5"/>
        <v>0</v>
      </c>
      <c r="AG42" s="96">
        <f t="shared" si="5"/>
        <v>0</v>
      </c>
      <c r="AH42" s="96">
        <f t="shared" si="5"/>
        <v>0</v>
      </c>
      <c r="AI42" s="96">
        <f t="shared" si="5"/>
        <v>0</v>
      </c>
      <c r="AJ42" s="96">
        <f t="shared" si="5"/>
        <v>0</v>
      </c>
      <c r="AK42" s="96">
        <f t="shared" si="5"/>
        <v>0</v>
      </c>
      <c r="AL42" s="96">
        <f t="shared" si="5"/>
        <v>0</v>
      </c>
      <c r="AM42" s="96">
        <f t="shared" si="5"/>
        <v>0</v>
      </c>
      <c r="AN42" s="96">
        <f t="shared" si="5"/>
        <v>0</v>
      </c>
      <c r="AO42" s="96">
        <f t="shared" si="5"/>
        <v>0</v>
      </c>
      <c r="AP42" s="96">
        <f t="shared" si="5"/>
        <v>0</v>
      </c>
      <c r="AQ42" s="96">
        <f t="shared" si="5"/>
        <v>0</v>
      </c>
      <c r="AR42" s="96">
        <f t="shared" si="5"/>
        <v>0</v>
      </c>
      <c r="AS42" s="96">
        <f t="shared" si="5"/>
        <v>0</v>
      </c>
      <c r="AT42" s="96">
        <f t="shared" si="5"/>
        <v>0</v>
      </c>
      <c r="AU42" s="96">
        <f t="shared" si="5"/>
        <v>0</v>
      </c>
      <c r="AV42" s="96">
        <f t="shared" si="5"/>
        <v>0</v>
      </c>
      <c r="AW42" s="96">
        <f t="shared" si="5"/>
        <v>0</v>
      </c>
      <c r="AX42" s="96">
        <f t="shared" si="5"/>
        <v>0</v>
      </c>
      <c r="AY42" s="96">
        <f t="shared" si="5"/>
        <v>0</v>
      </c>
      <c r="AZ42" s="96">
        <f t="shared" si="5"/>
        <v>0</v>
      </c>
      <c r="BA42" s="96">
        <f t="shared" si="5"/>
        <v>0</v>
      </c>
      <c r="BB42" s="96">
        <f t="shared" si="5"/>
        <v>0</v>
      </c>
      <c r="BC42" s="96">
        <f t="shared" si="5"/>
        <v>0</v>
      </c>
      <c r="BD42" s="96">
        <f t="shared" si="5"/>
        <v>0</v>
      </c>
      <c r="BE42" s="96">
        <f t="shared" si="5"/>
        <v>0</v>
      </c>
      <c r="BF42" s="96">
        <f t="shared" si="5"/>
        <v>0</v>
      </c>
      <c r="BG42" s="96">
        <f t="shared" si="5"/>
        <v>0</v>
      </c>
      <c r="BH42" s="96">
        <f t="shared" si="5"/>
        <v>0</v>
      </c>
      <c r="BI42" s="96">
        <f t="shared" si="5"/>
        <v>0</v>
      </c>
      <c r="BJ42" s="96">
        <f t="shared" si="5"/>
        <v>0</v>
      </c>
      <c r="BK42" s="100"/>
    </row>
    <row r="43" spans="2:63" ht="15" customHeight="1" collapsed="1">
      <c r="B43" s="163"/>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row>
    <row r="44" spans="2:63">
      <c r="B44" s="119" t="s">
        <v>35</v>
      </c>
      <c r="C44" s="164"/>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5"/>
      <c r="BI44" s="165"/>
      <c r="BJ44" s="165"/>
      <c r="BK44" s="100"/>
    </row>
    <row r="45" spans="2:63">
      <c r="B45" s="163"/>
      <c r="C45" s="100"/>
      <c r="D45" s="100"/>
      <c r="E45" s="165"/>
      <c r="F45" s="165"/>
      <c r="G45" s="165"/>
      <c r="H45" s="165"/>
      <c r="I45" s="165"/>
      <c r="J45" s="165"/>
      <c r="K45" s="165"/>
      <c r="L45" s="165"/>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row>
    <row r="46" spans="2:63">
      <c r="B46" s="101"/>
      <c r="C46" s="218" t="s">
        <v>13</v>
      </c>
      <c r="D46" s="218"/>
      <c r="E46" s="218"/>
      <c r="F46" s="218"/>
      <c r="G46" s="218"/>
      <c r="H46" s="218"/>
      <c r="I46" s="218"/>
      <c r="J46" s="218"/>
      <c r="K46" s="218"/>
      <c r="L46" s="218"/>
      <c r="M46" s="218"/>
      <c r="N46" s="218"/>
      <c r="O46" s="218" t="s">
        <v>14</v>
      </c>
      <c r="P46" s="218"/>
      <c r="Q46" s="218"/>
      <c r="R46" s="218"/>
      <c r="S46" s="218"/>
      <c r="T46" s="218"/>
      <c r="U46" s="218"/>
      <c r="V46" s="218"/>
      <c r="W46" s="218"/>
      <c r="X46" s="218"/>
      <c r="Y46" s="218"/>
      <c r="Z46" s="218"/>
      <c r="AA46" s="218" t="s">
        <v>15</v>
      </c>
      <c r="AB46" s="218"/>
      <c r="AC46" s="218"/>
      <c r="AD46" s="218"/>
      <c r="AE46" s="218"/>
      <c r="AF46" s="218"/>
      <c r="AG46" s="218"/>
      <c r="AH46" s="218"/>
      <c r="AI46" s="218"/>
      <c r="AJ46" s="218"/>
      <c r="AK46" s="218"/>
      <c r="AL46" s="218"/>
      <c r="AM46" s="218" t="s">
        <v>21</v>
      </c>
      <c r="AN46" s="218"/>
      <c r="AO46" s="218"/>
      <c r="AP46" s="218"/>
      <c r="AQ46" s="218"/>
      <c r="AR46" s="218"/>
      <c r="AS46" s="218"/>
      <c r="AT46" s="218"/>
      <c r="AU46" s="218"/>
      <c r="AV46" s="218"/>
      <c r="AW46" s="218"/>
      <c r="AX46" s="218"/>
      <c r="AY46" s="218" t="s">
        <v>22</v>
      </c>
      <c r="AZ46" s="218"/>
      <c r="BA46" s="218"/>
      <c r="BB46" s="218"/>
      <c r="BC46" s="218"/>
      <c r="BD46" s="218"/>
      <c r="BE46" s="218"/>
      <c r="BF46" s="218"/>
      <c r="BG46" s="218"/>
      <c r="BH46" s="218"/>
      <c r="BI46" s="218"/>
      <c r="BJ46" s="218"/>
      <c r="BK46" s="100"/>
    </row>
    <row r="47" spans="2:63">
      <c r="B47" s="108" t="s">
        <v>37</v>
      </c>
      <c r="C47" s="82">
        <f>Config!$C$7</f>
        <v>43101</v>
      </c>
      <c r="D47" s="82">
        <f>DATE(YEAR(C47),MONTH(C47)+1,DAY(C47))</f>
        <v>43132</v>
      </c>
      <c r="E47" s="82">
        <f t="shared" ref="E47:BJ47" si="6">DATE(YEAR(D47),MONTH(D47)+1,DAY(D47))</f>
        <v>43160</v>
      </c>
      <c r="F47" s="82">
        <f t="shared" si="6"/>
        <v>43191</v>
      </c>
      <c r="G47" s="82">
        <f t="shared" si="6"/>
        <v>43221</v>
      </c>
      <c r="H47" s="82">
        <f t="shared" si="6"/>
        <v>43252</v>
      </c>
      <c r="I47" s="82">
        <f t="shared" si="6"/>
        <v>43282</v>
      </c>
      <c r="J47" s="82">
        <f t="shared" si="6"/>
        <v>43313</v>
      </c>
      <c r="K47" s="82">
        <f t="shared" si="6"/>
        <v>43344</v>
      </c>
      <c r="L47" s="82">
        <f t="shared" si="6"/>
        <v>43374</v>
      </c>
      <c r="M47" s="82">
        <f t="shared" si="6"/>
        <v>43405</v>
      </c>
      <c r="N47" s="82">
        <f t="shared" si="6"/>
        <v>43435</v>
      </c>
      <c r="O47" s="82">
        <f t="shared" si="6"/>
        <v>43466</v>
      </c>
      <c r="P47" s="82">
        <f t="shared" si="6"/>
        <v>43497</v>
      </c>
      <c r="Q47" s="82">
        <f t="shared" si="6"/>
        <v>43525</v>
      </c>
      <c r="R47" s="82">
        <f t="shared" si="6"/>
        <v>43556</v>
      </c>
      <c r="S47" s="82">
        <f t="shared" si="6"/>
        <v>43586</v>
      </c>
      <c r="T47" s="82">
        <f t="shared" si="6"/>
        <v>43617</v>
      </c>
      <c r="U47" s="82">
        <f t="shared" si="6"/>
        <v>43647</v>
      </c>
      <c r="V47" s="82">
        <f t="shared" si="6"/>
        <v>43678</v>
      </c>
      <c r="W47" s="82">
        <f t="shared" si="6"/>
        <v>43709</v>
      </c>
      <c r="X47" s="82">
        <f t="shared" si="6"/>
        <v>43739</v>
      </c>
      <c r="Y47" s="82">
        <f t="shared" si="6"/>
        <v>43770</v>
      </c>
      <c r="Z47" s="82">
        <f t="shared" si="6"/>
        <v>43800</v>
      </c>
      <c r="AA47" s="82">
        <f t="shared" si="6"/>
        <v>43831</v>
      </c>
      <c r="AB47" s="82">
        <f t="shared" si="6"/>
        <v>43862</v>
      </c>
      <c r="AC47" s="82">
        <f t="shared" si="6"/>
        <v>43891</v>
      </c>
      <c r="AD47" s="82">
        <f t="shared" si="6"/>
        <v>43922</v>
      </c>
      <c r="AE47" s="82">
        <f t="shared" si="6"/>
        <v>43952</v>
      </c>
      <c r="AF47" s="82">
        <f t="shared" si="6"/>
        <v>43983</v>
      </c>
      <c r="AG47" s="82">
        <f t="shared" si="6"/>
        <v>44013</v>
      </c>
      <c r="AH47" s="82">
        <f t="shared" si="6"/>
        <v>44044</v>
      </c>
      <c r="AI47" s="82">
        <f t="shared" si="6"/>
        <v>44075</v>
      </c>
      <c r="AJ47" s="82">
        <f t="shared" si="6"/>
        <v>44105</v>
      </c>
      <c r="AK47" s="82">
        <f t="shared" si="6"/>
        <v>44136</v>
      </c>
      <c r="AL47" s="82">
        <f t="shared" si="6"/>
        <v>44166</v>
      </c>
      <c r="AM47" s="82">
        <f t="shared" si="6"/>
        <v>44197</v>
      </c>
      <c r="AN47" s="82">
        <f t="shared" si="6"/>
        <v>44228</v>
      </c>
      <c r="AO47" s="82">
        <f t="shared" si="6"/>
        <v>44256</v>
      </c>
      <c r="AP47" s="82">
        <f t="shared" si="6"/>
        <v>44287</v>
      </c>
      <c r="AQ47" s="82">
        <f t="shared" si="6"/>
        <v>44317</v>
      </c>
      <c r="AR47" s="82">
        <f t="shared" si="6"/>
        <v>44348</v>
      </c>
      <c r="AS47" s="82">
        <f t="shared" si="6"/>
        <v>44378</v>
      </c>
      <c r="AT47" s="82">
        <f t="shared" si="6"/>
        <v>44409</v>
      </c>
      <c r="AU47" s="82">
        <f t="shared" si="6"/>
        <v>44440</v>
      </c>
      <c r="AV47" s="82">
        <f t="shared" si="6"/>
        <v>44470</v>
      </c>
      <c r="AW47" s="82">
        <f t="shared" si="6"/>
        <v>44501</v>
      </c>
      <c r="AX47" s="82">
        <f t="shared" si="6"/>
        <v>44531</v>
      </c>
      <c r="AY47" s="82">
        <f t="shared" si="6"/>
        <v>44562</v>
      </c>
      <c r="AZ47" s="82">
        <f t="shared" si="6"/>
        <v>44593</v>
      </c>
      <c r="BA47" s="82">
        <f t="shared" si="6"/>
        <v>44621</v>
      </c>
      <c r="BB47" s="82">
        <f t="shared" si="6"/>
        <v>44652</v>
      </c>
      <c r="BC47" s="82">
        <f t="shared" si="6"/>
        <v>44682</v>
      </c>
      <c r="BD47" s="82">
        <f t="shared" si="6"/>
        <v>44713</v>
      </c>
      <c r="BE47" s="82">
        <f t="shared" si="6"/>
        <v>44743</v>
      </c>
      <c r="BF47" s="82">
        <f t="shared" si="6"/>
        <v>44774</v>
      </c>
      <c r="BG47" s="82">
        <f t="shared" si="6"/>
        <v>44805</v>
      </c>
      <c r="BH47" s="82">
        <f t="shared" si="6"/>
        <v>44835</v>
      </c>
      <c r="BI47" s="82">
        <f t="shared" si="6"/>
        <v>44866</v>
      </c>
      <c r="BJ47" s="82">
        <f t="shared" si="6"/>
        <v>44896</v>
      </c>
      <c r="BK47" s="100"/>
    </row>
    <row r="48" spans="2:63">
      <c r="B48" s="71" t="str">
        <f>Config!$B$14</f>
        <v>Activité de revenu 1</v>
      </c>
      <c r="C48" s="95">
        <f>'Charges variables'!C27-'Charges variables'!C9</f>
        <v>0</v>
      </c>
      <c r="D48" s="95">
        <f>C48+'Charges variables'!D27-'Charges variables'!D9</f>
        <v>0</v>
      </c>
      <c r="E48" s="95">
        <f>D48+'Charges variables'!E27-'Charges variables'!E9</f>
        <v>0</v>
      </c>
      <c r="F48" s="95">
        <f>E48+'Charges variables'!F27-'Charges variables'!F9</f>
        <v>0</v>
      </c>
      <c r="G48" s="95">
        <f>F48+'Charges variables'!G27-'Charges variables'!G9</f>
        <v>0</v>
      </c>
      <c r="H48" s="95">
        <f>G48+'Charges variables'!H27-'Charges variables'!H9</f>
        <v>0</v>
      </c>
      <c r="I48" s="95">
        <f>H48+'Charges variables'!I27-'Charges variables'!I9</f>
        <v>0</v>
      </c>
      <c r="J48" s="95">
        <f>I48+'Charges variables'!J27-'Charges variables'!J9</f>
        <v>0</v>
      </c>
      <c r="K48" s="95">
        <f>J48+'Charges variables'!K27-'Charges variables'!K9</f>
        <v>0</v>
      </c>
      <c r="L48" s="95">
        <f>K48+'Charges variables'!L27-'Charges variables'!L9</f>
        <v>0</v>
      </c>
      <c r="M48" s="95">
        <f>L48+'Charges variables'!M27-'Charges variables'!M9</f>
        <v>0</v>
      </c>
      <c r="N48" s="95">
        <f>M48+'Charges variables'!N27-'Charges variables'!N9</f>
        <v>0</v>
      </c>
      <c r="O48" s="95">
        <f>N48+'Charges variables'!O27-'Charges variables'!O9</f>
        <v>0</v>
      </c>
      <c r="P48" s="95">
        <f>O48+'Charges variables'!P27-'Charges variables'!P9</f>
        <v>0</v>
      </c>
      <c r="Q48" s="95">
        <f>P48+'Charges variables'!Q27-'Charges variables'!Q9</f>
        <v>0</v>
      </c>
      <c r="R48" s="95">
        <f>Q48+'Charges variables'!R27-'Charges variables'!R9</f>
        <v>0</v>
      </c>
      <c r="S48" s="95">
        <f>R48+'Charges variables'!S27-'Charges variables'!S9</f>
        <v>0</v>
      </c>
      <c r="T48" s="95">
        <f>S48+'Charges variables'!T27-'Charges variables'!T9</f>
        <v>0</v>
      </c>
      <c r="U48" s="95">
        <f>T48+'Charges variables'!U27-'Charges variables'!U9</f>
        <v>0</v>
      </c>
      <c r="V48" s="95">
        <f>U48+'Charges variables'!V27-'Charges variables'!V9</f>
        <v>0</v>
      </c>
      <c r="W48" s="95">
        <f>V48+'Charges variables'!W27-'Charges variables'!W9</f>
        <v>0</v>
      </c>
      <c r="X48" s="95">
        <f>W48+'Charges variables'!X27-'Charges variables'!X9</f>
        <v>0</v>
      </c>
      <c r="Y48" s="95">
        <f>X48+'Charges variables'!Y27-'Charges variables'!Y9</f>
        <v>0</v>
      </c>
      <c r="Z48" s="95">
        <f>Y48+'Charges variables'!Z27-'Charges variables'!Z9</f>
        <v>0</v>
      </c>
      <c r="AA48" s="95">
        <f>Z48+'Charges variables'!AA27-'Charges variables'!AA9</f>
        <v>0</v>
      </c>
      <c r="AB48" s="95">
        <f>AA48+'Charges variables'!AB27-'Charges variables'!AB9</f>
        <v>0</v>
      </c>
      <c r="AC48" s="95">
        <f>AB48+'Charges variables'!AC27-'Charges variables'!AC9</f>
        <v>0</v>
      </c>
      <c r="AD48" s="95">
        <f>AC48+'Charges variables'!AD27-'Charges variables'!AD9</f>
        <v>0</v>
      </c>
      <c r="AE48" s="95">
        <f>AD48+'Charges variables'!AE27-'Charges variables'!AE9</f>
        <v>0</v>
      </c>
      <c r="AF48" s="95">
        <f>AE48+'Charges variables'!AF27-'Charges variables'!AF9</f>
        <v>0</v>
      </c>
      <c r="AG48" s="95">
        <f>AF48+'Charges variables'!AG27-'Charges variables'!AG9</f>
        <v>0</v>
      </c>
      <c r="AH48" s="95">
        <f>AG48+'Charges variables'!AH27-'Charges variables'!AH9</f>
        <v>0</v>
      </c>
      <c r="AI48" s="95">
        <f>AH48+'Charges variables'!AI27-'Charges variables'!AI9</f>
        <v>0</v>
      </c>
      <c r="AJ48" s="95">
        <f>AI48+'Charges variables'!AJ27-'Charges variables'!AJ9</f>
        <v>0</v>
      </c>
      <c r="AK48" s="95">
        <f>AJ48+'Charges variables'!AK27-'Charges variables'!AK9</f>
        <v>0</v>
      </c>
      <c r="AL48" s="95">
        <f>AK48+'Charges variables'!AL27-'Charges variables'!AL9</f>
        <v>0</v>
      </c>
      <c r="AM48" s="95">
        <f>AL48+'Charges variables'!AM27-'Charges variables'!AM9</f>
        <v>0</v>
      </c>
      <c r="AN48" s="95">
        <f>AM48+'Charges variables'!AN27-'Charges variables'!AN9</f>
        <v>0</v>
      </c>
      <c r="AO48" s="95">
        <f>AN48+'Charges variables'!AO27-'Charges variables'!AO9</f>
        <v>0</v>
      </c>
      <c r="AP48" s="95">
        <f>AO48+'Charges variables'!AP27-'Charges variables'!AP9</f>
        <v>0</v>
      </c>
      <c r="AQ48" s="95">
        <f>AP48+'Charges variables'!AQ27-'Charges variables'!AQ9</f>
        <v>0</v>
      </c>
      <c r="AR48" s="95">
        <f>AQ48+'Charges variables'!AR27-'Charges variables'!AR9</f>
        <v>0</v>
      </c>
      <c r="AS48" s="95">
        <f>AR48+'Charges variables'!AS27-'Charges variables'!AS9</f>
        <v>0</v>
      </c>
      <c r="AT48" s="95">
        <f>AS48+'Charges variables'!AT27-'Charges variables'!AT9</f>
        <v>0</v>
      </c>
      <c r="AU48" s="95">
        <f>AT48+'Charges variables'!AU27-'Charges variables'!AU9</f>
        <v>0</v>
      </c>
      <c r="AV48" s="95">
        <f>AU48+'Charges variables'!AV27-'Charges variables'!AV9</f>
        <v>0</v>
      </c>
      <c r="AW48" s="95">
        <f>AV48+'Charges variables'!AW27-'Charges variables'!AW9</f>
        <v>0</v>
      </c>
      <c r="AX48" s="95">
        <f>AW48+'Charges variables'!AX27-'Charges variables'!AX9</f>
        <v>0</v>
      </c>
      <c r="AY48" s="95">
        <f>AX48+'Charges variables'!AY27-'Charges variables'!AY9</f>
        <v>0</v>
      </c>
      <c r="AZ48" s="95">
        <f>AY48+'Charges variables'!AZ27-'Charges variables'!AZ9</f>
        <v>0</v>
      </c>
      <c r="BA48" s="95">
        <f>AZ48+'Charges variables'!BA27-'Charges variables'!BA9</f>
        <v>0</v>
      </c>
      <c r="BB48" s="95">
        <f>BA48+'Charges variables'!BB27-'Charges variables'!BB9</f>
        <v>0</v>
      </c>
      <c r="BC48" s="95">
        <f>BB48+'Charges variables'!BC27-'Charges variables'!BC9</f>
        <v>0</v>
      </c>
      <c r="BD48" s="95">
        <f>BC48+'Charges variables'!BD27-'Charges variables'!BD9</f>
        <v>0</v>
      </c>
      <c r="BE48" s="95">
        <f>BD48+'Charges variables'!BE27-'Charges variables'!BE9</f>
        <v>0</v>
      </c>
      <c r="BF48" s="95">
        <f>BE48+'Charges variables'!BF27-'Charges variables'!BF9</f>
        <v>0</v>
      </c>
      <c r="BG48" s="95">
        <f>BF48+'Charges variables'!BG27-'Charges variables'!BG9</f>
        <v>0</v>
      </c>
      <c r="BH48" s="95">
        <f>BG48+'Charges variables'!BH27-'Charges variables'!BH9</f>
        <v>0</v>
      </c>
      <c r="BI48" s="95">
        <f>BH48+'Charges variables'!BI27-'Charges variables'!BI9</f>
        <v>0</v>
      </c>
      <c r="BJ48" s="95">
        <f>BI48+'Charges variables'!BJ27-'Charges variables'!BJ9</f>
        <v>0</v>
      </c>
      <c r="BK48" s="100"/>
    </row>
    <row r="49" spans="2:63">
      <c r="B49" s="71" t="str">
        <f>Config!$B$15</f>
        <v>Activité de revenu 2</v>
      </c>
      <c r="C49" s="95">
        <f>'Charges variables'!C28-'Charges variables'!C10</f>
        <v>0</v>
      </c>
      <c r="D49" s="95">
        <f>C49+'Charges variables'!D28-'Charges variables'!D10</f>
        <v>0</v>
      </c>
      <c r="E49" s="95">
        <f>D49+'Charges variables'!E28-'Charges variables'!E10</f>
        <v>0</v>
      </c>
      <c r="F49" s="95">
        <f>E49+'Charges variables'!F28-'Charges variables'!F10</f>
        <v>0</v>
      </c>
      <c r="G49" s="95">
        <f>F49+'Charges variables'!G28-'Charges variables'!G10</f>
        <v>0</v>
      </c>
      <c r="H49" s="95">
        <f>G49+'Charges variables'!H28-'Charges variables'!H10</f>
        <v>0</v>
      </c>
      <c r="I49" s="95">
        <f>H49+'Charges variables'!I28-'Charges variables'!I10</f>
        <v>0</v>
      </c>
      <c r="J49" s="95">
        <f>I49+'Charges variables'!J28-'Charges variables'!J10</f>
        <v>0</v>
      </c>
      <c r="K49" s="95">
        <f>J49+'Charges variables'!K28-'Charges variables'!K10</f>
        <v>0</v>
      </c>
      <c r="L49" s="95">
        <f>K49+'Charges variables'!L28-'Charges variables'!L10</f>
        <v>0</v>
      </c>
      <c r="M49" s="95">
        <f>L49+'Charges variables'!M28-'Charges variables'!M10</f>
        <v>0</v>
      </c>
      <c r="N49" s="95">
        <f>M49+'Charges variables'!N28-'Charges variables'!N10</f>
        <v>0</v>
      </c>
      <c r="O49" s="95">
        <f>N49+'Charges variables'!O28-'Charges variables'!O10</f>
        <v>0</v>
      </c>
      <c r="P49" s="95">
        <f>O49+'Charges variables'!P28-'Charges variables'!P10</f>
        <v>0</v>
      </c>
      <c r="Q49" s="95">
        <f>P49+'Charges variables'!Q28-'Charges variables'!Q10</f>
        <v>0</v>
      </c>
      <c r="R49" s="95">
        <f>Q49+'Charges variables'!R28-'Charges variables'!R10</f>
        <v>0</v>
      </c>
      <c r="S49" s="95">
        <f>R49+'Charges variables'!S28-'Charges variables'!S10</f>
        <v>0</v>
      </c>
      <c r="T49" s="95">
        <f>S49+'Charges variables'!T28-'Charges variables'!T10</f>
        <v>0</v>
      </c>
      <c r="U49" s="95">
        <f>T49+'Charges variables'!U28-'Charges variables'!U10</f>
        <v>0</v>
      </c>
      <c r="V49" s="95">
        <f>U49+'Charges variables'!V28-'Charges variables'!V10</f>
        <v>0</v>
      </c>
      <c r="W49" s="95">
        <f>V49+'Charges variables'!W28-'Charges variables'!W10</f>
        <v>0</v>
      </c>
      <c r="X49" s="95">
        <f>W49+'Charges variables'!X28-'Charges variables'!X10</f>
        <v>0</v>
      </c>
      <c r="Y49" s="95">
        <f>X49+'Charges variables'!Y28-'Charges variables'!Y10</f>
        <v>0</v>
      </c>
      <c r="Z49" s="95">
        <f>Y49+'Charges variables'!Z28-'Charges variables'!Z10</f>
        <v>0</v>
      </c>
      <c r="AA49" s="95">
        <f>Z49+'Charges variables'!AA28-'Charges variables'!AA10</f>
        <v>0</v>
      </c>
      <c r="AB49" s="95">
        <f>AA49+'Charges variables'!AB28-'Charges variables'!AB10</f>
        <v>0</v>
      </c>
      <c r="AC49" s="95">
        <f>AB49+'Charges variables'!AC28-'Charges variables'!AC10</f>
        <v>0</v>
      </c>
      <c r="AD49" s="95">
        <f>AC49+'Charges variables'!AD28-'Charges variables'!AD10</f>
        <v>0</v>
      </c>
      <c r="AE49" s="95">
        <f>AD49+'Charges variables'!AE28-'Charges variables'!AE10</f>
        <v>0</v>
      </c>
      <c r="AF49" s="95">
        <f>AE49+'Charges variables'!AF28-'Charges variables'!AF10</f>
        <v>0</v>
      </c>
      <c r="AG49" s="95">
        <f>AF49+'Charges variables'!AG28-'Charges variables'!AG10</f>
        <v>0</v>
      </c>
      <c r="AH49" s="95">
        <f>AG49+'Charges variables'!AH28-'Charges variables'!AH10</f>
        <v>0</v>
      </c>
      <c r="AI49" s="95">
        <f>AH49+'Charges variables'!AI28-'Charges variables'!AI10</f>
        <v>0</v>
      </c>
      <c r="AJ49" s="95">
        <f>AI49+'Charges variables'!AJ28-'Charges variables'!AJ10</f>
        <v>0</v>
      </c>
      <c r="AK49" s="95">
        <f>AJ49+'Charges variables'!AK28-'Charges variables'!AK10</f>
        <v>0</v>
      </c>
      <c r="AL49" s="95">
        <f>AK49+'Charges variables'!AL28-'Charges variables'!AL10</f>
        <v>0</v>
      </c>
      <c r="AM49" s="95">
        <f>AL49+'Charges variables'!AM28-'Charges variables'!AM10</f>
        <v>0</v>
      </c>
      <c r="AN49" s="95">
        <f>AM49+'Charges variables'!AN28-'Charges variables'!AN10</f>
        <v>0</v>
      </c>
      <c r="AO49" s="95">
        <f>AN49+'Charges variables'!AO28-'Charges variables'!AO10</f>
        <v>0</v>
      </c>
      <c r="AP49" s="95">
        <f>AO49+'Charges variables'!AP28-'Charges variables'!AP10</f>
        <v>0</v>
      </c>
      <c r="AQ49" s="95">
        <f>AP49+'Charges variables'!AQ28-'Charges variables'!AQ10</f>
        <v>0</v>
      </c>
      <c r="AR49" s="95">
        <f>AQ49+'Charges variables'!AR28-'Charges variables'!AR10</f>
        <v>0</v>
      </c>
      <c r="AS49" s="95">
        <f>AR49+'Charges variables'!AS28-'Charges variables'!AS10</f>
        <v>0</v>
      </c>
      <c r="AT49" s="95">
        <f>AS49+'Charges variables'!AT28-'Charges variables'!AT10</f>
        <v>0</v>
      </c>
      <c r="AU49" s="95">
        <f>AT49+'Charges variables'!AU28-'Charges variables'!AU10</f>
        <v>0</v>
      </c>
      <c r="AV49" s="95">
        <f>AU49+'Charges variables'!AV28-'Charges variables'!AV10</f>
        <v>0</v>
      </c>
      <c r="AW49" s="95">
        <f>AV49+'Charges variables'!AW28-'Charges variables'!AW10</f>
        <v>0</v>
      </c>
      <c r="AX49" s="95">
        <f>AW49+'Charges variables'!AX28-'Charges variables'!AX10</f>
        <v>0</v>
      </c>
      <c r="AY49" s="95">
        <f>AX49+'Charges variables'!AY28-'Charges variables'!AY10</f>
        <v>0</v>
      </c>
      <c r="AZ49" s="95">
        <f>AY49+'Charges variables'!AZ28-'Charges variables'!AZ10</f>
        <v>0</v>
      </c>
      <c r="BA49" s="95">
        <f>AZ49+'Charges variables'!BA28-'Charges variables'!BA10</f>
        <v>0</v>
      </c>
      <c r="BB49" s="95">
        <f>BA49+'Charges variables'!BB28-'Charges variables'!BB10</f>
        <v>0</v>
      </c>
      <c r="BC49" s="95">
        <f>BB49+'Charges variables'!BC28-'Charges variables'!BC10</f>
        <v>0</v>
      </c>
      <c r="BD49" s="95">
        <f>BC49+'Charges variables'!BD28-'Charges variables'!BD10</f>
        <v>0</v>
      </c>
      <c r="BE49" s="95">
        <f>BD49+'Charges variables'!BE28-'Charges variables'!BE10</f>
        <v>0</v>
      </c>
      <c r="BF49" s="95">
        <f>BE49+'Charges variables'!BF28-'Charges variables'!BF10</f>
        <v>0</v>
      </c>
      <c r="BG49" s="95">
        <f>BF49+'Charges variables'!BG28-'Charges variables'!BG10</f>
        <v>0</v>
      </c>
      <c r="BH49" s="95">
        <f>BG49+'Charges variables'!BH28-'Charges variables'!BH10</f>
        <v>0</v>
      </c>
      <c r="BI49" s="95">
        <f>BH49+'Charges variables'!BI28-'Charges variables'!BI10</f>
        <v>0</v>
      </c>
      <c r="BJ49" s="95">
        <f>BI49+'Charges variables'!BJ28-'Charges variables'!BJ10</f>
        <v>0</v>
      </c>
      <c r="BK49" s="100"/>
    </row>
    <row r="50" spans="2:63">
      <c r="B50" s="71" t="str">
        <f>Config!$B$16</f>
        <v>ETC …</v>
      </c>
      <c r="C50" s="95">
        <f>'Charges variables'!C29-'Charges variables'!C11</f>
        <v>0</v>
      </c>
      <c r="D50" s="95">
        <f>C50+'Charges variables'!D29-'Charges variables'!D11</f>
        <v>0</v>
      </c>
      <c r="E50" s="95">
        <f>D50+'Charges variables'!E29-'Charges variables'!E11</f>
        <v>0</v>
      </c>
      <c r="F50" s="95">
        <f>E50+'Charges variables'!F29-'Charges variables'!F11</f>
        <v>0</v>
      </c>
      <c r="G50" s="95">
        <f>F50+'Charges variables'!G29-'Charges variables'!G11</f>
        <v>0</v>
      </c>
      <c r="H50" s="95">
        <f>G50+'Charges variables'!H29-'Charges variables'!H11</f>
        <v>0</v>
      </c>
      <c r="I50" s="95">
        <f>H50+'Charges variables'!I29-'Charges variables'!I11</f>
        <v>0</v>
      </c>
      <c r="J50" s="95">
        <f>I50+'Charges variables'!J29-'Charges variables'!J11</f>
        <v>0</v>
      </c>
      <c r="K50" s="95">
        <f>J50+'Charges variables'!K29-'Charges variables'!K11</f>
        <v>0</v>
      </c>
      <c r="L50" s="95">
        <f>K50+'Charges variables'!L29-'Charges variables'!L11</f>
        <v>0</v>
      </c>
      <c r="M50" s="95">
        <f>L50+'Charges variables'!M29-'Charges variables'!M11</f>
        <v>0</v>
      </c>
      <c r="N50" s="95">
        <f>M50+'Charges variables'!N29-'Charges variables'!N11</f>
        <v>0</v>
      </c>
      <c r="O50" s="95">
        <f>N50+'Charges variables'!O29-'Charges variables'!O11</f>
        <v>0</v>
      </c>
      <c r="P50" s="95">
        <f>O50+'Charges variables'!P29-'Charges variables'!P11</f>
        <v>0</v>
      </c>
      <c r="Q50" s="95">
        <f>P50+'Charges variables'!Q29-'Charges variables'!Q11</f>
        <v>0</v>
      </c>
      <c r="R50" s="95">
        <f>Q50+'Charges variables'!R29-'Charges variables'!R11</f>
        <v>0</v>
      </c>
      <c r="S50" s="95">
        <f>R50+'Charges variables'!S29-'Charges variables'!S11</f>
        <v>0</v>
      </c>
      <c r="T50" s="95">
        <f>S50+'Charges variables'!T29-'Charges variables'!T11</f>
        <v>0</v>
      </c>
      <c r="U50" s="95">
        <f>T50+'Charges variables'!U29-'Charges variables'!U11</f>
        <v>0</v>
      </c>
      <c r="V50" s="95">
        <f>U50+'Charges variables'!V29-'Charges variables'!V11</f>
        <v>0</v>
      </c>
      <c r="W50" s="95">
        <f>V50+'Charges variables'!W29-'Charges variables'!W11</f>
        <v>0</v>
      </c>
      <c r="X50" s="95">
        <f>W50+'Charges variables'!X29-'Charges variables'!X11</f>
        <v>0</v>
      </c>
      <c r="Y50" s="95">
        <f>X50+'Charges variables'!Y29-'Charges variables'!Y11</f>
        <v>0</v>
      </c>
      <c r="Z50" s="95">
        <f>Y50+'Charges variables'!Z29-'Charges variables'!Z11</f>
        <v>0</v>
      </c>
      <c r="AA50" s="95">
        <f>Z50+'Charges variables'!AA29-'Charges variables'!AA11</f>
        <v>0</v>
      </c>
      <c r="AB50" s="95">
        <f>AA50+'Charges variables'!AB29-'Charges variables'!AB11</f>
        <v>0</v>
      </c>
      <c r="AC50" s="95">
        <f>AB50+'Charges variables'!AC29-'Charges variables'!AC11</f>
        <v>0</v>
      </c>
      <c r="AD50" s="95">
        <f>AC50+'Charges variables'!AD29-'Charges variables'!AD11</f>
        <v>0</v>
      </c>
      <c r="AE50" s="95">
        <f>AD50+'Charges variables'!AE29-'Charges variables'!AE11</f>
        <v>0</v>
      </c>
      <c r="AF50" s="95">
        <f>AE50+'Charges variables'!AF29-'Charges variables'!AF11</f>
        <v>0</v>
      </c>
      <c r="AG50" s="95">
        <f>AF50+'Charges variables'!AG29-'Charges variables'!AG11</f>
        <v>0</v>
      </c>
      <c r="AH50" s="95">
        <f>AG50+'Charges variables'!AH29-'Charges variables'!AH11</f>
        <v>0</v>
      </c>
      <c r="AI50" s="95">
        <f>AH50+'Charges variables'!AI29-'Charges variables'!AI11</f>
        <v>0</v>
      </c>
      <c r="AJ50" s="95">
        <f>AI50+'Charges variables'!AJ29-'Charges variables'!AJ11</f>
        <v>0</v>
      </c>
      <c r="AK50" s="95">
        <f>AJ50+'Charges variables'!AK29-'Charges variables'!AK11</f>
        <v>0</v>
      </c>
      <c r="AL50" s="95">
        <f>AK50+'Charges variables'!AL29-'Charges variables'!AL11</f>
        <v>0</v>
      </c>
      <c r="AM50" s="95">
        <f>AL50+'Charges variables'!AM29-'Charges variables'!AM11</f>
        <v>0</v>
      </c>
      <c r="AN50" s="95">
        <f>AM50+'Charges variables'!AN29-'Charges variables'!AN11</f>
        <v>0</v>
      </c>
      <c r="AO50" s="95">
        <f>AN50+'Charges variables'!AO29-'Charges variables'!AO11</f>
        <v>0</v>
      </c>
      <c r="AP50" s="95">
        <f>AO50+'Charges variables'!AP29-'Charges variables'!AP11</f>
        <v>0</v>
      </c>
      <c r="AQ50" s="95">
        <f>AP50+'Charges variables'!AQ29-'Charges variables'!AQ11</f>
        <v>0</v>
      </c>
      <c r="AR50" s="95">
        <f>AQ50+'Charges variables'!AR29-'Charges variables'!AR11</f>
        <v>0</v>
      </c>
      <c r="AS50" s="95">
        <f>AR50+'Charges variables'!AS29-'Charges variables'!AS11</f>
        <v>0</v>
      </c>
      <c r="AT50" s="95">
        <f>AS50+'Charges variables'!AT29-'Charges variables'!AT11</f>
        <v>0</v>
      </c>
      <c r="AU50" s="95">
        <f>AT50+'Charges variables'!AU29-'Charges variables'!AU11</f>
        <v>0</v>
      </c>
      <c r="AV50" s="95">
        <f>AU50+'Charges variables'!AV29-'Charges variables'!AV11</f>
        <v>0</v>
      </c>
      <c r="AW50" s="95">
        <f>AV50+'Charges variables'!AW29-'Charges variables'!AW11</f>
        <v>0</v>
      </c>
      <c r="AX50" s="95">
        <f>AW50+'Charges variables'!AX29-'Charges variables'!AX11</f>
        <v>0</v>
      </c>
      <c r="AY50" s="95">
        <f>AX50+'Charges variables'!AY29-'Charges variables'!AY11</f>
        <v>0</v>
      </c>
      <c r="AZ50" s="95">
        <f>AY50+'Charges variables'!AZ29-'Charges variables'!AZ11</f>
        <v>0</v>
      </c>
      <c r="BA50" s="95">
        <f>AZ50+'Charges variables'!BA29-'Charges variables'!BA11</f>
        <v>0</v>
      </c>
      <c r="BB50" s="95">
        <f>BA50+'Charges variables'!BB29-'Charges variables'!BB11</f>
        <v>0</v>
      </c>
      <c r="BC50" s="95">
        <f>BB50+'Charges variables'!BC29-'Charges variables'!BC11</f>
        <v>0</v>
      </c>
      <c r="BD50" s="95">
        <f>BC50+'Charges variables'!BD29-'Charges variables'!BD11</f>
        <v>0</v>
      </c>
      <c r="BE50" s="95">
        <f>BD50+'Charges variables'!BE29-'Charges variables'!BE11</f>
        <v>0</v>
      </c>
      <c r="BF50" s="95">
        <f>BE50+'Charges variables'!BF29-'Charges variables'!BF11</f>
        <v>0</v>
      </c>
      <c r="BG50" s="95">
        <f>BF50+'Charges variables'!BG29-'Charges variables'!BG11</f>
        <v>0</v>
      </c>
      <c r="BH50" s="95">
        <f>BG50+'Charges variables'!BH29-'Charges variables'!BH11</f>
        <v>0</v>
      </c>
      <c r="BI50" s="95">
        <f>BH50+'Charges variables'!BI29-'Charges variables'!BI11</f>
        <v>0</v>
      </c>
      <c r="BJ50" s="95">
        <f>BI50+'Charges variables'!BJ29-'Charges variables'!BJ11</f>
        <v>0</v>
      </c>
      <c r="BK50" s="100"/>
    </row>
    <row r="51" spans="2:63">
      <c r="B51" s="71">
        <f>Config!$B$17</f>
        <v>0</v>
      </c>
      <c r="C51" s="95">
        <f>'Charges variables'!C30-'Charges variables'!C12</f>
        <v>0</v>
      </c>
      <c r="D51" s="95">
        <f>C51+'Charges variables'!D30-'Charges variables'!D12</f>
        <v>0</v>
      </c>
      <c r="E51" s="95">
        <f>D51+'Charges variables'!E30-'Charges variables'!E12</f>
        <v>0</v>
      </c>
      <c r="F51" s="95">
        <f>E51+'Charges variables'!F30-'Charges variables'!F12</f>
        <v>0</v>
      </c>
      <c r="G51" s="95">
        <f>F51+'Charges variables'!G30-'Charges variables'!G12</f>
        <v>0</v>
      </c>
      <c r="H51" s="95">
        <f>G51+'Charges variables'!H30-'Charges variables'!H12</f>
        <v>0</v>
      </c>
      <c r="I51" s="95">
        <f>H51+'Charges variables'!I30-'Charges variables'!I12</f>
        <v>0</v>
      </c>
      <c r="J51" s="95">
        <f>I51+'Charges variables'!J30-'Charges variables'!J12</f>
        <v>0</v>
      </c>
      <c r="K51" s="95">
        <f>J51+'Charges variables'!K30-'Charges variables'!K12</f>
        <v>0</v>
      </c>
      <c r="L51" s="95">
        <f>K51+'Charges variables'!L30-'Charges variables'!L12</f>
        <v>0</v>
      </c>
      <c r="M51" s="95">
        <f>L51+'Charges variables'!M30-'Charges variables'!M12</f>
        <v>0</v>
      </c>
      <c r="N51" s="95">
        <f>M51+'Charges variables'!N30-'Charges variables'!N12</f>
        <v>0</v>
      </c>
      <c r="O51" s="95">
        <f>N51+'Charges variables'!O30-'Charges variables'!O12</f>
        <v>0</v>
      </c>
      <c r="P51" s="95">
        <f>O51+'Charges variables'!P30-'Charges variables'!P12</f>
        <v>0</v>
      </c>
      <c r="Q51" s="95">
        <f>P51+'Charges variables'!Q30-'Charges variables'!Q12</f>
        <v>0</v>
      </c>
      <c r="R51" s="95">
        <f>Q51+'Charges variables'!R30-'Charges variables'!R12</f>
        <v>0</v>
      </c>
      <c r="S51" s="95">
        <f>R51+'Charges variables'!S30-'Charges variables'!S12</f>
        <v>0</v>
      </c>
      <c r="T51" s="95">
        <f>S51+'Charges variables'!T30-'Charges variables'!T12</f>
        <v>0</v>
      </c>
      <c r="U51" s="95">
        <f>T51+'Charges variables'!U30-'Charges variables'!U12</f>
        <v>0</v>
      </c>
      <c r="V51" s="95">
        <f>U51+'Charges variables'!V30-'Charges variables'!V12</f>
        <v>0</v>
      </c>
      <c r="W51" s="95">
        <f>V51+'Charges variables'!W30-'Charges variables'!W12</f>
        <v>0</v>
      </c>
      <c r="X51" s="95">
        <f>W51+'Charges variables'!X30-'Charges variables'!X12</f>
        <v>0</v>
      </c>
      <c r="Y51" s="95">
        <f>X51+'Charges variables'!Y30-'Charges variables'!Y12</f>
        <v>0</v>
      </c>
      <c r="Z51" s="95">
        <f>Y51+'Charges variables'!Z30-'Charges variables'!Z12</f>
        <v>0</v>
      </c>
      <c r="AA51" s="95">
        <f>Z51+'Charges variables'!AA30-'Charges variables'!AA12</f>
        <v>0</v>
      </c>
      <c r="AB51" s="95">
        <f>AA51+'Charges variables'!AB30-'Charges variables'!AB12</f>
        <v>0</v>
      </c>
      <c r="AC51" s="95">
        <f>AB51+'Charges variables'!AC30-'Charges variables'!AC12</f>
        <v>0</v>
      </c>
      <c r="AD51" s="95">
        <f>AC51+'Charges variables'!AD30-'Charges variables'!AD12</f>
        <v>0</v>
      </c>
      <c r="AE51" s="95">
        <f>AD51+'Charges variables'!AE30-'Charges variables'!AE12</f>
        <v>0</v>
      </c>
      <c r="AF51" s="95">
        <f>AE51+'Charges variables'!AF30-'Charges variables'!AF12</f>
        <v>0</v>
      </c>
      <c r="AG51" s="95">
        <f>AF51+'Charges variables'!AG30-'Charges variables'!AG12</f>
        <v>0</v>
      </c>
      <c r="AH51" s="95">
        <f>AG51+'Charges variables'!AH30-'Charges variables'!AH12</f>
        <v>0</v>
      </c>
      <c r="AI51" s="95">
        <f>AH51+'Charges variables'!AI30-'Charges variables'!AI12</f>
        <v>0</v>
      </c>
      <c r="AJ51" s="95">
        <f>AI51+'Charges variables'!AJ30-'Charges variables'!AJ12</f>
        <v>0</v>
      </c>
      <c r="AK51" s="95">
        <f>AJ51+'Charges variables'!AK30-'Charges variables'!AK12</f>
        <v>0</v>
      </c>
      <c r="AL51" s="95">
        <f>AK51+'Charges variables'!AL30-'Charges variables'!AL12</f>
        <v>0</v>
      </c>
      <c r="AM51" s="95">
        <f>AL51+'Charges variables'!AM30-'Charges variables'!AM12</f>
        <v>0</v>
      </c>
      <c r="AN51" s="95">
        <f>AM51+'Charges variables'!AN30-'Charges variables'!AN12</f>
        <v>0</v>
      </c>
      <c r="AO51" s="95">
        <f>AN51+'Charges variables'!AO30-'Charges variables'!AO12</f>
        <v>0</v>
      </c>
      <c r="AP51" s="95">
        <f>AO51+'Charges variables'!AP30-'Charges variables'!AP12</f>
        <v>0</v>
      </c>
      <c r="AQ51" s="95">
        <f>AP51+'Charges variables'!AQ30-'Charges variables'!AQ12</f>
        <v>0</v>
      </c>
      <c r="AR51" s="95">
        <f>AQ51+'Charges variables'!AR30-'Charges variables'!AR12</f>
        <v>0</v>
      </c>
      <c r="AS51" s="95">
        <f>AR51+'Charges variables'!AS30-'Charges variables'!AS12</f>
        <v>0</v>
      </c>
      <c r="AT51" s="95">
        <f>AS51+'Charges variables'!AT30-'Charges variables'!AT12</f>
        <v>0</v>
      </c>
      <c r="AU51" s="95">
        <f>AT51+'Charges variables'!AU30-'Charges variables'!AU12</f>
        <v>0</v>
      </c>
      <c r="AV51" s="95">
        <f>AU51+'Charges variables'!AV30-'Charges variables'!AV12</f>
        <v>0</v>
      </c>
      <c r="AW51" s="95">
        <f>AV51+'Charges variables'!AW30-'Charges variables'!AW12</f>
        <v>0</v>
      </c>
      <c r="AX51" s="95">
        <f>AW51+'Charges variables'!AX30-'Charges variables'!AX12</f>
        <v>0</v>
      </c>
      <c r="AY51" s="95">
        <f>AX51+'Charges variables'!AY30-'Charges variables'!AY12</f>
        <v>0</v>
      </c>
      <c r="AZ51" s="95">
        <f>AY51+'Charges variables'!AZ30-'Charges variables'!AZ12</f>
        <v>0</v>
      </c>
      <c r="BA51" s="95">
        <f>AZ51+'Charges variables'!BA30-'Charges variables'!BA12</f>
        <v>0</v>
      </c>
      <c r="BB51" s="95">
        <f>BA51+'Charges variables'!BB30-'Charges variables'!BB12</f>
        <v>0</v>
      </c>
      <c r="BC51" s="95">
        <f>BB51+'Charges variables'!BC30-'Charges variables'!BC12</f>
        <v>0</v>
      </c>
      <c r="BD51" s="95">
        <f>BC51+'Charges variables'!BD30-'Charges variables'!BD12</f>
        <v>0</v>
      </c>
      <c r="BE51" s="95">
        <f>BD51+'Charges variables'!BE30-'Charges variables'!BE12</f>
        <v>0</v>
      </c>
      <c r="BF51" s="95">
        <f>BE51+'Charges variables'!BF30-'Charges variables'!BF12</f>
        <v>0</v>
      </c>
      <c r="BG51" s="95">
        <f>BF51+'Charges variables'!BG30-'Charges variables'!BG12</f>
        <v>0</v>
      </c>
      <c r="BH51" s="95">
        <f>BG51+'Charges variables'!BH30-'Charges variables'!BH12</f>
        <v>0</v>
      </c>
      <c r="BI51" s="95">
        <f>BH51+'Charges variables'!BI30-'Charges variables'!BI12</f>
        <v>0</v>
      </c>
      <c r="BJ51" s="95">
        <f>BI51+'Charges variables'!BJ30-'Charges variables'!BJ12</f>
        <v>0</v>
      </c>
      <c r="BK51" s="100"/>
    </row>
    <row r="52" spans="2:63">
      <c r="B52" s="71">
        <f>Config!$B$18</f>
        <v>0</v>
      </c>
      <c r="C52" s="95">
        <f>'Charges variables'!C31-'Charges variables'!C13</f>
        <v>0</v>
      </c>
      <c r="D52" s="95">
        <f>C52+'Charges variables'!D31-'Charges variables'!D13</f>
        <v>0</v>
      </c>
      <c r="E52" s="95">
        <f>D52+'Charges variables'!E31-'Charges variables'!E13</f>
        <v>0</v>
      </c>
      <c r="F52" s="95">
        <f>E52+'Charges variables'!F31-'Charges variables'!F13</f>
        <v>0</v>
      </c>
      <c r="G52" s="95">
        <f>F52+'Charges variables'!G31-'Charges variables'!G13</f>
        <v>0</v>
      </c>
      <c r="H52" s="95">
        <f>G52+'Charges variables'!H31-'Charges variables'!H13</f>
        <v>0</v>
      </c>
      <c r="I52" s="95">
        <f>H52+'Charges variables'!I31-'Charges variables'!I13</f>
        <v>0</v>
      </c>
      <c r="J52" s="95">
        <f>I52+'Charges variables'!J31-'Charges variables'!J13</f>
        <v>0</v>
      </c>
      <c r="K52" s="95">
        <f>J52+'Charges variables'!K31-'Charges variables'!K13</f>
        <v>0</v>
      </c>
      <c r="L52" s="95">
        <f>K52+'Charges variables'!L31-'Charges variables'!L13</f>
        <v>0</v>
      </c>
      <c r="M52" s="95">
        <f>L52+'Charges variables'!M31-'Charges variables'!M13</f>
        <v>0</v>
      </c>
      <c r="N52" s="95">
        <f>M52+'Charges variables'!N31-'Charges variables'!N13</f>
        <v>0</v>
      </c>
      <c r="O52" s="95">
        <f>N52+'Charges variables'!O31-'Charges variables'!O13</f>
        <v>0</v>
      </c>
      <c r="P52" s="95">
        <f>O52+'Charges variables'!P31-'Charges variables'!P13</f>
        <v>0</v>
      </c>
      <c r="Q52" s="95">
        <f>P52+'Charges variables'!Q31-'Charges variables'!Q13</f>
        <v>0</v>
      </c>
      <c r="R52" s="95">
        <f>Q52+'Charges variables'!R31-'Charges variables'!R13</f>
        <v>0</v>
      </c>
      <c r="S52" s="95">
        <f>R52+'Charges variables'!S31-'Charges variables'!S13</f>
        <v>0</v>
      </c>
      <c r="T52" s="95">
        <f>S52+'Charges variables'!T31-'Charges variables'!T13</f>
        <v>0</v>
      </c>
      <c r="U52" s="95">
        <f>T52+'Charges variables'!U31-'Charges variables'!U13</f>
        <v>0</v>
      </c>
      <c r="V52" s="95">
        <f>U52+'Charges variables'!V31-'Charges variables'!V13</f>
        <v>0</v>
      </c>
      <c r="W52" s="95">
        <f>V52+'Charges variables'!W31-'Charges variables'!W13</f>
        <v>0</v>
      </c>
      <c r="X52" s="95">
        <f>W52+'Charges variables'!X31-'Charges variables'!X13</f>
        <v>0</v>
      </c>
      <c r="Y52" s="95">
        <f>X52+'Charges variables'!Y31-'Charges variables'!Y13</f>
        <v>0</v>
      </c>
      <c r="Z52" s="95">
        <f>Y52+'Charges variables'!Z31-'Charges variables'!Z13</f>
        <v>0</v>
      </c>
      <c r="AA52" s="95">
        <f>Z52+'Charges variables'!AA31-'Charges variables'!AA13</f>
        <v>0</v>
      </c>
      <c r="AB52" s="95">
        <f>AA52+'Charges variables'!AB31-'Charges variables'!AB13</f>
        <v>0</v>
      </c>
      <c r="AC52" s="95">
        <f>AB52+'Charges variables'!AC31-'Charges variables'!AC13</f>
        <v>0</v>
      </c>
      <c r="AD52" s="95">
        <f>AC52+'Charges variables'!AD31-'Charges variables'!AD13</f>
        <v>0</v>
      </c>
      <c r="AE52" s="95">
        <f>AD52+'Charges variables'!AE31-'Charges variables'!AE13</f>
        <v>0</v>
      </c>
      <c r="AF52" s="95">
        <f>AE52+'Charges variables'!AF31-'Charges variables'!AF13</f>
        <v>0</v>
      </c>
      <c r="AG52" s="95">
        <f>AF52+'Charges variables'!AG31-'Charges variables'!AG13</f>
        <v>0</v>
      </c>
      <c r="AH52" s="95">
        <f>AG52+'Charges variables'!AH31-'Charges variables'!AH13</f>
        <v>0</v>
      </c>
      <c r="AI52" s="95">
        <f>AH52+'Charges variables'!AI31-'Charges variables'!AI13</f>
        <v>0</v>
      </c>
      <c r="AJ52" s="95">
        <f>AI52+'Charges variables'!AJ31-'Charges variables'!AJ13</f>
        <v>0</v>
      </c>
      <c r="AK52" s="95">
        <f>AJ52+'Charges variables'!AK31-'Charges variables'!AK13</f>
        <v>0</v>
      </c>
      <c r="AL52" s="95">
        <f>AK52+'Charges variables'!AL31-'Charges variables'!AL13</f>
        <v>0</v>
      </c>
      <c r="AM52" s="95">
        <f>AL52+'Charges variables'!AM31-'Charges variables'!AM13</f>
        <v>0</v>
      </c>
      <c r="AN52" s="95">
        <f>AM52+'Charges variables'!AN31-'Charges variables'!AN13</f>
        <v>0</v>
      </c>
      <c r="AO52" s="95">
        <f>AN52+'Charges variables'!AO31-'Charges variables'!AO13</f>
        <v>0</v>
      </c>
      <c r="AP52" s="95">
        <f>AO52+'Charges variables'!AP31-'Charges variables'!AP13</f>
        <v>0</v>
      </c>
      <c r="AQ52" s="95">
        <f>AP52+'Charges variables'!AQ31-'Charges variables'!AQ13</f>
        <v>0</v>
      </c>
      <c r="AR52" s="95">
        <f>AQ52+'Charges variables'!AR31-'Charges variables'!AR13</f>
        <v>0</v>
      </c>
      <c r="AS52" s="95">
        <f>AR52+'Charges variables'!AS31-'Charges variables'!AS13</f>
        <v>0</v>
      </c>
      <c r="AT52" s="95">
        <f>AS52+'Charges variables'!AT31-'Charges variables'!AT13</f>
        <v>0</v>
      </c>
      <c r="AU52" s="95">
        <f>AT52+'Charges variables'!AU31-'Charges variables'!AU13</f>
        <v>0</v>
      </c>
      <c r="AV52" s="95">
        <f>AU52+'Charges variables'!AV31-'Charges variables'!AV13</f>
        <v>0</v>
      </c>
      <c r="AW52" s="95">
        <f>AV52+'Charges variables'!AW31-'Charges variables'!AW13</f>
        <v>0</v>
      </c>
      <c r="AX52" s="95">
        <f>AW52+'Charges variables'!AX31-'Charges variables'!AX13</f>
        <v>0</v>
      </c>
      <c r="AY52" s="95">
        <f>AX52+'Charges variables'!AY31-'Charges variables'!AY13</f>
        <v>0</v>
      </c>
      <c r="AZ52" s="95">
        <f>AY52+'Charges variables'!AZ31-'Charges variables'!AZ13</f>
        <v>0</v>
      </c>
      <c r="BA52" s="95">
        <f>AZ52+'Charges variables'!BA31-'Charges variables'!BA13</f>
        <v>0</v>
      </c>
      <c r="BB52" s="95">
        <f>BA52+'Charges variables'!BB31-'Charges variables'!BB13</f>
        <v>0</v>
      </c>
      <c r="BC52" s="95">
        <f>BB52+'Charges variables'!BC31-'Charges variables'!BC13</f>
        <v>0</v>
      </c>
      <c r="BD52" s="95">
        <f>BC52+'Charges variables'!BD31-'Charges variables'!BD13</f>
        <v>0</v>
      </c>
      <c r="BE52" s="95">
        <f>BD52+'Charges variables'!BE31-'Charges variables'!BE13</f>
        <v>0</v>
      </c>
      <c r="BF52" s="95">
        <f>BE52+'Charges variables'!BF31-'Charges variables'!BF13</f>
        <v>0</v>
      </c>
      <c r="BG52" s="95">
        <f>BF52+'Charges variables'!BG31-'Charges variables'!BG13</f>
        <v>0</v>
      </c>
      <c r="BH52" s="95">
        <f>BG52+'Charges variables'!BH31-'Charges variables'!BH13</f>
        <v>0</v>
      </c>
      <c r="BI52" s="95">
        <f>BH52+'Charges variables'!BI31-'Charges variables'!BI13</f>
        <v>0</v>
      </c>
      <c r="BJ52" s="95">
        <f>BI52+'Charges variables'!BJ31-'Charges variables'!BJ13</f>
        <v>0</v>
      </c>
      <c r="BK52" s="100"/>
    </row>
    <row r="53" spans="2:63">
      <c r="B53" s="71">
        <f>Config!$B$19</f>
        <v>0</v>
      </c>
      <c r="C53" s="95">
        <f>'Charges variables'!C32-'Charges variables'!C14</f>
        <v>0</v>
      </c>
      <c r="D53" s="95">
        <f>C53+'Charges variables'!D32-'Charges variables'!D14</f>
        <v>0</v>
      </c>
      <c r="E53" s="95">
        <f>D53+'Charges variables'!E32-'Charges variables'!E14</f>
        <v>0</v>
      </c>
      <c r="F53" s="95">
        <f>E53+'Charges variables'!F32-'Charges variables'!F14</f>
        <v>0</v>
      </c>
      <c r="G53" s="95">
        <f>F53+'Charges variables'!G32-'Charges variables'!G14</f>
        <v>0</v>
      </c>
      <c r="H53" s="95">
        <f>G53+'Charges variables'!H32-'Charges variables'!H14</f>
        <v>0</v>
      </c>
      <c r="I53" s="95">
        <f>H53+'Charges variables'!I32-'Charges variables'!I14</f>
        <v>0</v>
      </c>
      <c r="J53" s="95">
        <f>I53+'Charges variables'!J32-'Charges variables'!J14</f>
        <v>0</v>
      </c>
      <c r="K53" s="95">
        <f>J53+'Charges variables'!K32-'Charges variables'!K14</f>
        <v>0</v>
      </c>
      <c r="L53" s="95">
        <f>K53+'Charges variables'!L32-'Charges variables'!L14</f>
        <v>0</v>
      </c>
      <c r="M53" s="95">
        <f>L53+'Charges variables'!M32-'Charges variables'!M14</f>
        <v>0</v>
      </c>
      <c r="N53" s="95">
        <f>M53+'Charges variables'!N32-'Charges variables'!N14</f>
        <v>0</v>
      </c>
      <c r="O53" s="95">
        <f>N53+'Charges variables'!O32-'Charges variables'!O14</f>
        <v>0</v>
      </c>
      <c r="P53" s="95">
        <f>O53+'Charges variables'!P32-'Charges variables'!P14</f>
        <v>0</v>
      </c>
      <c r="Q53" s="95">
        <f>P53+'Charges variables'!Q32-'Charges variables'!Q14</f>
        <v>0</v>
      </c>
      <c r="R53" s="95">
        <f>Q53+'Charges variables'!R32-'Charges variables'!R14</f>
        <v>0</v>
      </c>
      <c r="S53" s="95">
        <f>R53+'Charges variables'!S32-'Charges variables'!S14</f>
        <v>0</v>
      </c>
      <c r="T53" s="95">
        <f>S53+'Charges variables'!T32-'Charges variables'!T14</f>
        <v>0</v>
      </c>
      <c r="U53" s="95">
        <f>T53+'Charges variables'!U32-'Charges variables'!U14</f>
        <v>0</v>
      </c>
      <c r="V53" s="95">
        <f>U53+'Charges variables'!V32-'Charges variables'!V14</f>
        <v>0</v>
      </c>
      <c r="W53" s="95">
        <f>V53+'Charges variables'!W32-'Charges variables'!W14</f>
        <v>0</v>
      </c>
      <c r="X53" s="95">
        <f>W53+'Charges variables'!X32-'Charges variables'!X14</f>
        <v>0</v>
      </c>
      <c r="Y53" s="95">
        <f>X53+'Charges variables'!Y32-'Charges variables'!Y14</f>
        <v>0</v>
      </c>
      <c r="Z53" s="95">
        <f>Y53+'Charges variables'!Z32-'Charges variables'!Z14</f>
        <v>0</v>
      </c>
      <c r="AA53" s="95">
        <f>Z53+'Charges variables'!AA32-'Charges variables'!AA14</f>
        <v>0</v>
      </c>
      <c r="AB53" s="95">
        <f>AA53+'Charges variables'!AB32-'Charges variables'!AB14</f>
        <v>0</v>
      </c>
      <c r="AC53" s="95">
        <f>AB53+'Charges variables'!AC32-'Charges variables'!AC14</f>
        <v>0</v>
      </c>
      <c r="AD53" s="95">
        <f>AC53+'Charges variables'!AD32-'Charges variables'!AD14</f>
        <v>0</v>
      </c>
      <c r="AE53" s="95">
        <f>AD53+'Charges variables'!AE32-'Charges variables'!AE14</f>
        <v>0</v>
      </c>
      <c r="AF53" s="95">
        <f>AE53+'Charges variables'!AF32-'Charges variables'!AF14</f>
        <v>0</v>
      </c>
      <c r="AG53" s="95">
        <f>AF53+'Charges variables'!AG32-'Charges variables'!AG14</f>
        <v>0</v>
      </c>
      <c r="AH53" s="95">
        <f>AG53+'Charges variables'!AH32-'Charges variables'!AH14</f>
        <v>0</v>
      </c>
      <c r="AI53" s="95">
        <f>AH53+'Charges variables'!AI32-'Charges variables'!AI14</f>
        <v>0</v>
      </c>
      <c r="AJ53" s="95">
        <f>AI53+'Charges variables'!AJ32-'Charges variables'!AJ14</f>
        <v>0</v>
      </c>
      <c r="AK53" s="95">
        <f>AJ53+'Charges variables'!AK32-'Charges variables'!AK14</f>
        <v>0</v>
      </c>
      <c r="AL53" s="95">
        <f>AK53+'Charges variables'!AL32-'Charges variables'!AL14</f>
        <v>0</v>
      </c>
      <c r="AM53" s="95">
        <f>AL53+'Charges variables'!AM32-'Charges variables'!AM14</f>
        <v>0</v>
      </c>
      <c r="AN53" s="95">
        <f>AM53+'Charges variables'!AN32-'Charges variables'!AN14</f>
        <v>0</v>
      </c>
      <c r="AO53" s="95">
        <f>AN53+'Charges variables'!AO32-'Charges variables'!AO14</f>
        <v>0</v>
      </c>
      <c r="AP53" s="95">
        <f>AO53+'Charges variables'!AP32-'Charges variables'!AP14</f>
        <v>0</v>
      </c>
      <c r="AQ53" s="95">
        <f>AP53+'Charges variables'!AQ32-'Charges variables'!AQ14</f>
        <v>0</v>
      </c>
      <c r="AR53" s="95">
        <f>AQ53+'Charges variables'!AR32-'Charges variables'!AR14</f>
        <v>0</v>
      </c>
      <c r="AS53" s="95">
        <f>AR53+'Charges variables'!AS32-'Charges variables'!AS14</f>
        <v>0</v>
      </c>
      <c r="AT53" s="95">
        <f>AS53+'Charges variables'!AT32-'Charges variables'!AT14</f>
        <v>0</v>
      </c>
      <c r="AU53" s="95">
        <f>AT53+'Charges variables'!AU32-'Charges variables'!AU14</f>
        <v>0</v>
      </c>
      <c r="AV53" s="95">
        <f>AU53+'Charges variables'!AV32-'Charges variables'!AV14</f>
        <v>0</v>
      </c>
      <c r="AW53" s="95">
        <f>AV53+'Charges variables'!AW32-'Charges variables'!AW14</f>
        <v>0</v>
      </c>
      <c r="AX53" s="95">
        <f>AW53+'Charges variables'!AX32-'Charges variables'!AX14</f>
        <v>0</v>
      </c>
      <c r="AY53" s="95">
        <f>AX53+'Charges variables'!AY32-'Charges variables'!AY14</f>
        <v>0</v>
      </c>
      <c r="AZ53" s="95">
        <f>AY53+'Charges variables'!AZ32-'Charges variables'!AZ14</f>
        <v>0</v>
      </c>
      <c r="BA53" s="95">
        <f>AZ53+'Charges variables'!BA32-'Charges variables'!BA14</f>
        <v>0</v>
      </c>
      <c r="BB53" s="95">
        <f>BA53+'Charges variables'!BB32-'Charges variables'!BB14</f>
        <v>0</v>
      </c>
      <c r="BC53" s="95">
        <f>BB53+'Charges variables'!BC32-'Charges variables'!BC14</f>
        <v>0</v>
      </c>
      <c r="BD53" s="95">
        <f>BC53+'Charges variables'!BD32-'Charges variables'!BD14</f>
        <v>0</v>
      </c>
      <c r="BE53" s="95">
        <f>BD53+'Charges variables'!BE32-'Charges variables'!BE14</f>
        <v>0</v>
      </c>
      <c r="BF53" s="95">
        <f>BE53+'Charges variables'!BF32-'Charges variables'!BF14</f>
        <v>0</v>
      </c>
      <c r="BG53" s="95">
        <f>BF53+'Charges variables'!BG32-'Charges variables'!BG14</f>
        <v>0</v>
      </c>
      <c r="BH53" s="95">
        <f>BG53+'Charges variables'!BH32-'Charges variables'!BH14</f>
        <v>0</v>
      </c>
      <c r="BI53" s="95">
        <f>BH53+'Charges variables'!BI32-'Charges variables'!BI14</f>
        <v>0</v>
      </c>
      <c r="BJ53" s="95">
        <f>BI53+'Charges variables'!BJ32-'Charges variables'!BJ14</f>
        <v>0</v>
      </c>
      <c r="BK53" s="100"/>
    </row>
    <row r="54" spans="2:63">
      <c r="B54" s="71">
        <f>Config!$B$20</f>
        <v>0</v>
      </c>
      <c r="C54" s="95">
        <f>'Charges variables'!C33-'Charges variables'!C15</f>
        <v>0</v>
      </c>
      <c r="D54" s="95">
        <f>C54+'Charges variables'!D33-'Charges variables'!D15</f>
        <v>0</v>
      </c>
      <c r="E54" s="95">
        <f>D54+'Charges variables'!E33-'Charges variables'!E15</f>
        <v>0</v>
      </c>
      <c r="F54" s="95">
        <f>E54+'Charges variables'!F33-'Charges variables'!F15</f>
        <v>0</v>
      </c>
      <c r="G54" s="95">
        <f>F54+'Charges variables'!G33-'Charges variables'!G15</f>
        <v>0</v>
      </c>
      <c r="H54" s="95">
        <f>G54+'Charges variables'!H33-'Charges variables'!H15</f>
        <v>0</v>
      </c>
      <c r="I54" s="95">
        <f>H54+'Charges variables'!I33-'Charges variables'!I15</f>
        <v>0</v>
      </c>
      <c r="J54" s="95">
        <f>I54+'Charges variables'!J33-'Charges variables'!J15</f>
        <v>0</v>
      </c>
      <c r="K54" s="95">
        <f>J54+'Charges variables'!K33-'Charges variables'!K15</f>
        <v>0</v>
      </c>
      <c r="L54" s="95">
        <f>K54+'Charges variables'!L33-'Charges variables'!L15</f>
        <v>0</v>
      </c>
      <c r="M54" s="95">
        <f>L54+'Charges variables'!M33-'Charges variables'!M15</f>
        <v>0</v>
      </c>
      <c r="N54" s="95">
        <f>M54+'Charges variables'!N33-'Charges variables'!N15</f>
        <v>0</v>
      </c>
      <c r="O54" s="95">
        <f>N54+'Charges variables'!O33-'Charges variables'!O15</f>
        <v>0</v>
      </c>
      <c r="P54" s="95">
        <f>O54+'Charges variables'!P33-'Charges variables'!P15</f>
        <v>0</v>
      </c>
      <c r="Q54" s="95">
        <f>P54+'Charges variables'!Q33-'Charges variables'!Q15</f>
        <v>0</v>
      </c>
      <c r="R54" s="95">
        <f>Q54+'Charges variables'!R33-'Charges variables'!R15</f>
        <v>0</v>
      </c>
      <c r="S54" s="95">
        <f>R54+'Charges variables'!S33-'Charges variables'!S15</f>
        <v>0</v>
      </c>
      <c r="T54" s="95">
        <f>S54+'Charges variables'!T33-'Charges variables'!T15</f>
        <v>0</v>
      </c>
      <c r="U54" s="95">
        <f>T54+'Charges variables'!U33-'Charges variables'!U15</f>
        <v>0</v>
      </c>
      <c r="V54" s="95">
        <f>U54+'Charges variables'!V33-'Charges variables'!V15</f>
        <v>0</v>
      </c>
      <c r="W54" s="95">
        <f>V54+'Charges variables'!W33-'Charges variables'!W15</f>
        <v>0</v>
      </c>
      <c r="X54" s="95">
        <f>W54+'Charges variables'!X33-'Charges variables'!X15</f>
        <v>0</v>
      </c>
      <c r="Y54" s="95">
        <f>X54+'Charges variables'!Y33-'Charges variables'!Y15</f>
        <v>0</v>
      </c>
      <c r="Z54" s="95">
        <f>Y54+'Charges variables'!Z33-'Charges variables'!Z15</f>
        <v>0</v>
      </c>
      <c r="AA54" s="95">
        <f>Z54+'Charges variables'!AA33-'Charges variables'!AA15</f>
        <v>0</v>
      </c>
      <c r="AB54" s="95">
        <f>AA54+'Charges variables'!AB33-'Charges variables'!AB15</f>
        <v>0</v>
      </c>
      <c r="AC54" s="95">
        <f>AB54+'Charges variables'!AC33-'Charges variables'!AC15</f>
        <v>0</v>
      </c>
      <c r="AD54" s="95">
        <f>AC54+'Charges variables'!AD33-'Charges variables'!AD15</f>
        <v>0</v>
      </c>
      <c r="AE54" s="95">
        <f>AD54+'Charges variables'!AE33-'Charges variables'!AE15</f>
        <v>0</v>
      </c>
      <c r="AF54" s="95">
        <f>AE54+'Charges variables'!AF33-'Charges variables'!AF15</f>
        <v>0</v>
      </c>
      <c r="AG54" s="95">
        <f>AF54+'Charges variables'!AG33-'Charges variables'!AG15</f>
        <v>0</v>
      </c>
      <c r="AH54" s="95">
        <f>AG54+'Charges variables'!AH33-'Charges variables'!AH15</f>
        <v>0</v>
      </c>
      <c r="AI54" s="95">
        <f>AH54+'Charges variables'!AI33-'Charges variables'!AI15</f>
        <v>0</v>
      </c>
      <c r="AJ54" s="95">
        <f>AI54+'Charges variables'!AJ33-'Charges variables'!AJ15</f>
        <v>0</v>
      </c>
      <c r="AK54" s="95">
        <f>AJ54+'Charges variables'!AK33-'Charges variables'!AK15</f>
        <v>0</v>
      </c>
      <c r="AL54" s="95">
        <f>AK54+'Charges variables'!AL33-'Charges variables'!AL15</f>
        <v>0</v>
      </c>
      <c r="AM54" s="95">
        <f>AL54+'Charges variables'!AM33-'Charges variables'!AM15</f>
        <v>0</v>
      </c>
      <c r="AN54" s="95">
        <f>AM54+'Charges variables'!AN33-'Charges variables'!AN15</f>
        <v>0</v>
      </c>
      <c r="AO54" s="95">
        <f>AN54+'Charges variables'!AO33-'Charges variables'!AO15</f>
        <v>0</v>
      </c>
      <c r="AP54" s="95">
        <f>AO54+'Charges variables'!AP33-'Charges variables'!AP15</f>
        <v>0</v>
      </c>
      <c r="AQ54" s="95">
        <f>AP54+'Charges variables'!AQ33-'Charges variables'!AQ15</f>
        <v>0</v>
      </c>
      <c r="AR54" s="95">
        <f>AQ54+'Charges variables'!AR33-'Charges variables'!AR15</f>
        <v>0</v>
      </c>
      <c r="AS54" s="95">
        <f>AR54+'Charges variables'!AS33-'Charges variables'!AS15</f>
        <v>0</v>
      </c>
      <c r="AT54" s="95">
        <f>AS54+'Charges variables'!AT33-'Charges variables'!AT15</f>
        <v>0</v>
      </c>
      <c r="AU54" s="95">
        <f>AT54+'Charges variables'!AU33-'Charges variables'!AU15</f>
        <v>0</v>
      </c>
      <c r="AV54" s="95">
        <f>AU54+'Charges variables'!AV33-'Charges variables'!AV15</f>
        <v>0</v>
      </c>
      <c r="AW54" s="95">
        <f>AV54+'Charges variables'!AW33-'Charges variables'!AW15</f>
        <v>0</v>
      </c>
      <c r="AX54" s="95">
        <f>AW54+'Charges variables'!AX33-'Charges variables'!AX15</f>
        <v>0</v>
      </c>
      <c r="AY54" s="95">
        <f>AX54+'Charges variables'!AY33-'Charges variables'!AY15</f>
        <v>0</v>
      </c>
      <c r="AZ54" s="95">
        <f>AY54+'Charges variables'!AZ33-'Charges variables'!AZ15</f>
        <v>0</v>
      </c>
      <c r="BA54" s="95">
        <f>AZ54+'Charges variables'!BA33-'Charges variables'!BA15</f>
        <v>0</v>
      </c>
      <c r="BB54" s="95">
        <f>BA54+'Charges variables'!BB33-'Charges variables'!BB15</f>
        <v>0</v>
      </c>
      <c r="BC54" s="95">
        <f>BB54+'Charges variables'!BC33-'Charges variables'!BC15</f>
        <v>0</v>
      </c>
      <c r="BD54" s="95">
        <f>BC54+'Charges variables'!BD33-'Charges variables'!BD15</f>
        <v>0</v>
      </c>
      <c r="BE54" s="95">
        <f>BD54+'Charges variables'!BE33-'Charges variables'!BE15</f>
        <v>0</v>
      </c>
      <c r="BF54" s="95">
        <f>BE54+'Charges variables'!BF33-'Charges variables'!BF15</f>
        <v>0</v>
      </c>
      <c r="BG54" s="95">
        <f>BF54+'Charges variables'!BG33-'Charges variables'!BG15</f>
        <v>0</v>
      </c>
      <c r="BH54" s="95">
        <f>BG54+'Charges variables'!BH33-'Charges variables'!BH15</f>
        <v>0</v>
      </c>
      <c r="BI54" s="95">
        <f>BH54+'Charges variables'!BI33-'Charges variables'!BI15</f>
        <v>0</v>
      </c>
      <c r="BJ54" s="95">
        <f>BI54+'Charges variables'!BJ33-'Charges variables'!BJ15</f>
        <v>0</v>
      </c>
      <c r="BK54" s="100"/>
    </row>
    <row r="55" spans="2:63">
      <c r="B55" s="71">
        <f>Config!$B$21</f>
        <v>0</v>
      </c>
      <c r="C55" s="95">
        <f>'Charges variables'!C34-'Charges variables'!C16</f>
        <v>0</v>
      </c>
      <c r="D55" s="95">
        <f>C55+'Charges variables'!D34-'Charges variables'!D16</f>
        <v>0</v>
      </c>
      <c r="E55" s="95">
        <f>D55+'Charges variables'!E34-'Charges variables'!E16</f>
        <v>0</v>
      </c>
      <c r="F55" s="95">
        <f>E55+'Charges variables'!F34-'Charges variables'!F16</f>
        <v>0</v>
      </c>
      <c r="G55" s="95">
        <f>F55+'Charges variables'!G34-'Charges variables'!G16</f>
        <v>0</v>
      </c>
      <c r="H55" s="95">
        <f>G55+'Charges variables'!H34-'Charges variables'!H16</f>
        <v>0</v>
      </c>
      <c r="I55" s="95">
        <f>H55+'Charges variables'!I34-'Charges variables'!I16</f>
        <v>0</v>
      </c>
      <c r="J55" s="95">
        <f>I55+'Charges variables'!J34-'Charges variables'!J16</f>
        <v>0</v>
      </c>
      <c r="K55" s="95">
        <f>J55+'Charges variables'!K34-'Charges variables'!K16</f>
        <v>0</v>
      </c>
      <c r="L55" s="95">
        <f>K55+'Charges variables'!L34-'Charges variables'!L16</f>
        <v>0</v>
      </c>
      <c r="M55" s="95">
        <f>L55+'Charges variables'!M34-'Charges variables'!M16</f>
        <v>0</v>
      </c>
      <c r="N55" s="95">
        <f>M55+'Charges variables'!N34-'Charges variables'!N16</f>
        <v>0</v>
      </c>
      <c r="O55" s="95">
        <f>N55+'Charges variables'!O34-'Charges variables'!O16</f>
        <v>0</v>
      </c>
      <c r="P55" s="95">
        <f>O55+'Charges variables'!P34-'Charges variables'!P16</f>
        <v>0</v>
      </c>
      <c r="Q55" s="95">
        <f>P55+'Charges variables'!Q34-'Charges variables'!Q16</f>
        <v>0</v>
      </c>
      <c r="R55" s="95">
        <f>Q55+'Charges variables'!R34-'Charges variables'!R16</f>
        <v>0</v>
      </c>
      <c r="S55" s="95">
        <f>R55+'Charges variables'!S34-'Charges variables'!S16</f>
        <v>0</v>
      </c>
      <c r="T55" s="95">
        <f>S55+'Charges variables'!T34-'Charges variables'!T16</f>
        <v>0</v>
      </c>
      <c r="U55" s="95">
        <f>T55+'Charges variables'!U34-'Charges variables'!U16</f>
        <v>0</v>
      </c>
      <c r="V55" s="95">
        <f>U55+'Charges variables'!V34-'Charges variables'!V16</f>
        <v>0</v>
      </c>
      <c r="W55" s="95">
        <f>V55+'Charges variables'!W34-'Charges variables'!W16</f>
        <v>0</v>
      </c>
      <c r="X55" s="95">
        <f>W55+'Charges variables'!X34-'Charges variables'!X16</f>
        <v>0</v>
      </c>
      <c r="Y55" s="95">
        <f>X55+'Charges variables'!Y34-'Charges variables'!Y16</f>
        <v>0</v>
      </c>
      <c r="Z55" s="95">
        <f>Y55+'Charges variables'!Z34-'Charges variables'!Z16</f>
        <v>0</v>
      </c>
      <c r="AA55" s="95">
        <f>Z55+'Charges variables'!AA34-'Charges variables'!AA16</f>
        <v>0</v>
      </c>
      <c r="AB55" s="95">
        <f>AA55+'Charges variables'!AB34-'Charges variables'!AB16</f>
        <v>0</v>
      </c>
      <c r="AC55" s="95">
        <f>AB55+'Charges variables'!AC34-'Charges variables'!AC16</f>
        <v>0</v>
      </c>
      <c r="AD55" s="95">
        <f>AC55+'Charges variables'!AD34-'Charges variables'!AD16</f>
        <v>0</v>
      </c>
      <c r="AE55" s="95">
        <f>AD55+'Charges variables'!AE34-'Charges variables'!AE16</f>
        <v>0</v>
      </c>
      <c r="AF55" s="95">
        <f>AE55+'Charges variables'!AF34-'Charges variables'!AF16</f>
        <v>0</v>
      </c>
      <c r="AG55" s="95">
        <f>AF55+'Charges variables'!AG34-'Charges variables'!AG16</f>
        <v>0</v>
      </c>
      <c r="AH55" s="95">
        <f>AG55+'Charges variables'!AH34-'Charges variables'!AH16</f>
        <v>0</v>
      </c>
      <c r="AI55" s="95">
        <f>AH55+'Charges variables'!AI34-'Charges variables'!AI16</f>
        <v>0</v>
      </c>
      <c r="AJ55" s="95">
        <f>AI55+'Charges variables'!AJ34-'Charges variables'!AJ16</f>
        <v>0</v>
      </c>
      <c r="AK55" s="95">
        <f>AJ55+'Charges variables'!AK34-'Charges variables'!AK16</f>
        <v>0</v>
      </c>
      <c r="AL55" s="95">
        <f>AK55+'Charges variables'!AL34-'Charges variables'!AL16</f>
        <v>0</v>
      </c>
      <c r="AM55" s="95">
        <f>AL55+'Charges variables'!AM34-'Charges variables'!AM16</f>
        <v>0</v>
      </c>
      <c r="AN55" s="95">
        <f>AM55+'Charges variables'!AN34-'Charges variables'!AN16</f>
        <v>0</v>
      </c>
      <c r="AO55" s="95">
        <f>AN55+'Charges variables'!AO34-'Charges variables'!AO16</f>
        <v>0</v>
      </c>
      <c r="AP55" s="95">
        <f>AO55+'Charges variables'!AP34-'Charges variables'!AP16</f>
        <v>0</v>
      </c>
      <c r="AQ55" s="95">
        <f>AP55+'Charges variables'!AQ34-'Charges variables'!AQ16</f>
        <v>0</v>
      </c>
      <c r="AR55" s="95">
        <f>AQ55+'Charges variables'!AR34-'Charges variables'!AR16</f>
        <v>0</v>
      </c>
      <c r="AS55" s="95">
        <f>AR55+'Charges variables'!AS34-'Charges variables'!AS16</f>
        <v>0</v>
      </c>
      <c r="AT55" s="95">
        <f>AS55+'Charges variables'!AT34-'Charges variables'!AT16</f>
        <v>0</v>
      </c>
      <c r="AU55" s="95">
        <f>AT55+'Charges variables'!AU34-'Charges variables'!AU16</f>
        <v>0</v>
      </c>
      <c r="AV55" s="95">
        <f>AU55+'Charges variables'!AV34-'Charges variables'!AV16</f>
        <v>0</v>
      </c>
      <c r="AW55" s="95">
        <f>AV55+'Charges variables'!AW34-'Charges variables'!AW16</f>
        <v>0</v>
      </c>
      <c r="AX55" s="95">
        <f>AW55+'Charges variables'!AX34-'Charges variables'!AX16</f>
        <v>0</v>
      </c>
      <c r="AY55" s="95">
        <f>AX55+'Charges variables'!AY34-'Charges variables'!AY16</f>
        <v>0</v>
      </c>
      <c r="AZ55" s="95">
        <f>AY55+'Charges variables'!AZ34-'Charges variables'!AZ16</f>
        <v>0</v>
      </c>
      <c r="BA55" s="95">
        <f>AZ55+'Charges variables'!BA34-'Charges variables'!BA16</f>
        <v>0</v>
      </c>
      <c r="BB55" s="95">
        <f>BA55+'Charges variables'!BB34-'Charges variables'!BB16</f>
        <v>0</v>
      </c>
      <c r="BC55" s="95">
        <f>BB55+'Charges variables'!BC34-'Charges variables'!BC16</f>
        <v>0</v>
      </c>
      <c r="BD55" s="95">
        <f>BC55+'Charges variables'!BD34-'Charges variables'!BD16</f>
        <v>0</v>
      </c>
      <c r="BE55" s="95">
        <f>BD55+'Charges variables'!BE34-'Charges variables'!BE16</f>
        <v>0</v>
      </c>
      <c r="BF55" s="95">
        <f>BE55+'Charges variables'!BF34-'Charges variables'!BF16</f>
        <v>0</v>
      </c>
      <c r="BG55" s="95">
        <f>BF55+'Charges variables'!BG34-'Charges variables'!BG16</f>
        <v>0</v>
      </c>
      <c r="BH55" s="95">
        <f>BG55+'Charges variables'!BH34-'Charges variables'!BH16</f>
        <v>0</v>
      </c>
      <c r="BI55" s="95">
        <f>BH55+'Charges variables'!BI34-'Charges variables'!BI16</f>
        <v>0</v>
      </c>
      <c r="BJ55" s="95">
        <f>BI55+'Charges variables'!BJ34-'Charges variables'!BJ16</f>
        <v>0</v>
      </c>
      <c r="BK55" s="100"/>
    </row>
    <row r="56" spans="2:63" s="15" customFormat="1">
      <c r="B56" s="71">
        <f>Config!$B$22</f>
        <v>0</v>
      </c>
      <c r="C56" s="95">
        <f>'Charges variables'!C35-'Charges variables'!C17</f>
        <v>0</v>
      </c>
      <c r="D56" s="95">
        <f>C56+'Charges variables'!D35-'Charges variables'!D17</f>
        <v>0</v>
      </c>
      <c r="E56" s="95">
        <f>D56+'Charges variables'!E35-'Charges variables'!E17</f>
        <v>0</v>
      </c>
      <c r="F56" s="95">
        <f>E56+'Charges variables'!F35-'Charges variables'!F17</f>
        <v>0</v>
      </c>
      <c r="G56" s="95">
        <f>F56+'Charges variables'!G35-'Charges variables'!G17</f>
        <v>0</v>
      </c>
      <c r="H56" s="95">
        <f>G56+'Charges variables'!H35-'Charges variables'!H17</f>
        <v>0</v>
      </c>
      <c r="I56" s="95">
        <f>H56+'Charges variables'!I35-'Charges variables'!I17</f>
        <v>0</v>
      </c>
      <c r="J56" s="95">
        <f>I56+'Charges variables'!J35-'Charges variables'!J17</f>
        <v>0</v>
      </c>
      <c r="K56" s="95">
        <f>J56+'Charges variables'!K35-'Charges variables'!K17</f>
        <v>0</v>
      </c>
      <c r="L56" s="95">
        <f>K56+'Charges variables'!L35-'Charges variables'!L17</f>
        <v>0</v>
      </c>
      <c r="M56" s="95">
        <f>L56+'Charges variables'!M35-'Charges variables'!M17</f>
        <v>0</v>
      </c>
      <c r="N56" s="95">
        <f>M56+'Charges variables'!N35-'Charges variables'!N17</f>
        <v>0</v>
      </c>
      <c r="O56" s="95">
        <f>N56+'Charges variables'!O35-'Charges variables'!O17</f>
        <v>0</v>
      </c>
      <c r="P56" s="95">
        <f>O56+'Charges variables'!P35-'Charges variables'!P17</f>
        <v>0</v>
      </c>
      <c r="Q56" s="95">
        <f>P56+'Charges variables'!Q35-'Charges variables'!Q17</f>
        <v>0</v>
      </c>
      <c r="R56" s="95">
        <f>Q56+'Charges variables'!R35-'Charges variables'!R17</f>
        <v>0</v>
      </c>
      <c r="S56" s="95">
        <f>R56+'Charges variables'!S35-'Charges variables'!S17</f>
        <v>0</v>
      </c>
      <c r="T56" s="95">
        <f>S56+'Charges variables'!T35-'Charges variables'!T17</f>
        <v>0</v>
      </c>
      <c r="U56" s="95">
        <f>T56+'Charges variables'!U35-'Charges variables'!U17</f>
        <v>0</v>
      </c>
      <c r="V56" s="95">
        <f>U56+'Charges variables'!V35-'Charges variables'!V17</f>
        <v>0</v>
      </c>
      <c r="W56" s="95">
        <f>V56+'Charges variables'!W35-'Charges variables'!W17</f>
        <v>0</v>
      </c>
      <c r="X56" s="95">
        <f>W56+'Charges variables'!X35-'Charges variables'!X17</f>
        <v>0</v>
      </c>
      <c r="Y56" s="95">
        <f>X56+'Charges variables'!Y35-'Charges variables'!Y17</f>
        <v>0</v>
      </c>
      <c r="Z56" s="95">
        <f>Y56+'Charges variables'!Z35-'Charges variables'!Z17</f>
        <v>0</v>
      </c>
      <c r="AA56" s="95">
        <f>Z56+'Charges variables'!AA35-'Charges variables'!AA17</f>
        <v>0</v>
      </c>
      <c r="AB56" s="95">
        <f>AA56+'Charges variables'!AB35-'Charges variables'!AB17</f>
        <v>0</v>
      </c>
      <c r="AC56" s="95">
        <f>AB56+'Charges variables'!AC35-'Charges variables'!AC17</f>
        <v>0</v>
      </c>
      <c r="AD56" s="95">
        <f>AC56+'Charges variables'!AD35-'Charges variables'!AD17</f>
        <v>0</v>
      </c>
      <c r="AE56" s="95">
        <f>AD56+'Charges variables'!AE35-'Charges variables'!AE17</f>
        <v>0</v>
      </c>
      <c r="AF56" s="95">
        <f>AE56+'Charges variables'!AF35-'Charges variables'!AF17</f>
        <v>0</v>
      </c>
      <c r="AG56" s="95">
        <f>AF56+'Charges variables'!AG35-'Charges variables'!AG17</f>
        <v>0</v>
      </c>
      <c r="AH56" s="95">
        <f>AG56+'Charges variables'!AH35-'Charges variables'!AH17</f>
        <v>0</v>
      </c>
      <c r="AI56" s="95">
        <f>AH56+'Charges variables'!AI35-'Charges variables'!AI17</f>
        <v>0</v>
      </c>
      <c r="AJ56" s="95">
        <f>AI56+'Charges variables'!AJ35-'Charges variables'!AJ17</f>
        <v>0</v>
      </c>
      <c r="AK56" s="95">
        <f>AJ56+'Charges variables'!AK35-'Charges variables'!AK17</f>
        <v>0</v>
      </c>
      <c r="AL56" s="95">
        <f>AK56+'Charges variables'!AL35-'Charges variables'!AL17</f>
        <v>0</v>
      </c>
      <c r="AM56" s="95">
        <f>AL56+'Charges variables'!AM35-'Charges variables'!AM17</f>
        <v>0</v>
      </c>
      <c r="AN56" s="95">
        <f>AM56+'Charges variables'!AN35-'Charges variables'!AN17</f>
        <v>0</v>
      </c>
      <c r="AO56" s="95">
        <f>AN56+'Charges variables'!AO35-'Charges variables'!AO17</f>
        <v>0</v>
      </c>
      <c r="AP56" s="95">
        <f>AO56+'Charges variables'!AP35-'Charges variables'!AP17</f>
        <v>0</v>
      </c>
      <c r="AQ56" s="95">
        <f>AP56+'Charges variables'!AQ35-'Charges variables'!AQ17</f>
        <v>0</v>
      </c>
      <c r="AR56" s="95">
        <f>AQ56+'Charges variables'!AR35-'Charges variables'!AR17</f>
        <v>0</v>
      </c>
      <c r="AS56" s="95">
        <f>AR56+'Charges variables'!AS35-'Charges variables'!AS17</f>
        <v>0</v>
      </c>
      <c r="AT56" s="95">
        <f>AS56+'Charges variables'!AT35-'Charges variables'!AT17</f>
        <v>0</v>
      </c>
      <c r="AU56" s="95">
        <f>AT56+'Charges variables'!AU35-'Charges variables'!AU17</f>
        <v>0</v>
      </c>
      <c r="AV56" s="95">
        <f>AU56+'Charges variables'!AV35-'Charges variables'!AV17</f>
        <v>0</v>
      </c>
      <c r="AW56" s="95">
        <f>AV56+'Charges variables'!AW35-'Charges variables'!AW17</f>
        <v>0</v>
      </c>
      <c r="AX56" s="95">
        <f>AW56+'Charges variables'!AX35-'Charges variables'!AX17</f>
        <v>0</v>
      </c>
      <c r="AY56" s="95">
        <f>AX56+'Charges variables'!AY35-'Charges variables'!AY17</f>
        <v>0</v>
      </c>
      <c r="AZ56" s="95">
        <f>AY56+'Charges variables'!AZ35-'Charges variables'!AZ17</f>
        <v>0</v>
      </c>
      <c r="BA56" s="95">
        <f>AZ56+'Charges variables'!BA35-'Charges variables'!BA17</f>
        <v>0</v>
      </c>
      <c r="BB56" s="95">
        <f>BA56+'Charges variables'!BB35-'Charges variables'!BB17</f>
        <v>0</v>
      </c>
      <c r="BC56" s="95">
        <f>BB56+'Charges variables'!BC35-'Charges variables'!BC17</f>
        <v>0</v>
      </c>
      <c r="BD56" s="95">
        <f>BC56+'Charges variables'!BD35-'Charges variables'!BD17</f>
        <v>0</v>
      </c>
      <c r="BE56" s="95">
        <f>BD56+'Charges variables'!BE35-'Charges variables'!BE17</f>
        <v>0</v>
      </c>
      <c r="BF56" s="95">
        <f>BE56+'Charges variables'!BF35-'Charges variables'!BF17</f>
        <v>0</v>
      </c>
      <c r="BG56" s="95">
        <f>BF56+'Charges variables'!BG35-'Charges variables'!BG17</f>
        <v>0</v>
      </c>
      <c r="BH56" s="95">
        <f>BG56+'Charges variables'!BH35-'Charges variables'!BH17</f>
        <v>0</v>
      </c>
      <c r="BI56" s="95">
        <f>BH56+'Charges variables'!BI35-'Charges variables'!BI17</f>
        <v>0</v>
      </c>
      <c r="BJ56" s="95">
        <f>BI56+'Charges variables'!BJ35-'Charges variables'!BJ17</f>
        <v>0</v>
      </c>
      <c r="BK56" s="100"/>
    </row>
    <row r="57" spans="2:63" s="15" customFormat="1">
      <c r="B57" s="71">
        <f>Config!$B$23</f>
        <v>0</v>
      </c>
      <c r="C57" s="95">
        <f>'Charges variables'!C36-'Charges variables'!C18</f>
        <v>0</v>
      </c>
      <c r="D57" s="95">
        <f>C57+'Charges variables'!D36-'Charges variables'!D18</f>
        <v>0</v>
      </c>
      <c r="E57" s="95">
        <f>D57+'Charges variables'!E36-'Charges variables'!E18</f>
        <v>0</v>
      </c>
      <c r="F57" s="95">
        <f>E57+'Charges variables'!F36-'Charges variables'!F18</f>
        <v>0</v>
      </c>
      <c r="G57" s="95">
        <f>F57+'Charges variables'!G36-'Charges variables'!G18</f>
        <v>0</v>
      </c>
      <c r="H57" s="95">
        <f>G57+'Charges variables'!H36-'Charges variables'!H18</f>
        <v>0</v>
      </c>
      <c r="I57" s="95">
        <f>H57+'Charges variables'!I36-'Charges variables'!I18</f>
        <v>0</v>
      </c>
      <c r="J57" s="95">
        <f>I57+'Charges variables'!J36-'Charges variables'!J18</f>
        <v>0</v>
      </c>
      <c r="K57" s="95">
        <f>J57+'Charges variables'!K36-'Charges variables'!K18</f>
        <v>0</v>
      </c>
      <c r="L57" s="95">
        <f>K57+'Charges variables'!L36-'Charges variables'!L18</f>
        <v>0</v>
      </c>
      <c r="M57" s="95">
        <f>L57+'Charges variables'!M36-'Charges variables'!M18</f>
        <v>0</v>
      </c>
      <c r="N57" s="95">
        <f>M57+'Charges variables'!N36-'Charges variables'!N18</f>
        <v>0</v>
      </c>
      <c r="O57" s="95">
        <f>N57+'Charges variables'!O36-'Charges variables'!O18</f>
        <v>0</v>
      </c>
      <c r="P57" s="95">
        <f>O57+'Charges variables'!P36-'Charges variables'!P18</f>
        <v>0</v>
      </c>
      <c r="Q57" s="95">
        <f>P57+'Charges variables'!Q36-'Charges variables'!Q18</f>
        <v>0</v>
      </c>
      <c r="R57" s="95">
        <f>Q57+'Charges variables'!R36-'Charges variables'!R18</f>
        <v>0</v>
      </c>
      <c r="S57" s="95">
        <f>R57+'Charges variables'!S36-'Charges variables'!S18</f>
        <v>0</v>
      </c>
      <c r="T57" s="95">
        <f>S57+'Charges variables'!T36-'Charges variables'!T18</f>
        <v>0</v>
      </c>
      <c r="U57" s="95">
        <f>T57+'Charges variables'!U36-'Charges variables'!U18</f>
        <v>0</v>
      </c>
      <c r="V57" s="95">
        <f>U57+'Charges variables'!V36-'Charges variables'!V18</f>
        <v>0</v>
      </c>
      <c r="W57" s="95">
        <f>V57+'Charges variables'!W36-'Charges variables'!W18</f>
        <v>0</v>
      </c>
      <c r="X57" s="95">
        <f>W57+'Charges variables'!X36-'Charges variables'!X18</f>
        <v>0</v>
      </c>
      <c r="Y57" s="95">
        <f>X57+'Charges variables'!Y36-'Charges variables'!Y18</f>
        <v>0</v>
      </c>
      <c r="Z57" s="95">
        <f>Y57+'Charges variables'!Z36-'Charges variables'!Z18</f>
        <v>0</v>
      </c>
      <c r="AA57" s="95">
        <f>Z57+'Charges variables'!AA36-'Charges variables'!AA18</f>
        <v>0</v>
      </c>
      <c r="AB57" s="95">
        <f>AA57+'Charges variables'!AB36-'Charges variables'!AB18</f>
        <v>0</v>
      </c>
      <c r="AC57" s="95">
        <f>AB57+'Charges variables'!AC36-'Charges variables'!AC18</f>
        <v>0</v>
      </c>
      <c r="AD57" s="95">
        <f>AC57+'Charges variables'!AD36-'Charges variables'!AD18</f>
        <v>0</v>
      </c>
      <c r="AE57" s="95">
        <f>AD57+'Charges variables'!AE36-'Charges variables'!AE18</f>
        <v>0</v>
      </c>
      <c r="AF57" s="95">
        <f>AE57+'Charges variables'!AF36-'Charges variables'!AF18</f>
        <v>0</v>
      </c>
      <c r="AG57" s="95">
        <f>AF57+'Charges variables'!AG36-'Charges variables'!AG18</f>
        <v>0</v>
      </c>
      <c r="AH57" s="95">
        <f>AG57+'Charges variables'!AH36-'Charges variables'!AH18</f>
        <v>0</v>
      </c>
      <c r="AI57" s="95">
        <f>AH57+'Charges variables'!AI36-'Charges variables'!AI18</f>
        <v>0</v>
      </c>
      <c r="AJ57" s="95">
        <f>AI57+'Charges variables'!AJ36-'Charges variables'!AJ18</f>
        <v>0</v>
      </c>
      <c r="AK57" s="95">
        <f>AJ57+'Charges variables'!AK36-'Charges variables'!AK18</f>
        <v>0</v>
      </c>
      <c r="AL57" s="95">
        <f>AK57+'Charges variables'!AL36-'Charges variables'!AL18</f>
        <v>0</v>
      </c>
      <c r="AM57" s="95">
        <f>AL57+'Charges variables'!AM36-'Charges variables'!AM18</f>
        <v>0</v>
      </c>
      <c r="AN57" s="95">
        <f>AM57+'Charges variables'!AN36-'Charges variables'!AN18</f>
        <v>0</v>
      </c>
      <c r="AO57" s="95">
        <f>AN57+'Charges variables'!AO36-'Charges variables'!AO18</f>
        <v>0</v>
      </c>
      <c r="AP57" s="95">
        <f>AO57+'Charges variables'!AP36-'Charges variables'!AP18</f>
        <v>0</v>
      </c>
      <c r="AQ57" s="95">
        <f>AP57+'Charges variables'!AQ36-'Charges variables'!AQ18</f>
        <v>0</v>
      </c>
      <c r="AR57" s="95">
        <f>AQ57+'Charges variables'!AR36-'Charges variables'!AR18</f>
        <v>0</v>
      </c>
      <c r="AS57" s="95">
        <f>AR57+'Charges variables'!AS36-'Charges variables'!AS18</f>
        <v>0</v>
      </c>
      <c r="AT57" s="95">
        <f>AS57+'Charges variables'!AT36-'Charges variables'!AT18</f>
        <v>0</v>
      </c>
      <c r="AU57" s="95">
        <f>AT57+'Charges variables'!AU36-'Charges variables'!AU18</f>
        <v>0</v>
      </c>
      <c r="AV57" s="95">
        <f>AU57+'Charges variables'!AV36-'Charges variables'!AV18</f>
        <v>0</v>
      </c>
      <c r="AW57" s="95">
        <f>AV57+'Charges variables'!AW36-'Charges variables'!AW18</f>
        <v>0</v>
      </c>
      <c r="AX57" s="95">
        <f>AW57+'Charges variables'!AX36-'Charges variables'!AX18</f>
        <v>0</v>
      </c>
      <c r="AY57" s="95">
        <f>AX57+'Charges variables'!AY36-'Charges variables'!AY18</f>
        <v>0</v>
      </c>
      <c r="AZ57" s="95">
        <f>AY57+'Charges variables'!AZ36-'Charges variables'!AZ18</f>
        <v>0</v>
      </c>
      <c r="BA57" s="95">
        <f>AZ57+'Charges variables'!BA36-'Charges variables'!BA18</f>
        <v>0</v>
      </c>
      <c r="BB57" s="95">
        <f>BA57+'Charges variables'!BB36-'Charges variables'!BB18</f>
        <v>0</v>
      </c>
      <c r="BC57" s="95">
        <f>BB57+'Charges variables'!BC36-'Charges variables'!BC18</f>
        <v>0</v>
      </c>
      <c r="BD57" s="95">
        <f>BC57+'Charges variables'!BD36-'Charges variables'!BD18</f>
        <v>0</v>
      </c>
      <c r="BE57" s="95">
        <f>BD57+'Charges variables'!BE36-'Charges variables'!BE18</f>
        <v>0</v>
      </c>
      <c r="BF57" s="95">
        <f>BE57+'Charges variables'!BF36-'Charges variables'!BF18</f>
        <v>0</v>
      </c>
      <c r="BG57" s="95">
        <f>BF57+'Charges variables'!BG36-'Charges variables'!BG18</f>
        <v>0</v>
      </c>
      <c r="BH57" s="95">
        <f>BG57+'Charges variables'!BH36-'Charges variables'!BH18</f>
        <v>0</v>
      </c>
      <c r="BI57" s="95">
        <f>BH57+'Charges variables'!BI36-'Charges variables'!BI18</f>
        <v>0</v>
      </c>
      <c r="BJ57" s="95">
        <f>BI57+'Charges variables'!BJ36-'Charges variables'!BJ18</f>
        <v>0</v>
      </c>
      <c r="BK57" s="100"/>
    </row>
    <row r="58" spans="2:63" s="15" customFormat="1">
      <c r="B58" s="71">
        <f>Config!$B$24</f>
        <v>0</v>
      </c>
      <c r="C58" s="95">
        <f>'Charges variables'!C37-'Charges variables'!C19</f>
        <v>0</v>
      </c>
      <c r="D58" s="95">
        <f>C58+'Charges variables'!D37-'Charges variables'!D19</f>
        <v>0</v>
      </c>
      <c r="E58" s="95">
        <f>D58+'Charges variables'!E37-'Charges variables'!E19</f>
        <v>0</v>
      </c>
      <c r="F58" s="95">
        <f>E58+'Charges variables'!F37-'Charges variables'!F19</f>
        <v>0</v>
      </c>
      <c r="G58" s="95">
        <f>F58+'Charges variables'!G37-'Charges variables'!G19</f>
        <v>0</v>
      </c>
      <c r="H58" s="95">
        <f>G58+'Charges variables'!H37-'Charges variables'!H19</f>
        <v>0</v>
      </c>
      <c r="I58" s="95">
        <f>H58+'Charges variables'!I37-'Charges variables'!I19</f>
        <v>0</v>
      </c>
      <c r="J58" s="95">
        <f>I58+'Charges variables'!J37-'Charges variables'!J19</f>
        <v>0</v>
      </c>
      <c r="K58" s="95">
        <f>J58+'Charges variables'!K37-'Charges variables'!K19</f>
        <v>0</v>
      </c>
      <c r="L58" s="95">
        <f>K58+'Charges variables'!L37-'Charges variables'!L19</f>
        <v>0</v>
      </c>
      <c r="M58" s="95">
        <f>L58+'Charges variables'!M37-'Charges variables'!M19</f>
        <v>0</v>
      </c>
      <c r="N58" s="95">
        <f>M58+'Charges variables'!N37-'Charges variables'!N19</f>
        <v>0</v>
      </c>
      <c r="O58" s="95">
        <f>N58+'Charges variables'!O37-'Charges variables'!O19</f>
        <v>0</v>
      </c>
      <c r="P58" s="95">
        <f>O58+'Charges variables'!P37-'Charges variables'!P19</f>
        <v>0</v>
      </c>
      <c r="Q58" s="95">
        <f>P58+'Charges variables'!Q37-'Charges variables'!Q19</f>
        <v>0</v>
      </c>
      <c r="R58" s="95">
        <f>Q58+'Charges variables'!R37-'Charges variables'!R19</f>
        <v>0</v>
      </c>
      <c r="S58" s="95">
        <f>R58+'Charges variables'!S37-'Charges variables'!S19</f>
        <v>0</v>
      </c>
      <c r="T58" s="95">
        <f>S58+'Charges variables'!T37-'Charges variables'!T19</f>
        <v>0</v>
      </c>
      <c r="U58" s="95">
        <f>T58+'Charges variables'!U37-'Charges variables'!U19</f>
        <v>0</v>
      </c>
      <c r="V58" s="95">
        <f>U58+'Charges variables'!V37-'Charges variables'!V19</f>
        <v>0</v>
      </c>
      <c r="W58" s="95">
        <f>V58+'Charges variables'!W37-'Charges variables'!W19</f>
        <v>0</v>
      </c>
      <c r="X58" s="95">
        <f>W58+'Charges variables'!X37-'Charges variables'!X19</f>
        <v>0</v>
      </c>
      <c r="Y58" s="95">
        <f>X58+'Charges variables'!Y37-'Charges variables'!Y19</f>
        <v>0</v>
      </c>
      <c r="Z58" s="95">
        <f>Y58+'Charges variables'!Z37-'Charges variables'!Z19</f>
        <v>0</v>
      </c>
      <c r="AA58" s="95">
        <f>Z58+'Charges variables'!AA37-'Charges variables'!AA19</f>
        <v>0</v>
      </c>
      <c r="AB58" s="95">
        <f>AA58+'Charges variables'!AB37-'Charges variables'!AB19</f>
        <v>0</v>
      </c>
      <c r="AC58" s="95">
        <f>AB58+'Charges variables'!AC37-'Charges variables'!AC19</f>
        <v>0</v>
      </c>
      <c r="AD58" s="95">
        <f>AC58+'Charges variables'!AD37-'Charges variables'!AD19</f>
        <v>0</v>
      </c>
      <c r="AE58" s="95">
        <f>AD58+'Charges variables'!AE37-'Charges variables'!AE19</f>
        <v>0</v>
      </c>
      <c r="AF58" s="95">
        <f>AE58+'Charges variables'!AF37-'Charges variables'!AF19</f>
        <v>0</v>
      </c>
      <c r="AG58" s="95">
        <f>AF58+'Charges variables'!AG37-'Charges variables'!AG19</f>
        <v>0</v>
      </c>
      <c r="AH58" s="95">
        <f>AG58+'Charges variables'!AH37-'Charges variables'!AH19</f>
        <v>0</v>
      </c>
      <c r="AI58" s="95">
        <f>AH58+'Charges variables'!AI37-'Charges variables'!AI19</f>
        <v>0</v>
      </c>
      <c r="AJ58" s="95">
        <f>AI58+'Charges variables'!AJ37-'Charges variables'!AJ19</f>
        <v>0</v>
      </c>
      <c r="AK58" s="95">
        <f>AJ58+'Charges variables'!AK37-'Charges variables'!AK19</f>
        <v>0</v>
      </c>
      <c r="AL58" s="95">
        <f>AK58+'Charges variables'!AL37-'Charges variables'!AL19</f>
        <v>0</v>
      </c>
      <c r="AM58" s="95">
        <f>AL58+'Charges variables'!AM37-'Charges variables'!AM19</f>
        <v>0</v>
      </c>
      <c r="AN58" s="95">
        <f>AM58+'Charges variables'!AN37-'Charges variables'!AN19</f>
        <v>0</v>
      </c>
      <c r="AO58" s="95">
        <f>AN58+'Charges variables'!AO37-'Charges variables'!AO19</f>
        <v>0</v>
      </c>
      <c r="AP58" s="95">
        <f>AO58+'Charges variables'!AP37-'Charges variables'!AP19</f>
        <v>0</v>
      </c>
      <c r="AQ58" s="95">
        <f>AP58+'Charges variables'!AQ37-'Charges variables'!AQ19</f>
        <v>0</v>
      </c>
      <c r="AR58" s="95">
        <f>AQ58+'Charges variables'!AR37-'Charges variables'!AR19</f>
        <v>0</v>
      </c>
      <c r="AS58" s="95">
        <f>AR58+'Charges variables'!AS37-'Charges variables'!AS19</f>
        <v>0</v>
      </c>
      <c r="AT58" s="95">
        <f>AS58+'Charges variables'!AT37-'Charges variables'!AT19</f>
        <v>0</v>
      </c>
      <c r="AU58" s="95">
        <f>AT58+'Charges variables'!AU37-'Charges variables'!AU19</f>
        <v>0</v>
      </c>
      <c r="AV58" s="95">
        <f>AU58+'Charges variables'!AV37-'Charges variables'!AV19</f>
        <v>0</v>
      </c>
      <c r="AW58" s="95">
        <f>AV58+'Charges variables'!AW37-'Charges variables'!AW19</f>
        <v>0</v>
      </c>
      <c r="AX58" s="95">
        <f>AW58+'Charges variables'!AX37-'Charges variables'!AX19</f>
        <v>0</v>
      </c>
      <c r="AY58" s="95">
        <f>AX58+'Charges variables'!AY37-'Charges variables'!AY19</f>
        <v>0</v>
      </c>
      <c r="AZ58" s="95">
        <f>AY58+'Charges variables'!AZ37-'Charges variables'!AZ19</f>
        <v>0</v>
      </c>
      <c r="BA58" s="95">
        <f>AZ58+'Charges variables'!BA37-'Charges variables'!BA19</f>
        <v>0</v>
      </c>
      <c r="BB58" s="95">
        <f>BA58+'Charges variables'!BB37-'Charges variables'!BB19</f>
        <v>0</v>
      </c>
      <c r="BC58" s="95">
        <f>BB58+'Charges variables'!BC37-'Charges variables'!BC19</f>
        <v>0</v>
      </c>
      <c r="BD58" s="95">
        <f>BC58+'Charges variables'!BD37-'Charges variables'!BD19</f>
        <v>0</v>
      </c>
      <c r="BE58" s="95">
        <f>BD58+'Charges variables'!BE37-'Charges variables'!BE19</f>
        <v>0</v>
      </c>
      <c r="BF58" s="95">
        <f>BE58+'Charges variables'!BF37-'Charges variables'!BF19</f>
        <v>0</v>
      </c>
      <c r="BG58" s="95">
        <f>BF58+'Charges variables'!BG37-'Charges variables'!BG19</f>
        <v>0</v>
      </c>
      <c r="BH58" s="95">
        <f>BG58+'Charges variables'!BH37-'Charges variables'!BH19</f>
        <v>0</v>
      </c>
      <c r="BI58" s="95">
        <f>BH58+'Charges variables'!BI37-'Charges variables'!BI19</f>
        <v>0</v>
      </c>
      <c r="BJ58" s="95">
        <f>BI58+'Charges variables'!BJ37-'Charges variables'!BJ19</f>
        <v>0</v>
      </c>
      <c r="BK58" s="100"/>
    </row>
    <row r="59" spans="2:63" s="15" customFormat="1">
      <c r="B59" s="71">
        <f>Config!$B$25</f>
        <v>0</v>
      </c>
      <c r="C59" s="95">
        <f>'Charges variables'!C38-'Charges variables'!C20</f>
        <v>0</v>
      </c>
      <c r="D59" s="95">
        <f>C59+'Charges variables'!D38-'Charges variables'!D20</f>
        <v>0</v>
      </c>
      <c r="E59" s="95">
        <f>D59+'Charges variables'!E38-'Charges variables'!E20</f>
        <v>0</v>
      </c>
      <c r="F59" s="95">
        <f>E59+'Charges variables'!F38-'Charges variables'!F20</f>
        <v>0</v>
      </c>
      <c r="G59" s="95">
        <f>F59+'Charges variables'!G38-'Charges variables'!G20</f>
        <v>0</v>
      </c>
      <c r="H59" s="95">
        <f>G59+'Charges variables'!H38-'Charges variables'!H20</f>
        <v>0</v>
      </c>
      <c r="I59" s="95">
        <f>H59+'Charges variables'!I38-'Charges variables'!I20</f>
        <v>0</v>
      </c>
      <c r="J59" s="95">
        <f>I59+'Charges variables'!J38-'Charges variables'!J20</f>
        <v>0</v>
      </c>
      <c r="K59" s="95">
        <f>J59+'Charges variables'!K38-'Charges variables'!K20</f>
        <v>0</v>
      </c>
      <c r="L59" s="95">
        <f>K59+'Charges variables'!L38-'Charges variables'!L20</f>
        <v>0</v>
      </c>
      <c r="M59" s="95">
        <f>L59+'Charges variables'!M38-'Charges variables'!M20</f>
        <v>0</v>
      </c>
      <c r="N59" s="95">
        <f>M59+'Charges variables'!N38-'Charges variables'!N20</f>
        <v>0</v>
      </c>
      <c r="O59" s="95">
        <f>N59+'Charges variables'!O38-'Charges variables'!O20</f>
        <v>0</v>
      </c>
      <c r="P59" s="95">
        <f>O59+'Charges variables'!P38-'Charges variables'!P20</f>
        <v>0</v>
      </c>
      <c r="Q59" s="95">
        <f>P59+'Charges variables'!Q38-'Charges variables'!Q20</f>
        <v>0</v>
      </c>
      <c r="R59" s="95">
        <f>Q59+'Charges variables'!R38-'Charges variables'!R20</f>
        <v>0</v>
      </c>
      <c r="S59" s="95">
        <f>R59+'Charges variables'!S38-'Charges variables'!S20</f>
        <v>0</v>
      </c>
      <c r="T59" s="95">
        <f>S59+'Charges variables'!T38-'Charges variables'!T20</f>
        <v>0</v>
      </c>
      <c r="U59" s="95">
        <f>T59+'Charges variables'!U38-'Charges variables'!U20</f>
        <v>0</v>
      </c>
      <c r="V59" s="95">
        <f>U59+'Charges variables'!V38-'Charges variables'!V20</f>
        <v>0</v>
      </c>
      <c r="W59" s="95">
        <f>V59+'Charges variables'!W38-'Charges variables'!W20</f>
        <v>0</v>
      </c>
      <c r="X59" s="95">
        <f>W59+'Charges variables'!X38-'Charges variables'!X20</f>
        <v>0</v>
      </c>
      <c r="Y59" s="95">
        <f>X59+'Charges variables'!Y38-'Charges variables'!Y20</f>
        <v>0</v>
      </c>
      <c r="Z59" s="95">
        <f>Y59+'Charges variables'!Z38-'Charges variables'!Z20</f>
        <v>0</v>
      </c>
      <c r="AA59" s="95">
        <f>Z59+'Charges variables'!AA38-'Charges variables'!AA20</f>
        <v>0</v>
      </c>
      <c r="AB59" s="95">
        <f>AA59+'Charges variables'!AB38-'Charges variables'!AB20</f>
        <v>0</v>
      </c>
      <c r="AC59" s="95">
        <f>AB59+'Charges variables'!AC38-'Charges variables'!AC20</f>
        <v>0</v>
      </c>
      <c r="AD59" s="95">
        <f>AC59+'Charges variables'!AD38-'Charges variables'!AD20</f>
        <v>0</v>
      </c>
      <c r="AE59" s="95">
        <f>AD59+'Charges variables'!AE38-'Charges variables'!AE20</f>
        <v>0</v>
      </c>
      <c r="AF59" s="95">
        <f>AE59+'Charges variables'!AF38-'Charges variables'!AF20</f>
        <v>0</v>
      </c>
      <c r="AG59" s="95">
        <f>AF59+'Charges variables'!AG38-'Charges variables'!AG20</f>
        <v>0</v>
      </c>
      <c r="AH59" s="95">
        <f>AG59+'Charges variables'!AH38-'Charges variables'!AH20</f>
        <v>0</v>
      </c>
      <c r="AI59" s="95">
        <f>AH59+'Charges variables'!AI38-'Charges variables'!AI20</f>
        <v>0</v>
      </c>
      <c r="AJ59" s="95">
        <f>AI59+'Charges variables'!AJ38-'Charges variables'!AJ20</f>
        <v>0</v>
      </c>
      <c r="AK59" s="95">
        <f>AJ59+'Charges variables'!AK38-'Charges variables'!AK20</f>
        <v>0</v>
      </c>
      <c r="AL59" s="95">
        <f>AK59+'Charges variables'!AL38-'Charges variables'!AL20</f>
        <v>0</v>
      </c>
      <c r="AM59" s="95">
        <f>AL59+'Charges variables'!AM38-'Charges variables'!AM20</f>
        <v>0</v>
      </c>
      <c r="AN59" s="95">
        <f>AM59+'Charges variables'!AN38-'Charges variables'!AN20</f>
        <v>0</v>
      </c>
      <c r="AO59" s="95">
        <f>AN59+'Charges variables'!AO38-'Charges variables'!AO20</f>
        <v>0</v>
      </c>
      <c r="AP59" s="95">
        <f>AO59+'Charges variables'!AP38-'Charges variables'!AP20</f>
        <v>0</v>
      </c>
      <c r="AQ59" s="95">
        <f>AP59+'Charges variables'!AQ38-'Charges variables'!AQ20</f>
        <v>0</v>
      </c>
      <c r="AR59" s="95">
        <f>AQ59+'Charges variables'!AR38-'Charges variables'!AR20</f>
        <v>0</v>
      </c>
      <c r="AS59" s="95">
        <f>AR59+'Charges variables'!AS38-'Charges variables'!AS20</f>
        <v>0</v>
      </c>
      <c r="AT59" s="95">
        <f>AS59+'Charges variables'!AT38-'Charges variables'!AT20</f>
        <v>0</v>
      </c>
      <c r="AU59" s="95">
        <f>AT59+'Charges variables'!AU38-'Charges variables'!AU20</f>
        <v>0</v>
      </c>
      <c r="AV59" s="95">
        <f>AU59+'Charges variables'!AV38-'Charges variables'!AV20</f>
        <v>0</v>
      </c>
      <c r="AW59" s="95">
        <f>AV59+'Charges variables'!AW38-'Charges variables'!AW20</f>
        <v>0</v>
      </c>
      <c r="AX59" s="95">
        <f>AW59+'Charges variables'!AX38-'Charges variables'!AX20</f>
        <v>0</v>
      </c>
      <c r="AY59" s="95">
        <f>AX59+'Charges variables'!AY38-'Charges variables'!AY20</f>
        <v>0</v>
      </c>
      <c r="AZ59" s="95">
        <f>AY59+'Charges variables'!AZ38-'Charges variables'!AZ20</f>
        <v>0</v>
      </c>
      <c r="BA59" s="95">
        <f>AZ59+'Charges variables'!BA38-'Charges variables'!BA20</f>
        <v>0</v>
      </c>
      <c r="BB59" s="95">
        <f>BA59+'Charges variables'!BB38-'Charges variables'!BB20</f>
        <v>0</v>
      </c>
      <c r="BC59" s="95">
        <f>BB59+'Charges variables'!BC38-'Charges variables'!BC20</f>
        <v>0</v>
      </c>
      <c r="BD59" s="95">
        <f>BC59+'Charges variables'!BD38-'Charges variables'!BD20</f>
        <v>0</v>
      </c>
      <c r="BE59" s="95">
        <f>BD59+'Charges variables'!BE38-'Charges variables'!BE20</f>
        <v>0</v>
      </c>
      <c r="BF59" s="95">
        <f>BE59+'Charges variables'!BF38-'Charges variables'!BF20</f>
        <v>0</v>
      </c>
      <c r="BG59" s="95">
        <f>BF59+'Charges variables'!BG38-'Charges variables'!BG20</f>
        <v>0</v>
      </c>
      <c r="BH59" s="95">
        <f>BG59+'Charges variables'!BH38-'Charges variables'!BH20</f>
        <v>0</v>
      </c>
      <c r="BI59" s="95">
        <f>BH59+'Charges variables'!BI38-'Charges variables'!BI20</f>
        <v>0</v>
      </c>
      <c r="BJ59" s="95">
        <f>BI59+'Charges variables'!BJ38-'Charges variables'!BJ20</f>
        <v>0</v>
      </c>
      <c r="BK59" s="100"/>
    </row>
    <row r="60" spans="2:63">
      <c r="B60" s="163"/>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c r="BF60" s="100"/>
      <c r="BG60" s="100"/>
      <c r="BH60" s="100"/>
      <c r="BI60" s="100"/>
      <c r="BJ60" s="100"/>
      <c r="BK60" s="100"/>
    </row>
    <row r="61" spans="2:63">
      <c r="B61" s="108" t="s">
        <v>16</v>
      </c>
      <c r="C61" s="96">
        <f>SUM(C48:C59)</f>
        <v>0</v>
      </c>
      <c r="D61" s="96">
        <f t="shared" ref="D61:BJ61" si="7">SUM(D48:D59)</f>
        <v>0</v>
      </c>
      <c r="E61" s="96">
        <f t="shared" si="7"/>
        <v>0</v>
      </c>
      <c r="F61" s="96">
        <f t="shared" si="7"/>
        <v>0</v>
      </c>
      <c r="G61" s="96">
        <f t="shared" si="7"/>
        <v>0</v>
      </c>
      <c r="H61" s="96">
        <f t="shared" si="7"/>
        <v>0</v>
      </c>
      <c r="I61" s="96">
        <f t="shared" si="7"/>
        <v>0</v>
      </c>
      <c r="J61" s="96">
        <f t="shared" si="7"/>
        <v>0</v>
      </c>
      <c r="K61" s="96">
        <f t="shared" si="7"/>
        <v>0</v>
      </c>
      <c r="L61" s="96">
        <f t="shared" si="7"/>
        <v>0</v>
      </c>
      <c r="M61" s="96">
        <f t="shared" si="7"/>
        <v>0</v>
      </c>
      <c r="N61" s="96">
        <f t="shared" si="7"/>
        <v>0</v>
      </c>
      <c r="O61" s="96">
        <f t="shared" si="7"/>
        <v>0</v>
      </c>
      <c r="P61" s="96">
        <f t="shared" si="7"/>
        <v>0</v>
      </c>
      <c r="Q61" s="96">
        <f t="shared" si="7"/>
        <v>0</v>
      </c>
      <c r="R61" s="96">
        <f t="shared" si="7"/>
        <v>0</v>
      </c>
      <c r="S61" s="96">
        <f t="shared" si="7"/>
        <v>0</v>
      </c>
      <c r="T61" s="96">
        <f t="shared" si="7"/>
        <v>0</v>
      </c>
      <c r="U61" s="96">
        <f t="shared" si="7"/>
        <v>0</v>
      </c>
      <c r="V61" s="96">
        <f t="shared" si="7"/>
        <v>0</v>
      </c>
      <c r="W61" s="96">
        <f t="shared" si="7"/>
        <v>0</v>
      </c>
      <c r="X61" s="96">
        <f t="shared" si="7"/>
        <v>0</v>
      </c>
      <c r="Y61" s="96">
        <f t="shared" si="7"/>
        <v>0</v>
      </c>
      <c r="Z61" s="96">
        <f t="shared" si="7"/>
        <v>0</v>
      </c>
      <c r="AA61" s="96">
        <f t="shared" si="7"/>
        <v>0</v>
      </c>
      <c r="AB61" s="96">
        <f t="shared" si="7"/>
        <v>0</v>
      </c>
      <c r="AC61" s="96">
        <f t="shared" si="7"/>
        <v>0</v>
      </c>
      <c r="AD61" s="96">
        <f t="shared" si="7"/>
        <v>0</v>
      </c>
      <c r="AE61" s="96">
        <f t="shared" si="7"/>
        <v>0</v>
      </c>
      <c r="AF61" s="96">
        <f t="shared" si="7"/>
        <v>0</v>
      </c>
      <c r="AG61" s="96">
        <f t="shared" si="7"/>
        <v>0</v>
      </c>
      <c r="AH61" s="96">
        <f t="shared" si="7"/>
        <v>0</v>
      </c>
      <c r="AI61" s="96">
        <f t="shared" si="7"/>
        <v>0</v>
      </c>
      <c r="AJ61" s="96">
        <f t="shared" si="7"/>
        <v>0</v>
      </c>
      <c r="AK61" s="96">
        <f t="shared" si="7"/>
        <v>0</v>
      </c>
      <c r="AL61" s="96">
        <f t="shared" si="7"/>
        <v>0</v>
      </c>
      <c r="AM61" s="96">
        <f t="shared" si="7"/>
        <v>0</v>
      </c>
      <c r="AN61" s="96">
        <f t="shared" si="7"/>
        <v>0</v>
      </c>
      <c r="AO61" s="96">
        <f t="shared" si="7"/>
        <v>0</v>
      </c>
      <c r="AP61" s="96">
        <f t="shared" si="7"/>
        <v>0</v>
      </c>
      <c r="AQ61" s="96">
        <f t="shared" si="7"/>
        <v>0</v>
      </c>
      <c r="AR61" s="96">
        <f t="shared" si="7"/>
        <v>0</v>
      </c>
      <c r="AS61" s="96">
        <f t="shared" si="7"/>
        <v>0</v>
      </c>
      <c r="AT61" s="96">
        <f t="shared" si="7"/>
        <v>0</v>
      </c>
      <c r="AU61" s="96">
        <f t="shared" si="7"/>
        <v>0</v>
      </c>
      <c r="AV61" s="96">
        <f t="shared" si="7"/>
        <v>0</v>
      </c>
      <c r="AW61" s="96">
        <f t="shared" si="7"/>
        <v>0</v>
      </c>
      <c r="AX61" s="96">
        <f t="shared" si="7"/>
        <v>0</v>
      </c>
      <c r="AY61" s="96">
        <f t="shared" si="7"/>
        <v>0</v>
      </c>
      <c r="AZ61" s="96">
        <f t="shared" si="7"/>
        <v>0</v>
      </c>
      <c r="BA61" s="96">
        <f t="shared" si="7"/>
        <v>0</v>
      </c>
      <c r="BB61" s="96">
        <f t="shared" si="7"/>
        <v>0</v>
      </c>
      <c r="BC61" s="96">
        <f t="shared" si="7"/>
        <v>0</v>
      </c>
      <c r="BD61" s="96">
        <f t="shared" si="7"/>
        <v>0</v>
      </c>
      <c r="BE61" s="96">
        <f t="shared" si="7"/>
        <v>0</v>
      </c>
      <c r="BF61" s="96">
        <f t="shared" si="7"/>
        <v>0</v>
      </c>
      <c r="BG61" s="96">
        <f t="shared" si="7"/>
        <v>0</v>
      </c>
      <c r="BH61" s="96">
        <f t="shared" si="7"/>
        <v>0</v>
      </c>
      <c r="BI61" s="96">
        <f t="shared" si="7"/>
        <v>0</v>
      </c>
      <c r="BJ61" s="96">
        <f t="shared" si="7"/>
        <v>0</v>
      </c>
      <c r="BK61" s="100"/>
    </row>
    <row r="62" spans="2:63">
      <c r="B62" s="163"/>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c r="BI62" s="100"/>
      <c r="BJ62" s="100"/>
      <c r="BK62" s="100"/>
    </row>
  </sheetData>
  <sheetProtection sheet="1" objects="1" scenarios="1"/>
  <mergeCells count="22">
    <mergeCell ref="AY23:BJ23"/>
    <mergeCell ref="AY46:BJ46"/>
    <mergeCell ref="AY27:BJ27"/>
    <mergeCell ref="AA46:AL46"/>
    <mergeCell ref="AM46:AX46"/>
    <mergeCell ref="AA27:AL27"/>
    <mergeCell ref="AM27:AX27"/>
    <mergeCell ref="AM23:AX23"/>
    <mergeCell ref="C23:N23"/>
    <mergeCell ref="O27:Z27"/>
    <mergeCell ref="C46:N46"/>
    <mergeCell ref="O46:Z46"/>
    <mergeCell ref="AA23:AL23"/>
    <mergeCell ref="O23:Z23"/>
    <mergeCell ref="C27:N27"/>
    <mergeCell ref="B2:B3"/>
    <mergeCell ref="AY7:BJ7"/>
    <mergeCell ref="C7:N7"/>
    <mergeCell ref="O7:Z7"/>
    <mergeCell ref="AA7:AL7"/>
    <mergeCell ref="AM7:AX7"/>
    <mergeCell ref="B5:N5"/>
  </mergeCells>
  <pageMargins left="0.7" right="0.7" top="0.75" bottom="0.75" header="0.3" footer="0.3"/>
  <pageSetup paperSize="9" orientation="portrait" verticalDpi="0" r:id="rId1"/>
  <drawing r:id="rId2"/>
</worksheet>
</file>

<file path=xl/worksheets/sheet19.xml><?xml version="1.0" encoding="utf-8"?>
<worksheet xmlns="http://schemas.openxmlformats.org/spreadsheetml/2006/main" xmlns:r="http://schemas.openxmlformats.org/officeDocument/2006/relationships">
  <sheetPr codeName="Feuil18">
    <tabColor theme="3" tint="0.79998168889431442"/>
  </sheetPr>
  <dimension ref="A1:M17"/>
  <sheetViews>
    <sheetView showGridLines="0" showRowColHeaders="0" zoomScale="85" zoomScaleNormal="85" workbookViewId="0">
      <selection activeCell="C14" sqref="C14"/>
    </sheetView>
  </sheetViews>
  <sheetFormatPr defaultColWidth="11.5546875" defaultRowHeight="14.4"/>
  <cols>
    <col min="1" max="1" width="3.6640625" style="15" customWidth="1"/>
    <col min="2" max="2" width="39.5546875" style="15" customWidth="1"/>
    <col min="3" max="7" width="18.6640625" style="15" customWidth="1"/>
    <col min="8" max="8" width="3.5546875" customWidth="1"/>
    <col min="13" max="14" width="3.109375" customWidth="1"/>
  </cols>
  <sheetData>
    <row r="1" spans="2:13" s="15" customFormat="1"/>
    <row r="2" spans="2:13">
      <c r="B2" s="220" t="s">
        <v>253</v>
      </c>
      <c r="C2" s="222"/>
      <c r="D2" s="100"/>
      <c r="E2" s="100"/>
      <c r="F2" s="100"/>
      <c r="G2" s="100"/>
      <c r="H2" s="100"/>
      <c r="I2" s="100"/>
      <c r="J2" s="100"/>
      <c r="K2" s="100"/>
      <c r="L2" s="100"/>
      <c r="M2" s="100"/>
    </row>
    <row r="3" spans="2:13">
      <c r="B3" s="223"/>
      <c r="C3" s="225"/>
      <c r="D3" s="159"/>
      <c r="E3" s="159"/>
      <c r="F3" s="159"/>
      <c r="G3" s="159"/>
      <c r="H3" s="100"/>
      <c r="I3" s="100"/>
      <c r="J3" s="100"/>
      <c r="K3" s="100"/>
      <c r="L3" s="100"/>
      <c r="M3" s="100"/>
    </row>
    <row r="4" spans="2:13">
      <c r="B4" s="100"/>
      <c r="C4" s="100"/>
      <c r="D4" s="100"/>
      <c r="E4" s="100"/>
      <c r="F4" s="100"/>
      <c r="G4" s="100"/>
      <c r="H4" s="100"/>
      <c r="I4" s="100"/>
      <c r="J4" s="100"/>
      <c r="K4" s="100"/>
      <c r="L4" s="100"/>
      <c r="M4" s="100"/>
    </row>
    <row r="5" spans="2:13">
      <c r="B5" s="248" t="s">
        <v>89</v>
      </c>
      <c r="C5" s="248"/>
      <c r="D5" s="248"/>
      <c r="E5" s="248"/>
      <c r="F5" s="248"/>
      <c r="G5" s="248"/>
      <c r="H5" s="100"/>
      <c r="I5" s="250" t="s">
        <v>132</v>
      </c>
      <c r="J5" s="248"/>
      <c r="K5" s="248"/>
      <c r="L5" s="248"/>
      <c r="M5" s="100"/>
    </row>
    <row r="6" spans="2:13">
      <c r="B6" s="100"/>
      <c r="C6" s="100"/>
      <c r="D6" s="100"/>
      <c r="E6" s="100"/>
      <c r="F6" s="100"/>
      <c r="G6" s="100"/>
      <c r="H6" s="100"/>
      <c r="I6" s="248"/>
      <c r="J6" s="248"/>
      <c r="K6" s="248"/>
      <c r="L6" s="248"/>
      <c r="M6" s="100"/>
    </row>
    <row r="7" spans="2:13">
      <c r="B7" s="100"/>
      <c r="C7" s="119" t="s">
        <v>13</v>
      </c>
      <c r="D7" s="119" t="s">
        <v>14</v>
      </c>
      <c r="E7" s="119" t="s">
        <v>15</v>
      </c>
      <c r="F7" s="119" t="s">
        <v>21</v>
      </c>
      <c r="G7" s="119" t="s">
        <v>22</v>
      </c>
      <c r="H7" s="100"/>
      <c r="I7" s="248"/>
      <c r="J7" s="248"/>
      <c r="K7" s="248"/>
      <c r="L7" s="248"/>
      <c r="M7" s="100"/>
    </row>
    <row r="8" spans="2:13">
      <c r="B8" s="135" t="s">
        <v>97</v>
      </c>
      <c r="C8" s="96">
        <f>0.68%*'Personnel - Calculs auto'!N31</f>
        <v>0</v>
      </c>
      <c r="D8" s="96">
        <f>0.68%*'Personnel - Calculs auto'!AA31</f>
        <v>0</v>
      </c>
      <c r="E8" s="96">
        <f>0.68%*'Personnel - Calculs auto'!AD31</f>
        <v>0</v>
      </c>
      <c r="F8" s="96">
        <f>0.68%*'Personnel - Calculs auto'!AG31</f>
        <v>0</v>
      </c>
      <c r="G8" s="96">
        <f>0.68%*'Personnel - Calculs auto'!AJ31</f>
        <v>0</v>
      </c>
      <c r="H8" s="100"/>
      <c r="I8" s="248"/>
      <c r="J8" s="248"/>
      <c r="K8" s="248"/>
      <c r="L8" s="248"/>
      <c r="M8" s="100"/>
    </row>
    <row r="9" spans="2:13">
      <c r="B9" s="135" t="s">
        <v>98</v>
      </c>
      <c r="C9" s="96">
        <f>IF('Personnel - Calculs auto'!C6&lt;10,0.55%,IF('Personnel - Calculs auto'!C6&lt;20,1.05%,1.6%))*'Personnel - Calculs auto'!N31</f>
        <v>0</v>
      </c>
      <c r="D9" s="96">
        <f>IF('Personnel - Calculs auto'!D6&lt;10,0.55%,IF('Personnel - Calculs auto'!D6&lt;20,1.05%,1.6%))*'Personnel - Calculs auto'!AA31</f>
        <v>0</v>
      </c>
      <c r="E9" s="96">
        <f>IF('Personnel - Calculs auto'!E6&lt;10,0.55%,IF('Personnel - Calculs auto'!E6&lt;20,1.05%,1.6%))*'Personnel - Calculs auto'!AD31</f>
        <v>0</v>
      </c>
      <c r="F9" s="96">
        <f>IF('Personnel - Calculs auto'!F6&lt;10,0.55%,IF('Personnel - Calculs auto'!F6&lt;20,1.05%,1.6%))*'Personnel - Calculs auto'!AG31</f>
        <v>0</v>
      </c>
      <c r="G9" s="96">
        <f>IF('Personnel - Calculs auto'!G6&lt;10,0.55%,IF('Personnel - Calculs auto'!G6&lt;20,1.05%,1.6%))*'Personnel - Calculs auto'!AJ31</f>
        <v>0</v>
      </c>
      <c r="H9" s="100"/>
      <c r="I9" s="248"/>
      <c r="J9" s="248"/>
      <c r="K9" s="248"/>
      <c r="L9" s="248"/>
      <c r="M9" s="100"/>
    </row>
    <row r="10" spans="2:13">
      <c r="B10" s="135" t="s">
        <v>99</v>
      </c>
      <c r="C10" s="96">
        <f>IF('Personnel - Calculs auto'!C6&lt;20,0,0.45%)*'Personnel - Calculs auto'!N31</f>
        <v>0</v>
      </c>
      <c r="D10" s="96">
        <f>IF('Personnel - Calculs auto'!D6&lt;20,0,0.45%)*'Personnel - Calculs auto'!AA31</f>
        <v>0</v>
      </c>
      <c r="E10" s="96">
        <f>IF('Personnel - Calculs auto'!E6&lt;20,0,0.45%)*'Personnel - Calculs auto'!AD31</f>
        <v>0</v>
      </c>
      <c r="F10" s="96">
        <f>IF('Personnel - Calculs auto'!F6&lt;20,0,0.45%)*'Personnel - Calculs auto'!AG31</f>
        <v>0</v>
      </c>
      <c r="G10" s="96">
        <f>IF('Personnel - Calculs auto'!G6&lt;20,0,0.45%)*'Personnel - Calculs auto'!AJ31</f>
        <v>0</v>
      </c>
      <c r="H10" s="100"/>
      <c r="I10" s="248"/>
      <c r="J10" s="248"/>
      <c r="K10" s="248"/>
      <c r="L10" s="248"/>
      <c r="M10" s="100"/>
    </row>
    <row r="11" spans="2:13" ht="28.8">
      <c r="B11" s="135" t="s">
        <v>100</v>
      </c>
      <c r="C11" s="96">
        <f>IF('Comptes de résultats'!C9&lt;760000,0,0.16%*'Comptes de résultats'!C9)</f>
        <v>0</v>
      </c>
      <c r="D11" s="96">
        <f>IF('Comptes de résultats'!D9&lt;760000,0,0.16%*'Comptes de résultats'!D9)</f>
        <v>0</v>
      </c>
      <c r="E11" s="96">
        <f>IF('Comptes de résultats'!E9&lt;760000,0,0.16%*'Comptes de résultats'!E9)</f>
        <v>0</v>
      </c>
      <c r="F11" s="96">
        <f>IF('Comptes de résultats'!F9&lt;760000,0,0.16%*'Comptes de résultats'!F9)</f>
        <v>0</v>
      </c>
      <c r="G11" s="96">
        <f>IF('Comptes de résultats'!G9&lt;760000,0,0.16%*'Comptes de résultats'!G9)</f>
        <v>0</v>
      </c>
      <c r="H11" s="100"/>
      <c r="I11" s="248"/>
      <c r="J11" s="248"/>
      <c r="K11" s="248"/>
      <c r="L11" s="248"/>
      <c r="M11" s="100"/>
    </row>
    <row r="12" spans="2:13" ht="28.8">
      <c r="B12" s="135" t="s">
        <v>101</v>
      </c>
      <c r="C12" s="96">
        <f>200+('Charges externes'!C12*27.26%/10)</f>
        <v>240.89</v>
      </c>
      <c r="D12" s="96">
        <f>200+('Charges externes'!D12*27.26%/10)</f>
        <v>240.89</v>
      </c>
      <c r="E12" s="96">
        <f>200+('Charges externes'!E12*27.26%/10)</f>
        <v>240.89</v>
      </c>
      <c r="F12" s="96">
        <f>200+('Charges externes'!F12*27.26%/10)</f>
        <v>240.89</v>
      </c>
      <c r="G12" s="96">
        <f>200+('Charges externes'!G12*27.26%/10)</f>
        <v>240.89</v>
      </c>
      <c r="H12" s="100"/>
      <c r="I12" s="248"/>
      <c r="J12" s="248"/>
      <c r="K12" s="248"/>
      <c r="L12" s="248"/>
      <c r="M12" s="100"/>
    </row>
    <row r="13" spans="2:13" ht="43.2">
      <c r="B13" s="135" t="s">
        <v>102</v>
      </c>
      <c r="C13" s="96">
        <f>IF('Comptes de résultats'!C9&lt;500000,0,IF('Comptes de résultats'!C9&lt;3000000,0.5%,IF('Comptes de résultats'!C9&lt;10000000,1.4%,1.5%)))*'Comptes de résultats'!C16</f>
        <v>0</v>
      </c>
      <c r="D13" s="96">
        <f>IF('Comptes de résultats'!D9&lt;500000,0,IF('Comptes de résultats'!D9&lt;3000000,0.5%,IF('Comptes de résultats'!D9&lt;10000000,1.4%,1.5%)))*'Comptes de résultats'!D16</f>
        <v>0</v>
      </c>
      <c r="E13" s="96">
        <f>IF('Comptes de résultats'!E9&lt;500000,0,IF('Comptes de résultats'!E9&lt;3000000,0.5%,IF('Comptes de résultats'!E9&lt;10000000,1.4%,1.5%)))*'Comptes de résultats'!E16</f>
        <v>0</v>
      </c>
      <c r="F13" s="96">
        <f>IF('Comptes de résultats'!F9&lt;500000,0,IF('Comptes de résultats'!F9&lt;3000000,0.5%,IF('Comptes de résultats'!F9&lt;10000000,1.4%,1.5%)))*'Comptes de résultats'!F16</f>
        <v>0</v>
      </c>
      <c r="G13" s="96">
        <f>IF('Comptes de résultats'!G9&lt;500000,0,IF('Comptes de résultats'!G9&lt;3000000,0.5%,IF('Comptes de résultats'!G9&lt;10000000,1.4%,1.5%)))*'Comptes de résultats'!G16</f>
        <v>0</v>
      </c>
      <c r="H13" s="100"/>
      <c r="I13" s="248"/>
      <c r="J13" s="248"/>
      <c r="K13" s="248"/>
      <c r="L13" s="248"/>
      <c r="M13" s="100"/>
    </row>
    <row r="14" spans="2:13">
      <c r="B14" s="160" t="s">
        <v>16</v>
      </c>
      <c r="C14" s="96">
        <f>SUM(C8:C13)</f>
        <v>240.89</v>
      </c>
      <c r="D14" s="96">
        <f t="shared" ref="D14:G14" si="0">SUM(D8:D13)</f>
        <v>240.89</v>
      </c>
      <c r="E14" s="96">
        <f t="shared" si="0"/>
        <v>240.89</v>
      </c>
      <c r="F14" s="96">
        <f t="shared" si="0"/>
        <v>240.89</v>
      </c>
      <c r="G14" s="96">
        <f t="shared" si="0"/>
        <v>240.89</v>
      </c>
      <c r="H14" s="100"/>
      <c r="I14" s="248"/>
      <c r="J14" s="248"/>
      <c r="K14" s="248"/>
      <c r="L14" s="248"/>
      <c r="M14" s="100"/>
    </row>
    <row r="15" spans="2:13">
      <c r="B15" s="161"/>
      <c r="C15" s="112"/>
      <c r="D15" s="112"/>
      <c r="E15" s="112"/>
      <c r="F15" s="112"/>
      <c r="G15" s="112"/>
      <c r="H15" s="100"/>
      <c r="I15" s="100"/>
      <c r="J15" s="100"/>
      <c r="K15" s="100"/>
      <c r="L15" s="100"/>
      <c r="M15" s="100"/>
    </row>
    <row r="17" spans="2:7">
      <c r="B17" s="251"/>
      <c r="C17" s="251"/>
      <c r="D17" s="251"/>
      <c r="E17" s="251"/>
      <c r="F17" s="251"/>
      <c r="G17" s="251"/>
    </row>
  </sheetData>
  <sheetProtection sheet="1" objects="1" scenarios="1"/>
  <mergeCells count="4">
    <mergeCell ref="I5:L14"/>
    <mergeCell ref="B17:G17"/>
    <mergeCell ref="B5:G5"/>
    <mergeCell ref="B2:C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Feuil17">
    <tabColor rgb="FF008BD0"/>
  </sheetPr>
  <dimension ref="A2:H20"/>
  <sheetViews>
    <sheetView showGridLines="0" showRowColHeaders="0" zoomScale="76" zoomScaleNormal="76" workbookViewId="0">
      <selection activeCell="C49" sqref="C49:D49"/>
    </sheetView>
  </sheetViews>
  <sheetFormatPr defaultColWidth="11.5546875" defaultRowHeight="14.4"/>
  <cols>
    <col min="1" max="1" width="3.44140625" style="15" customWidth="1"/>
    <col min="2" max="2" width="41.109375" style="15" customWidth="1"/>
    <col min="3" max="3" width="3.33203125" style="15" customWidth="1"/>
    <col min="4" max="7" width="29.88671875" style="15" customWidth="1"/>
    <col min="8" max="8" width="3.5546875" style="15" customWidth="1"/>
  </cols>
  <sheetData>
    <row r="2" spans="1:8" ht="15" customHeight="1">
      <c r="B2" s="199" t="s">
        <v>239</v>
      </c>
      <c r="C2" s="124"/>
      <c r="D2" s="124"/>
      <c r="E2" s="124"/>
      <c r="F2" s="124"/>
      <c r="G2" s="125"/>
      <c r="H2" s="100"/>
    </row>
    <row r="3" spans="1:8" ht="18.75" customHeight="1">
      <c r="B3" s="200"/>
      <c r="C3" s="126"/>
      <c r="D3" s="126"/>
      <c r="E3" s="126"/>
      <c r="F3" s="126"/>
      <c r="G3" s="127"/>
      <c r="H3" s="100"/>
    </row>
    <row r="4" spans="1:8">
      <c r="B4" s="100"/>
      <c r="C4" s="100"/>
      <c r="D4" s="100"/>
      <c r="E4" s="100"/>
      <c r="F4" s="100"/>
      <c r="G4" s="100"/>
      <c r="H4" s="100"/>
    </row>
    <row r="5" spans="1:8" ht="229.5" customHeight="1">
      <c r="B5" s="201" t="s">
        <v>255</v>
      </c>
      <c r="C5" s="201"/>
      <c r="D5" s="201"/>
      <c r="E5" s="201"/>
      <c r="F5" s="201"/>
      <c r="G5" s="201"/>
      <c r="H5" s="100"/>
    </row>
    <row r="6" spans="1:8">
      <c r="B6" s="100"/>
      <c r="C6" s="100"/>
      <c r="D6" s="100"/>
      <c r="E6" s="100"/>
      <c r="F6" s="100"/>
      <c r="G6" s="100"/>
      <c r="H6" s="100"/>
    </row>
    <row r="7" spans="1:8" ht="75.75" customHeight="1">
      <c r="B7" s="201" t="s">
        <v>245</v>
      </c>
      <c r="C7" s="201"/>
      <c r="D7" s="201"/>
      <c r="E7" s="201"/>
      <c r="F7" s="201"/>
      <c r="G7" s="201"/>
      <c r="H7" s="100"/>
    </row>
    <row r="8" spans="1:8">
      <c r="A8"/>
      <c r="B8" s="100"/>
      <c r="C8" s="100"/>
      <c r="D8" s="100"/>
      <c r="E8" s="100"/>
      <c r="F8" s="100"/>
      <c r="G8" s="100"/>
      <c r="H8" s="100"/>
    </row>
    <row r="9" spans="1:8" ht="81.75" customHeight="1">
      <c r="A9"/>
      <c r="B9" s="201" t="s">
        <v>235</v>
      </c>
      <c r="C9" s="201"/>
      <c r="D9" s="201"/>
      <c r="E9" s="201"/>
      <c r="F9" s="201"/>
      <c r="G9" s="201"/>
      <c r="H9" s="100"/>
    </row>
    <row r="10" spans="1:8">
      <c r="A10"/>
      <c r="B10" s="100"/>
      <c r="C10" s="100"/>
      <c r="D10" s="100"/>
      <c r="E10" s="100"/>
      <c r="F10" s="100"/>
      <c r="G10" s="100"/>
      <c r="H10" s="100"/>
    </row>
    <row r="11" spans="1:8" ht="63" customHeight="1">
      <c r="A11"/>
      <c r="B11" s="201" t="s">
        <v>236</v>
      </c>
      <c r="C11" s="201"/>
      <c r="D11" s="201"/>
      <c r="E11" s="201"/>
      <c r="F11" s="201"/>
      <c r="G11" s="201"/>
      <c r="H11" s="100"/>
    </row>
    <row r="12" spans="1:8">
      <c r="A12"/>
      <c r="B12" s="100"/>
      <c r="C12" s="100"/>
      <c r="D12" s="100"/>
      <c r="E12" s="100"/>
      <c r="F12" s="100"/>
      <c r="G12" s="100"/>
      <c r="H12" s="100"/>
    </row>
    <row r="13" spans="1:8" ht="78.75" customHeight="1">
      <c r="A13"/>
      <c r="B13" s="201" t="s">
        <v>237</v>
      </c>
      <c r="C13" s="201"/>
      <c r="D13" s="201"/>
      <c r="E13" s="201"/>
      <c r="F13" s="201"/>
      <c r="G13" s="201"/>
      <c r="H13" s="100"/>
    </row>
    <row r="14" spans="1:8">
      <c r="A14"/>
      <c r="B14" s="100"/>
      <c r="C14" s="100"/>
      <c r="D14" s="100"/>
      <c r="E14" s="100"/>
      <c r="F14" s="100"/>
      <c r="G14" s="100"/>
      <c r="H14" s="100"/>
    </row>
    <row r="15" spans="1:8" ht="78.75" customHeight="1">
      <c r="A15"/>
      <c r="B15" s="201" t="s">
        <v>246</v>
      </c>
      <c r="C15" s="201"/>
      <c r="D15" s="201"/>
      <c r="E15" s="201"/>
      <c r="F15" s="201"/>
      <c r="G15" s="201"/>
      <c r="H15" s="100"/>
    </row>
    <row r="16" spans="1:8">
      <c r="A16"/>
      <c r="B16" s="100"/>
      <c r="C16" s="100"/>
      <c r="D16" s="100"/>
      <c r="E16" s="100"/>
      <c r="F16" s="100"/>
      <c r="G16" s="100"/>
      <c r="H16" s="100"/>
    </row>
    <row r="17" spans="1:8" ht="63" customHeight="1">
      <c r="A17"/>
      <c r="B17" s="201" t="s">
        <v>238</v>
      </c>
      <c r="C17" s="201"/>
      <c r="D17" s="201"/>
      <c r="E17" s="201"/>
      <c r="F17" s="201"/>
      <c r="G17" s="201"/>
      <c r="H17" s="100"/>
    </row>
    <row r="18" spans="1:8" s="15" customFormat="1">
      <c r="B18" s="100"/>
      <c r="C18" s="100"/>
      <c r="D18" s="100"/>
      <c r="E18" s="100"/>
      <c r="F18" s="100"/>
      <c r="G18" s="100"/>
      <c r="H18" s="100"/>
    </row>
    <row r="19" spans="1:8" ht="108.75" customHeight="1">
      <c r="A19"/>
      <c r="B19" s="201" t="s">
        <v>259</v>
      </c>
      <c r="C19" s="201"/>
      <c r="D19" s="201"/>
      <c r="E19" s="201"/>
      <c r="F19" s="201"/>
      <c r="G19" s="201"/>
      <c r="H19" s="100"/>
    </row>
    <row r="20" spans="1:8">
      <c r="A20"/>
      <c r="B20" s="100"/>
      <c r="C20" s="100"/>
      <c r="D20" s="100"/>
      <c r="E20" s="100"/>
      <c r="F20" s="100"/>
      <c r="G20" s="100"/>
      <c r="H20" s="100"/>
    </row>
  </sheetData>
  <sheetProtection sheet="1" objects="1" scenarios="1"/>
  <mergeCells count="9">
    <mergeCell ref="B2:B3"/>
    <mergeCell ref="B19:G19"/>
    <mergeCell ref="B7:G7"/>
    <mergeCell ref="B11:G11"/>
    <mergeCell ref="B13:G13"/>
    <mergeCell ref="B15:G15"/>
    <mergeCell ref="B17:G17"/>
    <mergeCell ref="B5:G5"/>
    <mergeCell ref="B9:G9"/>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sheetPr codeName="Feuil1">
    <tabColor theme="3" tint="0.79998168889431442"/>
  </sheetPr>
  <dimension ref="A1:BL102"/>
  <sheetViews>
    <sheetView showGridLines="0" showRowColHeaders="0" zoomScale="85" zoomScaleNormal="85" workbookViewId="0">
      <selection activeCell="B140" sqref="B140"/>
    </sheetView>
  </sheetViews>
  <sheetFormatPr defaultColWidth="11.44140625" defaultRowHeight="14.4"/>
  <cols>
    <col min="1" max="1" width="3.109375" style="1" customWidth="1"/>
    <col min="2" max="2" width="36.44140625" style="1" customWidth="1"/>
    <col min="3" max="4" width="17.109375" style="1" customWidth="1"/>
    <col min="5" max="8" width="16.109375" style="1" customWidth="1"/>
    <col min="9" max="9" width="16" style="1" customWidth="1"/>
    <col min="10" max="10" width="15.33203125" style="1" customWidth="1"/>
    <col min="11" max="11" width="3.44140625" style="1" customWidth="1"/>
    <col min="12" max="16384" width="11.44140625" style="1"/>
  </cols>
  <sheetData>
    <row r="1" spans="1:11">
      <c r="A1" s="31"/>
      <c r="B1" s="31"/>
      <c r="C1" s="31"/>
      <c r="D1" s="31"/>
      <c r="E1" s="31"/>
      <c r="F1" s="31"/>
      <c r="G1" s="31"/>
      <c r="H1" s="31"/>
      <c r="I1" s="31"/>
      <c r="J1" s="31"/>
      <c r="K1" s="31"/>
    </row>
    <row r="2" spans="1:11">
      <c r="A2" s="31"/>
      <c r="B2" s="205" t="s">
        <v>210</v>
      </c>
      <c r="C2" s="28"/>
      <c r="D2" s="28"/>
      <c r="E2" s="28"/>
      <c r="F2" s="28"/>
      <c r="G2" s="28"/>
      <c r="H2" s="28"/>
      <c r="I2" s="28"/>
      <c r="J2" s="28"/>
      <c r="K2" s="28"/>
    </row>
    <row r="3" spans="1:11">
      <c r="A3" s="31"/>
      <c r="B3" s="205"/>
      <c r="C3" s="28"/>
      <c r="D3" s="28"/>
      <c r="E3" s="28"/>
      <c r="F3" s="28"/>
      <c r="G3" s="28"/>
      <c r="H3" s="28"/>
      <c r="I3" s="28"/>
      <c r="J3" s="28"/>
      <c r="K3" s="28"/>
    </row>
    <row r="4" spans="1:11">
      <c r="A4" s="31"/>
      <c r="B4" s="28"/>
      <c r="C4" s="28"/>
      <c r="D4" s="28"/>
      <c r="E4" s="28"/>
      <c r="F4" s="28"/>
      <c r="G4" s="28"/>
      <c r="H4" s="28"/>
      <c r="I4" s="28"/>
      <c r="J4" s="28"/>
      <c r="K4" s="28"/>
    </row>
    <row r="5" spans="1:11">
      <c r="A5" s="31"/>
      <c r="B5" s="206" t="s">
        <v>220</v>
      </c>
      <c r="C5" s="206"/>
      <c r="D5" s="206"/>
      <c r="E5" s="206"/>
      <c r="F5" s="206"/>
      <c r="G5" s="206"/>
      <c r="H5" s="206"/>
      <c r="I5" s="206"/>
      <c r="J5" s="206"/>
      <c r="K5" s="33"/>
    </row>
    <row r="6" spans="1:11">
      <c r="A6" s="31"/>
      <c r="B6" s="5"/>
      <c r="C6" s="28"/>
      <c r="D6" s="28"/>
      <c r="E6" s="28"/>
      <c r="F6" s="28"/>
      <c r="G6" s="28"/>
      <c r="H6" s="28"/>
      <c r="I6" s="28"/>
      <c r="J6" s="29"/>
      <c r="K6" s="29"/>
    </row>
    <row r="7" spans="1:11">
      <c r="A7" s="31"/>
      <c r="B7" s="46" t="s">
        <v>105</v>
      </c>
      <c r="C7" s="57">
        <v>43101</v>
      </c>
      <c r="D7" s="28"/>
      <c r="E7" s="28"/>
      <c r="F7" s="28"/>
      <c r="G7" s="28"/>
      <c r="H7" s="28"/>
      <c r="I7" s="28"/>
      <c r="J7" s="28"/>
      <c r="K7" s="28"/>
    </row>
    <row r="8" spans="1:11">
      <c r="A8" s="31"/>
      <c r="B8" s="5"/>
      <c r="C8" s="28"/>
      <c r="D8" s="28"/>
      <c r="E8" s="28"/>
      <c r="F8" s="28"/>
      <c r="G8" s="28"/>
      <c r="H8" s="28"/>
      <c r="I8" s="28"/>
      <c r="J8" s="28"/>
      <c r="K8" s="28"/>
    </row>
    <row r="9" spans="1:11" ht="15" customHeight="1">
      <c r="A9" s="31"/>
      <c r="B9" s="123" t="s">
        <v>230</v>
      </c>
      <c r="C9" s="28"/>
      <c r="D9" s="28"/>
      <c r="E9" s="28"/>
      <c r="F9" s="28"/>
      <c r="G9" s="28"/>
      <c r="H9" s="28"/>
      <c r="I9" s="28"/>
      <c r="J9" s="28"/>
      <c r="K9" s="29"/>
    </row>
    <row r="10" spans="1:11">
      <c r="A10" s="31"/>
      <c r="B10" s="28"/>
      <c r="C10" s="28"/>
      <c r="D10" s="28"/>
      <c r="E10" s="28"/>
      <c r="F10" s="28"/>
      <c r="G10" s="28"/>
      <c r="H10" s="28"/>
      <c r="I10" s="28"/>
      <c r="J10" s="28"/>
      <c r="K10" s="29"/>
    </row>
    <row r="11" spans="1:11" ht="95.25" customHeight="1">
      <c r="A11" s="31"/>
      <c r="B11" s="207" t="s">
        <v>219</v>
      </c>
      <c r="C11" s="207"/>
      <c r="D11" s="207"/>
      <c r="E11" s="207"/>
      <c r="F11" s="207"/>
      <c r="G11" s="207"/>
      <c r="H11" s="207"/>
      <c r="I11" s="207"/>
      <c r="J11" s="207"/>
      <c r="K11" s="52"/>
    </row>
    <row r="12" spans="1:11">
      <c r="A12" s="31"/>
      <c r="B12" s="28"/>
      <c r="C12" s="28"/>
      <c r="D12" s="28"/>
      <c r="E12" s="28"/>
      <c r="F12" s="28"/>
      <c r="G12" s="28"/>
      <c r="H12" s="28"/>
      <c r="I12" s="28"/>
      <c r="J12" s="28"/>
      <c r="K12" s="29"/>
    </row>
    <row r="13" spans="1:11" ht="43.2">
      <c r="A13" s="31"/>
      <c r="B13" s="47" t="s">
        <v>96</v>
      </c>
      <c r="C13" s="47" t="s">
        <v>151</v>
      </c>
      <c r="D13" s="47" t="s">
        <v>25</v>
      </c>
      <c r="E13" s="47" t="s">
        <v>26</v>
      </c>
      <c r="F13" s="47" t="s">
        <v>27</v>
      </c>
      <c r="G13" s="47" t="s">
        <v>24</v>
      </c>
      <c r="H13" s="28"/>
      <c r="I13" s="28"/>
      <c r="J13" s="28"/>
      <c r="K13" s="28"/>
    </row>
    <row r="14" spans="1:11">
      <c r="A14" s="31"/>
      <c r="B14" s="55" t="s">
        <v>128</v>
      </c>
      <c r="C14" s="56"/>
      <c r="D14" s="50"/>
      <c r="E14" s="50"/>
      <c r="F14" s="49"/>
      <c r="G14" s="51">
        <f t="shared" ref="G14:G21" si="0">1-F14</f>
        <v>1</v>
      </c>
      <c r="H14" s="28"/>
      <c r="I14" s="28"/>
      <c r="J14" s="28"/>
      <c r="K14" s="28"/>
    </row>
    <row r="15" spans="1:11">
      <c r="A15" s="31"/>
      <c r="B15" s="55" t="s">
        <v>129</v>
      </c>
      <c r="C15" s="48"/>
      <c r="D15" s="50"/>
      <c r="E15" s="50"/>
      <c r="F15" s="49"/>
      <c r="G15" s="51">
        <f t="shared" si="0"/>
        <v>1</v>
      </c>
      <c r="H15" s="28"/>
      <c r="I15" s="28"/>
      <c r="J15" s="28"/>
      <c r="K15" s="28"/>
    </row>
    <row r="16" spans="1:11">
      <c r="A16" s="31"/>
      <c r="B16" s="55" t="s">
        <v>130</v>
      </c>
      <c r="C16" s="48"/>
      <c r="D16" s="50"/>
      <c r="E16" s="50"/>
      <c r="F16" s="49"/>
      <c r="G16" s="51">
        <f t="shared" si="0"/>
        <v>1</v>
      </c>
      <c r="H16" s="28"/>
      <c r="I16" s="28"/>
      <c r="J16" s="28"/>
      <c r="K16" s="28"/>
    </row>
    <row r="17" spans="1:11">
      <c r="A17" s="31"/>
      <c r="B17" s="55"/>
      <c r="C17" s="48"/>
      <c r="D17" s="50"/>
      <c r="E17" s="50"/>
      <c r="F17" s="49"/>
      <c r="G17" s="51">
        <f t="shared" si="0"/>
        <v>1</v>
      </c>
      <c r="H17" s="28"/>
      <c r="I17" s="28"/>
      <c r="J17" s="28"/>
      <c r="K17" s="28"/>
    </row>
    <row r="18" spans="1:11">
      <c r="A18" s="31"/>
      <c r="B18" s="55"/>
      <c r="C18" s="48"/>
      <c r="D18" s="50"/>
      <c r="E18" s="50"/>
      <c r="F18" s="49"/>
      <c r="G18" s="51">
        <f t="shared" si="0"/>
        <v>1</v>
      </c>
      <c r="H18" s="28"/>
      <c r="I18" s="28"/>
      <c r="J18" s="28"/>
      <c r="K18" s="28"/>
    </row>
    <row r="19" spans="1:11">
      <c r="A19" s="31"/>
      <c r="B19" s="55"/>
      <c r="C19" s="56"/>
      <c r="D19" s="50"/>
      <c r="E19" s="50"/>
      <c r="F19" s="49"/>
      <c r="G19" s="51">
        <f t="shared" si="0"/>
        <v>1</v>
      </c>
      <c r="H19" s="28"/>
      <c r="I19" s="28"/>
      <c r="J19" s="28"/>
      <c r="K19" s="28"/>
    </row>
    <row r="20" spans="1:11">
      <c r="A20" s="31"/>
      <c r="B20" s="55"/>
      <c r="C20" s="48"/>
      <c r="D20" s="50"/>
      <c r="E20" s="50"/>
      <c r="F20" s="49"/>
      <c r="G20" s="51">
        <f t="shared" si="0"/>
        <v>1</v>
      </c>
      <c r="H20" s="28"/>
      <c r="I20" s="28"/>
      <c r="J20" s="28"/>
      <c r="K20" s="28"/>
    </row>
    <row r="21" spans="1:11">
      <c r="A21" s="31"/>
      <c r="B21" s="55"/>
      <c r="C21" s="48"/>
      <c r="D21" s="50"/>
      <c r="E21" s="50"/>
      <c r="F21" s="49"/>
      <c r="G21" s="51">
        <f t="shared" si="0"/>
        <v>1</v>
      </c>
      <c r="H21" s="28"/>
      <c r="I21" s="28"/>
      <c r="J21" s="28"/>
      <c r="K21" s="28"/>
    </row>
    <row r="22" spans="1:11">
      <c r="A22" s="31"/>
      <c r="B22" s="55"/>
      <c r="C22" s="48"/>
      <c r="D22" s="50"/>
      <c r="E22" s="50"/>
      <c r="F22" s="49"/>
      <c r="G22" s="51">
        <f t="shared" ref="G22:G25" si="1">1-F22</f>
        <v>1</v>
      </c>
      <c r="H22" s="28"/>
      <c r="I22" s="28"/>
      <c r="J22" s="28"/>
      <c r="K22" s="28"/>
    </row>
    <row r="23" spans="1:11">
      <c r="A23" s="31"/>
      <c r="B23" s="55"/>
      <c r="C23" s="48"/>
      <c r="D23" s="50"/>
      <c r="E23" s="50"/>
      <c r="F23" s="49"/>
      <c r="G23" s="51">
        <f t="shared" si="1"/>
        <v>1</v>
      </c>
      <c r="H23" s="28"/>
      <c r="I23" s="28"/>
      <c r="J23" s="28"/>
      <c r="K23" s="28"/>
    </row>
    <row r="24" spans="1:11">
      <c r="A24" s="31"/>
      <c r="B24" s="55"/>
      <c r="C24" s="48"/>
      <c r="D24" s="50"/>
      <c r="E24" s="50"/>
      <c r="F24" s="49"/>
      <c r="G24" s="51">
        <f t="shared" si="1"/>
        <v>1</v>
      </c>
      <c r="H24" s="28"/>
      <c r="I24" s="28"/>
      <c r="J24" s="28"/>
      <c r="K24" s="28"/>
    </row>
    <row r="25" spans="1:11">
      <c r="A25" s="31"/>
      <c r="B25" s="55"/>
      <c r="C25" s="48"/>
      <c r="D25" s="50"/>
      <c r="E25" s="50"/>
      <c r="F25" s="49"/>
      <c r="G25" s="51">
        <f t="shared" si="1"/>
        <v>1</v>
      </c>
      <c r="H25" s="28"/>
      <c r="I25" s="28"/>
      <c r="J25" s="28"/>
      <c r="K25" s="28"/>
    </row>
    <row r="26" spans="1:11">
      <c r="A26" s="31"/>
      <c r="B26" s="28"/>
      <c r="C26" s="28"/>
      <c r="D26" s="28"/>
      <c r="E26" s="28"/>
      <c r="F26" s="28"/>
      <c r="G26" s="28"/>
      <c r="H26" s="28"/>
      <c r="I26" s="28"/>
      <c r="J26" s="28"/>
      <c r="K26" s="29"/>
    </row>
    <row r="27" spans="1:11" ht="15" customHeight="1">
      <c r="A27" s="31"/>
      <c r="B27" s="123" t="s">
        <v>231</v>
      </c>
      <c r="C27" s="28"/>
      <c r="D27" s="28"/>
      <c r="E27" s="28"/>
      <c r="F27" s="28"/>
      <c r="G27" s="28"/>
      <c r="H27" s="28"/>
      <c r="I27" s="32"/>
      <c r="J27" s="29"/>
      <c r="K27" s="29"/>
    </row>
    <row r="28" spans="1:11" ht="15" customHeight="1">
      <c r="A28" s="31"/>
      <c r="B28" s="22"/>
      <c r="C28" s="28"/>
      <c r="D28" s="28"/>
      <c r="E28" s="28"/>
      <c r="F28" s="22"/>
      <c r="G28" s="22"/>
      <c r="H28" s="28"/>
      <c r="I28" s="32"/>
      <c r="J28" s="29"/>
      <c r="K28" s="29"/>
    </row>
    <row r="29" spans="1:11" ht="60.75" customHeight="1">
      <c r="A29" s="31"/>
      <c r="B29" s="203" t="s">
        <v>221</v>
      </c>
      <c r="C29" s="203"/>
      <c r="D29" s="203"/>
      <c r="E29" s="203"/>
      <c r="F29" s="203"/>
      <c r="G29" s="203"/>
      <c r="H29" s="203"/>
      <c r="I29" s="203"/>
      <c r="J29" s="203"/>
      <c r="K29" s="29"/>
    </row>
    <row r="30" spans="1:11">
      <c r="A30" s="31"/>
      <c r="B30" s="5"/>
      <c r="C30" s="28"/>
      <c r="D30" s="28"/>
      <c r="E30" s="28"/>
      <c r="F30" s="28"/>
      <c r="G30" s="28"/>
      <c r="H30" s="32"/>
      <c r="I30" s="32"/>
      <c r="J30" s="29"/>
      <c r="K30" s="29"/>
    </row>
    <row r="31" spans="1:11" ht="59.25" customHeight="1">
      <c r="A31" s="31"/>
      <c r="B31" s="47" t="s">
        <v>96</v>
      </c>
      <c r="C31" s="47" t="s">
        <v>152</v>
      </c>
      <c r="D31" s="47" t="s">
        <v>25</v>
      </c>
      <c r="E31" s="47" t="s">
        <v>26</v>
      </c>
      <c r="F31" s="47" t="s">
        <v>27</v>
      </c>
      <c r="G31" s="47" t="s">
        <v>24</v>
      </c>
      <c r="H31" s="28"/>
      <c r="I31" s="29"/>
      <c r="J31" s="29"/>
      <c r="K31" s="29"/>
    </row>
    <row r="32" spans="1:11">
      <c r="A32" s="31"/>
      <c r="B32" s="58" t="str">
        <f t="shared" ref="B32:B43" si="2">B14</f>
        <v>Activité de revenu 1</v>
      </c>
      <c r="C32" s="56"/>
      <c r="D32" s="50"/>
      <c r="E32" s="50"/>
      <c r="F32" s="49"/>
      <c r="G32" s="51">
        <f t="shared" ref="G32:G39" si="3">1-F32</f>
        <v>1</v>
      </c>
      <c r="H32" s="28"/>
      <c r="I32" s="29"/>
      <c r="J32" s="29"/>
      <c r="K32" s="29"/>
    </row>
    <row r="33" spans="1:11">
      <c r="A33" s="31"/>
      <c r="B33" s="58" t="str">
        <f t="shared" si="2"/>
        <v>Activité de revenu 2</v>
      </c>
      <c r="C33" s="48"/>
      <c r="D33" s="50"/>
      <c r="E33" s="50"/>
      <c r="F33" s="49"/>
      <c r="G33" s="51">
        <f t="shared" si="3"/>
        <v>1</v>
      </c>
      <c r="H33" s="28"/>
      <c r="I33" s="29"/>
      <c r="J33" s="29"/>
      <c r="K33" s="29"/>
    </row>
    <row r="34" spans="1:11">
      <c r="A34" s="31"/>
      <c r="B34" s="58" t="str">
        <f t="shared" si="2"/>
        <v>ETC …</v>
      </c>
      <c r="C34" s="48"/>
      <c r="D34" s="50"/>
      <c r="E34" s="50"/>
      <c r="F34" s="49"/>
      <c r="G34" s="51">
        <f t="shared" si="3"/>
        <v>1</v>
      </c>
      <c r="H34" s="28"/>
      <c r="I34" s="29"/>
      <c r="J34" s="29"/>
      <c r="K34" s="29"/>
    </row>
    <row r="35" spans="1:11">
      <c r="A35" s="31"/>
      <c r="B35" s="58">
        <f t="shared" si="2"/>
        <v>0</v>
      </c>
      <c r="C35" s="48"/>
      <c r="D35" s="50"/>
      <c r="E35" s="50"/>
      <c r="F35" s="49"/>
      <c r="G35" s="51">
        <f t="shared" si="3"/>
        <v>1</v>
      </c>
      <c r="H35" s="28"/>
      <c r="I35" s="29"/>
      <c r="J35" s="29"/>
      <c r="K35" s="29"/>
    </row>
    <row r="36" spans="1:11">
      <c r="A36" s="31"/>
      <c r="B36" s="58">
        <f t="shared" si="2"/>
        <v>0</v>
      </c>
      <c r="C36" s="48"/>
      <c r="D36" s="50"/>
      <c r="E36" s="50"/>
      <c r="F36" s="49"/>
      <c r="G36" s="51">
        <f t="shared" si="3"/>
        <v>1</v>
      </c>
      <c r="H36" s="28"/>
      <c r="I36" s="29"/>
      <c r="J36" s="29"/>
      <c r="K36" s="29"/>
    </row>
    <row r="37" spans="1:11">
      <c r="A37" s="31"/>
      <c r="B37" s="58">
        <f t="shared" si="2"/>
        <v>0</v>
      </c>
      <c r="C37" s="56"/>
      <c r="D37" s="50"/>
      <c r="E37" s="50"/>
      <c r="F37" s="49"/>
      <c r="G37" s="51">
        <f t="shared" si="3"/>
        <v>1</v>
      </c>
      <c r="H37" s="28"/>
      <c r="I37" s="29"/>
      <c r="J37" s="29"/>
      <c r="K37" s="29"/>
    </row>
    <row r="38" spans="1:11">
      <c r="A38" s="31"/>
      <c r="B38" s="58">
        <f t="shared" si="2"/>
        <v>0</v>
      </c>
      <c r="C38" s="48"/>
      <c r="D38" s="50"/>
      <c r="E38" s="50"/>
      <c r="F38" s="49"/>
      <c r="G38" s="51">
        <f t="shared" si="3"/>
        <v>1</v>
      </c>
      <c r="H38" s="28"/>
      <c r="I38" s="29"/>
      <c r="J38" s="29"/>
      <c r="K38" s="29"/>
    </row>
    <row r="39" spans="1:11">
      <c r="A39" s="31"/>
      <c r="B39" s="58">
        <f t="shared" si="2"/>
        <v>0</v>
      </c>
      <c r="C39" s="48"/>
      <c r="D39" s="50"/>
      <c r="E39" s="50"/>
      <c r="F39" s="49"/>
      <c r="G39" s="51">
        <f t="shared" si="3"/>
        <v>1</v>
      </c>
      <c r="H39" s="28"/>
      <c r="I39" s="29"/>
      <c r="J39" s="29"/>
      <c r="K39" s="29"/>
    </row>
    <row r="40" spans="1:11">
      <c r="A40" s="31"/>
      <c r="B40" s="58">
        <f t="shared" si="2"/>
        <v>0</v>
      </c>
      <c r="C40" s="48"/>
      <c r="D40" s="50"/>
      <c r="E40" s="50"/>
      <c r="F40" s="49"/>
      <c r="G40" s="51">
        <f t="shared" ref="G40:G43" si="4">1-F40</f>
        <v>1</v>
      </c>
      <c r="H40" s="28"/>
      <c r="I40" s="29"/>
      <c r="J40" s="29"/>
      <c r="K40" s="29"/>
    </row>
    <row r="41" spans="1:11">
      <c r="A41" s="31"/>
      <c r="B41" s="58">
        <f t="shared" si="2"/>
        <v>0</v>
      </c>
      <c r="C41" s="48"/>
      <c r="D41" s="50"/>
      <c r="E41" s="50"/>
      <c r="F41" s="49"/>
      <c r="G41" s="51">
        <f t="shared" si="4"/>
        <v>1</v>
      </c>
      <c r="H41" s="28"/>
      <c r="I41" s="29"/>
      <c r="J41" s="29"/>
      <c r="K41" s="29"/>
    </row>
    <row r="42" spans="1:11">
      <c r="A42" s="31"/>
      <c r="B42" s="58">
        <f t="shared" si="2"/>
        <v>0</v>
      </c>
      <c r="C42" s="48"/>
      <c r="D42" s="50"/>
      <c r="E42" s="50"/>
      <c r="F42" s="49"/>
      <c r="G42" s="51">
        <f t="shared" si="4"/>
        <v>1</v>
      </c>
      <c r="H42" s="28"/>
      <c r="I42" s="29"/>
      <c r="J42" s="29"/>
      <c r="K42" s="29"/>
    </row>
    <row r="43" spans="1:11">
      <c r="A43" s="31"/>
      <c r="B43" s="58">
        <f t="shared" si="2"/>
        <v>0</v>
      </c>
      <c r="C43" s="48"/>
      <c r="D43" s="50"/>
      <c r="E43" s="50"/>
      <c r="F43" s="49"/>
      <c r="G43" s="51">
        <f t="shared" si="4"/>
        <v>1</v>
      </c>
      <c r="H43" s="28"/>
      <c r="I43" s="29"/>
      <c r="J43" s="29"/>
      <c r="K43" s="29"/>
    </row>
    <row r="44" spans="1:11">
      <c r="A44" s="31"/>
      <c r="B44" s="5"/>
      <c r="C44" s="28"/>
      <c r="D44" s="28"/>
      <c r="E44" s="28"/>
      <c r="F44" s="28"/>
      <c r="G44" s="28"/>
      <c r="H44" s="28"/>
      <c r="I44" s="28"/>
      <c r="J44" s="29"/>
      <c r="K44" s="29"/>
    </row>
    <row r="45" spans="1:11">
      <c r="A45" s="31"/>
      <c r="B45" s="205" t="s">
        <v>211</v>
      </c>
      <c r="C45" s="28"/>
      <c r="D45" s="28"/>
      <c r="E45" s="28"/>
      <c r="F45" s="28"/>
      <c r="G45" s="28"/>
      <c r="H45" s="28"/>
      <c r="I45" s="28"/>
      <c r="J45" s="29"/>
      <c r="K45" s="29"/>
    </row>
    <row r="46" spans="1:11">
      <c r="A46" s="31"/>
      <c r="B46" s="205"/>
      <c r="C46" s="28"/>
      <c r="D46" s="33"/>
      <c r="E46" s="34"/>
      <c r="F46" s="34"/>
      <c r="G46" s="34"/>
      <c r="H46" s="34"/>
      <c r="I46" s="34"/>
      <c r="J46" s="34"/>
      <c r="K46" s="34"/>
    </row>
    <row r="47" spans="1:11">
      <c r="A47" s="31"/>
      <c r="B47" s="22"/>
      <c r="C47" s="28"/>
      <c r="D47" s="35"/>
      <c r="E47" s="36"/>
      <c r="F47" s="36"/>
      <c r="G47" s="36"/>
      <c r="H47" s="36"/>
      <c r="I47" s="36"/>
      <c r="J47" s="36"/>
      <c r="K47" s="36"/>
    </row>
    <row r="48" spans="1:11">
      <c r="A48" s="31"/>
      <c r="B48" s="206" t="s">
        <v>222</v>
      </c>
      <c r="C48" s="206"/>
      <c r="D48" s="206"/>
      <c r="E48" s="206"/>
      <c r="F48" s="206"/>
      <c r="G48" s="206"/>
      <c r="H48" s="206"/>
      <c r="I48" s="206"/>
      <c r="J48" s="206"/>
      <c r="K48" s="33"/>
    </row>
    <row r="49" spans="1:11">
      <c r="A49" s="31"/>
      <c r="B49" s="5"/>
      <c r="C49" s="28"/>
      <c r="D49" s="28"/>
      <c r="E49" s="28"/>
      <c r="F49" s="28"/>
      <c r="G49" s="28"/>
      <c r="H49" s="28"/>
      <c r="I49" s="28"/>
      <c r="J49" s="29"/>
      <c r="K49" s="29"/>
    </row>
    <row r="50" spans="1:11">
      <c r="A50" s="31"/>
      <c r="B50" s="59" t="s">
        <v>232</v>
      </c>
      <c r="C50" s="28"/>
      <c r="D50" s="28"/>
      <c r="E50" s="28"/>
      <c r="F50" s="28"/>
      <c r="G50" s="28"/>
      <c r="H50" s="28"/>
      <c r="I50" s="28"/>
      <c r="J50" s="29"/>
      <c r="K50" s="29"/>
    </row>
    <row r="51" spans="1:11">
      <c r="A51" s="31"/>
      <c r="B51" s="28"/>
      <c r="C51" s="28"/>
      <c r="D51" s="28"/>
      <c r="E51" s="28"/>
      <c r="F51" s="28"/>
      <c r="G51" s="28"/>
      <c r="H51" s="28"/>
      <c r="I51" s="28"/>
      <c r="J51" s="28"/>
      <c r="K51" s="28"/>
    </row>
    <row r="52" spans="1:11" ht="27" customHeight="1">
      <c r="A52" s="31"/>
      <c r="B52" s="203" t="s">
        <v>223</v>
      </c>
      <c r="C52" s="203"/>
      <c r="D52" s="203"/>
      <c r="E52" s="203"/>
      <c r="F52" s="203"/>
      <c r="G52" s="203"/>
      <c r="H52" s="203"/>
      <c r="I52" s="203"/>
      <c r="J52" s="203"/>
      <c r="K52" s="28"/>
    </row>
    <row r="53" spans="1:11">
      <c r="A53" s="31"/>
      <c r="B53" s="28"/>
      <c r="C53" s="28"/>
      <c r="D53" s="28"/>
      <c r="E53" s="28"/>
      <c r="F53" s="28"/>
      <c r="G53" s="28"/>
      <c r="H53" s="28"/>
      <c r="I53" s="28"/>
      <c r="J53" s="28"/>
      <c r="K53" s="28"/>
    </row>
    <row r="54" spans="1:11">
      <c r="A54" s="31"/>
      <c r="B54" s="60" t="s">
        <v>0</v>
      </c>
      <c r="C54" s="60" t="s">
        <v>91</v>
      </c>
      <c r="D54" s="60" t="s">
        <v>11</v>
      </c>
      <c r="E54" s="208" t="s">
        <v>1</v>
      </c>
      <c r="F54" s="208"/>
      <c r="G54" s="208"/>
      <c r="H54" s="208"/>
      <c r="I54" s="208"/>
      <c r="J54" s="208"/>
      <c r="K54" s="53"/>
    </row>
    <row r="55" spans="1:11">
      <c r="A55" s="31"/>
      <c r="B55" s="61" t="s">
        <v>2</v>
      </c>
      <c r="C55" s="62">
        <v>2000</v>
      </c>
      <c r="D55" s="63">
        <v>0.02</v>
      </c>
      <c r="E55" s="202" t="s">
        <v>154</v>
      </c>
      <c r="F55" s="202"/>
      <c r="G55" s="202"/>
      <c r="H55" s="202"/>
      <c r="I55" s="202"/>
      <c r="J55" s="202"/>
      <c r="K55" s="54"/>
    </row>
    <row r="56" spans="1:11" ht="14.4" customHeight="1">
      <c r="A56" s="31"/>
      <c r="B56" s="61" t="s">
        <v>3</v>
      </c>
      <c r="C56" s="62">
        <v>5000</v>
      </c>
      <c r="D56" s="62">
        <v>200</v>
      </c>
      <c r="E56" s="202" t="s">
        <v>153</v>
      </c>
      <c r="F56" s="202"/>
      <c r="G56" s="202"/>
      <c r="H56" s="202"/>
      <c r="I56" s="202"/>
      <c r="J56" s="202"/>
      <c r="K56" s="54"/>
    </row>
    <row r="57" spans="1:11" ht="15" customHeight="1">
      <c r="A57" s="31"/>
      <c r="B57" s="61" t="s">
        <v>4</v>
      </c>
      <c r="C57" s="62">
        <v>10000</v>
      </c>
      <c r="D57" s="63">
        <v>0.03</v>
      </c>
      <c r="E57" s="202" t="s">
        <v>154</v>
      </c>
      <c r="F57" s="202"/>
      <c r="G57" s="202"/>
      <c r="H57" s="202"/>
      <c r="I57" s="202"/>
      <c r="J57" s="202"/>
      <c r="K57" s="54"/>
    </row>
    <row r="58" spans="1:11">
      <c r="A58" s="31"/>
      <c r="B58" s="61" t="s">
        <v>6</v>
      </c>
      <c r="C58" s="62">
        <v>1500</v>
      </c>
      <c r="D58" s="62">
        <v>1500</v>
      </c>
      <c r="E58" s="202" t="s">
        <v>153</v>
      </c>
      <c r="F58" s="202"/>
      <c r="G58" s="202"/>
      <c r="H58" s="202"/>
      <c r="I58" s="202"/>
      <c r="J58" s="202"/>
      <c r="K58" s="54"/>
    </row>
    <row r="59" spans="1:11">
      <c r="A59" s="31"/>
      <c r="B59" s="61" t="s">
        <v>7</v>
      </c>
      <c r="C59" s="62">
        <v>1500</v>
      </c>
      <c r="D59" s="62">
        <v>200</v>
      </c>
      <c r="E59" s="202" t="s">
        <v>153</v>
      </c>
      <c r="F59" s="202"/>
      <c r="G59" s="202"/>
      <c r="H59" s="202"/>
      <c r="I59" s="202"/>
      <c r="J59" s="202"/>
      <c r="K59" s="54"/>
    </row>
    <row r="60" spans="1:11" ht="15" customHeight="1">
      <c r="A60" s="31"/>
      <c r="B60" s="61" t="s">
        <v>8</v>
      </c>
      <c r="C60" s="62">
        <v>5000</v>
      </c>
      <c r="D60" s="63">
        <v>0.02</v>
      </c>
      <c r="E60" s="202" t="s">
        <v>154</v>
      </c>
      <c r="F60" s="202"/>
      <c r="G60" s="202"/>
      <c r="H60" s="202"/>
      <c r="I60" s="202"/>
      <c r="J60" s="202"/>
      <c r="K60" s="54"/>
    </row>
    <row r="61" spans="1:11">
      <c r="A61" s="31"/>
      <c r="B61" s="61" t="s">
        <v>9</v>
      </c>
      <c r="C61" s="62">
        <v>500</v>
      </c>
      <c r="D61" s="62">
        <v>200</v>
      </c>
      <c r="E61" s="202" t="s">
        <v>153</v>
      </c>
      <c r="F61" s="202"/>
      <c r="G61" s="202"/>
      <c r="H61" s="202"/>
      <c r="I61" s="202"/>
      <c r="J61" s="202"/>
      <c r="K61" s="54"/>
    </row>
    <row r="62" spans="1:11">
      <c r="A62" s="31"/>
      <c r="B62" s="61" t="s">
        <v>260</v>
      </c>
      <c r="C62" s="62">
        <v>1000</v>
      </c>
      <c r="D62" s="62">
        <v>200</v>
      </c>
      <c r="E62" s="202" t="s">
        <v>153</v>
      </c>
      <c r="F62" s="202"/>
      <c r="G62" s="202"/>
      <c r="H62" s="202"/>
      <c r="I62" s="202"/>
      <c r="J62" s="202"/>
      <c r="K62" s="54"/>
    </row>
    <row r="63" spans="1:11" ht="15" customHeight="1">
      <c r="A63" s="31"/>
      <c r="B63" s="61" t="s">
        <v>10</v>
      </c>
      <c r="C63" s="62">
        <v>500</v>
      </c>
      <c r="D63" s="64">
        <v>5.0000000000000001E-3</v>
      </c>
      <c r="E63" s="202" t="s">
        <v>154</v>
      </c>
      <c r="F63" s="202"/>
      <c r="G63" s="202"/>
      <c r="H63" s="202"/>
      <c r="I63" s="202"/>
      <c r="J63" s="202"/>
      <c r="K63" s="54"/>
    </row>
    <row r="64" spans="1:11" ht="14.4" customHeight="1">
      <c r="A64" s="31"/>
      <c r="B64" s="61" t="s">
        <v>5</v>
      </c>
      <c r="C64" s="62">
        <v>0</v>
      </c>
      <c r="D64" s="64">
        <v>0</v>
      </c>
      <c r="E64" s="202" t="s">
        <v>154</v>
      </c>
      <c r="F64" s="202"/>
      <c r="G64" s="202"/>
      <c r="H64" s="202"/>
      <c r="I64" s="202"/>
      <c r="J64" s="202"/>
      <c r="K64" s="54"/>
    </row>
    <row r="65" spans="1:64">
      <c r="A65" s="31"/>
      <c r="B65" s="28"/>
      <c r="C65" s="28"/>
      <c r="D65" s="28"/>
      <c r="E65" s="28"/>
      <c r="F65" s="28"/>
      <c r="G65" s="28"/>
      <c r="H65" s="28"/>
      <c r="I65" s="28"/>
      <c r="J65" s="28"/>
      <c r="K65" s="28"/>
    </row>
    <row r="66" spans="1:64">
      <c r="A66" s="31"/>
      <c r="B66" s="123" t="s">
        <v>233</v>
      </c>
      <c r="C66" s="28"/>
      <c r="D66" s="28"/>
      <c r="E66" s="28"/>
      <c r="F66" s="29"/>
      <c r="G66" s="29"/>
      <c r="H66" s="29"/>
      <c r="I66" s="29"/>
      <c r="J66" s="29"/>
      <c r="K66" s="29"/>
    </row>
    <row r="67" spans="1:64">
      <c r="A67" s="31"/>
      <c r="B67" s="28"/>
      <c r="C67" s="28"/>
      <c r="D67" s="28"/>
      <c r="E67" s="28"/>
      <c r="F67" s="29"/>
      <c r="G67" s="29"/>
      <c r="H67" s="29"/>
      <c r="I67" s="29"/>
      <c r="J67" s="29"/>
      <c r="K67" s="29"/>
    </row>
    <row r="68" spans="1:64" ht="24.75" customHeight="1">
      <c r="A68" s="31"/>
      <c r="B68" s="203" t="s">
        <v>224</v>
      </c>
      <c r="C68" s="204"/>
      <c r="D68" s="204"/>
      <c r="E68" s="204"/>
      <c r="F68" s="204"/>
      <c r="G68" s="204"/>
      <c r="H68" s="204"/>
      <c r="I68" s="204"/>
      <c r="J68" s="204"/>
      <c r="K68" s="29"/>
    </row>
    <row r="69" spans="1:64">
      <c r="A69" s="31"/>
      <c r="B69" s="28"/>
      <c r="C69" s="28"/>
      <c r="D69" s="28"/>
      <c r="E69" s="28"/>
      <c r="F69" s="29"/>
      <c r="G69" s="29"/>
      <c r="H69" s="29"/>
      <c r="I69" s="29"/>
      <c r="J69" s="29"/>
      <c r="K69" s="29"/>
    </row>
    <row r="70" spans="1:64" ht="15" customHeight="1">
      <c r="A70" s="31"/>
      <c r="B70" s="66" t="s">
        <v>131</v>
      </c>
      <c r="C70" s="67">
        <v>0.43</v>
      </c>
      <c r="D70" s="37"/>
      <c r="E70" s="28"/>
      <c r="F70" s="28"/>
      <c r="G70" s="28"/>
      <c r="H70" s="28"/>
      <c r="I70" s="29"/>
      <c r="J70" s="29"/>
      <c r="K70" s="29"/>
    </row>
    <row r="71" spans="1:64">
      <c r="A71" s="31"/>
      <c r="B71" s="66" t="s">
        <v>146</v>
      </c>
      <c r="C71" s="67">
        <v>0.22</v>
      </c>
      <c r="D71" s="37"/>
      <c r="E71" s="28"/>
      <c r="F71" s="28"/>
      <c r="G71" s="28"/>
      <c r="H71" s="28"/>
      <c r="I71" s="29"/>
      <c r="J71" s="29"/>
      <c r="K71" s="29"/>
    </row>
    <row r="72" spans="1:64">
      <c r="A72" s="31"/>
      <c r="B72" s="66" t="s">
        <v>104</v>
      </c>
      <c r="C72" s="68">
        <v>577.5</v>
      </c>
      <c r="D72" s="37"/>
      <c r="E72" s="28"/>
      <c r="F72" s="28"/>
      <c r="G72" s="28"/>
      <c r="H72" s="28"/>
      <c r="I72" s="29"/>
      <c r="J72" s="29"/>
      <c r="K72" s="29"/>
    </row>
    <row r="73" spans="1:64">
      <c r="A73" s="31"/>
      <c r="B73" s="28"/>
      <c r="C73" s="28"/>
      <c r="D73" s="28"/>
      <c r="E73" s="28"/>
      <c r="F73" s="28"/>
      <c r="G73" s="28"/>
      <c r="H73" s="28"/>
      <c r="I73" s="28"/>
      <c r="J73" s="28"/>
      <c r="K73" s="28"/>
    </row>
    <row r="74" spans="1:64">
      <c r="A74" s="31"/>
      <c r="B74" s="123" t="s">
        <v>106</v>
      </c>
      <c r="C74" s="5"/>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row>
    <row r="75" spans="1:64">
      <c r="A75" s="31"/>
      <c r="B75" s="38"/>
      <c r="C75" s="5"/>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row>
    <row r="76" spans="1:64" ht="24.75" customHeight="1">
      <c r="A76" s="31"/>
      <c r="B76" s="203" t="s">
        <v>225</v>
      </c>
      <c r="C76" s="204"/>
      <c r="D76" s="204"/>
      <c r="E76" s="204"/>
      <c r="F76" s="204"/>
      <c r="G76" s="204"/>
      <c r="H76" s="204"/>
      <c r="I76" s="204"/>
      <c r="J76" s="204"/>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row>
    <row r="77" spans="1:64">
      <c r="A77" s="31"/>
      <c r="B77" s="38"/>
      <c r="C77" s="5"/>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row>
    <row r="78" spans="1:64" ht="28.8">
      <c r="A78" s="31"/>
      <c r="B78" s="69" t="s">
        <v>23</v>
      </c>
      <c r="C78" s="70" t="s">
        <v>144</v>
      </c>
      <c r="D78" s="70" t="s">
        <v>145</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row>
    <row r="79" spans="1:64">
      <c r="A79" s="31"/>
      <c r="B79" s="71" t="str">
        <f>Config!$B$14</f>
        <v>Activité de revenu 1</v>
      </c>
      <c r="C79" s="72">
        <v>0.2</v>
      </c>
      <c r="D79" s="72">
        <v>0.2</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row>
    <row r="80" spans="1:64">
      <c r="A80" s="31"/>
      <c r="B80" s="71" t="str">
        <f>Config!$B$15</f>
        <v>Activité de revenu 2</v>
      </c>
      <c r="C80" s="72">
        <v>0.2</v>
      </c>
      <c r="D80" s="72">
        <v>0.2</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row>
    <row r="81" spans="1:64">
      <c r="A81" s="31"/>
      <c r="B81" s="71" t="str">
        <f>Config!$B$16</f>
        <v>ETC …</v>
      </c>
      <c r="C81" s="72">
        <v>0.2</v>
      </c>
      <c r="D81" s="72">
        <v>0.2</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row>
    <row r="82" spans="1:64">
      <c r="A82" s="31"/>
      <c r="B82" s="71">
        <f>Config!$B$17</f>
        <v>0</v>
      </c>
      <c r="C82" s="72">
        <v>0.2</v>
      </c>
      <c r="D82" s="72">
        <v>0.2</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row>
    <row r="83" spans="1:64">
      <c r="A83" s="31"/>
      <c r="B83" s="71">
        <f>Config!$B$18</f>
        <v>0</v>
      </c>
      <c r="C83" s="72">
        <v>0.2</v>
      </c>
      <c r="D83" s="72">
        <v>0.2</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row>
    <row r="84" spans="1:64">
      <c r="A84" s="31"/>
      <c r="B84" s="71">
        <f>Config!$B$19</f>
        <v>0</v>
      </c>
      <c r="C84" s="72">
        <v>0.2</v>
      </c>
      <c r="D84" s="72">
        <v>0.2</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row>
    <row r="85" spans="1:64">
      <c r="A85" s="31"/>
      <c r="B85" s="71">
        <f>Config!$B$20</f>
        <v>0</v>
      </c>
      <c r="C85" s="72">
        <v>0.2</v>
      </c>
      <c r="D85" s="72">
        <v>0.2</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row>
    <row r="86" spans="1:64">
      <c r="A86" s="31"/>
      <c r="B86" s="71">
        <f>Config!$B$21</f>
        <v>0</v>
      </c>
      <c r="C86" s="72">
        <v>0.2</v>
      </c>
      <c r="D86" s="72">
        <v>0.2</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row>
    <row r="87" spans="1:64">
      <c r="A87" s="31"/>
      <c r="B87" s="71">
        <f>Config!$B$22</f>
        <v>0</v>
      </c>
      <c r="C87" s="72">
        <v>0.2</v>
      </c>
      <c r="D87" s="72">
        <v>0.2</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row>
    <row r="88" spans="1:64">
      <c r="A88" s="31"/>
      <c r="B88" s="71">
        <f>Config!$B$23</f>
        <v>0</v>
      </c>
      <c r="C88" s="72">
        <v>0.2</v>
      </c>
      <c r="D88" s="72">
        <v>0.2</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row>
    <row r="89" spans="1:64">
      <c r="A89" s="31"/>
      <c r="B89" s="71">
        <f>Config!$B$24</f>
        <v>0</v>
      </c>
      <c r="C89" s="72">
        <v>0.2</v>
      </c>
      <c r="D89" s="72">
        <v>0.2</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row>
    <row r="90" spans="1:64">
      <c r="A90" s="31"/>
      <c r="B90" s="71">
        <f>Config!$B$25</f>
        <v>0</v>
      </c>
      <c r="C90" s="72">
        <v>0.2</v>
      </c>
      <c r="D90" s="72">
        <v>0.2</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row>
    <row r="91" spans="1:64">
      <c r="A91" s="31"/>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row>
    <row r="92" spans="1:64" ht="28.8">
      <c r="A92" s="31"/>
      <c r="B92" s="73" t="s">
        <v>126</v>
      </c>
      <c r="C92" s="74">
        <v>0.2</v>
      </c>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row>
    <row r="93" spans="1:64">
      <c r="A93" s="31"/>
      <c r="B93" s="28"/>
      <c r="C93" s="28"/>
      <c r="D93" s="28"/>
      <c r="E93" s="28"/>
      <c r="F93" s="28"/>
      <c r="G93" s="28"/>
      <c r="H93" s="28"/>
      <c r="I93" s="28"/>
      <c r="J93" s="28"/>
      <c r="K93" s="28"/>
    </row>
    <row r="94" spans="1:64">
      <c r="A94" s="31"/>
      <c r="B94" s="123" t="s">
        <v>234</v>
      </c>
      <c r="C94" s="39"/>
      <c r="D94" s="39"/>
      <c r="E94" s="39"/>
      <c r="F94" s="39"/>
      <c r="G94" s="39"/>
      <c r="H94" s="28"/>
      <c r="I94" s="28"/>
      <c r="J94" s="28"/>
      <c r="K94" s="28"/>
    </row>
    <row r="95" spans="1:64">
      <c r="A95" s="31"/>
      <c r="B95" s="40"/>
      <c r="C95" s="39"/>
      <c r="D95" s="39"/>
      <c r="E95" s="39"/>
      <c r="F95" s="39"/>
      <c r="G95" s="39"/>
      <c r="H95" s="5"/>
      <c r="I95" s="28"/>
      <c r="J95" s="28"/>
      <c r="K95" s="28"/>
    </row>
    <row r="96" spans="1:64">
      <c r="A96" s="31"/>
      <c r="B96" s="203" t="s">
        <v>226</v>
      </c>
      <c r="C96" s="203"/>
      <c r="D96" s="203"/>
      <c r="E96" s="203"/>
      <c r="F96" s="203"/>
      <c r="G96" s="203"/>
      <c r="H96" s="203"/>
      <c r="I96" s="203"/>
      <c r="J96" s="203"/>
      <c r="K96" s="28"/>
    </row>
    <row r="97" spans="1:11">
      <c r="A97" s="31"/>
      <c r="B97" s="40"/>
      <c r="C97" s="39"/>
      <c r="D97" s="39"/>
      <c r="E97" s="39"/>
      <c r="F97" s="39"/>
      <c r="G97" s="39"/>
      <c r="H97" s="5"/>
      <c r="I97" s="28"/>
      <c r="J97" s="28"/>
      <c r="K97" s="28"/>
    </row>
    <row r="98" spans="1:11" ht="30" customHeight="1">
      <c r="A98" s="31"/>
      <c r="B98" s="28"/>
      <c r="C98" s="59" t="s">
        <v>63</v>
      </c>
      <c r="D98" s="75" t="s">
        <v>65</v>
      </c>
      <c r="E98" s="41"/>
      <c r="F98" s="29"/>
      <c r="G98" s="42"/>
      <c r="H98" s="42"/>
      <c r="I98" s="42"/>
      <c r="J98" s="42"/>
      <c r="K98" s="42"/>
    </row>
    <row r="99" spans="1:11">
      <c r="A99" s="31"/>
      <c r="B99" s="65" t="s">
        <v>61</v>
      </c>
      <c r="C99" s="77">
        <v>0.02</v>
      </c>
      <c r="D99" s="77">
        <v>0.04</v>
      </c>
      <c r="E99" s="43"/>
      <c r="F99" s="42"/>
      <c r="G99" s="42"/>
      <c r="H99" s="42"/>
      <c r="I99" s="42"/>
      <c r="J99" s="42"/>
      <c r="K99" s="42"/>
    </row>
    <row r="100" spans="1:11" ht="31.5" hidden="1" customHeight="1">
      <c r="A100" s="31"/>
      <c r="B100" s="76" t="s">
        <v>88</v>
      </c>
      <c r="C100" s="78">
        <f>-((PMT(C99/12,C101,10,,)*C101)+10)/10</f>
        <v>3.1132834368429663E-2</v>
      </c>
      <c r="D100" s="78">
        <f>-((PMT(D99/12,D101,10,,)*D101)+10)/10</f>
        <v>0.10499132331598116</v>
      </c>
      <c r="E100" s="44"/>
      <c r="F100" s="42"/>
      <c r="G100" s="42"/>
      <c r="H100" s="42"/>
      <c r="I100" s="42"/>
      <c r="J100" s="42"/>
      <c r="K100" s="42"/>
    </row>
    <row r="101" spans="1:11">
      <c r="A101" s="31"/>
      <c r="B101" s="76" t="s">
        <v>62</v>
      </c>
      <c r="C101" s="79">
        <v>36</v>
      </c>
      <c r="D101" s="79">
        <v>60</v>
      </c>
      <c r="E101" s="45"/>
      <c r="F101" s="42"/>
      <c r="G101" s="42"/>
      <c r="H101" s="42"/>
      <c r="I101" s="42"/>
      <c r="J101" s="42"/>
      <c r="K101" s="42"/>
    </row>
    <row r="102" spans="1:11">
      <c r="A102" s="31"/>
      <c r="B102" s="32"/>
      <c r="C102" s="45"/>
      <c r="D102" s="45"/>
      <c r="E102" s="45"/>
      <c r="F102" s="42"/>
      <c r="G102" s="42"/>
      <c r="H102" s="42"/>
      <c r="I102" s="42"/>
      <c r="J102" s="42"/>
      <c r="K102" s="42"/>
    </row>
  </sheetData>
  <sheetProtection sheet="1" objects="1" scenarios="1"/>
  <mergeCells count="21">
    <mergeCell ref="B2:B3"/>
    <mergeCell ref="B45:B46"/>
    <mergeCell ref="B5:J5"/>
    <mergeCell ref="B11:J11"/>
    <mergeCell ref="B96:J96"/>
    <mergeCell ref="E64:J64"/>
    <mergeCell ref="B68:J68"/>
    <mergeCell ref="B48:J48"/>
    <mergeCell ref="E54:J54"/>
    <mergeCell ref="E55:J55"/>
    <mergeCell ref="E56:J56"/>
    <mergeCell ref="E57:J57"/>
    <mergeCell ref="E58:J58"/>
    <mergeCell ref="B52:J52"/>
    <mergeCell ref="E59:J59"/>
    <mergeCell ref="E60:J60"/>
    <mergeCell ref="E61:J61"/>
    <mergeCell ref="E62:J62"/>
    <mergeCell ref="E63:J63"/>
    <mergeCell ref="B29:J29"/>
    <mergeCell ref="B76:J76"/>
  </mergeCells>
  <dataValidations count="2">
    <dataValidation type="whole" operator="greaterThan" allowBlank="1" showInputMessage="1" showErrorMessage="1" errorTitle="Durée invalide!" error="La durée doit être positive" sqref="C101:C102 E101:E102">
      <formula1>0</formula1>
    </dataValidation>
    <dataValidation type="whole" operator="greaterThanOrEqual" allowBlank="1" showInputMessage="1" showErrorMessage="1" errorTitle="Délai incorrect!" error="Le délai doit être supérieur ou égale à 0." sqref="D14:E25">
      <formula1>0</formula1>
    </dataValidation>
  </dataValidations>
  <pageMargins left="0.7" right="0.7" top="0.75" bottom="0.75" header="0.3" footer="0.3"/>
  <pageSetup paperSize="9" orientation="portrait" verticalDpi="300" r:id="rId1"/>
  <drawing r:id="rId2"/>
</worksheet>
</file>

<file path=xl/worksheets/sheet4.xml><?xml version="1.0" encoding="utf-8"?>
<worksheet xmlns="http://schemas.openxmlformats.org/spreadsheetml/2006/main" xmlns:r="http://schemas.openxmlformats.org/officeDocument/2006/relationships">
  <sheetPr codeName="Feuil3">
    <tabColor theme="3" tint="0.79998168889431442"/>
  </sheetPr>
  <dimension ref="B2:AQ31"/>
  <sheetViews>
    <sheetView showGridLines="0" showRowColHeaders="0" zoomScale="85" zoomScaleNormal="85" workbookViewId="0">
      <pane xSplit="2" ySplit="9" topLeftCell="C10" activePane="bottomRight" state="frozen"/>
      <selection pane="topRight" activeCell="E1" sqref="E1"/>
      <selection pane="bottomLeft" activeCell="A10" sqref="A10"/>
      <selection pane="bottomRight" activeCell="F54" sqref="F54"/>
    </sheetView>
  </sheetViews>
  <sheetFormatPr defaultColWidth="11.44140625" defaultRowHeight="14.4"/>
  <cols>
    <col min="1" max="1" width="3.109375" style="2" customWidth="1"/>
    <col min="2" max="2" width="36.88671875" style="2" customWidth="1"/>
    <col min="3" max="3" width="13.77734375" style="2" customWidth="1"/>
    <col min="4" max="15" width="9.77734375" style="2" customWidth="1"/>
    <col min="16" max="16" width="9.88671875" style="2" customWidth="1"/>
    <col min="17" max="17" width="13.77734375" style="2" customWidth="1"/>
    <col min="18" max="19" width="9.88671875" style="2" customWidth="1"/>
    <col min="20" max="20" width="10.21875" style="2" customWidth="1"/>
    <col min="21" max="25" width="9.88671875" style="2" customWidth="1"/>
    <col min="26" max="26" width="10.21875" style="2" customWidth="1"/>
    <col min="27" max="30" width="9.88671875" style="2" customWidth="1"/>
    <col min="31" max="31" width="13.77734375" style="2" customWidth="1"/>
    <col min="32" max="34" width="9.88671875" style="2" customWidth="1"/>
    <col min="35" max="35" width="13.77734375" style="2" customWidth="1"/>
    <col min="36" max="38" width="9.88671875" style="2" customWidth="1"/>
    <col min="39" max="39" width="13.77734375" style="2" customWidth="1"/>
    <col min="40" max="42" width="9.88671875" style="2" customWidth="1"/>
    <col min="43" max="43" width="3.6640625" style="2" customWidth="1"/>
    <col min="44" max="16384" width="11.44140625" style="2"/>
  </cols>
  <sheetData>
    <row r="2" spans="2:43">
      <c r="B2" s="205" t="s">
        <v>209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row>
    <row r="3" spans="2:43">
      <c r="B3" s="20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row>
    <row r="4" spans="2:43">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row>
    <row r="5" spans="2:43" ht="13.5" customHeight="1">
      <c r="B5" s="203" t="s">
        <v>263</v>
      </c>
      <c r="C5" s="203"/>
      <c r="D5" s="203"/>
      <c r="E5" s="203"/>
      <c r="F5" s="203"/>
      <c r="G5" s="203"/>
      <c r="H5" s="203"/>
      <c r="I5" s="203"/>
      <c r="J5" s="203"/>
      <c r="K5" s="203"/>
      <c r="L5" s="203"/>
      <c r="M5" s="203"/>
      <c r="N5" s="203"/>
      <c r="O5" s="203"/>
      <c r="P5" s="203"/>
      <c r="Q5" s="5"/>
      <c r="R5" s="5"/>
      <c r="S5" s="5"/>
      <c r="T5" s="5"/>
      <c r="U5" s="5"/>
      <c r="V5" s="5"/>
      <c r="W5" s="5"/>
      <c r="X5" s="5"/>
      <c r="Y5" s="5"/>
      <c r="Z5" s="5"/>
      <c r="AA5" s="5"/>
      <c r="AB5" s="5"/>
      <c r="AC5" s="5"/>
      <c r="AD5" s="5"/>
      <c r="AE5" s="5"/>
      <c r="AF5" s="5"/>
      <c r="AG5" s="5"/>
      <c r="AH5" s="5"/>
      <c r="AI5" s="5"/>
      <c r="AJ5" s="5"/>
      <c r="AK5" s="5"/>
      <c r="AL5" s="5"/>
      <c r="AM5" s="5"/>
      <c r="AN5" s="5"/>
      <c r="AO5" s="5"/>
      <c r="AP5" s="5"/>
      <c r="AQ5" s="5"/>
    </row>
    <row r="6" spans="2:43">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row>
    <row r="7" spans="2:43" ht="15" customHeight="1">
      <c r="B7" s="209" t="s">
        <v>0</v>
      </c>
      <c r="C7" s="211" t="s">
        <v>13</v>
      </c>
      <c r="D7" s="212"/>
      <c r="E7" s="212"/>
      <c r="F7" s="212"/>
      <c r="G7" s="212"/>
      <c r="H7" s="212"/>
      <c r="I7" s="212"/>
      <c r="J7" s="212"/>
      <c r="K7" s="212"/>
      <c r="L7" s="212"/>
      <c r="M7" s="212"/>
      <c r="N7" s="212"/>
      <c r="O7" s="212"/>
      <c r="P7" s="213"/>
      <c r="Q7" s="211" t="s">
        <v>14</v>
      </c>
      <c r="R7" s="212"/>
      <c r="S7" s="212"/>
      <c r="T7" s="212"/>
      <c r="U7" s="212"/>
      <c r="V7" s="212"/>
      <c r="W7" s="212"/>
      <c r="X7" s="212"/>
      <c r="Y7" s="212"/>
      <c r="Z7" s="212"/>
      <c r="AA7" s="212"/>
      <c r="AB7" s="212"/>
      <c r="AC7" s="212"/>
      <c r="AD7" s="213"/>
      <c r="AE7" s="211" t="s">
        <v>15</v>
      </c>
      <c r="AF7" s="212"/>
      <c r="AG7" s="212"/>
      <c r="AH7" s="213"/>
      <c r="AI7" s="211" t="s">
        <v>21</v>
      </c>
      <c r="AJ7" s="212"/>
      <c r="AK7" s="212"/>
      <c r="AL7" s="213"/>
      <c r="AM7" s="211" t="s">
        <v>22</v>
      </c>
      <c r="AN7" s="212"/>
      <c r="AO7" s="212"/>
      <c r="AP7" s="213"/>
      <c r="AQ7" s="5"/>
    </row>
    <row r="8" spans="2:43" ht="15" customHeight="1">
      <c r="B8" s="209"/>
      <c r="C8" s="214" t="s">
        <v>262</v>
      </c>
      <c r="D8" s="210" t="s">
        <v>261</v>
      </c>
      <c r="E8" s="210"/>
      <c r="F8" s="210"/>
      <c r="G8" s="210"/>
      <c r="H8" s="210"/>
      <c r="I8" s="210"/>
      <c r="J8" s="210"/>
      <c r="K8" s="210"/>
      <c r="L8" s="210"/>
      <c r="M8" s="210"/>
      <c r="N8" s="210"/>
      <c r="O8" s="210"/>
      <c r="P8" s="210"/>
      <c r="Q8" s="214" t="s">
        <v>262</v>
      </c>
      <c r="R8" s="210" t="s">
        <v>261</v>
      </c>
      <c r="S8" s="210"/>
      <c r="T8" s="210"/>
      <c r="U8" s="210"/>
      <c r="V8" s="210"/>
      <c r="W8" s="210"/>
      <c r="X8" s="210"/>
      <c r="Y8" s="210"/>
      <c r="Z8" s="210"/>
      <c r="AA8" s="210"/>
      <c r="AB8" s="210"/>
      <c r="AC8" s="210"/>
      <c r="AD8" s="210"/>
      <c r="AE8" s="214" t="s">
        <v>262</v>
      </c>
      <c r="AF8" s="210" t="s">
        <v>261</v>
      </c>
      <c r="AG8" s="210"/>
      <c r="AH8" s="210"/>
      <c r="AI8" s="214" t="s">
        <v>262</v>
      </c>
      <c r="AJ8" s="210" t="s">
        <v>261</v>
      </c>
      <c r="AK8" s="210"/>
      <c r="AL8" s="210"/>
      <c r="AM8" s="214" t="s">
        <v>262</v>
      </c>
      <c r="AN8" s="210" t="s">
        <v>261</v>
      </c>
      <c r="AO8" s="210"/>
      <c r="AP8" s="210"/>
      <c r="AQ8" s="5"/>
    </row>
    <row r="9" spans="2:43" ht="30" customHeight="1">
      <c r="B9" s="209"/>
      <c r="C9" s="215"/>
      <c r="D9" s="82">
        <f>Config!$C$7</f>
        <v>43101</v>
      </c>
      <c r="E9" s="82">
        <f>DATE(YEAR(D9),MONTH(D9)+1,DAY(D9))</f>
        <v>43132</v>
      </c>
      <c r="F9" s="82">
        <f t="shared" ref="F9:AC9" si="0">DATE(YEAR(E9),MONTH(E9)+1,DAY(E9))</f>
        <v>43160</v>
      </c>
      <c r="G9" s="82">
        <f t="shared" si="0"/>
        <v>43191</v>
      </c>
      <c r="H9" s="82">
        <f t="shared" si="0"/>
        <v>43221</v>
      </c>
      <c r="I9" s="82">
        <f t="shared" si="0"/>
        <v>43252</v>
      </c>
      <c r="J9" s="82">
        <f t="shared" si="0"/>
        <v>43282</v>
      </c>
      <c r="K9" s="82">
        <f t="shared" si="0"/>
        <v>43313</v>
      </c>
      <c r="L9" s="82">
        <f t="shared" si="0"/>
        <v>43344</v>
      </c>
      <c r="M9" s="82">
        <f t="shared" si="0"/>
        <v>43374</v>
      </c>
      <c r="N9" s="82">
        <f t="shared" si="0"/>
        <v>43405</v>
      </c>
      <c r="O9" s="82">
        <f t="shared" si="0"/>
        <v>43435</v>
      </c>
      <c r="P9" s="192" t="s">
        <v>264</v>
      </c>
      <c r="Q9" s="215"/>
      <c r="R9" s="82">
        <f>DATE(YEAR(O9),MONTH(O9)+1,DAY(O9))</f>
        <v>43466</v>
      </c>
      <c r="S9" s="82">
        <f t="shared" si="0"/>
        <v>43497</v>
      </c>
      <c r="T9" s="82">
        <f t="shared" si="0"/>
        <v>43525</v>
      </c>
      <c r="U9" s="82">
        <f t="shared" si="0"/>
        <v>43556</v>
      </c>
      <c r="V9" s="82">
        <f t="shared" si="0"/>
        <v>43586</v>
      </c>
      <c r="W9" s="82">
        <f t="shared" si="0"/>
        <v>43617</v>
      </c>
      <c r="X9" s="82">
        <f t="shared" si="0"/>
        <v>43647</v>
      </c>
      <c r="Y9" s="82">
        <f t="shared" si="0"/>
        <v>43678</v>
      </c>
      <c r="Z9" s="82">
        <f t="shared" si="0"/>
        <v>43709</v>
      </c>
      <c r="AA9" s="82">
        <f t="shared" si="0"/>
        <v>43739</v>
      </c>
      <c r="AB9" s="82">
        <f t="shared" si="0"/>
        <v>43770</v>
      </c>
      <c r="AC9" s="82">
        <f t="shared" si="0"/>
        <v>43800</v>
      </c>
      <c r="AD9" s="192" t="s">
        <v>264</v>
      </c>
      <c r="AE9" s="215"/>
      <c r="AF9" s="83" t="s">
        <v>18</v>
      </c>
      <c r="AG9" s="83" t="s">
        <v>19</v>
      </c>
      <c r="AH9" s="192" t="s">
        <v>264</v>
      </c>
      <c r="AI9" s="215"/>
      <c r="AJ9" s="83" t="s">
        <v>18</v>
      </c>
      <c r="AK9" s="83" t="s">
        <v>19</v>
      </c>
      <c r="AL9" s="192" t="s">
        <v>264</v>
      </c>
      <c r="AM9" s="215"/>
      <c r="AN9" s="83" t="s">
        <v>18</v>
      </c>
      <c r="AO9" s="83" t="s">
        <v>19</v>
      </c>
      <c r="AP9" s="192" t="s">
        <v>264</v>
      </c>
      <c r="AQ9" s="5"/>
    </row>
    <row r="10" spans="2:43">
      <c r="B10" s="84" t="s">
        <v>155</v>
      </c>
      <c r="C10" s="187"/>
      <c r="D10" s="186"/>
      <c r="E10" s="186"/>
      <c r="F10" s="186"/>
      <c r="G10" s="186"/>
      <c r="H10" s="186"/>
      <c r="I10" s="186"/>
      <c r="J10" s="186"/>
      <c r="K10" s="186"/>
      <c r="L10" s="186"/>
      <c r="M10" s="186"/>
      <c r="N10" s="186"/>
      <c r="O10" s="186"/>
      <c r="P10" s="188">
        <f>SUM(D10:O10)/12</f>
        <v>0</v>
      </c>
      <c r="Q10" s="86"/>
      <c r="R10" s="186"/>
      <c r="S10" s="186"/>
      <c r="T10" s="186"/>
      <c r="U10" s="186"/>
      <c r="V10" s="186"/>
      <c r="W10" s="186"/>
      <c r="X10" s="186"/>
      <c r="Y10" s="186"/>
      <c r="Z10" s="186"/>
      <c r="AA10" s="186"/>
      <c r="AB10" s="186"/>
      <c r="AC10" s="186"/>
      <c r="AD10" s="188">
        <f>SUM(R10:AC10)/12</f>
        <v>0</v>
      </c>
      <c r="AE10" s="86"/>
      <c r="AF10" s="186"/>
      <c r="AG10" s="186"/>
      <c r="AH10" s="188">
        <f>SUM(AF10:AG10)/2</f>
        <v>0</v>
      </c>
      <c r="AI10" s="86"/>
      <c r="AJ10" s="186"/>
      <c r="AK10" s="186"/>
      <c r="AL10" s="188">
        <f>SUM(AJ10:AK10)/2</f>
        <v>0</v>
      </c>
      <c r="AM10" s="86"/>
      <c r="AN10" s="186"/>
      <c r="AO10" s="186"/>
      <c r="AP10" s="188">
        <f>SUM(AN10:AO10)/2</f>
        <v>0</v>
      </c>
      <c r="AQ10" s="5"/>
    </row>
    <row r="11" spans="2:43">
      <c r="B11" s="84" t="s">
        <v>155</v>
      </c>
      <c r="C11" s="187"/>
      <c r="D11" s="186"/>
      <c r="E11" s="186"/>
      <c r="F11" s="186"/>
      <c r="G11" s="186"/>
      <c r="H11" s="186"/>
      <c r="I11" s="186"/>
      <c r="J11" s="186"/>
      <c r="K11" s="186"/>
      <c r="L11" s="186"/>
      <c r="M11" s="186"/>
      <c r="N11" s="186"/>
      <c r="O11" s="186"/>
      <c r="P11" s="188">
        <f t="shared" ref="P11:P29" si="1">SUM(D11:O11)/12</f>
        <v>0</v>
      </c>
      <c r="Q11" s="86"/>
      <c r="R11" s="186"/>
      <c r="S11" s="186"/>
      <c r="T11" s="186"/>
      <c r="U11" s="186"/>
      <c r="V11" s="186"/>
      <c r="W11" s="186"/>
      <c r="X11" s="186"/>
      <c r="Y11" s="186"/>
      <c r="Z11" s="186"/>
      <c r="AA11" s="186"/>
      <c r="AB11" s="186"/>
      <c r="AC11" s="186"/>
      <c r="AD11" s="188">
        <f t="shared" ref="AD11:AD29" si="2">SUM(R11:AC11)/12</f>
        <v>0</v>
      </c>
      <c r="AE11" s="86"/>
      <c r="AF11" s="186"/>
      <c r="AG11" s="186"/>
      <c r="AH11" s="188">
        <f t="shared" ref="AH11:AH29" si="3">SUM(AF11:AG11)/2</f>
        <v>0</v>
      </c>
      <c r="AI11" s="86"/>
      <c r="AJ11" s="186"/>
      <c r="AK11" s="186"/>
      <c r="AL11" s="188">
        <f t="shared" ref="AL11:AL29" si="4">SUM(AJ11:AK11)/2</f>
        <v>0</v>
      </c>
      <c r="AM11" s="86"/>
      <c r="AN11" s="186"/>
      <c r="AO11" s="186"/>
      <c r="AP11" s="188">
        <f t="shared" ref="AP11:AP29" si="5">SUM(AN11:AO11)/2</f>
        <v>0</v>
      </c>
      <c r="AQ11" s="5"/>
    </row>
    <row r="12" spans="2:43">
      <c r="B12" s="84" t="s">
        <v>156</v>
      </c>
      <c r="C12" s="187"/>
      <c r="D12" s="186"/>
      <c r="E12" s="186"/>
      <c r="F12" s="186"/>
      <c r="G12" s="186"/>
      <c r="H12" s="186"/>
      <c r="I12" s="186"/>
      <c r="J12" s="186"/>
      <c r="K12" s="186"/>
      <c r="L12" s="186"/>
      <c r="M12" s="186"/>
      <c r="N12" s="186"/>
      <c r="O12" s="186"/>
      <c r="P12" s="188">
        <f t="shared" si="1"/>
        <v>0</v>
      </c>
      <c r="Q12" s="86"/>
      <c r="R12" s="186"/>
      <c r="S12" s="186"/>
      <c r="T12" s="186"/>
      <c r="U12" s="186"/>
      <c r="V12" s="186"/>
      <c r="W12" s="186"/>
      <c r="X12" s="186"/>
      <c r="Y12" s="186"/>
      <c r="Z12" s="186"/>
      <c r="AA12" s="186"/>
      <c r="AB12" s="186"/>
      <c r="AC12" s="186"/>
      <c r="AD12" s="188">
        <f t="shared" si="2"/>
        <v>0</v>
      </c>
      <c r="AE12" s="86"/>
      <c r="AF12" s="186"/>
      <c r="AG12" s="186"/>
      <c r="AH12" s="188">
        <f t="shared" si="3"/>
        <v>0</v>
      </c>
      <c r="AI12" s="86"/>
      <c r="AJ12" s="186"/>
      <c r="AK12" s="186"/>
      <c r="AL12" s="188">
        <f t="shared" si="4"/>
        <v>0</v>
      </c>
      <c r="AM12" s="86"/>
      <c r="AN12" s="186"/>
      <c r="AO12" s="186"/>
      <c r="AP12" s="188">
        <f t="shared" si="5"/>
        <v>0</v>
      </c>
      <c r="AQ12" s="5"/>
    </row>
    <row r="13" spans="2:43">
      <c r="B13" s="84" t="s">
        <v>156</v>
      </c>
      <c r="C13" s="187"/>
      <c r="D13" s="186"/>
      <c r="E13" s="186"/>
      <c r="F13" s="186"/>
      <c r="G13" s="186"/>
      <c r="H13" s="186"/>
      <c r="I13" s="186"/>
      <c r="J13" s="186"/>
      <c r="K13" s="186"/>
      <c r="L13" s="186"/>
      <c r="M13" s="186"/>
      <c r="N13" s="186"/>
      <c r="O13" s="186"/>
      <c r="P13" s="188">
        <f t="shared" si="1"/>
        <v>0</v>
      </c>
      <c r="Q13" s="86"/>
      <c r="R13" s="186"/>
      <c r="S13" s="186"/>
      <c r="T13" s="186"/>
      <c r="U13" s="186"/>
      <c r="V13" s="186"/>
      <c r="W13" s="186"/>
      <c r="X13" s="186"/>
      <c r="Y13" s="186"/>
      <c r="Z13" s="186"/>
      <c r="AA13" s="186"/>
      <c r="AB13" s="186"/>
      <c r="AC13" s="186"/>
      <c r="AD13" s="188">
        <f t="shared" si="2"/>
        <v>0</v>
      </c>
      <c r="AE13" s="86"/>
      <c r="AF13" s="186"/>
      <c r="AG13" s="186"/>
      <c r="AH13" s="188">
        <f t="shared" si="3"/>
        <v>0</v>
      </c>
      <c r="AI13" s="86"/>
      <c r="AJ13" s="186"/>
      <c r="AK13" s="186"/>
      <c r="AL13" s="188">
        <f t="shared" si="4"/>
        <v>0</v>
      </c>
      <c r="AM13" s="86"/>
      <c r="AN13" s="186"/>
      <c r="AO13" s="186"/>
      <c r="AP13" s="188">
        <f t="shared" si="5"/>
        <v>0</v>
      </c>
      <c r="AQ13" s="5"/>
    </row>
    <row r="14" spans="2:43">
      <c r="B14" s="85"/>
      <c r="C14" s="187"/>
      <c r="D14" s="186"/>
      <c r="E14" s="186"/>
      <c r="F14" s="186"/>
      <c r="G14" s="186"/>
      <c r="H14" s="186"/>
      <c r="I14" s="186"/>
      <c r="J14" s="186"/>
      <c r="K14" s="186"/>
      <c r="L14" s="186"/>
      <c r="M14" s="186"/>
      <c r="N14" s="186"/>
      <c r="O14" s="186"/>
      <c r="P14" s="188">
        <f t="shared" si="1"/>
        <v>0</v>
      </c>
      <c r="Q14" s="183"/>
      <c r="R14" s="186"/>
      <c r="S14" s="186"/>
      <c r="T14" s="186"/>
      <c r="U14" s="186"/>
      <c r="V14" s="186"/>
      <c r="W14" s="186"/>
      <c r="X14" s="186"/>
      <c r="Y14" s="186"/>
      <c r="Z14" s="186"/>
      <c r="AA14" s="186"/>
      <c r="AB14" s="186"/>
      <c r="AC14" s="186"/>
      <c r="AD14" s="188">
        <f t="shared" si="2"/>
        <v>0</v>
      </c>
      <c r="AE14" s="183"/>
      <c r="AF14" s="186"/>
      <c r="AG14" s="186"/>
      <c r="AH14" s="188">
        <f t="shared" si="3"/>
        <v>0</v>
      </c>
      <c r="AI14" s="183"/>
      <c r="AJ14" s="186"/>
      <c r="AK14" s="186"/>
      <c r="AL14" s="188">
        <f t="shared" si="4"/>
        <v>0</v>
      </c>
      <c r="AM14" s="183"/>
      <c r="AN14" s="186"/>
      <c r="AO14" s="186"/>
      <c r="AP14" s="188">
        <f t="shared" si="5"/>
        <v>0</v>
      </c>
      <c r="AQ14" s="5"/>
    </row>
    <row r="15" spans="2:43">
      <c r="B15" s="85"/>
      <c r="C15" s="187"/>
      <c r="D15" s="186"/>
      <c r="E15" s="186"/>
      <c r="F15" s="186"/>
      <c r="G15" s="186"/>
      <c r="H15" s="186"/>
      <c r="I15" s="186"/>
      <c r="J15" s="186"/>
      <c r="K15" s="186"/>
      <c r="L15" s="186"/>
      <c r="M15" s="186"/>
      <c r="N15" s="186"/>
      <c r="O15" s="186"/>
      <c r="P15" s="188">
        <f t="shared" si="1"/>
        <v>0</v>
      </c>
      <c r="Q15" s="183"/>
      <c r="R15" s="186"/>
      <c r="S15" s="186"/>
      <c r="T15" s="186"/>
      <c r="U15" s="186"/>
      <c r="V15" s="186"/>
      <c r="W15" s="186"/>
      <c r="X15" s="186"/>
      <c r="Y15" s="186"/>
      <c r="Z15" s="186"/>
      <c r="AA15" s="186"/>
      <c r="AB15" s="186"/>
      <c r="AC15" s="186"/>
      <c r="AD15" s="188">
        <f t="shared" si="2"/>
        <v>0</v>
      </c>
      <c r="AE15" s="183"/>
      <c r="AF15" s="186"/>
      <c r="AG15" s="186"/>
      <c r="AH15" s="188">
        <f t="shared" si="3"/>
        <v>0</v>
      </c>
      <c r="AI15" s="183"/>
      <c r="AJ15" s="186"/>
      <c r="AK15" s="186"/>
      <c r="AL15" s="188">
        <f t="shared" si="4"/>
        <v>0</v>
      </c>
      <c r="AM15" s="183"/>
      <c r="AN15" s="186"/>
      <c r="AO15" s="186"/>
      <c r="AP15" s="188">
        <f t="shared" si="5"/>
        <v>0</v>
      </c>
      <c r="AQ15" s="5"/>
    </row>
    <row r="16" spans="2:43">
      <c r="B16" s="85"/>
      <c r="C16" s="187"/>
      <c r="D16" s="186"/>
      <c r="E16" s="186"/>
      <c r="F16" s="186"/>
      <c r="G16" s="186"/>
      <c r="H16" s="186"/>
      <c r="I16" s="186"/>
      <c r="J16" s="186"/>
      <c r="K16" s="186"/>
      <c r="L16" s="186"/>
      <c r="M16" s="186"/>
      <c r="N16" s="186"/>
      <c r="O16" s="186"/>
      <c r="P16" s="188">
        <f t="shared" si="1"/>
        <v>0</v>
      </c>
      <c r="Q16" s="183"/>
      <c r="R16" s="186"/>
      <c r="S16" s="186"/>
      <c r="T16" s="186"/>
      <c r="U16" s="186"/>
      <c r="V16" s="186"/>
      <c r="W16" s="186"/>
      <c r="X16" s="186"/>
      <c r="Y16" s="186"/>
      <c r="Z16" s="186"/>
      <c r="AA16" s="186"/>
      <c r="AB16" s="186"/>
      <c r="AC16" s="186"/>
      <c r="AD16" s="188">
        <f t="shared" si="2"/>
        <v>0</v>
      </c>
      <c r="AE16" s="183"/>
      <c r="AF16" s="186"/>
      <c r="AG16" s="186"/>
      <c r="AH16" s="188">
        <f t="shared" si="3"/>
        <v>0</v>
      </c>
      <c r="AI16" s="183"/>
      <c r="AJ16" s="186"/>
      <c r="AK16" s="186"/>
      <c r="AL16" s="188">
        <f t="shared" si="4"/>
        <v>0</v>
      </c>
      <c r="AM16" s="183"/>
      <c r="AN16" s="186"/>
      <c r="AO16" s="186"/>
      <c r="AP16" s="188">
        <f t="shared" si="5"/>
        <v>0</v>
      </c>
      <c r="AQ16" s="5"/>
    </row>
    <row r="17" spans="2:43">
      <c r="B17" s="85"/>
      <c r="C17" s="187"/>
      <c r="D17" s="186"/>
      <c r="E17" s="186"/>
      <c r="F17" s="186"/>
      <c r="G17" s="186"/>
      <c r="H17" s="186"/>
      <c r="I17" s="186"/>
      <c r="J17" s="186"/>
      <c r="K17" s="186"/>
      <c r="L17" s="186"/>
      <c r="M17" s="186"/>
      <c r="N17" s="186"/>
      <c r="O17" s="186"/>
      <c r="P17" s="188">
        <f t="shared" si="1"/>
        <v>0</v>
      </c>
      <c r="Q17" s="183"/>
      <c r="R17" s="186"/>
      <c r="S17" s="186"/>
      <c r="T17" s="186"/>
      <c r="U17" s="186"/>
      <c r="V17" s="186"/>
      <c r="W17" s="186"/>
      <c r="X17" s="186"/>
      <c r="Y17" s="186"/>
      <c r="Z17" s="186"/>
      <c r="AA17" s="186"/>
      <c r="AB17" s="186"/>
      <c r="AC17" s="186"/>
      <c r="AD17" s="188">
        <f t="shared" si="2"/>
        <v>0</v>
      </c>
      <c r="AE17" s="183"/>
      <c r="AF17" s="186"/>
      <c r="AG17" s="186"/>
      <c r="AH17" s="188">
        <f t="shared" si="3"/>
        <v>0</v>
      </c>
      <c r="AI17" s="183"/>
      <c r="AJ17" s="186"/>
      <c r="AK17" s="186"/>
      <c r="AL17" s="188">
        <f t="shared" si="4"/>
        <v>0</v>
      </c>
      <c r="AM17" s="183"/>
      <c r="AN17" s="186"/>
      <c r="AO17" s="186"/>
      <c r="AP17" s="188">
        <f t="shared" si="5"/>
        <v>0</v>
      </c>
      <c r="AQ17" s="5"/>
    </row>
    <row r="18" spans="2:43">
      <c r="B18" s="85"/>
      <c r="C18" s="187"/>
      <c r="D18" s="186"/>
      <c r="E18" s="186"/>
      <c r="F18" s="186"/>
      <c r="G18" s="186"/>
      <c r="H18" s="186"/>
      <c r="I18" s="186"/>
      <c r="J18" s="186"/>
      <c r="K18" s="186"/>
      <c r="L18" s="186"/>
      <c r="M18" s="186"/>
      <c r="N18" s="186"/>
      <c r="O18" s="186"/>
      <c r="P18" s="188">
        <f t="shared" si="1"/>
        <v>0</v>
      </c>
      <c r="Q18" s="183"/>
      <c r="R18" s="186"/>
      <c r="S18" s="186"/>
      <c r="T18" s="186"/>
      <c r="U18" s="186"/>
      <c r="V18" s="186"/>
      <c r="W18" s="186"/>
      <c r="X18" s="186"/>
      <c r="Y18" s="186"/>
      <c r="Z18" s="186"/>
      <c r="AA18" s="186"/>
      <c r="AB18" s="186"/>
      <c r="AC18" s="186"/>
      <c r="AD18" s="188">
        <f t="shared" si="2"/>
        <v>0</v>
      </c>
      <c r="AE18" s="183"/>
      <c r="AF18" s="186"/>
      <c r="AG18" s="186"/>
      <c r="AH18" s="188">
        <f t="shared" si="3"/>
        <v>0</v>
      </c>
      <c r="AI18" s="183"/>
      <c r="AJ18" s="186"/>
      <c r="AK18" s="186"/>
      <c r="AL18" s="188">
        <f t="shared" si="4"/>
        <v>0</v>
      </c>
      <c r="AM18" s="183"/>
      <c r="AN18" s="186"/>
      <c r="AO18" s="186"/>
      <c r="AP18" s="188">
        <f t="shared" si="5"/>
        <v>0</v>
      </c>
      <c r="AQ18" s="5"/>
    </row>
    <row r="19" spans="2:43">
      <c r="B19" s="85"/>
      <c r="C19" s="187"/>
      <c r="D19" s="186"/>
      <c r="E19" s="186"/>
      <c r="F19" s="186"/>
      <c r="G19" s="186"/>
      <c r="H19" s="186"/>
      <c r="I19" s="186"/>
      <c r="J19" s="186"/>
      <c r="K19" s="186"/>
      <c r="L19" s="186"/>
      <c r="M19" s="186"/>
      <c r="N19" s="186"/>
      <c r="O19" s="186"/>
      <c r="P19" s="188">
        <f t="shared" si="1"/>
        <v>0</v>
      </c>
      <c r="Q19" s="183"/>
      <c r="R19" s="186"/>
      <c r="S19" s="186"/>
      <c r="T19" s="186"/>
      <c r="U19" s="186"/>
      <c r="V19" s="186"/>
      <c r="W19" s="186"/>
      <c r="X19" s="186"/>
      <c r="Y19" s="186"/>
      <c r="Z19" s="186"/>
      <c r="AA19" s="186"/>
      <c r="AB19" s="186"/>
      <c r="AC19" s="186"/>
      <c r="AD19" s="188">
        <f t="shared" si="2"/>
        <v>0</v>
      </c>
      <c r="AE19" s="183"/>
      <c r="AF19" s="186"/>
      <c r="AG19" s="186"/>
      <c r="AH19" s="188">
        <f t="shared" si="3"/>
        <v>0</v>
      </c>
      <c r="AI19" s="183"/>
      <c r="AJ19" s="186"/>
      <c r="AK19" s="186"/>
      <c r="AL19" s="188">
        <f t="shared" si="4"/>
        <v>0</v>
      </c>
      <c r="AM19" s="183"/>
      <c r="AN19" s="186"/>
      <c r="AO19" s="186"/>
      <c r="AP19" s="188">
        <f t="shared" si="5"/>
        <v>0</v>
      </c>
      <c r="AQ19" s="5"/>
    </row>
    <row r="20" spans="2:43">
      <c r="B20" s="85"/>
      <c r="C20" s="187"/>
      <c r="D20" s="186"/>
      <c r="E20" s="186"/>
      <c r="F20" s="186"/>
      <c r="G20" s="186"/>
      <c r="H20" s="186"/>
      <c r="I20" s="186"/>
      <c r="J20" s="186"/>
      <c r="K20" s="186"/>
      <c r="L20" s="186"/>
      <c r="M20" s="186"/>
      <c r="N20" s="186"/>
      <c r="O20" s="186"/>
      <c r="P20" s="188">
        <f t="shared" si="1"/>
        <v>0</v>
      </c>
      <c r="Q20" s="183"/>
      <c r="R20" s="186"/>
      <c r="S20" s="186"/>
      <c r="T20" s="186"/>
      <c r="U20" s="186"/>
      <c r="V20" s="186"/>
      <c r="W20" s="186"/>
      <c r="X20" s="186"/>
      <c r="Y20" s="186"/>
      <c r="Z20" s="186"/>
      <c r="AA20" s="186"/>
      <c r="AB20" s="186"/>
      <c r="AC20" s="186"/>
      <c r="AD20" s="188">
        <f t="shared" si="2"/>
        <v>0</v>
      </c>
      <c r="AE20" s="183"/>
      <c r="AF20" s="186"/>
      <c r="AG20" s="186"/>
      <c r="AH20" s="188">
        <f t="shared" si="3"/>
        <v>0</v>
      </c>
      <c r="AI20" s="183"/>
      <c r="AJ20" s="186"/>
      <c r="AK20" s="186"/>
      <c r="AL20" s="188">
        <f t="shared" si="4"/>
        <v>0</v>
      </c>
      <c r="AM20" s="183"/>
      <c r="AN20" s="186"/>
      <c r="AO20" s="186"/>
      <c r="AP20" s="188">
        <f t="shared" si="5"/>
        <v>0</v>
      </c>
      <c r="AQ20" s="5"/>
    </row>
    <row r="21" spans="2:43">
      <c r="B21" s="85"/>
      <c r="C21" s="187"/>
      <c r="D21" s="186"/>
      <c r="E21" s="186"/>
      <c r="F21" s="186"/>
      <c r="G21" s="186"/>
      <c r="H21" s="186"/>
      <c r="I21" s="186"/>
      <c r="J21" s="186"/>
      <c r="K21" s="186"/>
      <c r="L21" s="186"/>
      <c r="M21" s="186"/>
      <c r="N21" s="186"/>
      <c r="O21" s="186"/>
      <c r="P21" s="188">
        <f t="shared" si="1"/>
        <v>0</v>
      </c>
      <c r="Q21" s="183"/>
      <c r="R21" s="186"/>
      <c r="S21" s="186"/>
      <c r="T21" s="186"/>
      <c r="U21" s="186"/>
      <c r="V21" s="186"/>
      <c r="W21" s="186"/>
      <c r="X21" s="186"/>
      <c r="Y21" s="186"/>
      <c r="Z21" s="186"/>
      <c r="AA21" s="186"/>
      <c r="AB21" s="186"/>
      <c r="AC21" s="186"/>
      <c r="AD21" s="188">
        <f t="shared" si="2"/>
        <v>0</v>
      </c>
      <c r="AE21" s="183"/>
      <c r="AF21" s="186"/>
      <c r="AG21" s="186"/>
      <c r="AH21" s="188">
        <f t="shared" si="3"/>
        <v>0</v>
      </c>
      <c r="AI21" s="183"/>
      <c r="AJ21" s="186"/>
      <c r="AK21" s="186"/>
      <c r="AL21" s="188">
        <f t="shared" si="4"/>
        <v>0</v>
      </c>
      <c r="AM21" s="183"/>
      <c r="AN21" s="186"/>
      <c r="AO21" s="186"/>
      <c r="AP21" s="188">
        <f t="shared" si="5"/>
        <v>0</v>
      </c>
      <c r="AQ21" s="5"/>
    </row>
    <row r="22" spans="2:43">
      <c r="B22" s="85"/>
      <c r="C22" s="187"/>
      <c r="D22" s="186"/>
      <c r="E22" s="186"/>
      <c r="F22" s="186"/>
      <c r="G22" s="186"/>
      <c r="H22" s="186"/>
      <c r="I22" s="186"/>
      <c r="J22" s="186"/>
      <c r="K22" s="186"/>
      <c r="L22" s="186"/>
      <c r="M22" s="186"/>
      <c r="N22" s="186"/>
      <c r="O22" s="186"/>
      <c r="P22" s="188">
        <f t="shared" si="1"/>
        <v>0</v>
      </c>
      <c r="Q22" s="183"/>
      <c r="R22" s="186"/>
      <c r="S22" s="186"/>
      <c r="T22" s="186"/>
      <c r="U22" s="186"/>
      <c r="V22" s="186"/>
      <c r="W22" s="186"/>
      <c r="X22" s="186"/>
      <c r="Y22" s="186"/>
      <c r="Z22" s="186"/>
      <c r="AA22" s="186"/>
      <c r="AB22" s="186"/>
      <c r="AC22" s="186"/>
      <c r="AD22" s="188">
        <f t="shared" si="2"/>
        <v>0</v>
      </c>
      <c r="AE22" s="183"/>
      <c r="AF22" s="186"/>
      <c r="AG22" s="186"/>
      <c r="AH22" s="188">
        <f t="shared" si="3"/>
        <v>0</v>
      </c>
      <c r="AI22" s="183"/>
      <c r="AJ22" s="186"/>
      <c r="AK22" s="186"/>
      <c r="AL22" s="188">
        <f t="shared" si="4"/>
        <v>0</v>
      </c>
      <c r="AM22" s="183"/>
      <c r="AN22" s="186"/>
      <c r="AO22" s="186"/>
      <c r="AP22" s="188">
        <f t="shared" si="5"/>
        <v>0</v>
      </c>
      <c r="AQ22" s="5"/>
    </row>
    <row r="23" spans="2:43">
      <c r="B23" s="85"/>
      <c r="C23" s="187"/>
      <c r="D23" s="186"/>
      <c r="E23" s="186"/>
      <c r="F23" s="186"/>
      <c r="G23" s="186"/>
      <c r="H23" s="186"/>
      <c r="I23" s="186"/>
      <c r="J23" s="186"/>
      <c r="K23" s="186"/>
      <c r="L23" s="186"/>
      <c r="M23" s="186"/>
      <c r="N23" s="186"/>
      <c r="O23" s="186"/>
      <c r="P23" s="188">
        <f t="shared" si="1"/>
        <v>0</v>
      </c>
      <c r="Q23" s="183"/>
      <c r="R23" s="186"/>
      <c r="S23" s="186"/>
      <c r="T23" s="186"/>
      <c r="U23" s="186"/>
      <c r="V23" s="186"/>
      <c r="W23" s="186"/>
      <c r="X23" s="186"/>
      <c r="Y23" s="186"/>
      <c r="Z23" s="186"/>
      <c r="AA23" s="186"/>
      <c r="AB23" s="186"/>
      <c r="AC23" s="186"/>
      <c r="AD23" s="188">
        <f t="shared" si="2"/>
        <v>0</v>
      </c>
      <c r="AE23" s="183"/>
      <c r="AF23" s="186"/>
      <c r="AG23" s="186"/>
      <c r="AH23" s="188">
        <f t="shared" si="3"/>
        <v>0</v>
      </c>
      <c r="AI23" s="183"/>
      <c r="AJ23" s="186"/>
      <c r="AK23" s="186"/>
      <c r="AL23" s="188">
        <f t="shared" si="4"/>
        <v>0</v>
      </c>
      <c r="AM23" s="183"/>
      <c r="AN23" s="186"/>
      <c r="AO23" s="186"/>
      <c r="AP23" s="188">
        <f t="shared" si="5"/>
        <v>0</v>
      </c>
      <c r="AQ23" s="5"/>
    </row>
    <row r="24" spans="2:43">
      <c r="B24" s="85"/>
      <c r="C24" s="187"/>
      <c r="D24" s="186"/>
      <c r="E24" s="186"/>
      <c r="F24" s="186"/>
      <c r="G24" s="186"/>
      <c r="H24" s="186"/>
      <c r="I24" s="186"/>
      <c r="J24" s="186"/>
      <c r="K24" s="186"/>
      <c r="L24" s="186"/>
      <c r="M24" s="186"/>
      <c r="N24" s="186"/>
      <c r="O24" s="186"/>
      <c r="P24" s="188">
        <f t="shared" si="1"/>
        <v>0</v>
      </c>
      <c r="Q24" s="183"/>
      <c r="R24" s="186"/>
      <c r="S24" s="186"/>
      <c r="T24" s="186"/>
      <c r="U24" s="186"/>
      <c r="V24" s="186"/>
      <c r="W24" s="186"/>
      <c r="X24" s="186"/>
      <c r="Y24" s="186"/>
      <c r="Z24" s="186"/>
      <c r="AA24" s="186"/>
      <c r="AB24" s="186"/>
      <c r="AC24" s="186"/>
      <c r="AD24" s="188">
        <f t="shared" si="2"/>
        <v>0</v>
      </c>
      <c r="AE24" s="183"/>
      <c r="AF24" s="186"/>
      <c r="AG24" s="186"/>
      <c r="AH24" s="188">
        <f t="shared" si="3"/>
        <v>0</v>
      </c>
      <c r="AI24" s="183"/>
      <c r="AJ24" s="186"/>
      <c r="AK24" s="186"/>
      <c r="AL24" s="188">
        <f t="shared" si="4"/>
        <v>0</v>
      </c>
      <c r="AM24" s="183"/>
      <c r="AN24" s="186"/>
      <c r="AO24" s="186"/>
      <c r="AP24" s="188">
        <f t="shared" si="5"/>
        <v>0</v>
      </c>
      <c r="AQ24" s="5"/>
    </row>
    <row r="25" spans="2:43">
      <c r="B25" s="85"/>
      <c r="C25" s="187"/>
      <c r="D25" s="186"/>
      <c r="E25" s="186"/>
      <c r="F25" s="186"/>
      <c r="G25" s="186"/>
      <c r="H25" s="186"/>
      <c r="I25" s="186"/>
      <c r="J25" s="186"/>
      <c r="K25" s="186"/>
      <c r="L25" s="186"/>
      <c r="M25" s="186"/>
      <c r="N25" s="186"/>
      <c r="O25" s="186"/>
      <c r="P25" s="188">
        <f t="shared" si="1"/>
        <v>0</v>
      </c>
      <c r="Q25" s="183"/>
      <c r="R25" s="186"/>
      <c r="S25" s="186"/>
      <c r="T25" s="186"/>
      <c r="U25" s="186"/>
      <c r="V25" s="186"/>
      <c r="W25" s="186"/>
      <c r="X25" s="186"/>
      <c r="Y25" s="186"/>
      <c r="Z25" s="186"/>
      <c r="AA25" s="186"/>
      <c r="AB25" s="186"/>
      <c r="AC25" s="186"/>
      <c r="AD25" s="188">
        <f t="shared" si="2"/>
        <v>0</v>
      </c>
      <c r="AE25" s="183"/>
      <c r="AF25" s="186"/>
      <c r="AG25" s="186"/>
      <c r="AH25" s="188">
        <f t="shared" si="3"/>
        <v>0</v>
      </c>
      <c r="AI25" s="183"/>
      <c r="AJ25" s="186"/>
      <c r="AK25" s="186"/>
      <c r="AL25" s="188">
        <f t="shared" si="4"/>
        <v>0</v>
      </c>
      <c r="AM25" s="183"/>
      <c r="AN25" s="186"/>
      <c r="AO25" s="186"/>
      <c r="AP25" s="188">
        <f t="shared" si="5"/>
        <v>0</v>
      </c>
      <c r="AQ25" s="5"/>
    </row>
    <row r="26" spans="2:43">
      <c r="B26" s="85"/>
      <c r="C26" s="187"/>
      <c r="D26" s="186"/>
      <c r="E26" s="186"/>
      <c r="F26" s="186"/>
      <c r="G26" s="186"/>
      <c r="H26" s="186"/>
      <c r="I26" s="186"/>
      <c r="J26" s="186"/>
      <c r="K26" s="186"/>
      <c r="L26" s="186"/>
      <c r="M26" s="186"/>
      <c r="N26" s="186"/>
      <c r="O26" s="186"/>
      <c r="P26" s="188">
        <f t="shared" si="1"/>
        <v>0</v>
      </c>
      <c r="Q26" s="183"/>
      <c r="R26" s="186"/>
      <c r="S26" s="186"/>
      <c r="T26" s="186"/>
      <c r="U26" s="186"/>
      <c r="V26" s="186"/>
      <c r="W26" s="186"/>
      <c r="X26" s="186"/>
      <c r="Y26" s="186"/>
      <c r="Z26" s="186"/>
      <c r="AA26" s="186"/>
      <c r="AB26" s="186"/>
      <c r="AC26" s="186"/>
      <c r="AD26" s="188">
        <f t="shared" si="2"/>
        <v>0</v>
      </c>
      <c r="AE26" s="183"/>
      <c r="AF26" s="186"/>
      <c r="AG26" s="186"/>
      <c r="AH26" s="188">
        <f t="shared" si="3"/>
        <v>0</v>
      </c>
      <c r="AI26" s="183"/>
      <c r="AJ26" s="186"/>
      <c r="AK26" s="186"/>
      <c r="AL26" s="188">
        <f t="shared" si="4"/>
        <v>0</v>
      </c>
      <c r="AM26" s="183"/>
      <c r="AN26" s="186"/>
      <c r="AO26" s="186"/>
      <c r="AP26" s="188">
        <f t="shared" si="5"/>
        <v>0</v>
      </c>
      <c r="AQ26" s="5"/>
    </row>
    <row r="27" spans="2:43">
      <c r="B27" s="85"/>
      <c r="C27" s="187"/>
      <c r="D27" s="186"/>
      <c r="E27" s="186"/>
      <c r="F27" s="186"/>
      <c r="G27" s="186"/>
      <c r="H27" s="186"/>
      <c r="I27" s="186"/>
      <c r="J27" s="186"/>
      <c r="K27" s="186"/>
      <c r="L27" s="186"/>
      <c r="M27" s="186"/>
      <c r="N27" s="186"/>
      <c r="O27" s="186"/>
      <c r="P27" s="188">
        <f t="shared" si="1"/>
        <v>0</v>
      </c>
      <c r="Q27" s="183"/>
      <c r="R27" s="186"/>
      <c r="S27" s="186"/>
      <c r="T27" s="186"/>
      <c r="U27" s="186"/>
      <c r="V27" s="186"/>
      <c r="W27" s="186"/>
      <c r="X27" s="186"/>
      <c r="Y27" s="186"/>
      <c r="Z27" s="186"/>
      <c r="AA27" s="186"/>
      <c r="AB27" s="186"/>
      <c r="AC27" s="186"/>
      <c r="AD27" s="188">
        <f t="shared" si="2"/>
        <v>0</v>
      </c>
      <c r="AE27" s="183"/>
      <c r="AF27" s="186"/>
      <c r="AG27" s="186"/>
      <c r="AH27" s="188">
        <f t="shared" si="3"/>
        <v>0</v>
      </c>
      <c r="AI27" s="183"/>
      <c r="AJ27" s="186"/>
      <c r="AK27" s="186"/>
      <c r="AL27" s="188">
        <f t="shared" si="4"/>
        <v>0</v>
      </c>
      <c r="AM27" s="183"/>
      <c r="AN27" s="186"/>
      <c r="AO27" s="186"/>
      <c r="AP27" s="188">
        <f t="shared" si="5"/>
        <v>0</v>
      </c>
      <c r="AQ27" s="5"/>
    </row>
    <row r="28" spans="2:43">
      <c r="B28" s="85"/>
      <c r="C28" s="187"/>
      <c r="D28" s="186"/>
      <c r="E28" s="186"/>
      <c r="F28" s="186"/>
      <c r="G28" s="186"/>
      <c r="H28" s="186"/>
      <c r="I28" s="186"/>
      <c r="J28" s="186"/>
      <c r="K28" s="186"/>
      <c r="L28" s="186"/>
      <c r="M28" s="186"/>
      <c r="N28" s="186"/>
      <c r="O28" s="186"/>
      <c r="P28" s="188">
        <f t="shared" si="1"/>
        <v>0</v>
      </c>
      <c r="Q28" s="183"/>
      <c r="R28" s="186"/>
      <c r="S28" s="186"/>
      <c r="T28" s="186"/>
      <c r="U28" s="186"/>
      <c r="V28" s="186"/>
      <c r="W28" s="186"/>
      <c r="X28" s="186"/>
      <c r="Y28" s="186"/>
      <c r="Z28" s="186"/>
      <c r="AA28" s="186"/>
      <c r="AB28" s="186"/>
      <c r="AC28" s="186"/>
      <c r="AD28" s="188">
        <f t="shared" si="2"/>
        <v>0</v>
      </c>
      <c r="AE28" s="183"/>
      <c r="AF28" s="186"/>
      <c r="AG28" s="186"/>
      <c r="AH28" s="188">
        <f t="shared" si="3"/>
        <v>0</v>
      </c>
      <c r="AI28" s="183"/>
      <c r="AJ28" s="186"/>
      <c r="AK28" s="186"/>
      <c r="AL28" s="188">
        <f t="shared" si="4"/>
        <v>0</v>
      </c>
      <c r="AM28" s="183"/>
      <c r="AN28" s="186"/>
      <c r="AO28" s="186"/>
      <c r="AP28" s="188">
        <f t="shared" si="5"/>
        <v>0</v>
      </c>
      <c r="AQ28" s="5"/>
    </row>
    <row r="29" spans="2:43">
      <c r="B29" s="85"/>
      <c r="C29" s="187"/>
      <c r="D29" s="186"/>
      <c r="E29" s="186"/>
      <c r="F29" s="186"/>
      <c r="G29" s="186"/>
      <c r="H29" s="186"/>
      <c r="I29" s="186"/>
      <c r="J29" s="186"/>
      <c r="K29" s="186"/>
      <c r="L29" s="186"/>
      <c r="M29" s="186"/>
      <c r="N29" s="186"/>
      <c r="O29" s="186"/>
      <c r="P29" s="188">
        <f t="shared" si="1"/>
        <v>0</v>
      </c>
      <c r="Q29" s="183"/>
      <c r="R29" s="186"/>
      <c r="S29" s="186"/>
      <c r="T29" s="186"/>
      <c r="U29" s="186"/>
      <c r="V29" s="186"/>
      <c r="W29" s="186"/>
      <c r="X29" s="186"/>
      <c r="Y29" s="186"/>
      <c r="Z29" s="186"/>
      <c r="AA29" s="186"/>
      <c r="AB29" s="186"/>
      <c r="AC29" s="186"/>
      <c r="AD29" s="188">
        <f t="shared" si="2"/>
        <v>0</v>
      </c>
      <c r="AE29" s="183"/>
      <c r="AF29" s="186"/>
      <c r="AG29" s="186"/>
      <c r="AH29" s="188">
        <f t="shared" si="3"/>
        <v>0</v>
      </c>
      <c r="AI29" s="183"/>
      <c r="AJ29" s="186"/>
      <c r="AK29" s="186"/>
      <c r="AL29" s="188">
        <f t="shared" si="4"/>
        <v>0</v>
      </c>
      <c r="AM29" s="183"/>
      <c r="AN29" s="186"/>
      <c r="AO29" s="186"/>
      <c r="AP29" s="188">
        <f t="shared" si="5"/>
        <v>0</v>
      </c>
      <c r="AQ29" s="5"/>
    </row>
    <row r="30" spans="2:43">
      <c r="B30" s="191" t="s">
        <v>16</v>
      </c>
      <c r="C30" s="184"/>
      <c r="D30" s="189">
        <f t="shared" ref="D30:O30" si="6">SUM(D10:D29)</f>
        <v>0</v>
      </c>
      <c r="E30" s="189">
        <f t="shared" si="6"/>
        <v>0</v>
      </c>
      <c r="F30" s="189">
        <f t="shared" si="6"/>
        <v>0</v>
      </c>
      <c r="G30" s="189">
        <f t="shared" si="6"/>
        <v>0</v>
      </c>
      <c r="H30" s="189">
        <f t="shared" si="6"/>
        <v>0</v>
      </c>
      <c r="I30" s="189">
        <f t="shared" si="6"/>
        <v>0</v>
      </c>
      <c r="J30" s="189">
        <f t="shared" si="6"/>
        <v>0</v>
      </c>
      <c r="K30" s="189">
        <f t="shared" si="6"/>
        <v>0</v>
      </c>
      <c r="L30" s="189">
        <f t="shared" si="6"/>
        <v>0</v>
      </c>
      <c r="M30" s="189">
        <f t="shared" si="6"/>
        <v>0</v>
      </c>
      <c r="N30" s="189">
        <f t="shared" si="6"/>
        <v>0</v>
      </c>
      <c r="O30" s="189">
        <f t="shared" si="6"/>
        <v>0</v>
      </c>
      <c r="P30" s="188">
        <f>SUM(P10:P29)</f>
        <v>0</v>
      </c>
      <c r="Q30" s="88"/>
      <c r="R30" s="189">
        <f t="shared" ref="R30:AC30" si="7">SUM(R10:R29)</f>
        <v>0</v>
      </c>
      <c r="S30" s="189">
        <f t="shared" si="7"/>
        <v>0</v>
      </c>
      <c r="T30" s="189">
        <f t="shared" si="7"/>
        <v>0</v>
      </c>
      <c r="U30" s="189">
        <f t="shared" si="7"/>
        <v>0</v>
      </c>
      <c r="V30" s="189">
        <f t="shared" si="7"/>
        <v>0</v>
      </c>
      <c r="W30" s="189">
        <f t="shared" si="7"/>
        <v>0</v>
      </c>
      <c r="X30" s="189">
        <f t="shared" si="7"/>
        <v>0</v>
      </c>
      <c r="Y30" s="189">
        <f t="shared" si="7"/>
        <v>0</v>
      </c>
      <c r="Z30" s="189">
        <f t="shared" si="7"/>
        <v>0</v>
      </c>
      <c r="AA30" s="189">
        <f t="shared" si="7"/>
        <v>0</v>
      </c>
      <c r="AB30" s="189">
        <f t="shared" si="7"/>
        <v>0</v>
      </c>
      <c r="AC30" s="189">
        <f t="shared" si="7"/>
        <v>0</v>
      </c>
      <c r="AD30" s="188">
        <f>SUM(AD10:AD29)</f>
        <v>0</v>
      </c>
      <c r="AE30" s="188"/>
      <c r="AF30" s="189">
        <f>SUM(AF10:AF29)</f>
        <v>0</v>
      </c>
      <c r="AG30" s="189">
        <f>SUM(AG10:AG29)</f>
        <v>0</v>
      </c>
      <c r="AH30" s="188">
        <f>SUM(AH10:AH29)</f>
        <v>0</v>
      </c>
      <c r="AI30" s="188"/>
      <c r="AJ30" s="189">
        <f>SUM(AJ10:AJ29)</f>
        <v>0</v>
      </c>
      <c r="AK30" s="189">
        <f>SUM(AK10:AK29)</f>
        <v>0</v>
      </c>
      <c r="AL30" s="188">
        <f>SUM(AL10:AL29)</f>
        <v>0</v>
      </c>
      <c r="AM30" s="188"/>
      <c r="AN30" s="189">
        <f>SUM(AN10:AN29)</f>
        <v>0</v>
      </c>
      <c r="AO30" s="189">
        <f>SUM(AO10:AO29)</f>
        <v>0</v>
      </c>
      <c r="AP30" s="188">
        <f>SUM(AP10:AP29)</f>
        <v>0</v>
      </c>
      <c r="AQ30" s="5"/>
    </row>
    <row r="31" spans="2:4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sheetData>
  <sheetProtection sheet="1" objects="1" scenarios="1"/>
  <mergeCells count="18">
    <mergeCell ref="AE8:AE9"/>
    <mergeCell ref="AI8:AI9"/>
    <mergeCell ref="B2:B3"/>
    <mergeCell ref="B7:B9"/>
    <mergeCell ref="B5:P5"/>
    <mergeCell ref="AN8:AP8"/>
    <mergeCell ref="D8:P8"/>
    <mergeCell ref="AF8:AH8"/>
    <mergeCell ref="AM7:AP7"/>
    <mergeCell ref="AM8:AM9"/>
    <mergeCell ref="R8:AD8"/>
    <mergeCell ref="AJ8:AL8"/>
    <mergeCell ref="C7:P7"/>
    <mergeCell ref="C8:C9"/>
    <mergeCell ref="Q8:Q9"/>
    <mergeCell ref="Q7:AD7"/>
    <mergeCell ref="AE7:AH7"/>
    <mergeCell ref="AI7:AL7"/>
  </mergeCells>
  <dataValidations count="1">
    <dataValidation type="whole" operator="greaterThanOrEqual" allowBlank="1" showInputMessage="1" showErrorMessage="1" sqref="D10:O29 AJ10:AK10 AE10:AG10 Q10:AC10 AN10:AO10">
      <formula1>0</formula1>
    </dataValidation>
  </dataValidations>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sheetPr codeName="Feuil7">
    <tabColor theme="3" tint="0.79998168889431442"/>
  </sheetPr>
  <dimension ref="A1:BK42"/>
  <sheetViews>
    <sheetView showGridLines="0" zoomScale="85" zoomScaleNormal="85" workbookViewId="0">
      <pane xSplit="2" topLeftCell="C1" activePane="topRight" state="frozen"/>
      <selection activeCell="I35" sqref="I35"/>
      <selection pane="topRight" activeCell="K9" sqref="K9"/>
    </sheetView>
  </sheetViews>
  <sheetFormatPr defaultColWidth="11.5546875" defaultRowHeight="14.4"/>
  <cols>
    <col min="1" max="1" width="3.5546875" style="15" customWidth="1"/>
    <col min="2" max="2" width="35.6640625" style="16" customWidth="1"/>
    <col min="3" max="3" width="12.44140625" customWidth="1"/>
    <col min="63" max="63" width="3.44140625" customWidth="1"/>
  </cols>
  <sheetData>
    <row r="1" spans="2:63" s="15" customFormat="1">
      <c r="B1" s="16"/>
    </row>
    <row r="2" spans="2:63">
      <c r="B2" s="214" t="s">
        <v>108</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c r="B3" s="216"/>
      <c r="C3" s="164"/>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63"/>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s="15" customFormat="1">
      <c r="B5" s="217" t="s">
        <v>109</v>
      </c>
      <c r="C5" s="217"/>
      <c r="D5" s="217"/>
      <c r="E5" s="217"/>
      <c r="F5" s="217"/>
      <c r="G5" s="217"/>
      <c r="H5" s="217"/>
      <c r="I5" s="217"/>
      <c r="J5" s="217"/>
      <c r="K5" s="217"/>
      <c r="L5" s="217"/>
      <c r="M5" s="217"/>
      <c r="N5" s="217"/>
      <c r="O5" s="217"/>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s="15" customFormat="1">
      <c r="B6" s="163"/>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01"/>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2:63">
      <c r="B8" s="108" t="s">
        <v>83</v>
      </c>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2:63">
      <c r="B9" s="71" t="str">
        <f>Config!$B$14</f>
        <v>Activité de revenu 1</v>
      </c>
      <c r="C9" s="95">
        <f>((Config!$F32*Commandes!C9)+IF(ROUND((C$8-Config!$C$7)/31,0)&gt;=(Config!$D32+Config!$E32),INDEX(Commandes!$C9:'Commandes'!$BJ9,,COLUMN(C$8)-COLUMN($C$8)+1-(Config!$D32+Config!$E32)),0)*(1-Config!$F32))*Config!$C32</f>
        <v>0</v>
      </c>
      <c r="D9" s="95">
        <f>((Config!$F32*Commandes!D9)+IF(ROUND((D$8-Config!$C$7)/31,0)&gt;=(Config!$D32+Config!$E32),INDEX(Commandes!$C9:'Commandes'!$BJ9,,COLUMN(D$8)-COLUMN($C$8)+1-(Config!$D32+Config!$E32)),0)*(1-Config!$F32))*Config!$C32</f>
        <v>0</v>
      </c>
      <c r="E9" s="95">
        <f>((Config!$F32*Commandes!E9)+IF(ROUND((E$8-Config!$C$7)/31,0)&gt;=(Config!$D32+Config!$E32),INDEX(Commandes!$C9:'Commandes'!$BJ9,,COLUMN(E$8)-COLUMN($C$8)+1-(Config!$D32+Config!$E32)),0)*(1-Config!$F32))*Config!$C32</f>
        <v>0</v>
      </c>
      <c r="F9" s="95">
        <f>((Config!$F32*Commandes!F9)+IF(ROUND((F$8-Config!$C$7)/31,0)&gt;=(Config!$D32+Config!$E32),INDEX(Commandes!$C9:'Commandes'!$BJ9,,COLUMN(F$8)-COLUMN($C$8)+1-(Config!$D32+Config!$E32)),0)*(1-Config!$F32))*Config!$C32</f>
        <v>0</v>
      </c>
      <c r="G9" s="95">
        <f>((Config!$F32*Commandes!G9)+IF(ROUND((G$8-Config!$C$7)/31,0)&gt;=(Config!$D32+Config!$E32),INDEX(Commandes!$C9:'Commandes'!$BJ9,,COLUMN(G$8)-COLUMN($C$8)+1-(Config!$D32+Config!$E32)),0)*(1-Config!$F32))*Config!$C32</f>
        <v>0</v>
      </c>
      <c r="H9" s="95">
        <f>((Config!$F32*Commandes!H9)+IF(ROUND((H$8-Config!$C$7)/31,0)&gt;=(Config!$D32+Config!$E32),INDEX(Commandes!$C9:'Commandes'!$BJ9,,COLUMN(H$8)-COLUMN($C$8)+1-(Config!$D32+Config!$E32)),0)*(1-Config!$F32))*Config!$C32</f>
        <v>0</v>
      </c>
      <c r="I9" s="95">
        <f>((Config!$F32*Commandes!I9)+IF(ROUND((I$8-Config!$C$7)/31,0)&gt;=(Config!$D32+Config!$E32),INDEX(Commandes!$C9:'Commandes'!$BJ9,,COLUMN(I$8)-COLUMN($C$8)+1-(Config!$D32+Config!$E32)),0)*(1-Config!$F32))*Config!$C32</f>
        <v>0</v>
      </c>
      <c r="J9" s="95">
        <f>((Config!$F32*Commandes!J9)+IF(ROUND((J$8-Config!$C$7)/31,0)&gt;=(Config!$D32+Config!$E32),INDEX(Commandes!$C9:'Commandes'!$BJ9,,COLUMN(J$8)-COLUMN($C$8)+1-(Config!$D32+Config!$E32)),0)*(1-Config!$F32))*Config!$C32</f>
        <v>0</v>
      </c>
      <c r="K9" s="95">
        <f>((Config!$F32*Commandes!K9)+IF(ROUND((K$8-Config!$C$7)/31,0)&gt;=(Config!$D32+Config!$E32),INDEX(Commandes!$C9:'Commandes'!$BJ9,,COLUMN(K$8)-COLUMN($C$8)+1-(Config!$D32+Config!$E32)),0)*(1-Config!$F32))*Config!$C32</f>
        <v>0</v>
      </c>
      <c r="L9" s="95">
        <f>((Config!$F32*Commandes!L9)+IF(ROUND((L$8-Config!$C$7)/31,0)&gt;=(Config!$D32+Config!$E32),INDEX(Commandes!$C9:'Commandes'!$BJ9,,COLUMN(L$8)-COLUMN($C$8)+1-(Config!$D32+Config!$E32)),0)*(1-Config!$F32))*Config!$C32</f>
        <v>0</v>
      </c>
      <c r="M9" s="95">
        <f>((Config!$F32*Commandes!M9)+IF(ROUND((M$8-Config!$C$7)/31,0)&gt;=(Config!$D32+Config!$E32),INDEX(Commandes!$C9:'Commandes'!$BJ9,,COLUMN(M$8)-COLUMN($C$8)+1-(Config!$D32+Config!$E32)),0)*(1-Config!$F32))*Config!$C32</f>
        <v>0</v>
      </c>
      <c r="N9" s="95">
        <f>((Config!$F32*Commandes!N9)+IF(ROUND((N$8-Config!$C$7)/31,0)&gt;=(Config!$D32+Config!$E32),INDEX(Commandes!$C9:'Commandes'!$BJ9,,COLUMN(N$8)-COLUMN($C$8)+1-(Config!$D32+Config!$E32)),0)*(1-Config!$F32))*Config!$C32</f>
        <v>0</v>
      </c>
      <c r="O9" s="95">
        <f>((Config!$F32*Commandes!O9)+IF(ROUND((O$8-Config!$C$7)/31,0)&gt;=(Config!$D32+Config!$E32),INDEX(Commandes!$C9:'Commandes'!$BJ9,,COLUMN(O$8)-COLUMN($C$8)+1-(Config!$D32+Config!$E32)),0)*(1-Config!$F32))*Config!$C32</f>
        <v>0</v>
      </c>
      <c r="P9" s="95">
        <f>((Config!$F32*Commandes!P9)+IF(ROUND((P$8-Config!$C$7)/31,0)&gt;=(Config!$D32+Config!$E32),INDEX(Commandes!$C9:'Commandes'!$BJ9,,COLUMN(P$8)-COLUMN($C$8)+1-(Config!$D32+Config!$E32)),0)*(1-Config!$F32))*Config!$C32</f>
        <v>0</v>
      </c>
      <c r="Q9" s="95">
        <f>((Config!$F32*Commandes!Q9)+IF(ROUND((Q$8-Config!$C$7)/31,0)&gt;=(Config!$D32+Config!$E32),INDEX(Commandes!$C9:'Commandes'!$BJ9,,COLUMN(Q$8)-COLUMN($C$8)+1-(Config!$D32+Config!$E32)),0)*(1-Config!$F32))*Config!$C32</f>
        <v>0</v>
      </c>
      <c r="R9" s="95">
        <f>((Config!$F32*Commandes!R9)+IF(ROUND((R$8-Config!$C$7)/31,0)&gt;=(Config!$D32+Config!$E32),INDEX(Commandes!$C9:'Commandes'!$BJ9,,COLUMN(R$8)-COLUMN($C$8)+1-(Config!$D32+Config!$E32)),0)*(1-Config!$F32))*Config!$C32</f>
        <v>0</v>
      </c>
      <c r="S9" s="95">
        <f>((Config!$F32*Commandes!S9)+IF(ROUND((S$8-Config!$C$7)/31,0)&gt;=(Config!$D32+Config!$E32),INDEX(Commandes!$C9:'Commandes'!$BJ9,,COLUMN(S$8)-COLUMN($C$8)+1-(Config!$D32+Config!$E32)),0)*(1-Config!$F32))*Config!$C32</f>
        <v>0</v>
      </c>
      <c r="T9" s="95">
        <f>((Config!$F32*Commandes!T9)+IF(ROUND((T$8-Config!$C$7)/31,0)&gt;=(Config!$D32+Config!$E32),INDEX(Commandes!$C9:'Commandes'!$BJ9,,COLUMN(T$8)-COLUMN($C$8)+1-(Config!$D32+Config!$E32)),0)*(1-Config!$F32))*Config!$C32</f>
        <v>0</v>
      </c>
      <c r="U9" s="95">
        <f>((Config!$F32*Commandes!U9)+IF(ROUND((U$8-Config!$C$7)/31,0)&gt;=(Config!$D32+Config!$E32),INDEX(Commandes!$C9:'Commandes'!$BJ9,,COLUMN(U$8)-COLUMN($C$8)+1-(Config!$D32+Config!$E32)),0)*(1-Config!$F32))*Config!$C32</f>
        <v>0</v>
      </c>
      <c r="V9" s="95">
        <f>((Config!$F32*Commandes!V9)+IF(ROUND((V$8-Config!$C$7)/31,0)&gt;=(Config!$D32+Config!$E32),INDEX(Commandes!$C9:'Commandes'!$BJ9,,COLUMN(V$8)-COLUMN($C$8)+1-(Config!$D32+Config!$E32)),0)*(1-Config!$F32))*Config!$C32</f>
        <v>0</v>
      </c>
      <c r="W9" s="95">
        <f>((Config!$F32*Commandes!W9)+IF(ROUND((W$8-Config!$C$7)/31,0)&gt;=(Config!$D32+Config!$E32),INDEX(Commandes!$C9:'Commandes'!$BJ9,,COLUMN(W$8)-COLUMN($C$8)+1-(Config!$D32+Config!$E32)),0)*(1-Config!$F32))*Config!$C32</f>
        <v>0</v>
      </c>
      <c r="X9" s="95">
        <f>((Config!$F32*Commandes!X9)+IF(ROUND((X$8-Config!$C$7)/31,0)&gt;=(Config!$D32+Config!$E32),INDEX(Commandes!$C9:'Commandes'!$BJ9,,COLUMN(X$8)-COLUMN($C$8)+1-(Config!$D32+Config!$E32)),0)*(1-Config!$F32))*Config!$C32</f>
        <v>0</v>
      </c>
      <c r="Y9" s="95">
        <f>((Config!$F32*Commandes!Y9)+IF(ROUND((Y$8-Config!$C$7)/31,0)&gt;=(Config!$D32+Config!$E32),INDEX(Commandes!$C9:'Commandes'!$BJ9,,COLUMN(Y$8)-COLUMN($C$8)+1-(Config!$D32+Config!$E32)),0)*(1-Config!$F32))*Config!$C32</f>
        <v>0</v>
      </c>
      <c r="Z9" s="95">
        <f>((Config!$F32*Commandes!Z9)+IF(ROUND((Z$8-Config!$C$7)/31,0)&gt;=(Config!$D32+Config!$E32),INDEX(Commandes!$C9:'Commandes'!$BJ9,,COLUMN(Z$8)-COLUMN($C$8)+1-(Config!$D32+Config!$E32)),0)*(1-Config!$F32))*Config!$C32</f>
        <v>0</v>
      </c>
      <c r="AA9" s="95">
        <f>((Config!$F32*Commandes!AA9)+IF(ROUND((AA$8-Config!$C$7)/31,0)&gt;=(Config!$D32+Config!$E32),INDEX(Commandes!$C9:'Commandes'!$BJ9,,COLUMN(AA$8)-COLUMN($C$8)+1-(Config!$D32+Config!$E32)),0)*(1-Config!$F32))*Config!$C32</f>
        <v>0</v>
      </c>
      <c r="AB9" s="95">
        <f>((Config!$F32*Commandes!AB9)+IF(ROUND((AB$8-Config!$C$7)/31,0)&gt;=(Config!$D32+Config!$E32),INDEX(Commandes!$C9:'Commandes'!$BJ9,,COLUMN(AB$8)-COLUMN($C$8)+1-(Config!$D32+Config!$E32)),0)*(1-Config!$F32))*Config!$C32</f>
        <v>0</v>
      </c>
      <c r="AC9" s="95">
        <f>((Config!$F32*Commandes!AC9)+IF(ROUND((AC$8-Config!$C$7)/31,0)&gt;=(Config!$D32+Config!$E32),INDEX(Commandes!$C9:'Commandes'!$BJ9,,COLUMN(AC$8)-COLUMN($C$8)+1-(Config!$D32+Config!$E32)),0)*(1-Config!$F32))*Config!$C32</f>
        <v>0</v>
      </c>
      <c r="AD9" s="95">
        <f>((Config!$F32*Commandes!AD9)+IF(ROUND((AD$8-Config!$C$7)/31,0)&gt;=(Config!$D32+Config!$E32),INDEX(Commandes!$C9:'Commandes'!$BJ9,,COLUMN(AD$8)-COLUMN($C$8)+1-(Config!$D32+Config!$E32)),0)*(1-Config!$F32))*Config!$C32</f>
        <v>0</v>
      </c>
      <c r="AE9" s="95">
        <f>((Config!$F32*Commandes!AE9)+IF(ROUND((AE$8-Config!$C$7)/31,0)&gt;=(Config!$D32+Config!$E32),INDEX(Commandes!$C9:'Commandes'!$BJ9,,COLUMN(AE$8)-COLUMN($C$8)+1-(Config!$D32+Config!$E32)),0)*(1-Config!$F32))*Config!$C32</f>
        <v>0</v>
      </c>
      <c r="AF9" s="95">
        <f>((Config!$F32*Commandes!AF9)+IF(ROUND((AF$8-Config!$C$7)/31,0)&gt;=(Config!$D32+Config!$E32),INDEX(Commandes!$C9:'Commandes'!$BJ9,,COLUMN(AF$8)-COLUMN($C$8)+1-(Config!$D32+Config!$E32)),0)*(1-Config!$F32))*Config!$C32</f>
        <v>0</v>
      </c>
      <c r="AG9" s="95">
        <f>((Config!$F32*Commandes!AG9)+IF(ROUND((AG$8-Config!$C$7)/31,0)&gt;=(Config!$D32+Config!$E32),INDEX(Commandes!$C9:'Commandes'!$BJ9,,COLUMN(AG$8)-COLUMN($C$8)+1-(Config!$D32+Config!$E32)),0)*(1-Config!$F32))*Config!$C32</f>
        <v>0</v>
      </c>
      <c r="AH9" s="95">
        <f>((Config!$F32*Commandes!AH9)+IF(ROUND((AH$8-Config!$C$7)/31,0)&gt;=(Config!$D32+Config!$E32),INDEX(Commandes!$C9:'Commandes'!$BJ9,,COLUMN(AH$8)-COLUMN($C$8)+1-(Config!$D32+Config!$E32)),0)*(1-Config!$F32))*Config!$C32</f>
        <v>0</v>
      </c>
      <c r="AI9" s="95">
        <f>((Config!$F32*Commandes!AI9)+IF(ROUND((AI$8-Config!$C$7)/31,0)&gt;=(Config!$D32+Config!$E32),INDEX(Commandes!$C9:'Commandes'!$BJ9,,COLUMN(AI$8)-COLUMN($C$8)+1-(Config!$D32+Config!$E32)),0)*(1-Config!$F32))*Config!$C32</f>
        <v>0</v>
      </c>
      <c r="AJ9" s="95">
        <f>((Config!$F32*Commandes!AJ9)+IF(ROUND((AJ$8-Config!$C$7)/31,0)&gt;=(Config!$D32+Config!$E32),INDEX(Commandes!$C9:'Commandes'!$BJ9,,COLUMN(AJ$8)-COLUMN($C$8)+1-(Config!$D32+Config!$E32)),0)*(1-Config!$F32))*Config!$C32</f>
        <v>0</v>
      </c>
      <c r="AK9" s="95">
        <f>((Config!$F32*Commandes!AK9)+IF(ROUND((AK$8-Config!$C$7)/31,0)&gt;=(Config!$D32+Config!$E32),INDEX(Commandes!$C9:'Commandes'!$BJ9,,COLUMN(AK$8)-COLUMN($C$8)+1-(Config!$D32+Config!$E32)),0)*(1-Config!$F32))*Config!$C32</f>
        <v>0</v>
      </c>
      <c r="AL9" s="95">
        <f>((Config!$F32*Commandes!AL9)+IF(ROUND((AL$8-Config!$C$7)/31,0)&gt;=(Config!$D32+Config!$E32),INDEX(Commandes!$C9:'Commandes'!$BJ9,,COLUMN(AL$8)-COLUMN($C$8)+1-(Config!$D32+Config!$E32)),0)*(1-Config!$F32))*Config!$C32</f>
        <v>0</v>
      </c>
      <c r="AM9" s="95">
        <f>((Config!$F32*Commandes!AM9)+IF(ROUND((AM$8-Config!$C$7)/31,0)&gt;=(Config!$D32+Config!$E32),INDEX(Commandes!$C9:'Commandes'!$BJ9,,COLUMN(AM$8)-COLUMN($C$8)+1-(Config!$D32+Config!$E32)),0)*(1-Config!$F32))*Config!$C32</f>
        <v>0</v>
      </c>
      <c r="AN9" s="95">
        <f>((Config!$F32*Commandes!AN9)+IF(ROUND((AN$8-Config!$C$7)/31,0)&gt;=(Config!$D32+Config!$E32),INDEX(Commandes!$C9:'Commandes'!$BJ9,,COLUMN(AN$8)-COLUMN($C$8)+1-(Config!$D32+Config!$E32)),0)*(1-Config!$F32))*Config!$C32</f>
        <v>0</v>
      </c>
      <c r="AO9" s="95">
        <f>((Config!$F32*Commandes!AO9)+IF(ROUND((AO$8-Config!$C$7)/31,0)&gt;=(Config!$D32+Config!$E32),INDEX(Commandes!$C9:'Commandes'!$BJ9,,COLUMN(AO$8)-COLUMN($C$8)+1-(Config!$D32+Config!$E32)),0)*(1-Config!$F32))*Config!$C32</f>
        <v>0</v>
      </c>
      <c r="AP9" s="95">
        <f>((Config!$F32*Commandes!AP9)+IF(ROUND((AP$8-Config!$C$7)/31,0)&gt;=(Config!$D32+Config!$E32),INDEX(Commandes!$C9:'Commandes'!$BJ9,,COLUMN(AP$8)-COLUMN($C$8)+1-(Config!$D32+Config!$E32)),0)*(1-Config!$F32))*Config!$C32</f>
        <v>0</v>
      </c>
      <c r="AQ9" s="95">
        <f>((Config!$F32*Commandes!AQ9)+IF(ROUND((AQ$8-Config!$C$7)/31,0)&gt;=(Config!$D32+Config!$E32),INDEX(Commandes!$C9:'Commandes'!$BJ9,,COLUMN(AQ$8)-COLUMN($C$8)+1-(Config!$D32+Config!$E32)),0)*(1-Config!$F32))*Config!$C32</f>
        <v>0</v>
      </c>
      <c r="AR9" s="95">
        <f>((Config!$F32*Commandes!AR9)+IF(ROUND((AR$8-Config!$C$7)/31,0)&gt;=(Config!$D32+Config!$E32),INDEX(Commandes!$C9:'Commandes'!$BJ9,,COLUMN(AR$8)-COLUMN($C$8)+1-(Config!$D32+Config!$E32)),0)*(1-Config!$F32))*Config!$C32</f>
        <v>0</v>
      </c>
      <c r="AS9" s="95">
        <f>((Config!$F32*Commandes!AS9)+IF(ROUND((AS$8-Config!$C$7)/31,0)&gt;=(Config!$D32+Config!$E32),INDEX(Commandes!$C9:'Commandes'!$BJ9,,COLUMN(AS$8)-COLUMN($C$8)+1-(Config!$D32+Config!$E32)),0)*(1-Config!$F32))*Config!$C32</f>
        <v>0</v>
      </c>
      <c r="AT9" s="95">
        <f>((Config!$F32*Commandes!AT9)+IF(ROUND((AT$8-Config!$C$7)/31,0)&gt;=(Config!$D32+Config!$E32),INDEX(Commandes!$C9:'Commandes'!$BJ9,,COLUMN(AT$8)-COLUMN($C$8)+1-(Config!$D32+Config!$E32)),0)*(1-Config!$F32))*Config!$C32</f>
        <v>0</v>
      </c>
      <c r="AU9" s="95">
        <f>((Config!$F32*Commandes!AU9)+IF(ROUND((AU$8-Config!$C$7)/31,0)&gt;=(Config!$D32+Config!$E32),INDEX(Commandes!$C9:'Commandes'!$BJ9,,COLUMN(AU$8)-COLUMN($C$8)+1-(Config!$D32+Config!$E32)),0)*(1-Config!$F32))*Config!$C32</f>
        <v>0</v>
      </c>
      <c r="AV9" s="95">
        <f>((Config!$F32*Commandes!AV9)+IF(ROUND((AV$8-Config!$C$7)/31,0)&gt;=(Config!$D32+Config!$E32),INDEX(Commandes!$C9:'Commandes'!$BJ9,,COLUMN(AV$8)-COLUMN($C$8)+1-(Config!$D32+Config!$E32)),0)*(1-Config!$F32))*Config!$C32</f>
        <v>0</v>
      </c>
      <c r="AW9" s="95">
        <f>((Config!$F32*Commandes!AW9)+IF(ROUND((AW$8-Config!$C$7)/31,0)&gt;=(Config!$D32+Config!$E32),INDEX(Commandes!$C9:'Commandes'!$BJ9,,COLUMN(AW$8)-COLUMN($C$8)+1-(Config!$D32+Config!$E32)),0)*(1-Config!$F32))*Config!$C32</f>
        <v>0</v>
      </c>
      <c r="AX9" s="95">
        <f>((Config!$F32*Commandes!AX9)+IF(ROUND((AX$8-Config!$C$7)/31,0)&gt;=(Config!$D32+Config!$E32),INDEX(Commandes!$C9:'Commandes'!$BJ9,,COLUMN(AX$8)-COLUMN($C$8)+1-(Config!$D32+Config!$E32)),0)*(1-Config!$F32))*Config!$C32</f>
        <v>0</v>
      </c>
      <c r="AY9" s="95">
        <f>((Config!$F32*Commandes!AY9)+IF(ROUND((AY$8-Config!$C$7)/31,0)&gt;=(Config!$D32+Config!$E32),INDEX(Commandes!$C9:'Commandes'!$BJ9,,COLUMN(AY$8)-COLUMN($C$8)+1-(Config!$D32+Config!$E32)),0)*(1-Config!$F32))*Config!$C32</f>
        <v>0</v>
      </c>
      <c r="AZ9" s="95">
        <f>((Config!$F32*Commandes!AZ9)+IF(ROUND((AZ$8-Config!$C$7)/31,0)&gt;=(Config!$D32+Config!$E32),INDEX(Commandes!$C9:'Commandes'!$BJ9,,COLUMN(AZ$8)-COLUMN($C$8)+1-(Config!$D32+Config!$E32)),0)*(1-Config!$F32))*Config!$C32</f>
        <v>0</v>
      </c>
      <c r="BA9" s="95">
        <f>((Config!$F32*Commandes!BA9)+IF(ROUND((BA$8-Config!$C$7)/31,0)&gt;=(Config!$D32+Config!$E32),INDEX(Commandes!$C9:'Commandes'!$BJ9,,COLUMN(BA$8)-COLUMN($C$8)+1-(Config!$D32+Config!$E32)),0)*(1-Config!$F32))*Config!$C32</f>
        <v>0</v>
      </c>
      <c r="BB9" s="95">
        <f>((Config!$F32*Commandes!BB9)+IF(ROUND((BB$8-Config!$C$7)/31,0)&gt;=(Config!$D32+Config!$E32),INDEX(Commandes!$C9:'Commandes'!$BJ9,,COLUMN(BB$8)-COLUMN($C$8)+1-(Config!$D32+Config!$E32)),0)*(1-Config!$F32))*Config!$C32</f>
        <v>0</v>
      </c>
      <c r="BC9" s="95">
        <f>((Config!$F32*Commandes!BC9)+IF(ROUND((BC$8-Config!$C$7)/31,0)&gt;=(Config!$D32+Config!$E32),INDEX(Commandes!$C9:'Commandes'!$BJ9,,COLUMN(BC$8)-COLUMN($C$8)+1-(Config!$D32+Config!$E32)),0)*(1-Config!$F32))*Config!$C32</f>
        <v>0</v>
      </c>
      <c r="BD9" s="95">
        <f>((Config!$F32*Commandes!BD9)+IF(ROUND((BD$8-Config!$C$7)/31,0)&gt;=(Config!$D32+Config!$E32),INDEX(Commandes!$C9:'Commandes'!$BJ9,,COLUMN(BD$8)-COLUMN($C$8)+1-(Config!$D32+Config!$E32)),0)*(1-Config!$F32))*Config!$C32</f>
        <v>0</v>
      </c>
      <c r="BE9" s="95">
        <f>((Config!$F32*Commandes!BE9)+IF(ROUND((BE$8-Config!$C$7)/31,0)&gt;=(Config!$D32+Config!$E32),INDEX(Commandes!$C9:'Commandes'!$BJ9,,COLUMN(BE$8)-COLUMN($C$8)+1-(Config!$D32+Config!$E32)),0)*(1-Config!$F32))*Config!$C32</f>
        <v>0</v>
      </c>
      <c r="BF9" s="95">
        <f>((Config!$F32*Commandes!BF9)+IF(ROUND((BF$8-Config!$C$7)/31,0)&gt;=(Config!$D32+Config!$E32),INDEX(Commandes!$C9:'Commandes'!$BJ9,,COLUMN(BF$8)-COLUMN($C$8)+1-(Config!$D32+Config!$E32)),0)*(1-Config!$F32))*Config!$C32</f>
        <v>0</v>
      </c>
      <c r="BG9" s="95">
        <f>((Config!$F32*Commandes!BG9)+IF(ROUND((BG$8-Config!$C$7)/31,0)&gt;=(Config!$D32+Config!$E32),INDEX(Commandes!$C9:'Commandes'!$BJ9,,COLUMN(BG$8)-COLUMN($C$8)+1-(Config!$D32+Config!$E32)),0)*(1-Config!$F32))*Config!$C32</f>
        <v>0</v>
      </c>
      <c r="BH9" s="95">
        <f>((Config!$F32*Commandes!BH9)+IF(ROUND((BH$8-Config!$C$7)/31,0)&gt;=(Config!$D32+Config!$E32),INDEX(Commandes!$C9:'Commandes'!$BJ9,,COLUMN(BH$8)-COLUMN($C$8)+1-(Config!$D32+Config!$E32)),0)*(1-Config!$F32))*Config!$C32</f>
        <v>0</v>
      </c>
      <c r="BI9" s="95">
        <f>((Config!$F32*Commandes!BI9)+IF(ROUND((BI$8-Config!$C$7)/31,0)&gt;=(Config!$D32+Config!$E32),INDEX(Commandes!$C9:'Commandes'!$BJ9,,COLUMN(BI$8)-COLUMN($C$8)+1-(Config!$D32+Config!$E32)),0)*(1-Config!$F32))*Config!$C32</f>
        <v>0</v>
      </c>
      <c r="BJ9" s="95">
        <f>((Config!$F32*Commandes!BJ9)+IF(ROUND((BJ$8-Config!$C$7)/31,0)&gt;=(Config!$D32+Config!$E32),INDEX(Commandes!$C9:'Commandes'!$BJ9,,COLUMN(BJ$8)-COLUMN($C$8)+1-(Config!$D32+Config!$E32)),0)*(1-Config!$F32))*Config!$C32</f>
        <v>0</v>
      </c>
      <c r="BK9" s="100"/>
    </row>
    <row r="10" spans="2:63">
      <c r="B10" s="71" t="str">
        <f>Config!$B$15</f>
        <v>Activité de revenu 2</v>
      </c>
      <c r="C10" s="95">
        <f>((Config!$F33*Commandes!C10)+IF(ROUND((C$8-Config!$C$7)/31,0)&gt;=(Config!$D33+Config!$E33),INDEX(Commandes!$C10:'Commandes'!$BJ10,,COLUMN(C$8)-COLUMN($C$8)+1-(Config!$D33+Config!$E33)),0)*(1-Config!$F33))*Config!$C33</f>
        <v>0</v>
      </c>
      <c r="D10" s="95">
        <f>((Config!$F33*Commandes!D10)+IF(ROUND((D$8-Config!$C$7)/31,0)&gt;=(Config!$D33+Config!$E33),INDEX(Commandes!$C10:'Commandes'!$BJ10,,COLUMN(D$8)-COLUMN($C$8)+1-(Config!$D33+Config!$E33)),0)*(1-Config!$F33))*Config!$C33</f>
        <v>0</v>
      </c>
      <c r="E10" s="95">
        <f>((Config!$F33*Commandes!E10)+IF(ROUND((E$8-Config!$C$7)/31,0)&gt;=(Config!$D33+Config!$E33),INDEX(Commandes!$C10:'Commandes'!$BJ10,,COLUMN(E$8)-COLUMN($C$8)+1-(Config!$D33+Config!$E33)),0)*(1-Config!$F33))*Config!$C33</f>
        <v>0</v>
      </c>
      <c r="F10" s="95">
        <f>((Config!$F33*Commandes!F10)+IF(ROUND((F$8-Config!$C$7)/31,0)&gt;=(Config!$D33+Config!$E33),INDEX(Commandes!$C10:'Commandes'!$BJ10,,COLUMN(F$8)-COLUMN($C$8)+1-(Config!$D33+Config!$E33)),0)*(1-Config!$F33))*Config!$C33</f>
        <v>0</v>
      </c>
      <c r="G10" s="95">
        <f>((Config!$F33*Commandes!G10)+IF(ROUND((G$8-Config!$C$7)/31,0)&gt;=(Config!$D33+Config!$E33),INDEX(Commandes!$C10:'Commandes'!$BJ10,,COLUMN(G$8)-COLUMN($C$8)+1-(Config!$D33+Config!$E33)),0)*(1-Config!$F33))*Config!$C33</f>
        <v>0</v>
      </c>
      <c r="H10" s="95">
        <f>((Config!$F33*Commandes!H10)+IF(ROUND((H$8-Config!$C$7)/31,0)&gt;=(Config!$D33+Config!$E33),INDEX(Commandes!$C10:'Commandes'!$BJ10,,COLUMN(H$8)-COLUMN($C$8)+1-(Config!$D33+Config!$E33)),0)*(1-Config!$F33))*Config!$C33</f>
        <v>0</v>
      </c>
      <c r="I10" s="95">
        <f>((Config!$F33*Commandes!I10)+IF(ROUND((I$8-Config!$C$7)/31,0)&gt;=(Config!$D33+Config!$E33),INDEX(Commandes!$C10:'Commandes'!$BJ10,,COLUMN(I$8)-COLUMN($C$8)+1-(Config!$D33+Config!$E33)),0)*(1-Config!$F33))*Config!$C33</f>
        <v>0</v>
      </c>
      <c r="J10" s="95">
        <f>((Config!$F33*Commandes!J10)+IF(ROUND((J$8-Config!$C$7)/31,0)&gt;=(Config!$D33+Config!$E33),INDEX(Commandes!$C10:'Commandes'!$BJ10,,COLUMN(J$8)-COLUMN($C$8)+1-(Config!$D33+Config!$E33)),0)*(1-Config!$F33))*Config!$C33</f>
        <v>0</v>
      </c>
      <c r="K10" s="95">
        <f>((Config!$F33*Commandes!K10)+IF(ROUND((K$8-Config!$C$7)/31,0)&gt;=(Config!$D33+Config!$E33),INDEX(Commandes!$C10:'Commandes'!$BJ10,,COLUMN(K$8)-COLUMN($C$8)+1-(Config!$D33+Config!$E33)),0)*(1-Config!$F33))*Config!$C33</f>
        <v>0</v>
      </c>
      <c r="L10" s="95">
        <f>((Config!$F33*Commandes!L10)+IF(ROUND((L$8-Config!$C$7)/31,0)&gt;=(Config!$D33+Config!$E33),INDEX(Commandes!$C10:'Commandes'!$BJ10,,COLUMN(L$8)-COLUMN($C$8)+1-(Config!$D33+Config!$E33)),0)*(1-Config!$F33))*Config!$C33</f>
        <v>0</v>
      </c>
      <c r="M10" s="95">
        <f>((Config!$F33*Commandes!M10)+IF(ROUND((M$8-Config!$C$7)/31,0)&gt;=(Config!$D33+Config!$E33),INDEX(Commandes!$C10:'Commandes'!$BJ10,,COLUMN(M$8)-COLUMN($C$8)+1-(Config!$D33+Config!$E33)),0)*(1-Config!$F33))*Config!$C33</f>
        <v>0</v>
      </c>
      <c r="N10" s="95">
        <f>((Config!$F33*Commandes!N10)+IF(ROUND((N$8-Config!$C$7)/31,0)&gt;=(Config!$D33+Config!$E33),INDEX(Commandes!$C10:'Commandes'!$BJ10,,COLUMN(N$8)-COLUMN($C$8)+1-(Config!$D33+Config!$E33)),0)*(1-Config!$F33))*Config!$C33</f>
        <v>0</v>
      </c>
      <c r="O10" s="95">
        <f>((Config!$F33*Commandes!O10)+IF(ROUND((O$8-Config!$C$7)/31,0)&gt;=(Config!$D33+Config!$E33),INDEX(Commandes!$C10:'Commandes'!$BJ10,,COLUMN(O$8)-COLUMN($C$8)+1-(Config!$D33+Config!$E33)),0)*(1-Config!$F33))*Config!$C33</f>
        <v>0</v>
      </c>
      <c r="P10" s="95">
        <f>((Config!$F33*Commandes!P10)+IF(ROUND((P$8-Config!$C$7)/31,0)&gt;=(Config!$D33+Config!$E33),INDEX(Commandes!$C10:'Commandes'!$BJ10,,COLUMN(P$8)-COLUMN($C$8)+1-(Config!$D33+Config!$E33)),0)*(1-Config!$F33))*Config!$C33</f>
        <v>0</v>
      </c>
      <c r="Q10" s="95">
        <f>((Config!$F33*Commandes!Q10)+IF(ROUND((Q$8-Config!$C$7)/31,0)&gt;=(Config!$D33+Config!$E33),INDEX(Commandes!$C10:'Commandes'!$BJ10,,COLUMN(Q$8)-COLUMN($C$8)+1-(Config!$D33+Config!$E33)),0)*(1-Config!$F33))*Config!$C33</f>
        <v>0</v>
      </c>
      <c r="R10" s="95">
        <f>((Config!$F33*Commandes!R10)+IF(ROUND((R$8-Config!$C$7)/31,0)&gt;=(Config!$D33+Config!$E33),INDEX(Commandes!$C10:'Commandes'!$BJ10,,COLUMN(R$8)-COLUMN($C$8)+1-(Config!$D33+Config!$E33)),0)*(1-Config!$F33))*Config!$C33</f>
        <v>0</v>
      </c>
      <c r="S10" s="95">
        <f>((Config!$F33*Commandes!S10)+IF(ROUND((S$8-Config!$C$7)/31,0)&gt;=(Config!$D33+Config!$E33),INDEX(Commandes!$C10:'Commandes'!$BJ10,,COLUMN(S$8)-COLUMN($C$8)+1-(Config!$D33+Config!$E33)),0)*(1-Config!$F33))*Config!$C33</f>
        <v>0</v>
      </c>
      <c r="T10" s="95">
        <f>((Config!$F33*Commandes!T10)+IF(ROUND((T$8-Config!$C$7)/31,0)&gt;=(Config!$D33+Config!$E33),INDEX(Commandes!$C10:'Commandes'!$BJ10,,COLUMN(T$8)-COLUMN($C$8)+1-(Config!$D33+Config!$E33)),0)*(1-Config!$F33))*Config!$C33</f>
        <v>0</v>
      </c>
      <c r="U10" s="95">
        <f>((Config!$F33*Commandes!U10)+IF(ROUND((U$8-Config!$C$7)/31,0)&gt;=(Config!$D33+Config!$E33),INDEX(Commandes!$C10:'Commandes'!$BJ10,,COLUMN(U$8)-COLUMN($C$8)+1-(Config!$D33+Config!$E33)),0)*(1-Config!$F33))*Config!$C33</f>
        <v>0</v>
      </c>
      <c r="V10" s="95">
        <f>((Config!$F33*Commandes!V10)+IF(ROUND((V$8-Config!$C$7)/31,0)&gt;=(Config!$D33+Config!$E33),INDEX(Commandes!$C10:'Commandes'!$BJ10,,COLUMN(V$8)-COLUMN($C$8)+1-(Config!$D33+Config!$E33)),0)*(1-Config!$F33))*Config!$C33</f>
        <v>0</v>
      </c>
      <c r="W10" s="95">
        <f>((Config!$F33*Commandes!W10)+IF(ROUND((W$8-Config!$C$7)/31,0)&gt;=(Config!$D33+Config!$E33),INDEX(Commandes!$C10:'Commandes'!$BJ10,,COLUMN(W$8)-COLUMN($C$8)+1-(Config!$D33+Config!$E33)),0)*(1-Config!$F33))*Config!$C33</f>
        <v>0</v>
      </c>
      <c r="X10" s="95">
        <f>((Config!$F33*Commandes!X10)+IF(ROUND((X$8-Config!$C$7)/31,0)&gt;=(Config!$D33+Config!$E33),INDEX(Commandes!$C10:'Commandes'!$BJ10,,COLUMN(X$8)-COLUMN($C$8)+1-(Config!$D33+Config!$E33)),0)*(1-Config!$F33))*Config!$C33</f>
        <v>0</v>
      </c>
      <c r="Y10" s="95">
        <f>((Config!$F33*Commandes!Y10)+IF(ROUND((Y$8-Config!$C$7)/31,0)&gt;=(Config!$D33+Config!$E33),INDEX(Commandes!$C10:'Commandes'!$BJ10,,COLUMN(Y$8)-COLUMN($C$8)+1-(Config!$D33+Config!$E33)),0)*(1-Config!$F33))*Config!$C33</f>
        <v>0</v>
      </c>
      <c r="Z10" s="95">
        <f>((Config!$F33*Commandes!Z10)+IF(ROUND((Z$8-Config!$C$7)/31,0)&gt;=(Config!$D33+Config!$E33),INDEX(Commandes!$C10:'Commandes'!$BJ10,,COLUMN(Z$8)-COLUMN($C$8)+1-(Config!$D33+Config!$E33)),0)*(1-Config!$F33))*Config!$C33</f>
        <v>0</v>
      </c>
      <c r="AA10" s="95">
        <f>((Config!$F33*Commandes!AA10)+IF(ROUND((AA$8-Config!$C$7)/31,0)&gt;=(Config!$D33+Config!$E33),INDEX(Commandes!$C10:'Commandes'!$BJ10,,COLUMN(AA$8)-COLUMN($C$8)+1-(Config!$D33+Config!$E33)),0)*(1-Config!$F33))*Config!$C33</f>
        <v>0</v>
      </c>
      <c r="AB10" s="95">
        <f>((Config!$F33*Commandes!AB10)+IF(ROUND((AB$8-Config!$C$7)/31,0)&gt;=(Config!$D33+Config!$E33),INDEX(Commandes!$C10:'Commandes'!$BJ10,,COLUMN(AB$8)-COLUMN($C$8)+1-(Config!$D33+Config!$E33)),0)*(1-Config!$F33))*Config!$C33</f>
        <v>0</v>
      </c>
      <c r="AC10" s="95">
        <f>((Config!$F33*Commandes!AC10)+IF(ROUND((AC$8-Config!$C$7)/31,0)&gt;=(Config!$D33+Config!$E33),INDEX(Commandes!$C10:'Commandes'!$BJ10,,COLUMN(AC$8)-COLUMN($C$8)+1-(Config!$D33+Config!$E33)),0)*(1-Config!$F33))*Config!$C33</f>
        <v>0</v>
      </c>
      <c r="AD10" s="95">
        <f>((Config!$F33*Commandes!AD10)+IF(ROUND((AD$8-Config!$C$7)/31,0)&gt;=(Config!$D33+Config!$E33),INDEX(Commandes!$C10:'Commandes'!$BJ10,,COLUMN(AD$8)-COLUMN($C$8)+1-(Config!$D33+Config!$E33)),0)*(1-Config!$F33))*Config!$C33</f>
        <v>0</v>
      </c>
      <c r="AE10" s="95">
        <f>((Config!$F33*Commandes!AE10)+IF(ROUND((AE$8-Config!$C$7)/31,0)&gt;=(Config!$D33+Config!$E33),INDEX(Commandes!$C10:'Commandes'!$BJ10,,COLUMN(AE$8)-COLUMN($C$8)+1-(Config!$D33+Config!$E33)),0)*(1-Config!$F33))*Config!$C33</f>
        <v>0</v>
      </c>
      <c r="AF10" s="95">
        <f>((Config!$F33*Commandes!AF10)+IF(ROUND((AF$8-Config!$C$7)/31,0)&gt;=(Config!$D33+Config!$E33),INDEX(Commandes!$C10:'Commandes'!$BJ10,,COLUMN(AF$8)-COLUMN($C$8)+1-(Config!$D33+Config!$E33)),0)*(1-Config!$F33))*Config!$C33</f>
        <v>0</v>
      </c>
      <c r="AG10" s="95">
        <f>((Config!$F33*Commandes!AG10)+IF(ROUND((AG$8-Config!$C$7)/31,0)&gt;=(Config!$D33+Config!$E33),INDEX(Commandes!$C10:'Commandes'!$BJ10,,COLUMN(AG$8)-COLUMN($C$8)+1-(Config!$D33+Config!$E33)),0)*(1-Config!$F33))*Config!$C33</f>
        <v>0</v>
      </c>
      <c r="AH10" s="95">
        <f>((Config!$F33*Commandes!AH10)+IF(ROUND((AH$8-Config!$C$7)/31,0)&gt;=(Config!$D33+Config!$E33),INDEX(Commandes!$C10:'Commandes'!$BJ10,,COLUMN(AH$8)-COLUMN($C$8)+1-(Config!$D33+Config!$E33)),0)*(1-Config!$F33))*Config!$C33</f>
        <v>0</v>
      </c>
      <c r="AI10" s="95">
        <f>((Config!$F33*Commandes!AI10)+IF(ROUND((AI$8-Config!$C$7)/31,0)&gt;=(Config!$D33+Config!$E33),INDEX(Commandes!$C10:'Commandes'!$BJ10,,COLUMN(AI$8)-COLUMN($C$8)+1-(Config!$D33+Config!$E33)),0)*(1-Config!$F33))*Config!$C33</f>
        <v>0</v>
      </c>
      <c r="AJ10" s="95">
        <f>((Config!$F33*Commandes!AJ10)+IF(ROUND((AJ$8-Config!$C$7)/31,0)&gt;=(Config!$D33+Config!$E33),INDEX(Commandes!$C10:'Commandes'!$BJ10,,COLUMN(AJ$8)-COLUMN($C$8)+1-(Config!$D33+Config!$E33)),0)*(1-Config!$F33))*Config!$C33</f>
        <v>0</v>
      </c>
      <c r="AK10" s="95">
        <f>((Config!$F33*Commandes!AK10)+IF(ROUND((AK$8-Config!$C$7)/31,0)&gt;=(Config!$D33+Config!$E33),INDEX(Commandes!$C10:'Commandes'!$BJ10,,COLUMN(AK$8)-COLUMN($C$8)+1-(Config!$D33+Config!$E33)),0)*(1-Config!$F33))*Config!$C33</f>
        <v>0</v>
      </c>
      <c r="AL10" s="95">
        <f>((Config!$F33*Commandes!AL10)+IF(ROUND((AL$8-Config!$C$7)/31,0)&gt;=(Config!$D33+Config!$E33),INDEX(Commandes!$C10:'Commandes'!$BJ10,,COLUMN(AL$8)-COLUMN($C$8)+1-(Config!$D33+Config!$E33)),0)*(1-Config!$F33))*Config!$C33</f>
        <v>0</v>
      </c>
      <c r="AM10" s="95">
        <f>((Config!$F33*Commandes!AM10)+IF(ROUND((AM$8-Config!$C$7)/31,0)&gt;=(Config!$D33+Config!$E33),INDEX(Commandes!$C10:'Commandes'!$BJ10,,COLUMN(AM$8)-COLUMN($C$8)+1-(Config!$D33+Config!$E33)),0)*(1-Config!$F33))*Config!$C33</f>
        <v>0</v>
      </c>
      <c r="AN10" s="95">
        <f>((Config!$F33*Commandes!AN10)+IF(ROUND((AN$8-Config!$C$7)/31,0)&gt;=(Config!$D33+Config!$E33),INDEX(Commandes!$C10:'Commandes'!$BJ10,,COLUMN(AN$8)-COLUMN($C$8)+1-(Config!$D33+Config!$E33)),0)*(1-Config!$F33))*Config!$C33</f>
        <v>0</v>
      </c>
      <c r="AO10" s="95">
        <f>((Config!$F33*Commandes!AO10)+IF(ROUND((AO$8-Config!$C$7)/31,0)&gt;=(Config!$D33+Config!$E33),INDEX(Commandes!$C10:'Commandes'!$BJ10,,COLUMN(AO$8)-COLUMN($C$8)+1-(Config!$D33+Config!$E33)),0)*(1-Config!$F33))*Config!$C33</f>
        <v>0</v>
      </c>
      <c r="AP10" s="95">
        <f>((Config!$F33*Commandes!AP10)+IF(ROUND((AP$8-Config!$C$7)/31,0)&gt;=(Config!$D33+Config!$E33),INDEX(Commandes!$C10:'Commandes'!$BJ10,,COLUMN(AP$8)-COLUMN($C$8)+1-(Config!$D33+Config!$E33)),0)*(1-Config!$F33))*Config!$C33</f>
        <v>0</v>
      </c>
      <c r="AQ10" s="95">
        <f>((Config!$F33*Commandes!AQ10)+IF(ROUND((AQ$8-Config!$C$7)/31,0)&gt;=(Config!$D33+Config!$E33),INDEX(Commandes!$C10:'Commandes'!$BJ10,,COLUMN(AQ$8)-COLUMN($C$8)+1-(Config!$D33+Config!$E33)),0)*(1-Config!$F33))*Config!$C33</f>
        <v>0</v>
      </c>
      <c r="AR10" s="95">
        <f>((Config!$F33*Commandes!AR10)+IF(ROUND((AR$8-Config!$C$7)/31,0)&gt;=(Config!$D33+Config!$E33),INDEX(Commandes!$C10:'Commandes'!$BJ10,,COLUMN(AR$8)-COLUMN($C$8)+1-(Config!$D33+Config!$E33)),0)*(1-Config!$F33))*Config!$C33</f>
        <v>0</v>
      </c>
      <c r="AS10" s="95">
        <f>((Config!$F33*Commandes!AS10)+IF(ROUND((AS$8-Config!$C$7)/31,0)&gt;=(Config!$D33+Config!$E33),INDEX(Commandes!$C10:'Commandes'!$BJ10,,COLUMN(AS$8)-COLUMN($C$8)+1-(Config!$D33+Config!$E33)),0)*(1-Config!$F33))*Config!$C33</f>
        <v>0</v>
      </c>
      <c r="AT10" s="95">
        <f>((Config!$F33*Commandes!AT10)+IF(ROUND((AT$8-Config!$C$7)/31,0)&gt;=(Config!$D33+Config!$E33),INDEX(Commandes!$C10:'Commandes'!$BJ10,,COLUMN(AT$8)-COLUMN($C$8)+1-(Config!$D33+Config!$E33)),0)*(1-Config!$F33))*Config!$C33</f>
        <v>0</v>
      </c>
      <c r="AU10" s="95">
        <f>((Config!$F33*Commandes!AU10)+IF(ROUND((AU$8-Config!$C$7)/31,0)&gt;=(Config!$D33+Config!$E33),INDEX(Commandes!$C10:'Commandes'!$BJ10,,COLUMN(AU$8)-COLUMN($C$8)+1-(Config!$D33+Config!$E33)),0)*(1-Config!$F33))*Config!$C33</f>
        <v>0</v>
      </c>
      <c r="AV10" s="95">
        <f>((Config!$F33*Commandes!AV10)+IF(ROUND((AV$8-Config!$C$7)/31,0)&gt;=(Config!$D33+Config!$E33),INDEX(Commandes!$C10:'Commandes'!$BJ10,,COLUMN(AV$8)-COLUMN($C$8)+1-(Config!$D33+Config!$E33)),0)*(1-Config!$F33))*Config!$C33</f>
        <v>0</v>
      </c>
      <c r="AW10" s="95">
        <f>((Config!$F33*Commandes!AW10)+IF(ROUND((AW$8-Config!$C$7)/31,0)&gt;=(Config!$D33+Config!$E33),INDEX(Commandes!$C10:'Commandes'!$BJ10,,COLUMN(AW$8)-COLUMN($C$8)+1-(Config!$D33+Config!$E33)),0)*(1-Config!$F33))*Config!$C33</f>
        <v>0</v>
      </c>
      <c r="AX10" s="95">
        <f>((Config!$F33*Commandes!AX10)+IF(ROUND((AX$8-Config!$C$7)/31,0)&gt;=(Config!$D33+Config!$E33),INDEX(Commandes!$C10:'Commandes'!$BJ10,,COLUMN(AX$8)-COLUMN($C$8)+1-(Config!$D33+Config!$E33)),0)*(1-Config!$F33))*Config!$C33</f>
        <v>0</v>
      </c>
      <c r="AY10" s="95">
        <f>((Config!$F33*Commandes!AY10)+IF(ROUND((AY$8-Config!$C$7)/31,0)&gt;=(Config!$D33+Config!$E33),INDEX(Commandes!$C10:'Commandes'!$BJ10,,COLUMN(AY$8)-COLUMN($C$8)+1-(Config!$D33+Config!$E33)),0)*(1-Config!$F33))*Config!$C33</f>
        <v>0</v>
      </c>
      <c r="AZ10" s="95">
        <f>((Config!$F33*Commandes!AZ10)+IF(ROUND((AZ$8-Config!$C$7)/31,0)&gt;=(Config!$D33+Config!$E33),INDEX(Commandes!$C10:'Commandes'!$BJ10,,COLUMN(AZ$8)-COLUMN($C$8)+1-(Config!$D33+Config!$E33)),0)*(1-Config!$F33))*Config!$C33</f>
        <v>0</v>
      </c>
      <c r="BA10" s="95">
        <f>((Config!$F33*Commandes!BA10)+IF(ROUND((BA$8-Config!$C$7)/31,0)&gt;=(Config!$D33+Config!$E33),INDEX(Commandes!$C10:'Commandes'!$BJ10,,COLUMN(BA$8)-COLUMN($C$8)+1-(Config!$D33+Config!$E33)),0)*(1-Config!$F33))*Config!$C33</f>
        <v>0</v>
      </c>
      <c r="BB10" s="95">
        <f>((Config!$F33*Commandes!BB10)+IF(ROUND((BB$8-Config!$C$7)/31,0)&gt;=(Config!$D33+Config!$E33),INDEX(Commandes!$C10:'Commandes'!$BJ10,,COLUMN(BB$8)-COLUMN($C$8)+1-(Config!$D33+Config!$E33)),0)*(1-Config!$F33))*Config!$C33</f>
        <v>0</v>
      </c>
      <c r="BC10" s="95">
        <f>((Config!$F33*Commandes!BC10)+IF(ROUND((BC$8-Config!$C$7)/31,0)&gt;=(Config!$D33+Config!$E33),INDEX(Commandes!$C10:'Commandes'!$BJ10,,COLUMN(BC$8)-COLUMN($C$8)+1-(Config!$D33+Config!$E33)),0)*(1-Config!$F33))*Config!$C33</f>
        <v>0</v>
      </c>
      <c r="BD10" s="95">
        <f>((Config!$F33*Commandes!BD10)+IF(ROUND((BD$8-Config!$C$7)/31,0)&gt;=(Config!$D33+Config!$E33),INDEX(Commandes!$C10:'Commandes'!$BJ10,,COLUMN(BD$8)-COLUMN($C$8)+1-(Config!$D33+Config!$E33)),0)*(1-Config!$F33))*Config!$C33</f>
        <v>0</v>
      </c>
      <c r="BE10" s="95">
        <f>((Config!$F33*Commandes!BE10)+IF(ROUND((BE$8-Config!$C$7)/31,0)&gt;=(Config!$D33+Config!$E33),INDEX(Commandes!$C10:'Commandes'!$BJ10,,COLUMN(BE$8)-COLUMN($C$8)+1-(Config!$D33+Config!$E33)),0)*(1-Config!$F33))*Config!$C33</f>
        <v>0</v>
      </c>
      <c r="BF10" s="95">
        <f>((Config!$F33*Commandes!BF10)+IF(ROUND((BF$8-Config!$C$7)/31,0)&gt;=(Config!$D33+Config!$E33),INDEX(Commandes!$C10:'Commandes'!$BJ10,,COLUMN(BF$8)-COLUMN($C$8)+1-(Config!$D33+Config!$E33)),0)*(1-Config!$F33))*Config!$C33</f>
        <v>0</v>
      </c>
      <c r="BG10" s="95">
        <f>((Config!$F33*Commandes!BG10)+IF(ROUND((BG$8-Config!$C$7)/31,0)&gt;=(Config!$D33+Config!$E33),INDEX(Commandes!$C10:'Commandes'!$BJ10,,COLUMN(BG$8)-COLUMN($C$8)+1-(Config!$D33+Config!$E33)),0)*(1-Config!$F33))*Config!$C33</f>
        <v>0</v>
      </c>
      <c r="BH10" s="95">
        <f>((Config!$F33*Commandes!BH10)+IF(ROUND((BH$8-Config!$C$7)/31,0)&gt;=(Config!$D33+Config!$E33),INDEX(Commandes!$C10:'Commandes'!$BJ10,,COLUMN(BH$8)-COLUMN($C$8)+1-(Config!$D33+Config!$E33)),0)*(1-Config!$F33))*Config!$C33</f>
        <v>0</v>
      </c>
      <c r="BI10" s="95">
        <f>((Config!$F33*Commandes!BI10)+IF(ROUND((BI$8-Config!$C$7)/31,0)&gt;=(Config!$D33+Config!$E33),INDEX(Commandes!$C10:'Commandes'!$BJ10,,COLUMN(BI$8)-COLUMN($C$8)+1-(Config!$D33+Config!$E33)),0)*(1-Config!$F33))*Config!$C33</f>
        <v>0</v>
      </c>
      <c r="BJ10" s="95">
        <f>((Config!$F33*Commandes!BJ10)+IF(ROUND((BJ$8-Config!$C$7)/31,0)&gt;=(Config!$D33+Config!$E33),INDEX(Commandes!$C10:'Commandes'!$BJ10,,COLUMN(BJ$8)-COLUMN($C$8)+1-(Config!$D33+Config!$E33)),0)*(1-Config!$F33))*Config!$C33</f>
        <v>0</v>
      </c>
      <c r="BK10" s="100"/>
    </row>
    <row r="11" spans="2:63">
      <c r="B11" s="71" t="str">
        <f>Config!$B$16</f>
        <v>ETC …</v>
      </c>
      <c r="C11" s="95">
        <f>((Config!$F34*Commandes!C11)+IF(ROUND((C$8-Config!$C$7)/31,0)&gt;=(Config!$D34+Config!$E34),INDEX(Commandes!$C11:'Commandes'!$BJ11,,COLUMN(C$8)-COLUMN($C$8)+1-(Config!$D34+Config!$E34)),0)*(1-Config!$F34))*Config!$C34</f>
        <v>0</v>
      </c>
      <c r="D11" s="95">
        <f>((Config!$F34*Commandes!D11)+IF(ROUND((D$8-Config!$C$7)/31,0)&gt;=(Config!$D34+Config!$E34),INDEX(Commandes!$C11:'Commandes'!$BJ11,,COLUMN(D$8)-COLUMN($C$8)+1-(Config!$D34+Config!$E34)),0)*(1-Config!$F34))*Config!$C34</f>
        <v>0</v>
      </c>
      <c r="E11" s="95">
        <f>((Config!$F34*Commandes!E11)+IF(ROUND((E$8-Config!$C$7)/31,0)&gt;=(Config!$D34+Config!$E34),INDEX(Commandes!$C11:'Commandes'!$BJ11,,COLUMN(E$8)-COLUMN($C$8)+1-(Config!$D34+Config!$E34)),0)*(1-Config!$F34))*Config!$C34</f>
        <v>0</v>
      </c>
      <c r="F11" s="95">
        <f>((Config!$F34*Commandes!F11)+IF(ROUND((F$8-Config!$C$7)/31,0)&gt;=(Config!$D34+Config!$E34),INDEX(Commandes!$C11:'Commandes'!$BJ11,,COLUMN(F$8)-COLUMN($C$8)+1-(Config!$D34+Config!$E34)),0)*(1-Config!$F34))*Config!$C34</f>
        <v>0</v>
      </c>
      <c r="G11" s="95">
        <f>((Config!$F34*Commandes!G11)+IF(ROUND((G$8-Config!$C$7)/31,0)&gt;=(Config!$D34+Config!$E34),INDEX(Commandes!$C11:'Commandes'!$BJ11,,COLUMN(G$8)-COLUMN($C$8)+1-(Config!$D34+Config!$E34)),0)*(1-Config!$F34))*Config!$C34</f>
        <v>0</v>
      </c>
      <c r="H11" s="95">
        <f>((Config!$F34*Commandes!H11)+IF(ROUND((H$8-Config!$C$7)/31,0)&gt;=(Config!$D34+Config!$E34),INDEX(Commandes!$C11:'Commandes'!$BJ11,,COLUMN(H$8)-COLUMN($C$8)+1-(Config!$D34+Config!$E34)),0)*(1-Config!$F34))*Config!$C34</f>
        <v>0</v>
      </c>
      <c r="I11" s="95">
        <f>((Config!$F34*Commandes!I11)+IF(ROUND((I$8-Config!$C$7)/31,0)&gt;=(Config!$D34+Config!$E34),INDEX(Commandes!$C11:'Commandes'!$BJ11,,COLUMN(I$8)-COLUMN($C$8)+1-(Config!$D34+Config!$E34)),0)*(1-Config!$F34))*Config!$C34</f>
        <v>0</v>
      </c>
      <c r="J11" s="95">
        <f>((Config!$F34*Commandes!J11)+IF(ROUND((J$8-Config!$C$7)/31,0)&gt;=(Config!$D34+Config!$E34),INDEX(Commandes!$C11:'Commandes'!$BJ11,,COLUMN(J$8)-COLUMN($C$8)+1-(Config!$D34+Config!$E34)),0)*(1-Config!$F34))*Config!$C34</f>
        <v>0</v>
      </c>
      <c r="K11" s="95">
        <f>((Config!$F34*Commandes!K11)+IF(ROUND((K$8-Config!$C$7)/31,0)&gt;=(Config!$D34+Config!$E34),INDEX(Commandes!$C11:'Commandes'!$BJ11,,COLUMN(K$8)-COLUMN($C$8)+1-(Config!$D34+Config!$E34)),0)*(1-Config!$F34))*Config!$C34</f>
        <v>0</v>
      </c>
      <c r="L11" s="95">
        <f>((Config!$F34*Commandes!L11)+IF(ROUND((L$8-Config!$C$7)/31,0)&gt;=(Config!$D34+Config!$E34),INDEX(Commandes!$C11:'Commandes'!$BJ11,,COLUMN(L$8)-COLUMN($C$8)+1-(Config!$D34+Config!$E34)),0)*(1-Config!$F34))*Config!$C34</f>
        <v>0</v>
      </c>
      <c r="M11" s="95">
        <f>((Config!$F34*Commandes!M11)+IF(ROUND((M$8-Config!$C$7)/31,0)&gt;=(Config!$D34+Config!$E34),INDEX(Commandes!$C11:'Commandes'!$BJ11,,COLUMN(M$8)-COLUMN($C$8)+1-(Config!$D34+Config!$E34)),0)*(1-Config!$F34))*Config!$C34</f>
        <v>0</v>
      </c>
      <c r="N11" s="95">
        <f>((Config!$F34*Commandes!N11)+IF(ROUND((N$8-Config!$C$7)/31,0)&gt;=(Config!$D34+Config!$E34),INDEX(Commandes!$C11:'Commandes'!$BJ11,,COLUMN(N$8)-COLUMN($C$8)+1-(Config!$D34+Config!$E34)),0)*(1-Config!$F34))*Config!$C34</f>
        <v>0</v>
      </c>
      <c r="O11" s="95">
        <f>((Config!$F34*Commandes!O11)+IF(ROUND((O$8-Config!$C$7)/31,0)&gt;=(Config!$D34+Config!$E34),INDEX(Commandes!$C11:'Commandes'!$BJ11,,COLUMN(O$8)-COLUMN($C$8)+1-(Config!$D34+Config!$E34)),0)*(1-Config!$F34))*Config!$C34</f>
        <v>0</v>
      </c>
      <c r="P11" s="95">
        <f>((Config!$F34*Commandes!P11)+IF(ROUND((P$8-Config!$C$7)/31,0)&gt;=(Config!$D34+Config!$E34),INDEX(Commandes!$C11:'Commandes'!$BJ11,,COLUMN(P$8)-COLUMN($C$8)+1-(Config!$D34+Config!$E34)),0)*(1-Config!$F34))*Config!$C34</f>
        <v>0</v>
      </c>
      <c r="Q11" s="95">
        <f>((Config!$F34*Commandes!Q11)+IF(ROUND((Q$8-Config!$C$7)/31,0)&gt;=(Config!$D34+Config!$E34),INDEX(Commandes!$C11:'Commandes'!$BJ11,,COLUMN(Q$8)-COLUMN($C$8)+1-(Config!$D34+Config!$E34)),0)*(1-Config!$F34))*Config!$C34</f>
        <v>0</v>
      </c>
      <c r="R11" s="95">
        <f>((Config!$F34*Commandes!R11)+IF(ROUND((R$8-Config!$C$7)/31,0)&gt;=(Config!$D34+Config!$E34),INDEX(Commandes!$C11:'Commandes'!$BJ11,,COLUMN(R$8)-COLUMN($C$8)+1-(Config!$D34+Config!$E34)),0)*(1-Config!$F34))*Config!$C34</f>
        <v>0</v>
      </c>
      <c r="S11" s="95">
        <f>((Config!$F34*Commandes!S11)+IF(ROUND((S$8-Config!$C$7)/31,0)&gt;=(Config!$D34+Config!$E34),INDEX(Commandes!$C11:'Commandes'!$BJ11,,COLUMN(S$8)-COLUMN($C$8)+1-(Config!$D34+Config!$E34)),0)*(1-Config!$F34))*Config!$C34</f>
        <v>0</v>
      </c>
      <c r="T11" s="95">
        <f>((Config!$F34*Commandes!T11)+IF(ROUND((T$8-Config!$C$7)/31,0)&gt;=(Config!$D34+Config!$E34),INDEX(Commandes!$C11:'Commandes'!$BJ11,,COLUMN(T$8)-COLUMN($C$8)+1-(Config!$D34+Config!$E34)),0)*(1-Config!$F34))*Config!$C34</f>
        <v>0</v>
      </c>
      <c r="U11" s="95">
        <f>((Config!$F34*Commandes!U11)+IF(ROUND((U$8-Config!$C$7)/31,0)&gt;=(Config!$D34+Config!$E34),INDEX(Commandes!$C11:'Commandes'!$BJ11,,COLUMN(U$8)-COLUMN($C$8)+1-(Config!$D34+Config!$E34)),0)*(1-Config!$F34))*Config!$C34</f>
        <v>0</v>
      </c>
      <c r="V11" s="95">
        <f>((Config!$F34*Commandes!V11)+IF(ROUND((V$8-Config!$C$7)/31,0)&gt;=(Config!$D34+Config!$E34),INDEX(Commandes!$C11:'Commandes'!$BJ11,,COLUMN(V$8)-COLUMN($C$8)+1-(Config!$D34+Config!$E34)),0)*(1-Config!$F34))*Config!$C34</f>
        <v>0</v>
      </c>
      <c r="W11" s="95">
        <f>((Config!$F34*Commandes!W11)+IF(ROUND((W$8-Config!$C$7)/31,0)&gt;=(Config!$D34+Config!$E34),INDEX(Commandes!$C11:'Commandes'!$BJ11,,COLUMN(W$8)-COLUMN($C$8)+1-(Config!$D34+Config!$E34)),0)*(1-Config!$F34))*Config!$C34</f>
        <v>0</v>
      </c>
      <c r="X11" s="95">
        <f>((Config!$F34*Commandes!X11)+IF(ROUND((X$8-Config!$C$7)/31,0)&gt;=(Config!$D34+Config!$E34),INDEX(Commandes!$C11:'Commandes'!$BJ11,,COLUMN(X$8)-COLUMN($C$8)+1-(Config!$D34+Config!$E34)),0)*(1-Config!$F34))*Config!$C34</f>
        <v>0</v>
      </c>
      <c r="Y11" s="95">
        <f>((Config!$F34*Commandes!Y11)+IF(ROUND((Y$8-Config!$C$7)/31,0)&gt;=(Config!$D34+Config!$E34),INDEX(Commandes!$C11:'Commandes'!$BJ11,,COLUMN(Y$8)-COLUMN($C$8)+1-(Config!$D34+Config!$E34)),0)*(1-Config!$F34))*Config!$C34</f>
        <v>0</v>
      </c>
      <c r="Z11" s="95">
        <f>((Config!$F34*Commandes!Z11)+IF(ROUND((Z$8-Config!$C$7)/31,0)&gt;=(Config!$D34+Config!$E34),INDEX(Commandes!$C11:'Commandes'!$BJ11,,COLUMN(Z$8)-COLUMN($C$8)+1-(Config!$D34+Config!$E34)),0)*(1-Config!$F34))*Config!$C34</f>
        <v>0</v>
      </c>
      <c r="AA11" s="95">
        <f>((Config!$F34*Commandes!AA11)+IF(ROUND((AA$8-Config!$C$7)/31,0)&gt;=(Config!$D34+Config!$E34),INDEX(Commandes!$C11:'Commandes'!$BJ11,,COLUMN(AA$8)-COLUMN($C$8)+1-(Config!$D34+Config!$E34)),0)*(1-Config!$F34))*Config!$C34</f>
        <v>0</v>
      </c>
      <c r="AB11" s="95">
        <f>((Config!$F34*Commandes!AB11)+IF(ROUND((AB$8-Config!$C$7)/31,0)&gt;=(Config!$D34+Config!$E34),INDEX(Commandes!$C11:'Commandes'!$BJ11,,COLUMN(AB$8)-COLUMN($C$8)+1-(Config!$D34+Config!$E34)),0)*(1-Config!$F34))*Config!$C34</f>
        <v>0</v>
      </c>
      <c r="AC11" s="95">
        <f>((Config!$F34*Commandes!AC11)+IF(ROUND((AC$8-Config!$C$7)/31,0)&gt;=(Config!$D34+Config!$E34),INDEX(Commandes!$C11:'Commandes'!$BJ11,,COLUMN(AC$8)-COLUMN($C$8)+1-(Config!$D34+Config!$E34)),0)*(1-Config!$F34))*Config!$C34</f>
        <v>0</v>
      </c>
      <c r="AD11" s="95">
        <f>((Config!$F34*Commandes!AD11)+IF(ROUND((AD$8-Config!$C$7)/31,0)&gt;=(Config!$D34+Config!$E34),INDEX(Commandes!$C11:'Commandes'!$BJ11,,COLUMN(AD$8)-COLUMN($C$8)+1-(Config!$D34+Config!$E34)),0)*(1-Config!$F34))*Config!$C34</f>
        <v>0</v>
      </c>
      <c r="AE11" s="95">
        <f>((Config!$F34*Commandes!AE11)+IF(ROUND((AE$8-Config!$C$7)/31,0)&gt;=(Config!$D34+Config!$E34),INDEX(Commandes!$C11:'Commandes'!$BJ11,,COLUMN(AE$8)-COLUMN($C$8)+1-(Config!$D34+Config!$E34)),0)*(1-Config!$F34))*Config!$C34</f>
        <v>0</v>
      </c>
      <c r="AF11" s="95">
        <f>((Config!$F34*Commandes!AF11)+IF(ROUND((AF$8-Config!$C$7)/31,0)&gt;=(Config!$D34+Config!$E34),INDEX(Commandes!$C11:'Commandes'!$BJ11,,COLUMN(AF$8)-COLUMN($C$8)+1-(Config!$D34+Config!$E34)),0)*(1-Config!$F34))*Config!$C34</f>
        <v>0</v>
      </c>
      <c r="AG11" s="95">
        <f>((Config!$F34*Commandes!AG11)+IF(ROUND((AG$8-Config!$C$7)/31,0)&gt;=(Config!$D34+Config!$E34),INDEX(Commandes!$C11:'Commandes'!$BJ11,,COLUMN(AG$8)-COLUMN($C$8)+1-(Config!$D34+Config!$E34)),0)*(1-Config!$F34))*Config!$C34</f>
        <v>0</v>
      </c>
      <c r="AH11" s="95">
        <f>((Config!$F34*Commandes!AH11)+IF(ROUND((AH$8-Config!$C$7)/31,0)&gt;=(Config!$D34+Config!$E34),INDEX(Commandes!$C11:'Commandes'!$BJ11,,COLUMN(AH$8)-COLUMN($C$8)+1-(Config!$D34+Config!$E34)),0)*(1-Config!$F34))*Config!$C34</f>
        <v>0</v>
      </c>
      <c r="AI11" s="95">
        <f>((Config!$F34*Commandes!AI11)+IF(ROUND((AI$8-Config!$C$7)/31,0)&gt;=(Config!$D34+Config!$E34),INDEX(Commandes!$C11:'Commandes'!$BJ11,,COLUMN(AI$8)-COLUMN($C$8)+1-(Config!$D34+Config!$E34)),0)*(1-Config!$F34))*Config!$C34</f>
        <v>0</v>
      </c>
      <c r="AJ11" s="95">
        <f>((Config!$F34*Commandes!AJ11)+IF(ROUND((AJ$8-Config!$C$7)/31,0)&gt;=(Config!$D34+Config!$E34),INDEX(Commandes!$C11:'Commandes'!$BJ11,,COLUMN(AJ$8)-COLUMN($C$8)+1-(Config!$D34+Config!$E34)),0)*(1-Config!$F34))*Config!$C34</f>
        <v>0</v>
      </c>
      <c r="AK11" s="95">
        <f>((Config!$F34*Commandes!AK11)+IF(ROUND((AK$8-Config!$C$7)/31,0)&gt;=(Config!$D34+Config!$E34),INDEX(Commandes!$C11:'Commandes'!$BJ11,,COLUMN(AK$8)-COLUMN($C$8)+1-(Config!$D34+Config!$E34)),0)*(1-Config!$F34))*Config!$C34</f>
        <v>0</v>
      </c>
      <c r="AL11" s="95">
        <f>((Config!$F34*Commandes!AL11)+IF(ROUND((AL$8-Config!$C$7)/31,0)&gt;=(Config!$D34+Config!$E34),INDEX(Commandes!$C11:'Commandes'!$BJ11,,COLUMN(AL$8)-COLUMN($C$8)+1-(Config!$D34+Config!$E34)),0)*(1-Config!$F34))*Config!$C34</f>
        <v>0</v>
      </c>
      <c r="AM11" s="95">
        <f>((Config!$F34*Commandes!AM11)+IF(ROUND((AM$8-Config!$C$7)/31,0)&gt;=(Config!$D34+Config!$E34),INDEX(Commandes!$C11:'Commandes'!$BJ11,,COLUMN(AM$8)-COLUMN($C$8)+1-(Config!$D34+Config!$E34)),0)*(1-Config!$F34))*Config!$C34</f>
        <v>0</v>
      </c>
      <c r="AN11" s="95">
        <f>((Config!$F34*Commandes!AN11)+IF(ROUND((AN$8-Config!$C$7)/31,0)&gt;=(Config!$D34+Config!$E34),INDEX(Commandes!$C11:'Commandes'!$BJ11,,COLUMN(AN$8)-COLUMN($C$8)+1-(Config!$D34+Config!$E34)),0)*(1-Config!$F34))*Config!$C34</f>
        <v>0</v>
      </c>
      <c r="AO11" s="95">
        <f>((Config!$F34*Commandes!AO11)+IF(ROUND((AO$8-Config!$C$7)/31,0)&gt;=(Config!$D34+Config!$E34),INDEX(Commandes!$C11:'Commandes'!$BJ11,,COLUMN(AO$8)-COLUMN($C$8)+1-(Config!$D34+Config!$E34)),0)*(1-Config!$F34))*Config!$C34</f>
        <v>0</v>
      </c>
      <c r="AP11" s="95">
        <f>((Config!$F34*Commandes!AP11)+IF(ROUND((AP$8-Config!$C$7)/31,0)&gt;=(Config!$D34+Config!$E34),INDEX(Commandes!$C11:'Commandes'!$BJ11,,COLUMN(AP$8)-COLUMN($C$8)+1-(Config!$D34+Config!$E34)),0)*(1-Config!$F34))*Config!$C34</f>
        <v>0</v>
      </c>
      <c r="AQ11" s="95">
        <f>((Config!$F34*Commandes!AQ11)+IF(ROUND((AQ$8-Config!$C$7)/31,0)&gt;=(Config!$D34+Config!$E34),INDEX(Commandes!$C11:'Commandes'!$BJ11,,COLUMN(AQ$8)-COLUMN($C$8)+1-(Config!$D34+Config!$E34)),0)*(1-Config!$F34))*Config!$C34</f>
        <v>0</v>
      </c>
      <c r="AR11" s="95">
        <f>((Config!$F34*Commandes!AR11)+IF(ROUND((AR$8-Config!$C$7)/31,0)&gt;=(Config!$D34+Config!$E34),INDEX(Commandes!$C11:'Commandes'!$BJ11,,COLUMN(AR$8)-COLUMN($C$8)+1-(Config!$D34+Config!$E34)),0)*(1-Config!$F34))*Config!$C34</f>
        <v>0</v>
      </c>
      <c r="AS11" s="95">
        <f>((Config!$F34*Commandes!AS11)+IF(ROUND((AS$8-Config!$C$7)/31,0)&gt;=(Config!$D34+Config!$E34),INDEX(Commandes!$C11:'Commandes'!$BJ11,,COLUMN(AS$8)-COLUMN($C$8)+1-(Config!$D34+Config!$E34)),0)*(1-Config!$F34))*Config!$C34</f>
        <v>0</v>
      </c>
      <c r="AT11" s="95">
        <f>((Config!$F34*Commandes!AT11)+IF(ROUND((AT$8-Config!$C$7)/31,0)&gt;=(Config!$D34+Config!$E34),INDEX(Commandes!$C11:'Commandes'!$BJ11,,COLUMN(AT$8)-COLUMN($C$8)+1-(Config!$D34+Config!$E34)),0)*(1-Config!$F34))*Config!$C34</f>
        <v>0</v>
      </c>
      <c r="AU11" s="95">
        <f>((Config!$F34*Commandes!AU11)+IF(ROUND((AU$8-Config!$C$7)/31,0)&gt;=(Config!$D34+Config!$E34),INDEX(Commandes!$C11:'Commandes'!$BJ11,,COLUMN(AU$8)-COLUMN($C$8)+1-(Config!$D34+Config!$E34)),0)*(1-Config!$F34))*Config!$C34</f>
        <v>0</v>
      </c>
      <c r="AV11" s="95">
        <f>((Config!$F34*Commandes!AV11)+IF(ROUND((AV$8-Config!$C$7)/31,0)&gt;=(Config!$D34+Config!$E34),INDEX(Commandes!$C11:'Commandes'!$BJ11,,COLUMN(AV$8)-COLUMN($C$8)+1-(Config!$D34+Config!$E34)),0)*(1-Config!$F34))*Config!$C34</f>
        <v>0</v>
      </c>
      <c r="AW11" s="95">
        <f>((Config!$F34*Commandes!AW11)+IF(ROUND((AW$8-Config!$C$7)/31,0)&gt;=(Config!$D34+Config!$E34),INDEX(Commandes!$C11:'Commandes'!$BJ11,,COLUMN(AW$8)-COLUMN($C$8)+1-(Config!$D34+Config!$E34)),0)*(1-Config!$F34))*Config!$C34</f>
        <v>0</v>
      </c>
      <c r="AX11" s="95">
        <f>((Config!$F34*Commandes!AX11)+IF(ROUND((AX$8-Config!$C$7)/31,0)&gt;=(Config!$D34+Config!$E34),INDEX(Commandes!$C11:'Commandes'!$BJ11,,COLUMN(AX$8)-COLUMN($C$8)+1-(Config!$D34+Config!$E34)),0)*(1-Config!$F34))*Config!$C34</f>
        <v>0</v>
      </c>
      <c r="AY11" s="95">
        <f>((Config!$F34*Commandes!AY11)+IF(ROUND((AY$8-Config!$C$7)/31,0)&gt;=(Config!$D34+Config!$E34),INDEX(Commandes!$C11:'Commandes'!$BJ11,,COLUMN(AY$8)-COLUMN($C$8)+1-(Config!$D34+Config!$E34)),0)*(1-Config!$F34))*Config!$C34</f>
        <v>0</v>
      </c>
      <c r="AZ11" s="95">
        <f>((Config!$F34*Commandes!AZ11)+IF(ROUND((AZ$8-Config!$C$7)/31,0)&gt;=(Config!$D34+Config!$E34),INDEX(Commandes!$C11:'Commandes'!$BJ11,,COLUMN(AZ$8)-COLUMN($C$8)+1-(Config!$D34+Config!$E34)),0)*(1-Config!$F34))*Config!$C34</f>
        <v>0</v>
      </c>
      <c r="BA11" s="95">
        <f>((Config!$F34*Commandes!BA11)+IF(ROUND((BA$8-Config!$C$7)/31,0)&gt;=(Config!$D34+Config!$E34),INDEX(Commandes!$C11:'Commandes'!$BJ11,,COLUMN(BA$8)-COLUMN($C$8)+1-(Config!$D34+Config!$E34)),0)*(1-Config!$F34))*Config!$C34</f>
        <v>0</v>
      </c>
      <c r="BB11" s="95">
        <f>((Config!$F34*Commandes!BB11)+IF(ROUND((BB$8-Config!$C$7)/31,0)&gt;=(Config!$D34+Config!$E34),INDEX(Commandes!$C11:'Commandes'!$BJ11,,COLUMN(BB$8)-COLUMN($C$8)+1-(Config!$D34+Config!$E34)),0)*(1-Config!$F34))*Config!$C34</f>
        <v>0</v>
      </c>
      <c r="BC11" s="95">
        <f>((Config!$F34*Commandes!BC11)+IF(ROUND((BC$8-Config!$C$7)/31,0)&gt;=(Config!$D34+Config!$E34),INDEX(Commandes!$C11:'Commandes'!$BJ11,,COLUMN(BC$8)-COLUMN($C$8)+1-(Config!$D34+Config!$E34)),0)*(1-Config!$F34))*Config!$C34</f>
        <v>0</v>
      </c>
      <c r="BD11" s="95">
        <f>((Config!$F34*Commandes!BD11)+IF(ROUND((BD$8-Config!$C$7)/31,0)&gt;=(Config!$D34+Config!$E34),INDEX(Commandes!$C11:'Commandes'!$BJ11,,COLUMN(BD$8)-COLUMN($C$8)+1-(Config!$D34+Config!$E34)),0)*(1-Config!$F34))*Config!$C34</f>
        <v>0</v>
      </c>
      <c r="BE11" s="95">
        <f>((Config!$F34*Commandes!BE11)+IF(ROUND((BE$8-Config!$C$7)/31,0)&gt;=(Config!$D34+Config!$E34),INDEX(Commandes!$C11:'Commandes'!$BJ11,,COLUMN(BE$8)-COLUMN($C$8)+1-(Config!$D34+Config!$E34)),0)*(1-Config!$F34))*Config!$C34</f>
        <v>0</v>
      </c>
      <c r="BF11" s="95">
        <f>((Config!$F34*Commandes!BF11)+IF(ROUND((BF$8-Config!$C$7)/31,0)&gt;=(Config!$D34+Config!$E34),INDEX(Commandes!$C11:'Commandes'!$BJ11,,COLUMN(BF$8)-COLUMN($C$8)+1-(Config!$D34+Config!$E34)),0)*(1-Config!$F34))*Config!$C34</f>
        <v>0</v>
      </c>
      <c r="BG11" s="95">
        <f>((Config!$F34*Commandes!BG11)+IF(ROUND((BG$8-Config!$C$7)/31,0)&gt;=(Config!$D34+Config!$E34),INDEX(Commandes!$C11:'Commandes'!$BJ11,,COLUMN(BG$8)-COLUMN($C$8)+1-(Config!$D34+Config!$E34)),0)*(1-Config!$F34))*Config!$C34</f>
        <v>0</v>
      </c>
      <c r="BH11" s="95">
        <f>((Config!$F34*Commandes!BH11)+IF(ROUND((BH$8-Config!$C$7)/31,0)&gt;=(Config!$D34+Config!$E34),INDEX(Commandes!$C11:'Commandes'!$BJ11,,COLUMN(BH$8)-COLUMN($C$8)+1-(Config!$D34+Config!$E34)),0)*(1-Config!$F34))*Config!$C34</f>
        <v>0</v>
      </c>
      <c r="BI11" s="95">
        <f>((Config!$F34*Commandes!BI11)+IF(ROUND((BI$8-Config!$C$7)/31,0)&gt;=(Config!$D34+Config!$E34),INDEX(Commandes!$C11:'Commandes'!$BJ11,,COLUMN(BI$8)-COLUMN($C$8)+1-(Config!$D34+Config!$E34)),0)*(1-Config!$F34))*Config!$C34</f>
        <v>0</v>
      </c>
      <c r="BJ11" s="95">
        <f>((Config!$F34*Commandes!BJ11)+IF(ROUND((BJ$8-Config!$C$7)/31,0)&gt;=(Config!$D34+Config!$E34),INDEX(Commandes!$C11:'Commandes'!$BJ11,,COLUMN(BJ$8)-COLUMN($C$8)+1-(Config!$D34+Config!$E34)),0)*(1-Config!$F34))*Config!$C34</f>
        <v>0</v>
      </c>
      <c r="BK11" s="100"/>
    </row>
    <row r="12" spans="2:63">
      <c r="B12" s="71">
        <f>Config!$B$17</f>
        <v>0</v>
      </c>
      <c r="C12" s="95">
        <f>((Config!$F35*Commandes!C12)+IF(ROUND((C$8-Config!$C$7)/31,0)&gt;=(Config!$D35+Config!$E35),INDEX(Commandes!$C12:'Commandes'!$BJ12,,COLUMN(C$8)-COLUMN($C$8)+1-(Config!$D35+Config!$E35)),0)*(1-Config!$F35))*Config!$C35</f>
        <v>0</v>
      </c>
      <c r="D12" s="95">
        <f>((Config!$F35*Commandes!D12)+IF(ROUND((D$8-Config!$C$7)/31,0)&gt;=(Config!$D35+Config!$E35),INDEX(Commandes!$C12:'Commandes'!$BJ12,,COLUMN(D$8)-COLUMN($C$8)+1-(Config!$D35+Config!$E35)),0)*(1-Config!$F35))*Config!$C35</f>
        <v>0</v>
      </c>
      <c r="E12" s="95">
        <f>((Config!$F35*Commandes!E12)+IF(ROUND((E$8-Config!$C$7)/31,0)&gt;=(Config!$D35+Config!$E35),INDEX(Commandes!$C12:'Commandes'!$BJ12,,COLUMN(E$8)-COLUMN($C$8)+1-(Config!$D35+Config!$E35)),0)*(1-Config!$F35))*Config!$C35</f>
        <v>0</v>
      </c>
      <c r="F12" s="95">
        <f>((Config!$F35*Commandes!F12)+IF(ROUND((F$8-Config!$C$7)/31,0)&gt;=(Config!$D35+Config!$E35),INDEX(Commandes!$C12:'Commandes'!$BJ12,,COLUMN(F$8)-COLUMN($C$8)+1-(Config!$D35+Config!$E35)),0)*(1-Config!$F35))*Config!$C35</f>
        <v>0</v>
      </c>
      <c r="G12" s="95">
        <f>((Config!$F35*Commandes!G12)+IF(ROUND((G$8-Config!$C$7)/31,0)&gt;=(Config!$D35+Config!$E35),INDEX(Commandes!$C12:'Commandes'!$BJ12,,COLUMN(G$8)-COLUMN($C$8)+1-(Config!$D35+Config!$E35)),0)*(1-Config!$F35))*Config!$C35</f>
        <v>0</v>
      </c>
      <c r="H12" s="95">
        <f>((Config!$F35*Commandes!H12)+IF(ROUND((H$8-Config!$C$7)/31,0)&gt;=(Config!$D35+Config!$E35),INDEX(Commandes!$C12:'Commandes'!$BJ12,,COLUMN(H$8)-COLUMN($C$8)+1-(Config!$D35+Config!$E35)),0)*(1-Config!$F35))*Config!$C35</f>
        <v>0</v>
      </c>
      <c r="I12" s="95">
        <f>((Config!$F35*Commandes!I12)+IF(ROUND((I$8-Config!$C$7)/31,0)&gt;=(Config!$D35+Config!$E35),INDEX(Commandes!$C12:'Commandes'!$BJ12,,COLUMN(I$8)-COLUMN($C$8)+1-(Config!$D35+Config!$E35)),0)*(1-Config!$F35))*Config!$C35</f>
        <v>0</v>
      </c>
      <c r="J12" s="95">
        <f>((Config!$F35*Commandes!J12)+IF(ROUND((J$8-Config!$C$7)/31,0)&gt;=(Config!$D35+Config!$E35),INDEX(Commandes!$C12:'Commandes'!$BJ12,,COLUMN(J$8)-COLUMN($C$8)+1-(Config!$D35+Config!$E35)),0)*(1-Config!$F35))*Config!$C35</f>
        <v>0</v>
      </c>
      <c r="K12" s="95">
        <f>((Config!$F35*Commandes!K12)+IF(ROUND((K$8-Config!$C$7)/31,0)&gt;=(Config!$D35+Config!$E35),INDEX(Commandes!$C12:'Commandes'!$BJ12,,COLUMN(K$8)-COLUMN($C$8)+1-(Config!$D35+Config!$E35)),0)*(1-Config!$F35))*Config!$C35</f>
        <v>0</v>
      </c>
      <c r="L12" s="95">
        <f>((Config!$F35*Commandes!L12)+IF(ROUND((L$8-Config!$C$7)/31,0)&gt;=(Config!$D35+Config!$E35),INDEX(Commandes!$C12:'Commandes'!$BJ12,,COLUMN(L$8)-COLUMN($C$8)+1-(Config!$D35+Config!$E35)),0)*(1-Config!$F35))*Config!$C35</f>
        <v>0</v>
      </c>
      <c r="M12" s="95">
        <f>((Config!$F35*Commandes!M12)+IF(ROUND((M$8-Config!$C$7)/31,0)&gt;=(Config!$D35+Config!$E35),INDEX(Commandes!$C12:'Commandes'!$BJ12,,COLUMN(M$8)-COLUMN($C$8)+1-(Config!$D35+Config!$E35)),0)*(1-Config!$F35))*Config!$C35</f>
        <v>0</v>
      </c>
      <c r="N12" s="95">
        <f>((Config!$F35*Commandes!N12)+IF(ROUND((N$8-Config!$C$7)/31,0)&gt;=(Config!$D35+Config!$E35),INDEX(Commandes!$C12:'Commandes'!$BJ12,,COLUMN(N$8)-COLUMN($C$8)+1-(Config!$D35+Config!$E35)),0)*(1-Config!$F35))*Config!$C35</f>
        <v>0</v>
      </c>
      <c r="O12" s="95">
        <f>((Config!$F35*Commandes!O12)+IF(ROUND((O$8-Config!$C$7)/31,0)&gt;=(Config!$D35+Config!$E35),INDEX(Commandes!$C12:'Commandes'!$BJ12,,COLUMN(O$8)-COLUMN($C$8)+1-(Config!$D35+Config!$E35)),0)*(1-Config!$F35))*Config!$C35</f>
        <v>0</v>
      </c>
      <c r="P12" s="95">
        <f>((Config!$F35*Commandes!P12)+IF(ROUND((P$8-Config!$C$7)/31,0)&gt;=(Config!$D35+Config!$E35),INDEX(Commandes!$C12:'Commandes'!$BJ12,,COLUMN(P$8)-COLUMN($C$8)+1-(Config!$D35+Config!$E35)),0)*(1-Config!$F35))*Config!$C35</f>
        <v>0</v>
      </c>
      <c r="Q12" s="95">
        <f>((Config!$F35*Commandes!Q12)+IF(ROUND((Q$8-Config!$C$7)/31,0)&gt;=(Config!$D35+Config!$E35),INDEX(Commandes!$C12:'Commandes'!$BJ12,,COLUMN(Q$8)-COLUMN($C$8)+1-(Config!$D35+Config!$E35)),0)*(1-Config!$F35))*Config!$C35</f>
        <v>0</v>
      </c>
      <c r="R12" s="95">
        <f>((Config!$F35*Commandes!R12)+IF(ROUND((R$8-Config!$C$7)/31,0)&gt;=(Config!$D35+Config!$E35),INDEX(Commandes!$C12:'Commandes'!$BJ12,,COLUMN(R$8)-COLUMN($C$8)+1-(Config!$D35+Config!$E35)),0)*(1-Config!$F35))*Config!$C35</f>
        <v>0</v>
      </c>
      <c r="S12" s="95">
        <f>((Config!$F35*Commandes!S12)+IF(ROUND((S$8-Config!$C$7)/31,0)&gt;=(Config!$D35+Config!$E35),INDEX(Commandes!$C12:'Commandes'!$BJ12,,COLUMN(S$8)-COLUMN($C$8)+1-(Config!$D35+Config!$E35)),0)*(1-Config!$F35))*Config!$C35</f>
        <v>0</v>
      </c>
      <c r="T12" s="95">
        <f>((Config!$F35*Commandes!T12)+IF(ROUND((T$8-Config!$C$7)/31,0)&gt;=(Config!$D35+Config!$E35),INDEX(Commandes!$C12:'Commandes'!$BJ12,,COLUMN(T$8)-COLUMN($C$8)+1-(Config!$D35+Config!$E35)),0)*(1-Config!$F35))*Config!$C35</f>
        <v>0</v>
      </c>
      <c r="U12" s="95">
        <f>((Config!$F35*Commandes!U12)+IF(ROUND((U$8-Config!$C$7)/31,0)&gt;=(Config!$D35+Config!$E35),INDEX(Commandes!$C12:'Commandes'!$BJ12,,COLUMN(U$8)-COLUMN($C$8)+1-(Config!$D35+Config!$E35)),0)*(1-Config!$F35))*Config!$C35</f>
        <v>0</v>
      </c>
      <c r="V12" s="95">
        <f>((Config!$F35*Commandes!V12)+IF(ROUND((V$8-Config!$C$7)/31,0)&gt;=(Config!$D35+Config!$E35),INDEX(Commandes!$C12:'Commandes'!$BJ12,,COLUMN(V$8)-COLUMN($C$8)+1-(Config!$D35+Config!$E35)),0)*(1-Config!$F35))*Config!$C35</f>
        <v>0</v>
      </c>
      <c r="W12" s="95">
        <f>((Config!$F35*Commandes!W12)+IF(ROUND((W$8-Config!$C$7)/31,0)&gt;=(Config!$D35+Config!$E35),INDEX(Commandes!$C12:'Commandes'!$BJ12,,COLUMN(W$8)-COLUMN($C$8)+1-(Config!$D35+Config!$E35)),0)*(1-Config!$F35))*Config!$C35</f>
        <v>0</v>
      </c>
      <c r="X12" s="95">
        <f>((Config!$F35*Commandes!X12)+IF(ROUND((X$8-Config!$C$7)/31,0)&gt;=(Config!$D35+Config!$E35),INDEX(Commandes!$C12:'Commandes'!$BJ12,,COLUMN(X$8)-COLUMN($C$8)+1-(Config!$D35+Config!$E35)),0)*(1-Config!$F35))*Config!$C35</f>
        <v>0</v>
      </c>
      <c r="Y12" s="95">
        <f>((Config!$F35*Commandes!Y12)+IF(ROUND((Y$8-Config!$C$7)/31,0)&gt;=(Config!$D35+Config!$E35),INDEX(Commandes!$C12:'Commandes'!$BJ12,,COLUMN(Y$8)-COLUMN($C$8)+1-(Config!$D35+Config!$E35)),0)*(1-Config!$F35))*Config!$C35</f>
        <v>0</v>
      </c>
      <c r="Z12" s="95">
        <f>((Config!$F35*Commandes!Z12)+IF(ROUND((Z$8-Config!$C$7)/31,0)&gt;=(Config!$D35+Config!$E35),INDEX(Commandes!$C12:'Commandes'!$BJ12,,COLUMN(Z$8)-COLUMN($C$8)+1-(Config!$D35+Config!$E35)),0)*(1-Config!$F35))*Config!$C35</f>
        <v>0</v>
      </c>
      <c r="AA12" s="95">
        <f>((Config!$F35*Commandes!AA12)+IF(ROUND((AA$8-Config!$C$7)/31,0)&gt;=(Config!$D35+Config!$E35),INDEX(Commandes!$C12:'Commandes'!$BJ12,,COLUMN(AA$8)-COLUMN($C$8)+1-(Config!$D35+Config!$E35)),0)*(1-Config!$F35))*Config!$C35</f>
        <v>0</v>
      </c>
      <c r="AB12" s="95">
        <f>((Config!$F35*Commandes!AB12)+IF(ROUND((AB$8-Config!$C$7)/31,0)&gt;=(Config!$D35+Config!$E35),INDEX(Commandes!$C12:'Commandes'!$BJ12,,COLUMN(AB$8)-COLUMN($C$8)+1-(Config!$D35+Config!$E35)),0)*(1-Config!$F35))*Config!$C35</f>
        <v>0</v>
      </c>
      <c r="AC12" s="95">
        <f>((Config!$F35*Commandes!AC12)+IF(ROUND((AC$8-Config!$C$7)/31,0)&gt;=(Config!$D35+Config!$E35),INDEX(Commandes!$C12:'Commandes'!$BJ12,,COLUMN(AC$8)-COLUMN($C$8)+1-(Config!$D35+Config!$E35)),0)*(1-Config!$F35))*Config!$C35</f>
        <v>0</v>
      </c>
      <c r="AD12" s="95">
        <f>((Config!$F35*Commandes!AD12)+IF(ROUND((AD$8-Config!$C$7)/31,0)&gt;=(Config!$D35+Config!$E35),INDEX(Commandes!$C12:'Commandes'!$BJ12,,COLUMN(AD$8)-COLUMN($C$8)+1-(Config!$D35+Config!$E35)),0)*(1-Config!$F35))*Config!$C35</f>
        <v>0</v>
      </c>
      <c r="AE12" s="95">
        <f>((Config!$F35*Commandes!AE12)+IF(ROUND((AE$8-Config!$C$7)/31,0)&gt;=(Config!$D35+Config!$E35),INDEX(Commandes!$C12:'Commandes'!$BJ12,,COLUMN(AE$8)-COLUMN($C$8)+1-(Config!$D35+Config!$E35)),0)*(1-Config!$F35))*Config!$C35</f>
        <v>0</v>
      </c>
      <c r="AF12" s="95">
        <f>((Config!$F35*Commandes!AF12)+IF(ROUND((AF$8-Config!$C$7)/31,0)&gt;=(Config!$D35+Config!$E35),INDEX(Commandes!$C12:'Commandes'!$BJ12,,COLUMN(AF$8)-COLUMN($C$8)+1-(Config!$D35+Config!$E35)),0)*(1-Config!$F35))*Config!$C35</f>
        <v>0</v>
      </c>
      <c r="AG12" s="95">
        <f>((Config!$F35*Commandes!AG12)+IF(ROUND((AG$8-Config!$C$7)/31,0)&gt;=(Config!$D35+Config!$E35),INDEX(Commandes!$C12:'Commandes'!$BJ12,,COLUMN(AG$8)-COLUMN($C$8)+1-(Config!$D35+Config!$E35)),0)*(1-Config!$F35))*Config!$C35</f>
        <v>0</v>
      </c>
      <c r="AH12" s="95">
        <f>((Config!$F35*Commandes!AH12)+IF(ROUND((AH$8-Config!$C$7)/31,0)&gt;=(Config!$D35+Config!$E35),INDEX(Commandes!$C12:'Commandes'!$BJ12,,COLUMN(AH$8)-COLUMN($C$8)+1-(Config!$D35+Config!$E35)),0)*(1-Config!$F35))*Config!$C35</f>
        <v>0</v>
      </c>
      <c r="AI12" s="95">
        <f>((Config!$F35*Commandes!AI12)+IF(ROUND((AI$8-Config!$C$7)/31,0)&gt;=(Config!$D35+Config!$E35),INDEX(Commandes!$C12:'Commandes'!$BJ12,,COLUMN(AI$8)-COLUMN($C$8)+1-(Config!$D35+Config!$E35)),0)*(1-Config!$F35))*Config!$C35</f>
        <v>0</v>
      </c>
      <c r="AJ12" s="95">
        <f>((Config!$F35*Commandes!AJ12)+IF(ROUND((AJ$8-Config!$C$7)/31,0)&gt;=(Config!$D35+Config!$E35),INDEX(Commandes!$C12:'Commandes'!$BJ12,,COLUMN(AJ$8)-COLUMN($C$8)+1-(Config!$D35+Config!$E35)),0)*(1-Config!$F35))*Config!$C35</f>
        <v>0</v>
      </c>
      <c r="AK12" s="95">
        <f>((Config!$F35*Commandes!AK12)+IF(ROUND((AK$8-Config!$C$7)/31,0)&gt;=(Config!$D35+Config!$E35),INDEX(Commandes!$C12:'Commandes'!$BJ12,,COLUMN(AK$8)-COLUMN($C$8)+1-(Config!$D35+Config!$E35)),0)*(1-Config!$F35))*Config!$C35</f>
        <v>0</v>
      </c>
      <c r="AL12" s="95">
        <f>((Config!$F35*Commandes!AL12)+IF(ROUND((AL$8-Config!$C$7)/31,0)&gt;=(Config!$D35+Config!$E35),INDEX(Commandes!$C12:'Commandes'!$BJ12,,COLUMN(AL$8)-COLUMN($C$8)+1-(Config!$D35+Config!$E35)),0)*(1-Config!$F35))*Config!$C35</f>
        <v>0</v>
      </c>
      <c r="AM12" s="95">
        <f>((Config!$F35*Commandes!AM12)+IF(ROUND((AM$8-Config!$C$7)/31,0)&gt;=(Config!$D35+Config!$E35),INDEX(Commandes!$C12:'Commandes'!$BJ12,,COLUMN(AM$8)-COLUMN($C$8)+1-(Config!$D35+Config!$E35)),0)*(1-Config!$F35))*Config!$C35</f>
        <v>0</v>
      </c>
      <c r="AN12" s="95">
        <f>((Config!$F35*Commandes!AN12)+IF(ROUND((AN$8-Config!$C$7)/31,0)&gt;=(Config!$D35+Config!$E35),INDEX(Commandes!$C12:'Commandes'!$BJ12,,COLUMN(AN$8)-COLUMN($C$8)+1-(Config!$D35+Config!$E35)),0)*(1-Config!$F35))*Config!$C35</f>
        <v>0</v>
      </c>
      <c r="AO12" s="95">
        <f>((Config!$F35*Commandes!AO12)+IF(ROUND((AO$8-Config!$C$7)/31,0)&gt;=(Config!$D35+Config!$E35),INDEX(Commandes!$C12:'Commandes'!$BJ12,,COLUMN(AO$8)-COLUMN($C$8)+1-(Config!$D35+Config!$E35)),0)*(1-Config!$F35))*Config!$C35</f>
        <v>0</v>
      </c>
      <c r="AP12" s="95">
        <f>((Config!$F35*Commandes!AP12)+IF(ROUND((AP$8-Config!$C$7)/31,0)&gt;=(Config!$D35+Config!$E35),INDEX(Commandes!$C12:'Commandes'!$BJ12,,COLUMN(AP$8)-COLUMN($C$8)+1-(Config!$D35+Config!$E35)),0)*(1-Config!$F35))*Config!$C35</f>
        <v>0</v>
      </c>
      <c r="AQ12" s="95">
        <f>((Config!$F35*Commandes!AQ12)+IF(ROUND((AQ$8-Config!$C$7)/31,0)&gt;=(Config!$D35+Config!$E35),INDEX(Commandes!$C12:'Commandes'!$BJ12,,COLUMN(AQ$8)-COLUMN($C$8)+1-(Config!$D35+Config!$E35)),0)*(1-Config!$F35))*Config!$C35</f>
        <v>0</v>
      </c>
      <c r="AR12" s="95">
        <f>((Config!$F35*Commandes!AR12)+IF(ROUND((AR$8-Config!$C$7)/31,0)&gt;=(Config!$D35+Config!$E35),INDEX(Commandes!$C12:'Commandes'!$BJ12,,COLUMN(AR$8)-COLUMN($C$8)+1-(Config!$D35+Config!$E35)),0)*(1-Config!$F35))*Config!$C35</f>
        <v>0</v>
      </c>
      <c r="AS12" s="95">
        <f>((Config!$F35*Commandes!AS12)+IF(ROUND((AS$8-Config!$C$7)/31,0)&gt;=(Config!$D35+Config!$E35),INDEX(Commandes!$C12:'Commandes'!$BJ12,,COLUMN(AS$8)-COLUMN($C$8)+1-(Config!$D35+Config!$E35)),0)*(1-Config!$F35))*Config!$C35</f>
        <v>0</v>
      </c>
      <c r="AT12" s="95">
        <f>((Config!$F35*Commandes!AT12)+IF(ROUND((AT$8-Config!$C$7)/31,0)&gt;=(Config!$D35+Config!$E35),INDEX(Commandes!$C12:'Commandes'!$BJ12,,COLUMN(AT$8)-COLUMN($C$8)+1-(Config!$D35+Config!$E35)),0)*(1-Config!$F35))*Config!$C35</f>
        <v>0</v>
      </c>
      <c r="AU12" s="95">
        <f>((Config!$F35*Commandes!AU12)+IF(ROUND((AU$8-Config!$C$7)/31,0)&gt;=(Config!$D35+Config!$E35),INDEX(Commandes!$C12:'Commandes'!$BJ12,,COLUMN(AU$8)-COLUMN($C$8)+1-(Config!$D35+Config!$E35)),0)*(1-Config!$F35))*Config!$C35</f>
        <v>0</v>
      </c>
      <c r="AV12" s="95">
        <f>((Config!$F35*Commandes!AV12)+IF(ROUND((AV$8-Config!$C$7)/31,0)&gt;=(Config!$D35+Config!$E35),INDEX(Commandes!$C12:'Commandes'!$BJ12,,COLUMN(AV$8)-COLUMN($C$8)+1-(Config!$D35+Config!$E35)),0)*(1-Config!$F35))*Config!$C35</f>
        <v>0</v>
      </c>
      <c r="AW12" s="95">
        <f>((Config!$F35*Commandes!AW12)+IF(ROUND((AW$8-Config!$C$7)/31,0)&gt;=(Config!$D35+Config!$E35),INDEX(Commandes!$C12:'Commandes'!$BJ12,,COLUMN(AW$8)-COLUMN($C$8)+1-(Config!$D35+Config!$E35)),0)*(1-Config!$F35))*Config!$C35</f>
        <v>0</v>
      </c>
      <c r="AX12" s="95">
        <f>((Config!$F35*Commandes!AX12)+IF(ROUND((AX$8-Config!$C$7)/31,0)&gt;=(Config!$D35+Config!$E35),INDEX(Commandes!$C12:'Commandes'!$BJ12,,COLUMN(AX$8)-COLUMN($C$8)+1-(Config!$D35+Config!$E35)),0)*(1-Config!$F35))*Config!$C35</f>
        <v>0</v>
      </c>
      <c r="AY12" s="95">
        <f>((Config!$F35*Commandes!AY12)+IF(ROUND((AY$8-Config!$C$7)/31,0)&gt;=(Config!$D35+Config!$E35),INDEX(Commandes!$C12:'Commandes'!$BJ12,,COLUMN(AY$8)-COLUMN($C$8)+1-(Config!$D35+Config!$E35)),0)*(1-Config!$F35))*Config!$C35</f>
        <v>0</v>
      </c>
      <c r="AZ12" s="95">
        <f>((Config!$F35*Commandes!AZ12)+IF(ROUND((AZ$8-Config!$C$7)/31,0)&gt;=(Config!$D35+Config!$E35),INDEX(Commandes!$C12:'Commandes'!$BJ12,,COLUMN(AZ$8)-COLUMN($C$8)+1-(Config!$D35+Config!$E35)),0)*(1-Config!$F35))*Config!$C35</f>
        <v>0</v>
      </c>
      <c r="BA12" s="95">
        <f>((Config!$F35*Commandes!BA12)+IF(ROUND((BA$8-Config!$C$7)/31,0)&gt;=(Config!$D35+Config!$E35),INDEX(Commandes!$C12:'Commandes'!$BJ12,,COLUMN(BA$8)-COLUMN($C$8)+1-(Config!$D35+Config!$E35)),0)*(1-Config!$F35))*Config!$C35</f>
        <v>0</v>
      </c>
      <c r="BB12" s="95">
        <f>((Config!$F35*Commandes!BB12)+IF(ROUND((BB$8-Config!$C$7)/31,0)&gt;=(Config!$D35+Config!$E35),INDEX(Commandes!$C12:'Commandes'!$BJ12,,COLUMN(BB$8)-COLUMN($C$8)+1-(Config!$D35+Config!$E35)),0)*(1-Config!$F35))*Config!$C35</f>
        <v>0</v>
      </c>
      <c r="BC12" s="95">
        <f>((Config!$F35*Commandes!BC12)+IF(ROUND((BC$8-Config!$C$7)/31,0)&gt;=(Config!$D35+Config!$E35),INDEX(Commandes!$C12:'Commandes'!$BJ12,,COLUMN(BC$8)-COLUMN($C$8)+1-(Config!$D35+Config!$E35)),0)*(1-Config!$F35))*Config!$C35</f>
        <v>0</v>
      </c>
      <c r="BD12" s="95">
        <f>((Config!$F35*Commandes!BD12)+IF(ROUND((BD$8-Config!$C$7)/31,0)&gt;=(Config!$D35+Config!$E35),INDEX(Commandes!$C12:'Commandes'!$BJ12,,COLUMN(BD$8)-COLUMN($C$8)+1-(Config!$D35+Config!$E35)),0)*(1-Config!$F35))*Config!$C35</f>
        <v>0</v>
      </c>
      <c r="BE12" s="95">
        <f>((Config!$F35*Commandes!BE12)+IF(ROUND((BE$8-Config!$C$7)/31,0)&gt;=(Config!$D35+Config!$E35),INDEX(Commandes!$C12:'Commandes'!$BJ12,,COLUMN(BE$8)-COLUMN($C$8)+1-(Config!$D35+Config!$E35)),0)*(1-Config!$F35))*Config!$C35</f>
        <v>0</v>
      </c>
      <c r="BF12" s="95">
        <f>((Config!$F35*Commandes!BF12)+IF(ROUND((BF$8-Config!$C$7)/31,0)&gt;=(Config!$D35+Config!$E35),INDEX(Commandes!$C12:'Commandes'!$BJ12,,COLUMN(BF$8)-COLUMN($C$8)+1-(Config!$D35+Config!$E35)),0)*(1-Config!$F35))*Config!$C35</f>
        <v>0</v>
      </c>
      <c r="BG12" s="95">
        <f>((Config!$F35*Commandes!BG12)+IF(ROUND((BG$8-Config!$C$7)/31,0)&gt;=(Config!$D35+Config!$E35),INDEX(Commandes!$C12:'Commandes'!$BJ12,,COLUMN(BG$8)-COLUMN($C$8)+1-(Config!$D35+Config!$E35)),0)*(1-Config!$F35))*Config!$C35</f>
        <v>0</v>
      </c>
      <c r="BH12" s="95">
        <f>((Config!$F35*Commandes!BH12)+IF(ROUND((BH$8-Config!$C$7)/31,0)&gt;=(Config!$D35+Config!$E35),INDEX(Commandes!$C12:'Commandes'!$BJ12,,COLUMN(BH$8)-COLUMN($C$8)+1-(Config!$D35+Config!$E35)),0)*(1-Config!$F35))*Config!$C35</f>
        <v>0</v>
      </c>
      <c r="BI12" s="95">
        <f>((Config!$F35*Commandes!BI12)+IF(ROUND((BI$8-Config!$C$7)/31,0)&gt;=(Config!$D35+Config!$E35),INDEX(Commandes!$C12:'Commandes'!$BJ12,,COLUMN(BI$8)-COLUMN($C$8)+1-(Config!$D35+Config!$E35)),0)*(1-Config!$F35))*Config!$C35</f>
        <v>0</v>
      </c>
      <c r="BJ12" s="95">
        <f>((Config!$F35*Commandes!BJ12)+IF(ROUND((BJ$8-Config!$C$7)/31,0)&gt;=(Config!$D35+Config!$E35),INDEX(Commandes!$C12:'Commandes'!$BJ12,,COLUMN(BJ$8)-COLUMN($C$8)+1-(Config!$D35+Config!$E35)),0)*(1-Config!$F35))*Config!$C35</f>
        <v>0</v>
      </c>
      <c r="BK12" s="100"/>
    </row>
    <row r="13" spans="2:63">
      <c r="B13" s="71">
        <f>Config!$B$18</f>
        <v>0</v>
      </c>
      <c r="C13" s="95">
        <f>((Config!$F36*Commandes!C13)+IF(ROUND((C$8-Config!$C$7)/31,0)&gt;=(Config!$D36+Config!$E36),INDEX(Commandes!$C13:'Commandes'!$BJ13,,COLUMN(C$8)-COLUMN($C$8)+1-(Config!$D36+Config!$E36)),0)*(1-Config!$F36))*Config!$C36</f>
        <v>0</v>
      </c>
      <c r="D13" s="95">
        <f>((Config!$F36*Commandes!D13)+IF(ROUND((D$8-Config!$C$7)/31,0)&gt;=(Config!$D36+Config!$E36),INDEX(Commandes!$C13:'Commandes'!$BJ13,,COLUMN(D$8)-COLUMN($C$8)+1-(Config!$D36+Config!$E36)),0)*(1-Config!$F36))*Config!$C36</f>
        <v>0</v>
      </c>
      <c r="E13" s="95">
        <f>((Config!$F36*Commandes!E13)+IF(ROUND((E$8-Config!$C$7)/31,0)&gt;=(Config!$D36+Config!$E36),INDEX(Commandes!$C13:'Commandes'!$BJ13,,COLUMN(E$8)-COLUMN($C$8)+1-(Config!$D36+Config!$E36)),0)*(1-Config!$F36))*Config!$C36</f>
        <v>0</v>
      </c>
      <c r="F13" s="95">
        <f>((Config!$F36*Commandes!F13)+IF(ROUND((F$8-Config!$C$7)/31,0)&gt;=(Config!$D36+Config!$E36),INDEX(Commandes!$C13:'Commandes'!$BJ13,,COLUMN(F$8)-COLUMN($C$8)+1-(Config!$D36+Config!$E36)),0)*(1-Config!$F36))*Config!$C36</f>
        <v>0</v>
      </c>
      <c r="G13" s="95">
        <f>((Config!$F36*Commandes!G13)+IF(ROUND((G$8-Config!$C$7)/31,0)&gt;=(Config!$D36+Config!$E36),INDEX(Commandes!$C13:'Commandes'!$BJ13,,COLUMN(G$8)-COLUMN($C$8)+1-(Config!$D36+Config!$E36)),0)*(1-Config!$F36))*Config!$C36</f>
        <v>0</v>
      </c>
      <c r="H13" s="95">
        <f>((Config!$F36*Commandes!H13)+IF(ROUND((H$8-Config!$C$7)/31,0)&gt;=(Config!$D36+Config!$E36),INDEX(Commandes!$C13:'Commandes'!$BJ13,,COLUMN(H$8)-COLUMN($C$8)+1-(Config!$D36+Config!$E36)),0)*(1-Config!$F36))*Config!$C36</f>
        <v>0</v>
      </c>
      <c r="I13" s="95">
        <f>((Config!$F36*Commandes!I13)+IF(ROUND((I$8-Config!$C$7)/31,0)&gt;=(Config!$D36+Config!$E36),INDEX(Commandes!$C13:'Commandes'!$BJ13,,COLUMN(I$8)-COLUMN($C$8)+1-(Config!$D36+Config!$E36)),0)*(1-Config!$F36))*Config!$C36</f>
        <v>0</v>
      </c>
      <c r="J13" s="95">
        <f>((Config!$F36*Commandes!J13)+IF(ROUND((J$8-Config!$C$7)/31,0)&gt;=(Config!$D36+Config!$E36),INDEX(Commandes!$C13:'Commandes'!$BJ13,,COLUMN(J$8)-COLUMN($C$8)+1-(Config!$D36+Config!$E36)),0)*(1-Config!$F36))*Config!$C36</f>
        <v>0</v>
      </c>
      <c r="K13" s="95">
        <f>((Config!$F36*Commandes!K13)+IF(ROUND((K$8-Config!$C$7)/31,0)&gt;=(Config!$D36+Config!$E36),INDEX(Commandes!$C13:'Commandes'!$BJ13,,COLUMN(K$8)-COLUMN($C$8)+1-(Config!$D36+Config!$E36)),0)*(1-Config!$F36))*Config!$C36</f>
        <v>0</v>
      </c>
      <c r="L13" s="95">
        <f>((Config!$F36*Commandes!L13)+IF(ROUND((L$8-Config!$C$7)/31,0)&gt;=(Config!$D36+Config!$E36),INDEX(Commandes!$C13:'Commandes'!$BJ13,,COLUMN(L$8)-COLUMN($C$8)+1-(Config!$D36+Config!$E36)),0)*(1-Config!$F36))*Config!$C36</f>
        <v>0</v>
      </c>
      <c r="M13" s="95">
        <f>((Config!$F36*Commandes!M13)+IF(ROUND((M$8-Config!$C$7)/31,0)&gt;=(Config!$D36+Config!$E36),INDEX(Commandes!$C13:'Commandes'!$BJ13,,COLUMN(M$8)-COLUMN($C$8)+1-(Config!$D36+Config!$E36)),0)*(1-Config!$F36))*Config!$C36</f>
        <v>0</v>
      </c>
      <c r="N13" s="95">
        <f>((Config!$F36*Commandes!N13)+IF(ROUND((N$8-Config!$C$7)/31,0)&gt;=(Config!$D36+Config!$E36),INDEX(Commandes!$C13:'Commandes'!$BJ13,,COLUMN(N$8)-COLUMN($C$8)+1-(Config!$D36+Config!$E36)),0)*(1-Config!$F36))*Config!$C36</f>
        <v>0</v>
      </c>
      <c r="O13" s="95">
        <f>((Config!$F36*Commandes!O13)+IF(ROUND((O$8-Config!$C$7)/31,0)&gt;=(Config!$D36+Config!$E36),INDEX(Commandes!$C13:'Commandes'!$BJ13,,COLUMN(O$8)-COLUMN($C$8)+1-(Config!$D36+Config!$E36)),0)*(1-Config!$F36))*Config!$C36</f>
        <v>0</v>
      </c>
      <c r="P13" s="95">
        <f>((Config!$F36*Commandes!P13)+IF(ROUND((P$8-Config!$C$7)/31,0)&gt;=(Config!$D36+Config!$E36),INDEX(Commandes!$C13:'Commandes'!$BJ13,,COLUMN(P$8)-COLUMN($C$8)+1-(Config!$D36+Config!$E36)),0)*(1-Config!$F36))*Config!$C36</f>
        <v>0</v>
      </c>
      <c r="Q13" s="95">
        <f>((Config!$F36*Commandes!Q13)+IF(ROUND((Q$8-Config!$C$7)/31,0)&gt;=(Config!$D36+Config!$E36),INDEX(Commandes!$C13:'Commandes'!$BJ13,,COLUMN(Q$8)-COLUMN($C$8)+1-(Config!$D36+Config!$E36)),0)*(1-Config!$F36))*Config!$C36</f>
        <v>0</v>
      </c>
      <c r="R13" s="95">
        <f>((Config!$F36*Commandes!R13)+IF(ROUND((R$8-Config!$C$7)/31,0)&gt;=(Config!$D36+Config!$E36),INDEX(Commandes!$C13:'Commandes'!$BJ13,,COLUMN(R$8)-COLUMN($C$8)+1-(Config!$D36+Config!$E36)),0)*(1-Config!$F36))*Config!$C36</f>
        <v>0</v>
      </c>
      <c r="S13" s="95">
        <f>((Config!$F36*Commandes!S13)+IF(ROUND((S$8-Config!$C$7)/31,0)&gt;=(Config!$D36+Config!$E36),INDEX(Commandes!$C13:'Commandes'!$BJ13,,COLUMN(S$8)-COLUMN($C$8)+1-(Config!$D36+Config!$E36)),0)*(1-Config!$F36))*Config!$C36</f>
        <v>0</v>
      </c>
      <c r="T13" s="95">
        <f>((Config!$F36*Commandes!T13)+IF(ROUND((T$8-Config!$C$7)/31,0)&gt;=(Config!$D36+Config!$E36),INDEX(Commandes!$C13:'Commandes'!$BJ13,,COLUMN(T$8)-COLUMN($C$8)+1-(Config!$D36+Config!$E36)),0)*(1-Config!$F36))*Config!$C36</f>
        <v>0</v>
      </c>
      <c r="U13" s="95">
        <f>((Config!$F36*Commandes!U13)+IF(ROUND((U$8-Config!$C$7)/31,0)&gt;=(Config!$D36+Config!$E36),INDEX(Commandes!$C13:'Commandes'!$BJ13,,COLUMN(U$8)-COLUMN($C$8)+1-(Config!$D36+Config!$E36)),0)*(1-Config!$F36))*Config!$C36</f>
        <v>0</v>
      </c>
      <c r="V13" s="95">
        <f>((Config!$F36*Commandes!V13)+IF(ROUND((V$8-Config!$C$7)/31,0)&gt;=(Config!$D36+Config!$E36),INDEX(Commandes!$C13:'Commandes'!$BJ13,,COLUMN(V$8)-COLUMN($C$8)+1-(Config!$D36+Config!$E36)),0)*(1-Config!$F36))*Config!$C36</f>
        <v>0</v>
      </c>
      <c r="W13" s="95">
        <f>((Config!$F36*Commandes!W13)+IF(ROUND((W$8-Config!$C$7)/31,0)&gt;=(Config!$D36+Config!$E36),INDEX(Commandes!$C13:'Commandes'!$BJ13,,COLUMN(W$8)-COLUMN($C$8)+1-(Config!$D36+Config!$E36)),0)*(1-Config!$F36))*Config!$C36</f>
        <v>0</v>
      </c>
      <c r="X13" s="95">
        <f>((Config!$F36*Commandes!X13)+IF(ROUND((X$8-Config!$C$7)/31,0)&gt;=(Config!$D36+Config!$E36),INDEX(Commandes!$C13:'Commandes'!$BJ13,,COLUMN(X$8)-COLUMN($C$8)+1-(Config!$D36+Config!$E36)),0)*(1-Config!$F36))*Config!$C36</f>
        <v>0</v>
      </c>
      <c r="Y13" s="95">
        <f>((Config!$F36*Commandes!Y13)+IF(ROUND((Y$8-Config!$C$7)/31,0)&gt;=(Config!$D36+Config!$E36),INDEX(Commandes!$C13:'Commandes'!$BJ13,,COLUMN(Y$8)-COLUMN($C$8)+1-(Config!$D36+Config!$E36)),0)*(1-Config!$F36))*Config!$C36</f>
        <v>0</v>
      </c>
      <c r="Z13" s="95">
        <f>((Config!$F36*Commandes!Z13)+IF(ROUND((Z$8-Config!$C$7)/31,0)&gt;=(Config!$D36+Config!$E36),INDEX(Commandes!$C13:'Commandes'!$BJ13,,COLUMN(Z$8)-COLUMN($C$8)+1-(Config!$D36+Config!$E36)),0)*(1-Config!$F36))*Config!$C36</f>
        <v>0</v>
      </c>
      <c r="AA13" s="95">
        <f>((Config!$F36*Commandes!AA13)+IF(ROUND((AA$8-Config!$C$7)/31,0)&gt;=(Config!$D36+Config!$E36),INDEX(Commandes!$C13:'Commandes'!$BJ13,,COLUMN(AA$8)-COLUMN($C$8)+1-(Config!$D36+Config!$E36)),0)*(1-Config!$F36))*Config!$C36</f>
        <v>0</v>
      </c>
      <c r="AB13" s="95">
        <f>((Config!$F36*Commandes!AB13)+IF(ROUND((AB$8-Config!$C$7)/31,0)&gt;=(Config!$D36+Config!$E36),INDEX(Commandes!$C13:'Commandes'!$BJ13,,COLUMN(AB$8)-COLUMN($C$8)+1-(Config!$D36+Config!$E36)),0)*(1-Config!$F36))*Config!$C36</f>
        <v>0</v>
      </c>
      <c r="AC13" s="95">
        <f>((Config!$F36*Commandes!AC13)+IF(ROUND((AC$8-Config!$C$7)/31,0)&gt;=(Config!$D36+Config!$E36),INDEX(Commandes!$C13:'Commandes'!$BJ13,,COLUMN(AC$8)-COLUMN($C$8)+1-(Config!$D36+Config!$E36)),0)*(1-Config!$F36))*Config!$C36</f>
        <v>0</v>
      </c>
      <c r="AD13" s="95">
        <f>((Config!$F36*Commandes!AD13)+IF(ROUND((AD$8-Config!$C$7)/31,0)&gt;=(Config!$D36+Config!$E36),INDEX(Commandes!$C13:'Commandes'!$BJ13,,COLUMN(AD$8)-COLUMN($C$8)+1-(Config!$D36+Config!$E36)),0)*(1-Config!$F36))*Config!$C36</f>
        <v>0</v>
      </c>
      <c r="AE13" s="95">
        <f>((Config!$F36*Commandes!AE13)+IF(ROUND((AE$8-Config!$C$7)/31,0)&gt;=(Config!$D36+Config!$E36),INDEX(Commandes!$C13:'Commandes'!$BJ13,,COLUMN(AE$8)-COLUMN($C$8)+1-(Config!$D36+Config!$E36)),0)*(1-Config!$F36))*Config!$C36</f>
        <v>0</v>
      </c>
      <c r="AF13" s="95">
        <f>((Config!$F36*Commandes!AF13)+IF(ROUND((AF$8-Config!$C$7)/31,0)&gt;=(Config!$D36+Config!$E36),INDEX(Commandes!$C13:'Commandes'!$BJ13,,COLUMN(AF$8)-COLUMN($C$8)+1-(Config!$D36+Config!$E36)),0)*(1-Config!$F36))*Config!$C36</f>
        <v>0</v>
      </c>
      <c r="AG13" s="95">
        <f>((Config!$F36*Commandes!AG13)+IF(ROUND((AG$8-Config!$C$7)/31,0)&gt;=(Config!$D36+Config!$E36),INDEX(Commandes!$C13:'Commandes'!$BJ13,,COLUMN(AG$8)-COLUMN($C$8)+1-(Config!$D36+Config!$E36)),0)*(1-Config!$F36))*Config!$C36</f>
        <v>0</v>
      </c>
      <c r="AH13" s="95">
        <f>((Config!$F36*Commandes!AH13)+IF(ROUND((AH$8-Config!$C$7)/31,0)&gt;=(Config!$D36+Config!$E36),INDEX(Commandes!$C13:'Commandes'!$BJ13,,COLUMN(AH$8)-COLUMN($C$8)+1-(Config!$D36+Config!$E36)),0)*(1-Config!$F36))*Config!$C36</f>
        <v>0</v>
      </c>
      <c r="AI13" s="95">
        <f>((Config!$F36*Commandes!AI13)+IF(ROUND((AI$8-Config!$C$7)/31,0)&gt;=(Config!$D36+Config!$E36),INDEX(Commandes!$C13:'Commandes'!$BJ13,,COLUMN(AI$8)-COLUMN($C$8)+1-(Config!$D36+Config!$E36)),0)*(1-Config!$F36))*Config!$C36</f>
        <v>0</v>
      </c>
      <c r="AJ13" s="95">
        <f>((Config!$F36*Commandes!AJ13)+IF(ROUND((AJ$8-Config!$C$7)/31,0)&gt;=(Config!$D36+Config!$E36),INDEX(Commandes!$C13:'Commandes'!$BJ13,,COLUMN(AJ$8)-COLUMN($C$8)+1-(Config!$D36+Config!$E36)),0)*(1-Config!$F36))*Config!$C36</f>
        <v>0</v>
      </c>
      <c r="AK13" s="95">
        <f>((Config!$F36*Commandes!AK13)+IF(ROUND((AK$8-Config!$C$7)/31,0)&gt;=(Config!$D36+Config!$E36),INDEX(Commandes!$C13:'Commandes'!$BJ13,,COLUMN(AK$8)-COLUMN($C$8)+1-(Config!$D36+Config!$E36)),0)*(1-Config!$F36))*Config!$C36</f>
        <v>0</v>
      </c>
      <c r="AL13" s="95">
        <f>((Config!$F36*Commandes!AL13)+IF(ROUND((AL$8-Config!$C$7)/31,0)&gt;=(Config!$D36+Config!$E36),INDEX(Commandes!$C13:'Commandes'!$BJ13,,COLUMN(AL$8)-COLUMN($C$8)+1-(Config!$D36+Config!$E36)),0)*(1-Config!$F36))*Config!$C36</f>
        <v>0</v>
      </c>
      <c r="AM13" s="95">
        <f>((Config!$F36*Commandes!AM13)+IF(ROUND((AM$8-Config!$C$7)/31,0)&gt;=(Config!$D36+Config!$E36),INDEX(Commandes!$C13:'Commandes'!$BJ13,,COLUMN(AM$8)-COLUMN($C$8)+1-(Config!$D36+Config!$E36)),0)*(1-Config!$F36))*Config!$C36</f>
        <v>0</v>
      </c>
      <c r="AN13" s="95">
        <f>((Config!$F36*Commandes!AN13)+IF(ROUND((AN$8-Config!$C$7)/31,0)&gt;=(Config!$D36+Config!$E36),INDEX(Commandes!$C13:'Commandes'!$BJ13,,COLUMN(AN$8)-COLUMN($C$8)+1-(Config!$D36+Config!$E36)),0)*(1-Config!$F36))*Config!$C36</f>
        <v>0</v>
      </c>
      <c r="AO13" s="95">
        <f>((Config!$F36*Commandes!AO13)+IF(ROUND((AO$8-Config!$C$7)/31,0)&gt;=(Config!$D36+Config!$E36),INDEX(Commandes!$C13:'Commandes'!$BJ13,,COLUMN(AO$8)-COLUMN($C$8)+1-(Config!$D36+Config!$E36)),0)*(1-Config!$F36))*Config!$C36</f>
        <v>0</v>
      </c>
      <c r="AP13" s="95">
        <f>((Config!$F36*Commandes!AP13)+IF(ROUND((AP$8-Config!$C$7)/31,0)&gt;=(Config!$D36+Config!$E36),INDEX(Commandes!$C13:'Commandes'!$BJ13,,COLUMN(AP$8)-COLUMN($C$8)+1-(Config!$D36+Config!$E36)),0)*(1-Config!$F36))*Config!$C36</f>
        <v>0</v>
      </c>
      <c r="AQ13" s="95">
        <f>((Config!$F36*Commandes!AQ13)+IF(ROUND((AQ$8-Config!$C$7)/31,0)&gt;=(Config!$D36+Config!$E36),INDEX(Commandes!$C13:'Commandes'!$BJ13,,COLUMN(AQ$8)-COLUMN($C$8)+1-(Config!$D36+Config!$E36)),0)*(1-Config!$F36))*Config!$C36</f>
        <v>0</v>
      </c>
      <c r="AR13" s="95">
        <f>((Config!$F36*Commandes!AR13)+IF(ROUND((AR$8-Config!$C$7)/31,0)&gt;=(Config!$D36+Config!$E36),INDEX(Commandes!$C13:'Commandes'!$BJ13,,COLUMN(AR$8)-COLUMN($C$8)+1-(Config!$D36+Config!$E36)),0)*(1-Config!$F36))*Config!$C36</f>
        <v>0</v>
      </c>
      <c r="AS13" s="95">
        <f>((Config!$F36*Commandes!AS13)+IF(ROUND((AS$8-Config!$C$7)/31,0)&gt;=(Config!$D36+Config!$E36),INDEX(Commandes!$C13:'Commandes'!$BJ13,,COLUMN(AS$8)-COLUMN($C$8)+1-(Config!$D36+Config!$E36)),0)*(1-Config!$F36))*Config!$C36</f>
        <v>0</v>
      </c>
      <c r="AT13" s="95">
        <f>((Config!$F36*Commandes!AT13)+IF(ROUND((AT$8-Config!$C$7)/31,0)&gt;=(Config!$D36+Config!$E36),INDEX(Commandes!$C13:'Commandes'!$BJ13,,COLUMN(AT$8)-COLUMN($C$8)+1-(Config!$D36+Config!$E36)),0)*(1-Config!$F36))*Config!$C36</f>
        <v>0</v>
      </c>
      <c r="AU13" s="95">
        <f>((Config!$F36*Commandes!AU13)+IF(ROUND((AU$8-Config!$C$7)/31,0)&gt;=(Config!$D36+Config!$E36),INDEX(Commandes!$C13:'Commandes'!$BJ13,,COLUMN(AU$8)-COLUMN($C$8)+1-(Config!$D36+Config!$E36)),0)*(1-Config!$F36))*Config!$C36</f>
        <v>0</v>
      </c>
      <c r="AV13" s="95">
        <f>((Config!$F36*Commandes!AV13)+IF(ROUND((AV$8-Config!$C$7)/31,0)&gt;=(Config!$D36+Config!$E36),INDEX(Commandes!$C13:'Commandes'!$BJ13,,COLUMN(AV$8)-COLUMN($C$8)+1-(Config!$D36+Config!$E36)),0)*(1-Config!$F36))*Config!$C36</f>
        <v>0</v>
      </c>
      <c r="AW13" s="95">
        <f>((Config!$F36*Commandes!AW13)+IF(ROUND((AW$8-Config!$C$7)/31,0)&gt;=(Config!$D36+Config!$E36),INDEX(Commandes!$C13:'Commandes'!$BJ13,,COLUMN(AW$8)-COLUMN($C$8)+1-(Config!$D36+Config!$E36)),0)*(1-Config!$F36))*Config!$C36</f>
        <v>0</v>
      </c>
      <c r="AX13" s="95">
        <f>((Config!$F36*Commandes!AX13)+IF(ROUND((AX$8-Config!$C$7)/31,0)&gt;=(Config!$D36+Config!$E36),INDEX(Commandes!$C13:'Commandes'!$BJ13,,COLUMN(AX$8)-COLUMN($C$8)+1-(Config!$D36+Config!$E36)),0)*(1-Config!$F36))*Config!$C36</f>
        <v>0</v>
      </c>
      <c r="AY13" s="95">
        <f>((Config!$F36*Commandes!AY13)+IF(ROUND((AY$8-Config!$C$7)/31,0)&gt;=(Config!$D36+Config!$E36),INDEX(Commandes!$C13:'Commandes'!$BJ13,,COLUMN(AY$8)-COLUMN($C$8)+1-(Config!$D36+Config!$E36)),0)*(1-Config!$F36))*Config!$C36</f>
        <v>0</v>
      </c>
      <c r="AZ13" s="95">
        <f>((Config!$F36*Commandes!AZ13)+IF(ROUND((AZ$8-Config!$C$7)/31,0)&gt;=(Config!$D36+Config!$E36),INDEX(Commandes!$C13:'Commandes'!$BJ13,,COLUMN(AZ$8)-COLUMN($C$8)+1-(Config!$D36+Config!$E36)),0)*(1-Config!$F36))*Config!$C36</f>
        <v>0</v>
      </c>
      <c r="BA13" s="95">
        <f>((Config!$F36*Commandes!BA13)+IF(ROUND((BA$8-Config!$C$7)/31,0)&gt;=(Config!$D36+Config!$E36),INDEX(Commandes!$C13:'Commandes'!$BJ13,,COLUMN(BA$8)-COLUMN($C$8)+1-(Config!$D36+Config!$E36)),0)*(1-Config!$F36))*Config!$C36</f>
        <v>0</v>
      </c>
      <c r="BB13" s="95">
        <f>((Config!$F36*Commandes!BB13)+IF(ROUND((BB$8-Config!$C$7)/31,0)&gt;=(Config!$D36+Config!$E36),INDEX(Commandes!$C13:'Commandes'!$BJ13,,COLUMN(BB$8)-COLUMN($C$8)+1-(Config!$D36+Config!$E36)),0)*(1-Config!$F36))*Config!$C36</f>
        <v>0</v>
      </c>
      <c r="BC13" s="95">
        <f>((Config!$F36*Commandes!BC13)+IF(ROUND((BC$8-Config!$C$7)/31,0)&gt;=(Config!$D36+Config!$E36),INDEX(Commandes!$C13:'Commandes'!$BJ13,,COLUMN(BC$8)-COLUMN($C$8)+1-(Config!$D36+Config!$E36)),0)*(1-Config!$F36))*Config!$C36</f>
        <v>0</v>
      </c>
      <c r="BD13" s="95">
        <f>((Config!$F36*Commandes!BD13)+IF(ROUND((BD$8-Config!$C$7)/31,0)&gt;=(Config!$D36+Config!$E36),INDEX(Commandes!$C13:'Commandes'!$BJ13,,COLUMN(BD$8)-COLUMN($C$8)+1-(Config!$D36+Config!$E36)),0)*(1-Config!$F36))*Config!$C36</f>
        <v>0</v>
      </c>
      <c r="BE13" s="95">
        <f>((Config!$F36*Commandes!BE13)+IF(ROUND((BE$8-Config!$C$7)/31,0)&gt;=(Config!$D36+Config!$E36),INDEX(Commandes!$C13:'Commandes'!$BJ13,,COLUMN(BE$8)-COLUMN($C$8)+1-(Config!$D36+Config!$E36)),0)*(1-Config!$F36))*Config!$C36</f>
        <v>0</v>
      </c>
      <c r="BF13" s="95">
        <f>((Config!$F36*Commandes!BF13)+IF(ROUND((BF$8-Config!$C$7)/31,0)&gt;=(Config!$D36+Config!$E36),INDEX(Commandes!$C13:'Commandes'!$BJ13,,COLUMN(BF$8)-COLUMN($C$8)+1-(Config!$D36+Config!$E36)),0)*(1-Config!$F36))*Config!$C36</f>
        <v>0</v>
      </c>
      <c r="BG13" s="95">
        <f>((Config!$F36*Commandes!BG13)+IF(ROUND((BG$8-Config!$C$7)/31,0)&gt;=(Config!$D36+Config!$E36),INDEX(Commandes!$C13:'Commandes'!$BJ13,,COLUMN(BG$8)-COLUMN($C$8)+1-(Config!$D36+Config!$E36)),0)*(1-Config!$F36))*Config!$C36</f>
        <v>0</v>
      </c>
      <c r="BH13" s="95">
        <f>((Config!$F36*Commandes!BH13)+IF(ROUND((BH$8-Config!$C$7)/31,0)&gt;=(Config!$D36+Config!$E36),INDEX(Commandes!$C13:'Commandes'!$BJ13,,COLUMN(BH$8)-COLUMN($C$8)+1-(Config!$D36+Config!$E36)),0)*(1-Config!$F36))*Config!$C36</f>
        <v>0</v>
      </c>
      <c r="BI13" s="95">
        <f>((Config!$F36*Commandes!BI13)+IF(ROUND((BI$8-Config!$C$7)/31,0)&gt;=(Config!$D36+Config!$E36),INDEX(Commandes!$C13:'Commandes'!$BJ13,,COLUMN(BI$8)-COLUMN($C$8)+1-(Config!$D36+Config!$E36)),0)*(1-Config!$F36))*Config!$C36</f>
        <v>0</v>
      </c>
      <c r="BJ13" s="95">
        <f>((Config!$F36*Commandes!BJ13)+IF(ROUND((BJ$8-Config!$C$7)/31,0)&gt;=(Config!$D36+Config!$E36),INDEX(Commandes!$C13:'Commandes'!$BJ13,,COLUMN(BJ$8)-COLUMN($C$8)+1-(Config!$D36+Config!$E36)),0)*(1-Config!$F36))*Config!$C36</f>
        <v>0</v>
      </c>
      <c r="BK13" s="100"/>
    </row>
    <row r="14" spans="2:63">
      <c r="B14" s="71">
        <f>Config!$B$19</f>
        <v>0</v>
      </c>
      <c r="C14" s="95">
        <f>((Config!$F37*Commandes!C14)+IF(ROUND((C$8-Config!$C$7)/31,0)&gt;=(Config!$D37+Config!$E37),INDEX(Commandes!$C14:'Commandes'!$BJ14,,COLUMN(C$8)-COLUMN($C$8)+1-(Config!$D37+Config!$E37)),0)*(1-Config!$F37))*Config!$C37</f>
        <v>0</v>
      </c>
      <c r="D14" s="95">
        <f>((Config!$F37*Commandes!D14)+IF(ROUND((D$8-Config!$C$7)/31,0)&gt;=(Config!$D37+Config!$E37),INDEX(Commandes!$C14:'Commandes'!$BJ14,,COLUMN(D$8)-COLUMN($C$8)+1-(Config!$D37+Config!$E37)),0)*(1-Config!$F37))*Config!$C37</f>
        <v>0</v>
      </c>
      <c r="E14" s="95">
        <f>((Config!$F37*Commandes!E14)+IF(ROUND((E$8-Config!$C$7)/31,0)&gt;=(Config!$D37+Config!$E37),INDEX(Commandes!$C14:'Commandes'!$BJ14,,COLUMN(E$8)-COLUMN($C$8)+1-(Config!$D37+Config!$E37)),0)*(1-Config!$F37))*Config!$C37</f>
        <v>0</v>
      </c>
      <c r="F14" s="95">
        <f>((Config!$F37*Commandes!F14)+IF(ROUND((F$8-Config!$C$7)/31,0)&gt;=(Config!$D37+Config!$E37),INDEX(Commandes!$C14:'Commandes'!$BJ14,,COLUMN(F$8)-COLUMN($C$8)+1-(Config!$D37+Config!$E37)),0)*(1-Config!$F37))*Config!$C37</f>
        <v>0</v>
      </c>
      <c r="G14" s="95">
        <f>((Config!$F37*Commandes!G14)+IF(ROUND((G$8-Config!$C$7)/31,0)&gt;=(Config!$D37+Config!$E37),INDEX(Commandes!$C14:'Commandes'!$BJ14,,COLUMN(G$8)-COLUMN($C$8)+1-(Config!$D37+Config!$E37)),0)*(1-Config!$F37))*Config!$C37</f>
        <v>0</v>
      </c>
      <c r="H14" s="95">
        <f>((Config!$F37*Commandes!H14)+IF(ROUND((H$8-Config!$C$7)/31,0)&gt;=(Config!$D37+Config!$E37),INDEX(Commandes!$C14:'Commandes'!$BJ14,,COLUMN(H$8)-COLUMN($C$8)+1-(Config!$D37+Config!$E37)),0)*(1-Config!$F37))*Config!$C37</f>
        <v>0</v>
      </c>
      <c r="I14" s="95">
        <f>((Config!$F37*Commandes!I14)+IF(ROUND((I$8-Config!$C$7)/31,0)&gt;=(Config!$D37+Config!$E37),INDEX(Commandes!$C14:'Commandes'!$BJ14,,COLUMN(I$8)-COLUMN($C$8)+1-(Config!$D37+Config!$E37)),0)*(1-Config!$F37))*Config!$C37</f>
        <v>0</v>
      </c>
      <c r="J14" s="95">
        <f>((Config!$F37*Commandes!J14)+IF(ROUND((J$8-Config!$C$7)/31,0)&gt;=(Config!$D37+Config!$E37),INDEX(Commandes!$C14:'Commandes'!$BJ14,,COLUMN(J$8)-COLUMN($C$8)+1-(Config!$D37+Config!$E37)),0)*(1-Config!$F37))*Config!$C37</f>
        <v>0</v>
      </c>
      <c r="K14" s="95">
        <f>((Config!$F37*Commandes!K14)+IF(ROUND((K$8-Config!$C$7)/31,0)&gt;=(Config!$D37+Config!$E37),INDEX(Commandes!$C14:'Commandes'!$BJ14,,COLUMN(K$8)-COLUMN($C$8)+1-(Config!$D37+Config!$E37)),0)*(1-Config!$F37))*Config!$C37</f>
        <v>0</v>
      </c>
      <c r="L14" s="95">
        <f>((Config!$F37*Commandes!L14)+IF(ROUND((L$8-Config!$C$7)/31,0)&gt;=(Config!$D37+Config!$E37),INDEX(Commandes!$C14:'Commandes'!$BJ14,,COLUMN(L$8)-COLUMN($C$8)+1-(Config!$D37+Config!$E37)),0)*(1-Config!$F37))*Config!$C37</f>
        <v>0</v>
      </c>
      <c r="M14" s="95">
        <f>((Config!$F37*Commandes!M14)+IF(ROUND((M$8-Config!$C$7)/31,0)&gt;=(Config!$D37+Config!$E37),INDEX(Commandes!$C14:'Commandes'!$BJ14,,COLUMN(M$8)-COLUMN($C$8)+1-(Config!$D37+Config!$E37)),0)*(1-Config!$F37))*Config!$C37</f>
        <v>0</v>
      </c>
      <c r="N14" s="95">
        <f>((Config!$F37*Commandes!N14)+IF(ROUND((N$8-Config!$C$7)/31,0)&gt;=(Config!$D37+Config!$E37),INDEX(Commandes!$C14:'Commandes'!$BJ14,,COLUMN(N$8)-COLUMN($C$8)+1-(Config!$D37+Config!$E37)),0)*(1-Config!$F37))*Config!$C37</f>
        <v>0</v>
      </c>
      <c r="O14" s="95">
        <f>((Config!$F37*Commandes!O14)+IF(ROUND((O$8-Config!$C$7)/31,0)&gt;=(Config!$D37+Config!$E37),INDEX(Commandes!$C14:'Commandes'!$BJ14,,COLUMN(O$8)-COLUMN($C$8)+1-(Config!$D37+Config!$E37)),0)*(1-Config!$F37))*Config!$C37</f>
        <v>0</v>
      </c>
      <c r="P14" s="95">
        <f>((Config!$F37*Commandes!P14)+IF(ROUND((P$8-Config!$C$7)/31,0)&gt;=(Config!$D37+Config!$E37),INDEX(Commandes!$C14:'Commandes'!$BJ14,,COLUMN(P$8)-COLUMN($C$8)+1-(Config!$D37+Config!$E37)),0)*(1-Config!$F37))*Config!$C37</f>
        <v>0</v>
      </c>
      <c r="Q14" s="95">
        <f>((Config!$F37*Commandes!Q14)+IF(ROUND((Q$8-Config!$C$7)/31,0)&gt;=(Config!$D37+Config!$E37),INDEX(Commandes!$C14:'Commandes'!$BJ14,,COLUMN(Q$8)-COLUMN($C$8)+1-(Config!$D37+Config!$E37)),0)*(1-Config!$F37))*Config!$C37</f>
        <v>0</v>
      </c>
      <c r="R14" s="95">
        <f>((Config!$F37*Commandes!R14)+IF(ROUND((R$8-Config!$C$7)/31,0)&gt;=(Config!$D37+Config!$E37),INDEX(Commandes!$C14:'Commandes'!$BJ14,,COLUMN(R$8)-COLUMN($C$8)+1-(Config!$D37+Config!$E37)),0)*(1-Config!$F37))*Config!$C37</f>
        <v>0</v>
      </c>
      <c r="S14" s="95">
        <f>((Config!$F37*Commandes!S14)+IF(ROUND((S$8-Config!$C$7)/31,0)&gt;=(Config!$D37+Config!$E37),INDEX(Commandes!$C14:'Commandes'!$BJ14,,COLUMN(S$8)-COLUMN($C$8)+1-(Config!$D37+Config!$E37)),0)*(1-Config!$F37))*Config!$C37</f>
        <v>0</v>
      </c>
      <c r="T14" s="95">
        <f>((Config!$F37*Commandes!T14)+IF(ROUND((T$8-Config!$C$7)/31,0)&gt;=(Config!$D37+Config!$E37),INDEX(Commandes!$C14:'Commandes'!$BJ14,,COLUMN(T$8)-COLUMN($C$8)+1-(Config!$D37+Config!$E37)),0)*(1-Config!$F37))*Config!$C37</f>
        <v>0</v>
      </c>
      <c r="U14" s="95">
        <f>((Config!$F37*Commandes!U14)+IF(ROUND((U$8-Config!$C$7)/31,0)&gt;=(Config!$D37+Config!$E37),INDEX(Commandes!$C14:'Commandes'!$BJ14,,COLUMN(U$8)-COLUMN($C$8)+1-(Config!$D37+Config!$E37)),0)*(1-Config!$F37))*Config!$C37</f>
        <v>0</v>
      </c>
      <c r="V14" s="95">
        <f>((Config!$F37*Commandes!V14)+IF(ROUND((V$8-Config!$C$7)/31,0)&gt;=(Config!$D37+Config!$E37),INDEX(Commandes!$C14:'Commandes'!$BJ14,,COLUMN(V$8)-COLUMN($C$8)+1-(Config!$D37+Config!$E37)),0)*(1-Config!$F37))*Config!$C37</f>
        <v>0</v>
      </c>
      <c r="W14" s="95">
        <f>((Config!$F37*Commandes!W14)+IF(ROUND((W$8-Config!$C$7)/31,0)&gt;=(Config!$D37+Config!$E37),INDEX(Commandes!$C14:'Commandes'!$BJ14,,COLUMN(W$8)-COLUMN($C$8)+1-(Config!$D37+Config!$E37)),0)*(1-Config!$F37))*Config!$C37</f>
        <v>0</v>
      </c>
      <c r="X14" s="95">
        <f>((Config!$F37*Commandes!X14)+IF(ROUND((X$8-Config!$C$7)/31,0)&gt;=(Config!$D37+Config!$E37),INDEX(Commandes!$C14:'Commandes'!$BJ14,,COLUMN(X$8)-COLUMN($C$8)+1-(Config!$D37+Config!$E37)),0)*(1-Config!$F37))*Config!$C37</f>
        <v>0</v>
      </c>
      <c r="Y14" s="95">
        <f>((Config!$F37*Commandes!Y14)+IF(ROUND((Y$8-Config!$C$7)/31,0)&gt;=(Config!$D37+Config!$E37),INDEX(Commandes!$C14:'Commandes'!$BJ14,,COLUMN(Y$8)-COLUMN($C$8)+1-(Config!$D37+Config!$E37)),0)*(1-Config!$F37))*Config!$C37</f>
        <v>0</v>
      </c>
      <c r="Z14" s="95">
        <f>((Config!$F37*Commandes!Z14)+IF(ROUND((Z$8-Config!$C$7)/31,0)&gt;=(Config!$D37+Config!$E37),INDEX(Commandes!$C14:'Commandes'!$BJ14,,COLUMN(Z$8)-COLUMN($C$8)+1-(Config!$D37+Config!$E37)),0)*(1-Config!$F37))*Config!$C37</f>
        <v>0</v>
      </c>
      <c r="AA14" s="95">
        <f>((Config!$F37*Commandes!AA14)+IF(ROUND((AA$8-Config!$C$7)/31,0)&gt;=(Config!$D37+Config!$E37),INDEX(Commandes!$C14:'Commandes'!$BJ14,,COLUMN(AA$8)-COLUMN($C$8)+1-(Config!$D37+Config!$E37)),0)*(1-Config!$F37))*Config!$C37</f>
        <v>0</v>
      </c>
      <c r="AB14" s="95">
        <f>((Config!$F37*Commandes!AB14)+IF(ROUND((AB$8-Config!$C$7)/31,0)&gt;=(Config!$D37+Config!$E37),INDEX(Commandes!$C14:'Commandes'!$BJ14,,COLUMN(AB$8)-COLUMN($C$8)+1-(Config!$D37+Config!$E37)),0)*(1-Config!$F37))*Config!$C37</f>
        <v>0</v>
      </c>
      <c r="AC14" s="95">
        <f>((Config!$F37*Commandes!AC14)+IF(ROUND((AC$8-Config!$C$7)/31,0)&gt;=(Config!$D37+Config!$E37),INDEX(Commandes!$C14:'Commandes'!$BJ14,,COLUMN(AC$8)-COLUMN($C$8)+1-(Config!$D37+Config!$E37)),0)*(1-Config!$F37))*Config!$C37</f>
        <v>0</v>
      </c>
      <c r="AD14" s="95">
        <f>((Config!$F37*Commandes!AD14)+IF(ROUND((AD$8-Config!$C$7)/31,0)&gt;=(Config!$D37+Config!$E37),INDEX(Commandes!$C14:'Commandes'!$BJ14,,COLUMN(AD$8)-COLUMN($C$8)+1-(Config!$D37+Config!$E37)),0)*(1-Config!$F37))*Config!$C37</f>
        <v>0</v>
      </c>
      <c r="AE14" s="95">
        <f>((Config!$F37*Commandes!AE14)+IF(ROUND((AE$8-Config!$C$7)/31,0)&gt;=(Config!$D37+Config!$E37),INDEX(Commandes!$C14:'Commandes'!$BJ14,,COLUMN(AE$8)-COLUMN($C$8)+1-(Config!$D37+Config!$E37)),0)*(1-Config!$F37))*Config!$C37</f>
        <v>0</v>
      </c>
      <c r="AF14" s="95">
        <f>((Config!$F37*Commandes!AF14)+IF(ROUND((AF$8-Config!$C$7)/31,0)&gt;=(Config!$D37+Config!$E37),INDEX(Commandes!$C14:'Commandes'!$BJ14,,COLUMN(AF$8)-COLUMN($C$8)+1-(Config!$D37+Config!$E37)),0)*(1-Config!$F37))*Config!$C37</f>
        <v>0</v>
      </c>
      <c r="AG14" s="95">
        <f>((Config!$F37*Commandes!AG14)+IF(ROUND((AG$8-Config!$C$7)/31,0)&gt;=(Config!$D37+Config!$E37),INDEX(Commandes!$C14:'Commandes'!$BJ14,,COLUMN(AG$8)-COLUMN($C$8)+1-(Config!$D37+Config!$E37)),0)*(1-Config!$F37))*Config!$C37</f>
        <v>0</v>
      </c>
      <c r="AH14" s="95">
        <f>((Config!$F37*Commandes!AH14)+IF(ROUND((AH$8-Config!$C$7)/31,0)&gt;=(Config!$D37+Config!$E37),INDEX(Commandes!$C14:'Commandes'!$BJ14,,COLUMN(AH$8)-COLUMN($C$8)+1-(Config!$D37+Config!$E37)),0)*(1-Config!$F37))*Config!$C37</f>
        <v>0</v>
      </c>
      <c r="AI14" s="95">
        <f>((Config!$F37*Commandes!AI14)+IF(ROUND((AI$8-Config!$C$7)/31,0)&gt;=(Config!$D37+Config!$E37),INDEX(Commandes!$C14:'Commandes'!$BJ14,,COLUMN(AI$8)-COLUMN($C$8)+1-(Config!$D37+Config!$E37)),0)*(1-Config!$F37))*Config!$C37</f>
        <v>0</v>
      </c>
      <c r="AJ14" s="95">
        <f>((Config!$F37*Commandes!AJ14)+IF(ROUND((AJ$8-Config!$C$7)/31,0)&gt;=(Config!$D37+Config!$E37),INDEX(Commandes!$C14:'Commandes'!$BJ14,,COLUMN(AJ$8)-COLUMN($C$8)+1-(Config!$D37+Config!$E37)),0)*(1-Config!$F37))*Config!$C37</f>
        <v>0</v>
      </c>
      <c r="AK14" s="95">
        <f>((Config!$F37*Commandes!AK14)+IF(ROUND((AK$8-Config!$C$7)/31,0)&gt;=(Config!$D37+Config!$E37),INDEX(Commandes!$C14:'Commandes'!$BJ14,,COLUMN(AK$8)-COLUMN($C$8)+1-(Config!$D37+Config!$E37)),0)*(1-Config!$F37))*Config!$C37</f>
        <v>0</v>
      </c>
      <c r="AL14" s="95">
        <f>((Config!$F37*Commandes!AL14)+IF(ROUND((AL$8-Config!$C$7)/31,0)&gt;=(Config!$D37+Config!$E37),INDEX(Commandes!$C14:'Commandes'!$BJ14,,COLUMN(AL$8)-COLUMN($C$8)+1-(Config!$D37+Config!$E37)),0)*(1-Config!$F37))*Config!$C37</f>
        <v>0</v>
      </c>
      <c r="AM14" s="95">
        <f>((Config!$F37*Commandes!AM14)+IF(ROUND((AM$8-Config!$C$7)/31,0)&gt;=(Config!$D37+Config!$E37),INDEX(Commandes!$C14:'Commandes'!$BJ14,,COLUMN(AM$8)-COLUMN($C$8)+1-(Config!$D37+Config!$E37)),0)*(1-Config!$F37))*Config!$C37</f>
        <v>0</v>
      </c>
      <c r="AN14" s="95">
        <f>((Config!$F37*Commandes!AN14)+IF(ROUND((AN$8-Config!$C$7)/31,0)&gt;=(Config!$D37+Config!$E37),INDEX(Commandes!$C14:'Commandes'!$BJ14,,COLUMN(AN$8)-COLUMN($C$8)+1-(Config!$D37+Config!$E37)),0)*(1-Config!$F37))*Config!$C37</f>
        <v>0</v>
      </c>
      <c r="AO14" s="95">
        <f>((Config!$F37*Commandes!AO14)+IF(ROUND((AO$8-Config!$C$7)/31,0)&gt;=(Config!$D37+Config!$E37),INDEX(Commandes!$C14:'Commandes'!$BJ14,,COLUMN(AO$8)-COLUMN($C$8)+1-(Config!$D37+Config!$E37)),0)*(1-Config!$F37))*Config!$C37</f>
        <v>0</v>
      </c>
      <c r="AP14" s="95">
        <f>((Config!$F37*Commandes!AP14)+IF(ROUND((AP$8-Config!$C$7)/31,0)&gt;=(Config!$D37+Config!$E37),INDEX(Commandes!$C14:'Commandes'!$BJ14,,COLUMN(AP$8)-COLUMN($C$8)+1-(Config!$D37+Config!$E37)),0)*(1-Config!$F37))*Config!$C37</f>
        <v>0</v>
      </c>
      <c r="AQ14" s="95">
        <f>((Config!$F37*Commandes!AQ14)+IF(ROUND((AQ$8-Config!$C$7)/31,0)&gt;=(Config!$D37+Config!$E37),INDEX(Commandes!$C14:'Commandes'!$BJ14,,COLUMN(AQ$8)-COLUMN($C$8)+1-(Config!$D37+Config!$E37)),0)*(1-Config!$F37))*Config!$C37</f>
        <v>0</v>
      </c>
      <c r="AR14" s="95">
        <f>((Config!$F37*Commandes!AR14)+IF(ROUND((AR$8-Config!$C$7)/31,0)&gt;=(Config!$D37+Config!$E37),INDEX(Commandes!$C14:'Commandes'!$BJ14,,COLUMN(AR$8)-COLUMN($C$8)+1-(Config!$D37+Config!$E37)),0)*(1-Config!$F37))*Config!$C37</f>
        <v>0</v>
      </c>
      <c r="AS14" s="95">
        <f>((Config!$F37*Commandes!AS14)+IF(ROUND((AS$8-Config!$C$7)/31,0)&gt;=(Config!$D37+Config!$E37),INDEX(Commandes!$C14:'Commandes'!$BJ14,,COLUMN(AS$8)-COLUMN($C$8)+1-(Config!$D37+Config!$E37)),0)*(1-Config!$F37))*Config!$C37</f>
        <v>0</v>
      </c>
      <c r="AT14" s="95">
        <f>((Config!$F37*Commandes!AT14)+IF(ROUND((AT$8-Config!$C$7)/31,0)&gt;=(Config!$D37+Config!$E37),INDEX(Commandes!$C14:'Commandes'!$BJ14,,COLUMN(AT$8)-COLUMN($C$8)+1-(Config!$D37+Config!$E37)),0)*(1-Config!$F37))*Config!$C37</f>
        <v>0</v>
      </c>
      <c r="AU14" s="95">
        <f>((Config!$F37*Commandes!AU14)+IF(ROUND((AU$8-Config!$C$7)/31,0)&gt;=(Config!$D37+Config!$E37),INDEX(Commandes!$C14:'Commandes'!$BJ14,,COLUMN(AU$8)-COLUMN($C$8)+1-(Config!$D37+Config!$E37)),0)*(1-Config!$F37))*Config!$C37</f>
        <v>0</v>
      </c>
      <c r="AV14" s="95">
        <f>((Config!$F37*Commandes!AV14)+IF(ROUND((AV$8-Config!$C$7)/31,0)&gt;=(Config!$D37+Config!$E37),INDEX(Commandes!$C14:'Commandes'!$BJ14,,COLUMN(AV$8)-COLUMN($C$8)+1-(Config!$D37+Config!$E37)),0)*(1-Config!$F37))*Config!$C37</f>
        <v>0</v>
      </c>
      <c r="AW14" s="95">
        <f>((Config!$F37*Commandes!AW14)+IF(ROUND((AW$8-Config!$C$7)/31,0)&gt;=(Config!$D37+Config!$E37),INDEX(Commandes!$C14:'Commandes'!$BJ14,,COLUMN(AW$8)-COLUMN($C$8)+1-(Config!$D37+Config!$E37)),0)*(1-Config!$F37))*Config!$C37</f>
        <v>0</v>
      </c>
      <c r="AX14" s="95">
        <f>((Config!$F37*Commandes!AX14)+IF(ROUND((AX$8-Config!$C$7)/31,0)&gt;=(Config!$D37+Config!$E37),INDEX(Commandes!$C14:'Commandes'!$BJ14,,COLUMN(AX$8)-COLUMN($C$8)+1-(Config!$D37+Config!$E37)),0)*(1-Config!$F37))*Config!$C37</f>
        <v>0</v>
      </c>
      <c r="AY14" s="95">
        <f>((Config!$F37*Commandes!AY14)+IF(ROUND((AY$8-Config!$C$7)/31,0)&gt;=(Config!$D37+Config!$E37),INDEX(Commandes!$C14:'Commandes'!$BJ14,,COLUMN(AY$8)-COLUMN($C$8)+1-(Config!$D37+Config!$E37)),0)*(1-Config!$F37))*Config!$C37</f>
        <v>0</v>
      </c>
      <c r="AZ14" s="95">
        <f>((Config!$F37*Commandes!AZ14)+IF(ROUND((AZ$8-Config!$C$7)/31,0)&gt;=(Config!$D37+Config!$E37),INDEX(Commandes!$C14:'Commandes'!$BJ14,,COLUMN(AZ$8)-COLUMN($C$8)+1-(Config!$D37+Config!$E37)),0)*(1-Config!$F37))*Config!$C37</f>
        <v>0</v>
      </c>
      <c r="BA14" s="95">
        <f>((Config!$F37*Commandes!BA14)+IF(ROUND((BA$8-Config!$C$7)/31,0)&gt;=(Config!$D37+Config!$E37),INDEX(Commandes!$C14:'Commandes'!$BJ14,,COLUMN(BA$8)-COLUMN($C$8)+1-(Config!$D37+Config!$E37)),0)*(1-Config!$F37))*Config!$C37</f>
        <v>0</v>
      </c>
      <c r="BB14" s="95">
        <f>((Config!$F37*Commandes!BB14)+IF(ROUND((BB$8-Config!$C$7)/31,0)&gt;=(Config!$D37+Config!$E37),INDEX(Commandes!$C14:'Commandes'!$BJ14,,COLUMN(BB$8)-COLUMN($C$8)+1-(Config!$D37+Config!$E37)),0)*(1-Config!$F37))*Config!$C37</f>
        <v>0</v>
      </c>
      <c r="BC14" s="95">
        <f>((Config!$F37*Commandes!BC14)+IF(ROUND((BC$8-Config!$C$7)/31,0)&gt;=(Config!$D37+Config!$E37),INDEX(Commandes!$C14:'Commandes'!$BJ14,,COLUMN(BC$8)-COLUMN($C$8)+1-(Config!$D37+Config!$E37)),0)*(1-Config!$F37))*Config!$C37</f>
        <v>0</v>
      </c>
      <c r="BD14" s="95">
        <f>((Config!$F37*Commandes!BD14)+IF(ROUND((BD$8-Config!$C$7)/31,0)&gt;=(Config!$D37+Config!$E37),INDEX(Commandes!$C14:'Commandes'!$BJ14,,COLUMN(BD$8)-COLUMN($C$8)+1-(Config!$D37+Config!$E37)),0)*(1-Config!$F37))*Config!$C37</f>
        <v>0</v>
      </c>
      <c r="BE14" s="95">
        <f>((Config!$F37*Commandes!BE14)+IF(ROUND((BE$8-Config!$C$7)/31,0)&gt;=(Config!$D37+Config!$E37),INDEX(Commandes!$C14:'Commandes'!$BJ14,,COLUMN(BE$8)-COLUMN($C$8)+1-(Config!$D37+Config!$E37)),0)*(1-Config!$F37))*Config!$C37</f>
        <v>0</v>
      </c>
      <c r="BF14" s="95">
        <f>((Config!$F37*Commandes!BF14)+IF(ROUND((BF$8-Config!$C$7)/31,0)&gt;=(Config!$D37+Config!$E37),INDEX(Commandes!$C14:'Commandes'!$BJ14,,COLUMN(BF$8)-COLUMN($C$8)+1-(Config!$D37+Config!$E37)),0)*(1-Config!$F37))*Config!$C37</f>
        <v>0</v>
      </c>
      <c r="BG14" s="95">
        <f>((Config!$F37*Commandes!BG14)+IF(ROUND((BG$8-Config!$C$7)/31,0)&gt;=(Config!$D37+Config!$E37),INDEX(Commandes!$C14:'Commandes'!$BJ14,,COLUMN(BG$8)-COLUMN($C$8)+1-(Config!$D37+Config!$E37)),0)*(1-Config!$F37))*Config!$C37</f>
        <v>0</v>
      </c>
      <c r="BH14" s="95">
        <f>((Config!$F37*Commandes!BH14)+IF(ROUND((BH$8-Config!$C$7)/31,0)&gt;=(Config!$D37+Config!$E37),INDEX(Commandes!$C14:'Commandes'!$BJ14,,COLUMN(BH$8)-COLUMN($C$8)+1-(Config!$D37+Config!$E37)),0)*(1-Config!$F37))*Config!$C37</f>
        <v>0</v>
      </c>
      <c r="BI14" s="95">
        <f>((Config!$F37*Commandes!BI14)+IF(ROUND((BI$8-Config!$C$7)/31,0)&gt;=(Config!$D37+Config!$E37),INDEX(Commandes!$C14:'Commandes'!$BJ14,,COLUMN(BI$8)-COLUMN($C$8)+1-(Config!$D37+Config!$E37)),0)*(1-Config!$F37))*Config!$C37</f>
        <v>0</v>
      </c>
      <c r="BJ14" s="95">
        <f>((Config!$F37*Commandes!BJ14)+IF(ROUND((BJ$8-Config!$C$7)/31,0)&gt;=(Config!$D37+Config!$E37),INDEX(Commandes!$C14:'Commandes'!$BJ14,,COLUMN(BJ$8)-COLUMN($C$8)+1-(Config!$D37+Config!$E37)),0)*(1-Config!$F37))*Config!$C37</f>
        <v>0</v>
      </c>
      <c r="BK14" s="100"/>
    </row>
    <row r="15" spans="2:63">
      <c r="B15" s="71">
        <f>Config!$B$20</f>
        <v>0</v>
      </c>
      <c r="C15" s="95">
        <f>((Config!$F38*Commandes!C15)+IF(ROUND((C$8-Config!$C$7)/31,0)&gt;=(Config!$D38+Config!$E38),INDEX(Commandes!$C15:'Commandes'!$BJ15,,COLUMN(C$8)-COLUMN($C$8)+1-(Config!$D38+Config!$E38)),0)*(1-Config!$F38))*Config!$C38</f>
        <v>0</v>
      </c>
      <c r="D15" s="95">
        <f>((Config!$F38*Commandes!D15)+IF(ROUND((D$8-Config!$C$7)/31,0)&gt;=(Config!$D38+Config!$E38),INDEX(Commandes!$C15:'Commandes'!$BJ15,,COLUMN(D$8)-COLUMN($C$8)+1-(Config!$D38+Config!$E38)),0)*(1-Config!$F38))*Config!$C38</f>
        <v>0</v>
      </c>
      <c r="E15" s="95">
        <f>((Config!$F38*Commandes!E15)+IF(ROUND((E$8-Config!$C$7)/31,0)&gt;=(Config!$D38+Config!$E38),INDEX(Commandes!$C15:'Commandes'!$BJ15,,COLUMN(E$8)-COLUMN($C$8)+1-(Config!$D38+Config!$E38)),0)*(1-Config!$F38))*Config!$C38</f>
        <v>0</v>
      </c>
      <c r="F15" s="95">
        <f>((Config!$F38*Commandes!F15)+IF(ROUND((F$8-Config!$C$7)/31,0)&gt;=(Config!$D38+Config!$E38),INDEX(Commandes!$C15:'Commandes'!$BJ15,,COLUMN(F$8)-COLUMN($C$8)+1-(Config!$D38+Config!$E38)),0)*(1-Config!$F38))*Config!$C38</f>
        <v>0</v>
      </c>
      <c r="G15" s="95">
        <f>((Config!$F38*Commandes!G15)+IF(ROUND((G$8-Config!$C$7)/31,0)&gt;=(Config!$D38+Config!$E38),INDEX(Commandes!$C15:'Commandes'!$BJ15,,COLUMN(G$8)-COLUMN($C$8)+1-(Config!$D38+Config!$E38)),0)*(1-Config!$F38))*Config!$C38</f>
        <v>0</v>
      </c>
      <c r="H15" s="95">
        <f>((Config!$F38*Commandes!H15)+IF(ROUND((H$8-Config!$C$7)/31,0)&gt;=(Config!$D38+Config!$E38),INDEX(Commandes!$C15:'Commandes'!$BJ15,,COLUMN(H$8)-COLUMN($C$8)+1-(Config!$D38+Config!$E38)),0)*(1-Config!$F38))*Config!$C38</f>
        <v>0</v>
      </c>
      <c r="I15" s="95">
        <f>((Config!$F38*Commandes!I15)+IF(ROUND((I$8-Config!$C$7)/31,0)&gt;=(Config!$D38+Config!$E38),INDEX(Commandes!$C15:'Commandes'!$BJ15,,COLUMN(I$8)-COLUMN($C$8)+1-(Config!$D38+Config!$E38)),0)*(1-Config!$F38))*Config!$C38</f>
        <v>0</v>
      </c>
      <c r="J15" s="95">
        <f>((Config!$F38*Commandes!J15)+IF(ROUND((J$8-Config!$C$7)/31,0)&gt;=(Config!$D38+Config!$E38),INDEX(Commandes!$C15:'Commandes'!$BJ15,,COLUMN(J$8)-COLUMN($C$8)+1-(Config!$D38+Config!$E38)),0)*(1-Config!$F38))*Config!$C38</f>
        <v>0</v>
      </c>
      <c r="K15" s="95">
        <f>((Config!$F38*Commandes!K15)+IF(ROUND((K$8-Config!$C$7)/31,0)&gt;=(Config!$D38+Config!$E38),INDEX(Commandes!$C15:'Commandes'!$BJ15,,COLUMN(K$8)-COLUMN($C$8)+1-(Config!$D38+Config!$E38)),0)*(1-Config!$F38))*Config!$C38</f>
        <v>0</v>
      </c>
      <c r="L15" s="95">
        <f>((Config!$F38*Commandes!L15)+IF(ROUND((L$8-Config!$C$7)/31,0)&gt;=(Config!$D38+Config!$E38),INDEX(Commandes!$C15:'Commandes'!$BJ15,,COLUMN(L$8)-COLUMN($C$8)+1-(Config!$D38+Config!$E38)),0)*(1-Config!$F38))*Config!$C38</f>
        <v>0</v>
      </c>
      <c r="M15" s="95">
        <f>((Config!$F38*Commandes!M15)+IF(ROUND((M$8-Config!$C$7)/31,0)&gt;=(Config!$D38+Config!$E38),INDEX(Commandes!$C15:'Commandes'!$BJ15,,COLUMN(M$8)-COLUMN($C$8)+1-(Config!$D38+Config!$E38)),0)*(1-Config!$F38))*Config!$C38</f>
        <v>0</v>
      </c>
      <c r="N15" s="95">
        <f>((Config!$F38*Commandes!N15)+IF(ROUND((N$8-Config!$C$7)/31,0)&gt;=(Config!$D38+Config!$E38),INDEX(Commandes!$C15:'Commandes'!$BJ15,,COLUMN(N$8)-COLUMN($C$8)+1-(Config!$D38+Config!$E38)),0)*(1-Config!$F38))*Config!$C38</f>
        <v>0</v>
      </c>
      <c r="O15" s="95">
        <f>((Config!$F38*Commandes!O15)+IF(ROUND((O$8-Config!$C$7)/31,0)&gt;=(Config!$D38+Config!$E38),INDEX(Commandes!$C15:'Commandes'!$BJ15,,COLUMN(O$8)-COLUMN($C$8)+1-(Config!$D38+Config!$E38)),0)*(1-Config!$F38))*Config!$C38</f>
        <v>0</v>
      </c>
      <c r="P15" s="95">
        <f>((Config!$F38*Commandes!P15)+IF(ROUND((P$8-Config!$C$7)/31,0)&gt;=(Config!$D38+Config!$E38),INDEX(Commandes!$C15:'Commandes'!$BJ15,,COLUMN(P$8)-COLUMN($C$8)+1-(Config!$D38+Config!$E38)),0)*(1-Config!$F38))*Config!$C38</f>
        <v>0</v>
      </c>
      <c r="Q15" s="95">
        <f>((Config!$F38*Commandes!Q15)+IF(ROUND((Q$8-Config!$C$7)/31,0)&gt;=(Config!$D38+Config!$E38),INDEX(Commandes!$C15:'Commandes'!$BJ15,,COLUMN(Q$8)-COLUMN($C$8)+1-(Config!$D38+Config!$E38)),0)*(1-Config!$F38))*Config!$C38</f>
        <v>0</v>
      </c>
      <c r="R15" s="95">
        <f>((Config!$F38*Commandes!R15)+IF(ROUND((R$8-Config!$C$7)/31,0)&gt;=(Config!$D38+Config!$E38),INDEX(Commandes!$C15:'Commandes'!$BJ15,,COLUMN(R$8)-COLUMN($C$8)+1-(Config!$D38+Config!$E38)),0)*(1-Config!$F38))*Config!$C38</f>
        <v>0</v>
      </c>
      <c r="S15" s="95">
        <f>((Config!$F38*Commandes!S15)+IF(ROUND((S$8-Config!$C$7)/31,0)&gt;=(Config!$D38+Config!$E38),INDEX(Commandes!$C15:'Commandes'!$BJ15,,COLUMN(S$8)-COLUMN($C$8)+1-(Config!$D38+Config!$E38)),0)*(1-Config!$F38))*Config!$C38</f>
        <v>0</v>
      </c>
      <c r="T15" s="95">
        <f>((Config!$F38*Commandes!T15)+IF(ROUND((T$8-Config!$C$7)/31,0)&gt;=(Config!$D38+Config!$E38),INDEX(Commandes!$C15:'Commandes'!$BJ15,,COLUMN(T$8)-COLUMN($C$8)+1-(Config!$D38+Config!$E38)),0)*(1-Config!$F38))*Config!$C38</f>
        <v>0</v>
      </c>
      <c r="U15" s="95">
        <f>((Config!$F38*Commandes!U15)+IF(ROUND((U$8-Config!$C$7)/31,0)&gt;=(Config!$D38+Config!$E38),INDEX(Commandes!$C15:'Commandes'!$BJ15,,COLUMN(U$8)-COLUMN($C$8)+1-(Config!$D38+Config!$E38)),0)*(1-Config!$F38))*Config!$C38</f>
        <v>0</v>
      </c>
      <c r="V15" s="95">
        <f>((Config!$F38*Commandes!V15)+IF(ROUND((V$8-Config!$C$7)/31,0)&gt;=(Config!$D38+Config!$E38),INDEX(Commandes!$C15:'Commandes'!$BJ15,,COLUMN(V$8)-COLUMN($C$8)+1-(Config!$D38+Config!$E38)),0)*(1-Config!$F38))*Config!$C38</f>
        <v>0</v>
      </c>
      <c r="W15" s="95">
        <f>((Config!$F38*Commandes!W15)+IF(ROUND((W$8-Config!$C$7)/31,0)&gt;=(Config!$D38+Config!$E38),INDEX(Commandes!$C15:'Commandes'!$BJ15,,COLUMN(W$8)-COLUMN($C$8)+1-(Config!$D38+Config!$E38)),0)*(1-Config!$F38))*Config!$C38</f>
        <v>0</v>
      </c>
      <c r="X15" s="95">
        <f>((Config!$F38*Commandes!X15)+IF(ROUND((X$8-Config!$C$7)/31,0)&gt;=(Config!$D38+Config!$E38),INDEX(Commandes!$C15:'Commandes'!$BJ15,,COLUMN(X$8)-COLUMN($C$8)+1-(Config!$D38+Config!$E38)),0)*(1-Config!$F38))*Config!$C38</f>
        <v>0</v>
      </c>
      <c r="Y15" s="95">
        <f>((Config!$F38*Commandes!Y15)+IF(ROUND((Y$8-Config!$C$7)/31,0)&gt;=(Config!$D38+Config!$E38),INDEX(Commandes!$C15:'Commandes'!$BJ15,,COLUMN(Y$8)-COLUMN($C$8)+1-(Config!$D38+Config!$E38)),0)*(1-Config!$F38))*Config!$C38</f>
        <v>0</v>
      </c>
      <c r="Z15" s="95">
        <f>((Config!$F38*Commandes!Z15)+IF(ROUND((Z$8-Config!$C$7)/31,0)&gt;=(Config!$D38+Config!$E38),INDEX(Commandes!$C15:'Commandes'!$BJ15,,COLUMN(Z$8)-COLUMN($C$8)+1-(Config!$D38+Config!$E38)),0)*(1-Config!$F38))*Config!$C38</f>
        <v>0</v>
      </c>
      <c r="AA15" s="95">
        <f>((Config!$F38*Commandes!AA15)+IF(ROUND((AA$8-Config!$C$7)/31,0)&gt;=(Config!$D38+Config!$E38),INDEX(Commandes!$C15:'Commandes'!$BJ15,,COLUMN(AA$8)-COLUMN($C$8)+1-(Config!$D38+Config!$E38)),0)*(1-Config!$F38))*Config!$C38</f>
        <v>0</v>
      </c>
      <c r="AB15" s="95">
        <f>((Config!$F38*Commandes!AB15)+IF(ROUND((AB$8-Config!$C$7)/31,0)&gt;=(Config!$D38+Config!$E38),INDEX(Commandes!$C15:'Commandes'!$BJ15,,COLUMN(AB$8)-COLUMN($C$8)+1-(Config!$D38+Config!$E38)),0)*(1-Config!$F38))*Config!$C38</f>
        <v>0</v>
      </c>
      <c r="AC15" s="95">
        <f>((Config!$F38*Commandes!AC15)+IF(ROUND((AC$8-Config!$C$7)/31,0)&gt;=(Config!$D38+Config!$E38),INDEX(Commandes!$C15:'Commandes'!$BJ15,,COLUMN(AC$8)-COLUMN($C$8)+1-(Config!$D38+Config!$E38)),0)*(1-Config!$F38))*Config!$C38</f>
        <v>0</v>
      </c>
      <c r="AD15" s="95">
        <f>((Config!$F38*Commandes!AD15)+IF(ROUND((AD$8-Config!$C$7)/31,0)&gt;=(Config!$D38+Config!$E38),INDEX(Commandes!$C15:'Commandes'!$BJ15,,COLUMN(AD$8)-COLUMN($C$8)+1-(Config!$D38+Config!$E38)),0)*(1-Config!$F38))*Config!$C38</f>
        <v>0</v>
      </c>
      <c r="AE15" s="95">
        <f>((Config!$F38*Commandes!AE15)+IF(ROUND((AE$8-Config!$C$7)/31,0)&gt;=(Config!$D38+Config!$E38),INDEX(Commandes!$C15:'Commandes'!$BJ15,,COLUMN(AE$8)-COLUMN($C$8)+1-(Config!$D38+Config!$E38)),0)*(1-Config!$F38))*Config!$C38</f>
        <v>0</v>
      </c>
      <c r="AF15" s="95">
        <f>((Config!$F38*Commandes!AF15)+IF(ROUND((AF$8-Config!$C$7)/31,0)&gt;=(Config!$D38+Config!$E38),INDEX(Commandes!$C15:'Commandes'!$BJ15,,COLUMN(AF$8)-COLUMN($C$8)+1-(Config!$D38+Config!$E38)),0)*(1-Config!$F38))*Config!$C38</f>
        <v>0</v>
      </c>
      <c r="AG15" s="95">
        <f>((Config!$F38*Commandes!AG15)+IF(ROUND((AG$8-Config!$C$7)/31,0)&gt;=(Config!$D38+Config!$E38),INDEX(Commandes!$C15:'Commandes'!$BJ15,,COLUMN(AG$8)-COLUMN($C$8)+1-(Config!$D38+Config!$E38)),0)*(1-Config!$F38))*Config!$C38</f>
        <v>0</v>
      </c>
      <c r="AH15" s="95">
        <f>((Config!$F38*Commandes!AH15)+IF(ROUND((AH$8-Config!$C$7)/31,0)&gt;=(Config!$D38+Config!$E38),INDEX(Commandes!$C15:'Commandes'!$BJ15,,COLUMN(AH$8)-COLUMN($C$8)+1-(Config!$D38+Config!$E38)),0)*(1-Config!$F38))*Config!$C38</f>
        <v>0</v>
      </c>
      <c r="AI15" s="95">
        <f>((Config!$F38*Commandes!AI15)+IF(ROUND((AI$8-Config!$C$7)/31,0)&gt;=(Config!$D38+Config!$E38),INDEX(Commandes!$C15:'Commandes'!$BJ15,,COLUMN(AI$8)-COLUMN($C$8)+1-(Config!$D38+Config!$E38)),0)*(1-Config!$F38))*Config!$C38</f>
        <v>0</v>
      </c>
      <c r="AJ15" s="95">
        <f>((Config!$F38*Commandes!AJ15)+IF(ROUND((AJ$8-Config!$C$7)/31,0)&gt;=(Config!$D38+Config!$E38),INDEX(Commandes!$C15:'Commandes'!$BJ15,,COLUMN(AJ$8)-COLUMN($C$8)+1-(Config!$D38+Config!$E38)),0)*(1-Config!$F38))*Config!$C38</f>
        <v>0</v>
      </c>
      <c r="AK15" s="95">
        <f>((Config!$F38*Commandes!AK15)+IF(ROUND((AK$8-Config!$C$7)/31,0)&gt;=(Config!$D38+Config!$E38),INDEX(Commandes!$C15:'Commandes'!$BJ15,,COLUMN(AK$8)-COLUMN($C$8)+1-(Config!$D38+Config!$E38)),0)*(1-Config!$F38))*Config!$C38</f>
        <v>0</v>
      </c>
      <c r="AL15" s="95">
        <f>((Config!$F38*Commandes!AL15)+IF(ROUND((AL$8-Config!$C$7)/31,0)&gt;=(Config!$D38+Config!$E38),INDEX(Commandes!$C15:'Commandes'!$BJ15,,COLUMN(AL$8)-COLUMN($C$8)+1-(Config!$D38+Config!$E38)),0)*(1-Config!$F38))*Config!$C38</f>
        <v>0</v>
      </c>
      <c r="AM15" s="95">
        <f>((Config!$F38*Commandes!AM15)+IF(ROUND((AM$8-Config!$C$7)/31,0)&gt;=(Config!$D38+Config!$E38),INDEX(Commandes!$C15:'Commandes'!$BJ15,,COLUMN(AM$8)-COLUMN($C$8)+1-(Config!$D38+Config!$E38)),0)*(1-Config!$F38))*Config!$C38</f>
        <v>0</v>
      </c>
      <c r="AN15" s="95">
        <f>((Config!$F38*Commandes!AN15)+IF(ROUND((AN$8-Config!$C$7)/31,0)&gt;=(Config!$D38+Config!$E38),INDEX(Commandes!$C15:'Commandes'!$BJ15,,COLUMN(AN$8)-COLUMN($C$8)+1-(Config!$D38+Config!$E38)),0)*(1-Config!$F38))*Config!$C38</f>
        <v>0</v>
      </c>
      <c r="AO15" s="95">
        <f>((Config!$F38*Commandes!AO15)+IF(ROUND((AO$8-Config!$C$7)/31,0)&gt;=(Config!$D38+Config!$E38),INDEX(Commandes!$C15:'Commandes'!$BJ15,,COLUMN(AO$8)-COLUMN($C$8)+1-(Config!$D38+Config!$E38)),0)*(1-Config!$F38))*Config!$C38</f>
        <v>0</v>
      </c>
      <c r="AP15" s="95">
        <f>((Config!$F38*Commandes!AP15)+IF(ROUND((AP$8-Config!$C$7)/31,0)&gt;=(Config!$D38+Config!$E38),INDEX(Commandes!$C15:'Commandes'!$BJ15,,COLUMN(AP$8)-COLUMN($C$8)+1-(Config!$D38+Config!$E38)),0)*(1-Config!$F38))*Config!$C38</f>
        <v>0</v>
      </c>
      <c r="AQ15" s="95">
        <f>((Config!$F38*Commandes!AQ15)+IF(ROUND((AQ$8-Config!$C$7)/31,0)&gt;=(Config!$D38+Config!$E38),INDEX(Commandes!$C15:'Commandes'!$BJ15,,COLUMN(AQ$8)-COLUMN($C$8)+1-(Config!$D38+Config!$E38)),0)*(1-Config!$F38))*Config!$C38</f>
        <v>0</v>
      </c>
      <c r="AR15" s="95">
        <f>((Config!$F38*Commandes!AR15)+IF(ROUND((AR$8-Config!$C$7)/31,0)&gt;=(Config!$D38+Config!$E38),INDEX(Commandes!$C15:'Commandes'!$BJ15,,COLUMN(AR$8)-COLUMN($C$8)+1-(Config!$D38+Config!$E38)),0)*(1-Config!$F38))*Config!$C38</f>
        <v>0</v>
      </c>
      <c r="AS15" s="95">
        <f>((Config!$F38*Commandes!AS15)+IF(ROUND((AS$8-Config!$C$7)/31,0)&gt;=(Config!$D38+Config!$E38),INDEX(Commandes!$C15:'Commandes'!$BJ15,,COLUMN(AS$8)-COLUMN($C$8)+1-(Config!$D38+Config!$E38)),0)*(1-Config!$F38))*Config!$C38</f>
        <v>0</v>
      </c>
      <c r="AT15" s="95">
        <f>((Config!$F38*Commandes!AT15)+IF(ROUND((AT$8-Config!$C$7)/31,0)&gt;=(Config!$D38+Config!$E38),INDEX(Commandes!$C15:'Commandes'!$BJ15,,COLUMN(AT$8)-COLUMN($C$8)+1-(Config!$D38+Config!$E38)),0)*(1-Config!$F38))*Config!$C38</f>
        <v>0</v>
      </c>
      <c r="AU15" s="95">
        <f>((Config!$F38*Commandes!AU15)+IF(ROUND((AU$8-Config!$C$7)/31,0)&gt;=(Config!$D38+Config!$E38),INDEX(Commandes!$C15:'Commandes'!$BJ15,,COLUMN(AU$8)-COLUMN($C$8)+1-(Config!$D38+Config!$E38)),0)*(1-Config!$F38))*Config!$C38</f>
        <v>0</v>
      </c>
      <c r="AV15" s="95">
        <f>((Config!$F38*Commandes!AV15)+IF(ROUND((AV$8-Config!$C$7)/31,0)&gt;=(Config!$D38+Config!$E38),INDEX(Commandes!$C15:'Commandes'!$BJ15,,COLUMN(AV$8)-COLUMN($C$8)+1-(Config!$D38+Config!$E38)),0)*(1-Config!$F38))*Config!$C38</f>
        <v>0</v>
      </c>
      <c r="AW15" s="95">
        <f>((Config!$F38*Commandes!AW15)+IF(ROUND((AW$8-Config!$C$7)/31,0)&gt;=(Config!$D38+Config!$E38),INDEX(Commandes!$C15:'Commandes'!$BJ15,,COLUMN(AW$8)-COLUMN($C$8)+1-(Config!$D38+Config!$E38)),0)*(1-Config!$F38))*Config!$C38</f>
        <v>0</v>
      </c>
      <c r="AX15" s="95">
        <f>((Config!$F38*Commandes!AX15)+IF(ROUND((AX$8-Config!$C$7)/31,0)&gt;=(Config!$D38+Config!$E38),INDEX(Commandes!$C15:'Commandes'!$BJ15,,COLUMN(AX$8)-COLUMN($C$8)+1-(Config!$D38+Config!$E38)),0)*(1-Config!$F38))*Config!$C38</f>
        <v>0</v>
      </c>
      <c r="AY15" s="95">
        <f>((Config!$F38*Commandes!AY15)+IF(ROUND((AY$8-Config!$C$7)/31,0)&gt;=(Config!$D38+Config!$E38),INDEX(Commandes!$C15:'Commandes'!$BJ15,,COLUMN(AY$8)-COLUMN($C$8)+1-(Config!$D38+Config!$E38)),0)*(1-Config!$F38))*Config!$C38</f>
        <v>0</v>
      </c>
      <c r="AZ15" s="95">
        <f>((Config!$F38*Commandes!AZ15)+IF(ROUND((AZ$8-Config!$C$7)/31,0)&gt;=(Config!$D38+Config!$E38),INDEX(Commandes!$C15:'Commandes'!$BJ15,,COLUMN(AZ$8)-COLUMN($C$8)+1-(Config!$D38+Config!$E38)),0)*(1-Config!$F38))*Config!$C38</f>
        <v>0</v>
      </c>
      <c r="BA15" s="95">
        <f>((Config!$F38*Commandes!BA15)+IF(ROUND((BA$8-Config!$C$7)/31,0)&gt;=(Config!$D38+Config!$E38),INDEX(Commandes!$C15:'Commandes'!$BJ15,,COLUMN(BA$8)-COLUMN($C$8)+1-(Config!$D38+Config!$E38)),0)*(1-Config!$F38))*Config!$C38</f>
        <v>0</v>
      </c>
      <c r="BB15" s="95">
        <f>((Config!$F38*Commandes!BB15)+IF(ROUND((BB$8-Config!$C$7)/31,0)&gt;=(Config!$D38+Config!$E38),INDEX(Commandes!$C15:'Commandes'!$BJ15,,COLUMN(BB$8)-COLUMN($C$8)+1-(Config!$D38+Config!$E38)),0)*(1-Config!$F38))*Config!$C38</f>
        <v>0</v>
      </c>
      <c r="BC15" s="95">
        <f>((Config!$F38*Commandes!BC15)+IF(ROUND((BC$8-Config!$C$7)/31,0)&gt;=(Config!$D38+Config!$E38),INDEX(Commandes!$C15:'Commandes'!$BJ15,,COLUMN(BC$8)-COLUMN($C$8)+1-(Config!$D38+Config!$E38)),0)*(1-Config!$F38))*Config!$C38</f>
        <v>0</v>
      </c>
      <c r="BD15" s="95">
        <f>((Config!$F38*Commandes!BD15)+IF(ROUND((BD$8-Config!$C$7)/31,0)&gt;=(Config!$D38+Config!$E38),INDEX(Commandes!$C15:'Commandes'!$BJ15,,COLUMN(BD$8)-COLUMN($C$8)+1-(Config!$D38+Config!$E38)),0)*(1-Config!$F38))*Config!$C38</f>
        <v>0</v>
      </c>
      <c r="BE15" s="95">
        <f>((Config!$F38*Commandes!BE15)+IF(ROUND((BE$8-Config!$C$7)/31,0)&gt;=(Config!$D38+Config!$E38),INDEX(Commandes!$C15:'Commandes'!$BJ15,,COLUMN(BE$8)-COLUMN($C$8)+1-(Config!$D38+Config!$E38)),0)*(1-Config!$F38))*Config!$C38</f>
        <v>0</v>
      </c>
      <c r="BF15" s="95">
        <f>((Config!$F38*Commandes!BF15)+IF(ROUND((BF$8-Config!$C$7)/31,0)&gt;=(Config!$D38+Config!$E38),INDEX(Commandes!$C15:'Commandes'!$BJ15,,COLUMN(BF$8)-COLUMN($C$8)+1-(Config!$D38+Config!$E38)),0)*(1-Config!$F38))*Config!$C38</f>
        <v>0</v>
      </c>
      <c r="BG15" s="95">
        <f>((Config!$F38*Commandes!BG15)+IF(ROUND((BG$8-Config!$C$7)/31,0)&gt;=(Config!$D38+Config!$E38),INDEX(Commandes!$C15:'Commandes'!$BJ15,,COLUMN(BG$8)-COLUMN($C$8)+1-(Config!$D38+Config!$E38)),0)*(1-Config!$F38))*Config!$C38</f>
        <v>0</v>
      </c>
      <c r="BH15" s="95">
        <f>((Config!$F38*Commandes!BH15)+IF(ROUND((BH$8-Config!$C$7)/31,0)&gt;=(Config!$D38+Config!$E38),INDEX(Commandes!$C15:'Commandes'!$BJ15,,COLUMN(BH$8)-COLUMN($C$8)+1-(Config!$D38+Config!$E38)),0)*(1-Config!$F38))*Config!$C38</f>
        <v>0</v>
      </c>
      <c r="BI15" s="95">
        <f>((Config!$F38*Commandes!BI15)+IF(ROUND((BI$8-Config!$C$7)/31,0)&gt;=(Config!$D38+Config!$E38),INDEX(Commandes!$C15:'Commandes'!$BJ15,,COLUMN(BI$8)-COLUMN($C$8)+1-(Config!$D38+Config!$E38)),0)*(1-Config!$F38))*Config!$C38</f>
        <v>0</v>
      </c>
      <c r="BJ15" s="95">
        <f>((Config!$F38*Commandes!BJ15)+IF(ROUND((BJ$8-Config!$C$7)/31,0)&gt;=(Config!$D38+Config!$E38),INDEX(Commandes!$C15:'Commandes'!$BJ15,,COLUMN(BJ$8)-COLUMN($C$8)+1-(Config!$D38+Config!$E38)),0)*(1-Config!$F38))*Config!$C38</f>
        <v>0</v>
      </c>
      <c r="BK15" s="100"/>
    </row>
    <row r="16" spans="2:63">
      <c r="B16" s="71">
        <f>Config!$B$21</f>
        <v>0</v>
      </c>
      <c r="C16" s="95">
        <f>((Config!$F39*Commandes!C16)+IF(ROUND((C$8-Config!$C$7)/31,0)&gt;=(Config!$D39+Config!$E39),INDEX(Commandes!$C16:'Commandes'!$BJ16,,COLUMN(C$8)-COLUMN($C$8)+1-(Config!$D39+Config!$E39)),0)*(1-Config!$F39))*Config!$C39</f>
        <v>0</v>
      </c>
      <c r="D16" s="95">
        <f>((Config!$F39*Commandes!D16)+IF(ROUND((D$8-Config!$C$7)/31,0)&gt;=(Config!$D39+Config!$E39),INDEX(Commandes!$C16:'Commandes'!$BJ16,,COLUMN(D$8)-COLUMN($C$8)+1-(Config!$D39+Config!$E39)),0)*(1-Config!$F39))*Config!$C39</f>
        <v>0</v>
      </c>
      <c r="E16" s="95">
        <f>((Config!$F39*Commandes!E16)+IF(ROUND((E$8-Config!$C$7)/31,0)&gt;=(Config!$D39+Config!$E39),INDEX(Commandes!$C16:'Commandes'!$BJ16,,COLUMN(E$8)-COLUMN($C$8)+1-(Config!$D39+Config!$E39)),0)*(1-Config!$F39))*Config!$C39</f>
        <v>0</v>
      </c>
      <c r="F16" s="95">
        <f>((Config!$F39*Commandes!F16)+IF(ROUND((F$8-Config!$C$7)/31,0)&gt;=(Config!$D39+Config!$E39),INDEX(Commandes!$C16:'Commandes'!$BJ16,,COLUMN(F$8)-COLUMN($C$8)+1-(Config!$D39+Config!$E39)),0)*(1-Config!$F39))*Config!$C39</f>
        <v>0</v>
      </c>
      <c r="G16" s="95">
        <f>((Config!$F39*Commandes!G16)+IF(ROUND((G$8-Config!$C$7)/31,0)&gt;=(Config!$D39+Config!$E39),INDEX(Commandes!$C16:'Commandes'!$BJ16,,COLUMN(G$8)-COLUMN($C$8)+1-(Config!$D39+Config!$E39)),0)*(1-Config!$F39))*Config!$C39</f>
        <v>0</v>
      </c>
      <c r="H16" s="95">
        <f>((Config!$F39*Commandes!H16)+IF(ROUND((H$8-Config!$C$7)/31,0)&gt;=(Config!$D39+Config!$E39),INDEX(Commandes!$C16:'Commandes'!$BJ16,,COLUMN(H$8)-COLUMN($C$8)+1-(Config!$D39+Config!$E39)),0)*(1-Config!$F39))*Config!$C39</f>
        <v>0</v>
      </c>
      <c r="I16" s="95">
        <f>((Config!$F39*Commandes!I16)+IF(ROUND((I$8-Config!$C$7)/31,0)&gt;=(Config!$D39+Config!$E39),INDEX(Commandes!$C16:'Commandes'!$BJ16,,COLUMN(I$8)-COLUMN($C$8)+1-(Config!$D39+Config!$E39)),0)*(1-Config!$F39))*Config!$C39</f>
        <v>0</v>
      </c>
      <c r="J16" s="95">
        <f>((Config!$F39*Commandes!J16)+IF(ROUND((J$8-Config!$C$7)/31,0)&gt;=(Config!$D39+Config!$E39),INDEX(Commandes!$C16:'Commandes'!$BJ16,,COLUMN(J$8)-COLUMN($C$8)+1-(Config!$D39+Config!$E39)),0)*(1-Config!$F39))*Config!$C39</f>
        <v>0</v>
      </c>
      <c r="K16" s="95">
        <f>((Config!$F39*Commandes!K16)+IF(ROUND((K$8-Config!$C$7)/31,0)&gt;=(Config!$D39+Config!$E39),INDEX(Commandes!$C16:'Commandes'!$BJ16,,COLUMN(K$8)-COLUMN($C$8)+1-(Config!$D39+Config!$E39)),0)*(1-Config!$F39))*Config!$C39</f>
        <v>0</v>
      </c>
      <c r="L16" s="95">
        <f>((Config!$F39*Commandes!L16)+IF(ROUND((L$8-Config!$C$7)/31,0)&gt;=(Config!$D39+Config!$E39),INDEX(Commandes!$C16:'Commandes'!$BJ16,,COLUMN(L$8)-COLUMN($C$8)+1-(Config!$D39+Config!$E39)),0)*(1-Config!$F39))*Config!$C39</f>
        <v>0</v>
      </c>
      <c r="M16" s="95">
        <f>((Config!$F39*Commandes!M16)+IF(ROUND((M$8-Config!$C$7)/31,0)&gt;=(Config!$D39+Config!$E39),INDEX(Commandes!$C16:'Commandes'!$BJ16,,COLUMN(M$8)-COLUMN($C$8)+1-(Config!$D39+Config!$E39)),0)*(1-Config!$F39))*Config!$C39</f>
        <v>0</v>
      </c>
      <c r="N16" s="95">
        <f>((Config!$F39*Commandes!N16)+IF(ROUND((N$8-Config!$C$7)/31,0)&gt;=(Config!$D39+Config!$E39),INDEX(Commandes!$C16:'Commandes'!$BJ16,,COLUMN(N$8)-COLUMN($C$8)+1-(Config!$D39+Config!$E39)),0)*(1-Config!$F39))*Config!$C39</f>
        <v>0</v>
      </c>
      <c r="O16" s="95">
        <f>((Config!$F39*Commandes!O16)+IF(ROUND((O$8-Config!$C$7)/31,0)&gt;=(Config!$D39+Config!$E39),INDEX(Commandes!$C16:'Commandes'!$BJ16,,COLUMN(O$8)-COLUMN($C$8)+1-(Config!$D39+Config!$E39)),0)*(1-Config!$F39))*Config!$C39</f>
        <v>0</v>
      </c>
      <c r="P16" s="95">
        <f>((Config!$F39*Commandes!P16)+IF(ROUND((P$8-Config!$C$7)/31,0)&gt;=(Config!$D39+Config!$E39),INDEX(Commandes!$C16:'Commandes'!$BJ16,,COLUMN(P$8)-COLUMN($C$8)+1-(Config!$D39+Config!$E39)),0)*(1-Config!$F39))*Config!$C39</f>
        <v>0</v>
      </c>
      <c r="Q16" s="95">
        <f>((Config!$F39*Commandes!Q16)+IF(ROUND((Q$8-Config!$C$7)/31,0)&gt;=(Config!$D39+Config!$E39),INDEX(Commandes!$C16:'Commandes'!$BJ16,,COLUMN(Q$8)-COLUMN($C$8)+1-(Config!$D39+Config!$E39)),0)*(1-Config!$F39))*Config!$C39</f>
        <v>0</v>
      </c>
      <c r="R16" s="95">
        <f>((Config!$F39*Commandes!R16)+IF(ROUND((R$8-Config!$C$7)/31,0)&gt;=(Config!$D39+Config!$E39),INDEX(Commandes!$C16:'Commandes'!$BJ16,,COLUMN(R$8)-COLUMN($C$8)+1-(Config!$D39+Config!$E39)),0)*(1-Config!$F39))*Config!$C39</f>
        <v>0</v>
      </c>
      <c r="S16" s="95">
        <f>((Config!$F39*Commandes!S16)+IF(ROUND((S$8-Config!$C$7)/31,0)&gt;=(Config!$D39+Config!$E39),INDEX(Commandes!$C16:'Commandes'!$BJ16,,COLUMN(S$8)-COLUMN($C$8)+1-(Config!$D39+Config!$E39)),0)*(1-Config!$F39))*Config!$C39</f>
        <v>0</v>
      </c>
      <c r="T16" s="95">
        <f>((Config!$F39*Commandes!T16)+IF(ROUND((T$8-Config!$C$7)/31,0)&gt;=(Config!$D39+Config!$E39),INDEX(Commandes!$C16:'Commandes'!$BJ16,,COLUMN(T$8)-COLUMN($C$8)+1-(Config!$D39+Config!$E39)),0)*(1-Config!$F39))*Config!$C39</f>
        <v>0</v>
      </c>
      <c r="U16" s="95">
        <f>((Config!$F39*Commandes!U16)+IF(ROUND((U$8-Config!$C$7)/31,0)&gt;=(Config!$D39+Config!$E39),INDEX(Commandes!$C16:'Commandes'!$BJ16,,COLUMN(U$8)-COLUMN($C$8)+1-(Config!$D39+Config!$E39)),0)*(1-Config!$F39))*Config!$C39</f>
        <v>0</v>
      </c>
      <c r="V16" s="95">
        <f>((Config!$F39*Commandes!V16)+IF(ROUND((V$8-Config!$C$7)/31,0)&gt;=(Config!$D39+Config!$E39),INDEX(Commandes!$C16:'Commandes'!$BJ16,,COLUMN(V$8)-COLUMN($C$8)+1-(Config!$D39+Config!$E39)),0)*(1-Config!$F39))*Config!$C39</f>
        <v>0</v>
      </c>
      <c r="W16" s="95">
        <f>((Config!$F39*Commandes!W16)+IF(ROUND((W$8-Config!$C$7)/31,0)&gt;=(Config!$D39+Config!$E39),INDEX(Commandes!$C16:'Commandes'!$BJ16,,COLUMN(W$8)-COLUMN($C$8)+1-(Config!$D39+Config!$E39)),0)*(1-Config!$F39))*Config!$C39</f>
        <v>0</v>
      </c>
      <c r="X16" s="95">
        <f>((Config!$F39*Commandes!X16)+IF(ROUND((X$8-Config!$C$7)/31,0)&gt;=(Config!$D39+Config!$E39),INDEX(Commandes!$C16:'Commandes'!$BJ16,,COLUMN(X$8)-COLUMN($C$8)+1-(Config!$D39+Config!$E39)),0)*(1-Config!$F39))*Config!$C39</f>
        <v>0</v>
      </c>
      <c r="Y16" s="95">
        <f>((Config!$F39*Commandes!Y16)+IF(ROUND((Y$8-Config!$C$7)/31,0)&gt;=(Config!$D39+Config!$E39),INDEX(Commandes!$C16:'Commandes'!$BJ16,,COLUMN(Y$8)-COLUMN($C$8)+1-(Config!$D39+Config!$E39)),0)*(1-Config!$F39))*Config!$C39</f>
        <v>0</v>
      </c>
      <c r="Z16" s="95">
        <f>((Config!$F39*Commandes!Z16)+IF(ROUND((Z$8-Config!$C$7)/31,0)&gt;=(Config!$D39+Config!$E39),INDEX(Commandes!$C16:'Commandes'!$BJ16,,COLUMN(Z$8)-COLUMN($C$8)+1-(Config!$D39+Config!$E39)),0)*(1-Config!$F39))*Config!$C39</f>
        <v>0</v>
      </c>
      <c r="AA16" s="95">
        <f>((Config!$F39*Commandes!AA16)+IF(ROUND((AA$8-Config!$C$7)/31,0)&gt;=(Config!$D39+Config!$E39),INDEX(Commandes!$C16:'Commandes'!$BJ16,,COLUMN(AA$8)-COLUMN($C$8)+1-(Config!$D39+Config!$E39)),0)*(1-Config!$F39))*Config!$C39</f>
        <v>0</v>
      </c>
      <c r="AB16" s="95">
        <f>((Config!$F39*Commandes!AB16)+IF(ROUND((AB$8-Config!$C$7)/31,0)&gt;=(Config!$D39+Config!$E39),INDEX(Commandes!$C16:'Commandes'!$BJ16,,COLUMN(AB$8)-COLUMN($C$8)+1-(Config!$D39+Config!$E39)),0)*(1-Config!$F39))*Config!$C39</f>
        <v>0</v>
      </c>
      <c r="AC16" s="95">
        <f>((Config!$F39*Commandes!AC16)+IF(ROUND((AC$8-Config!$C$7)/31,0)&gt;=(Config!$D39+Config!$E39),INDEX(Commandes!$C16:'Commandes'!$BJ16,,COLUMN(AC$8)-COLUMN($C$8)+1-(Config!$D39+Config!$E39)),0)*(1-Config!$F39))*Config!$C39</f>
        <v>0</v>
      </c>
      <c r="AD16" s="95">
        <f>((Config!$F39*Commandes!AD16)+IF(ROUND((AD$8-Config!$C$7)/31,0)&gt;=(Config!$D39+Config!$E39),INDEX(Commandes!$C16:'Commandes'!$BJ16,,COLUMN(AD$8)-COLUMN($C$8)+1-(Config!$D39+Config!$E39)),0)*(1-Config!$F39))*Config!$C39</f>
        <v>0</v>
      </c>
      <c r="AE16" s="95">
        <f>((Config!$F39*Commandes!AE16)+IF(ROUND((AE$8-Config!$C$7)/31,0)&gt;=(Config!$D39+Config!$E39),INDEX(Commandes!$C16:'Commandes'!$BJ16,,COLUMN(AE$8)-COLUMN($C$8)+1-(Config!$D39+Config!$E39)),0)*(1-Config!$F39))*Config!$C39</f>
        <v>0</v>
      </c>
      <c r="AF16" s="95">
        <f>((Config!$F39*Commandes!AF16)+IF(ROUND((AF$8-Config!$C$7)/31,0)&gt;=(Config!$D39+Config!$E39),INDEX(Commandes!$C16:'Commandes'!$BJ16,,COLUMN(AF$8)-COLUMN($C$8)+1-(Config!$D39+Config!$E39)),0)*(1-Config!$F39))*Config!$C39</f>
        <v>0</v>
      </c>
      <c r="AG16" s="95">
        <f>((Config!$F39*Commandes!AG16)+IF(ROUND((AG$8-Config!$C$7)/31,0)&gt;=(Config!$D39+Config!$E39),INDEX(Commandes!$C16:'Commandes'!$BJ16,,COLUMN(AG$8)-COLUMN($C$8)+1-(Config!$D39+Config!$E39)),0)*(1-Config!$F39))*Config!$C39</f>
        <v>0</v>
      </c>
      <c r="AH16" s="95">
        <f>((Config!$F39*Commandes!AH16)+IF(ROUND((AH$8-Config!$C$7)/31,0)&gt;=(Config!$D39+Config!$E39),INDEX(Commandes!$C16:'Commandes'!$BJ16,,COLUMN(AH$8)-COLUMN($C$8)+1-(Config!$D39+Config!$E39)),0)*(1-Config!$F39))*Config!$C39</f>
        <v>0</v>
      </c>
      <c r="AI16" s="95">
        <f>((Config!$F39*Commandes!AI16)+IF(ROUND((AI$8-Config!$C$7)/31,0)&gt;=(Config!$D39+Config!$E39),INDEX(Commandes!$C16:'Commandes'!$BJ16,,COLUMN(AI$8)-COLUMN($C$8)+1-(Config!$D39+Config!$E39)),0)*(1-Config!$F39))*Config!$C39</f>
        <v>0</v>
      </c>
      <c r="AJ16" s="95">
        <f>((Config!$F39*Commandes!AJ16)+IF(ROUND((AJ$8-Config!$C$7)/31,0)&gt;=(Config!$D39+Config!$E39),INDEX(Commandes!$C16:'Commandes'!$BJ16,,COLUMN(AJ$8)-COLUMN($C$8)+1-(Config!$D39+Config!$E39)),0)*(1-Config!$F39))*Config!$C39</f>
        <v>0</v>
      </c>
      <c r="AK16" s="95">
        <f>((Config!$F39*Commandes!AK16)+IF(ROUND((AK$8-Config!$C$7)/31,0)&gt;=(Config!$D39+Config!$E39),INDEX(Commandes!$C16:'Commandes'!$BJ16,,COLUMN(AK$8)-COLUMN($C$8)+1-(Config!$D39+Config!$E39)),0)*(1-Config!$F39))*Config!$C39</f>
        <v>0</v>
      </c>
      <c r="AL16" s="95">
        <f>((Config!$F39*Commandes!AL16)+IF(ROUND((AL$8-Config!$C$7)/31,0)&gt;=(Config!$D39+Config!$E39),INDEX(Commandes!$C16:'Commandes'!$BJ16,,COLUMN(AL$8)-COLUMN($C$8)+1-(Config!$D39+Config!$E39)),0)*(1-Config!$F39))*Config!$C39</f>
        <v>0</v>
      </c>
      <c r="AM16" s="95">
        <f>((Config!$F39*Commandes!AM16)+IF(ROUND((AM$8-Config!$C$7)/31,0)&gt;=(Config!$D39+Config!$E39),INDEX(Commandes!$C16:'Commandes'!$BJ16,,COLUMN(AM$8)-COLUMN($C$8)+1-(Config!$D39+Config!$E39)),0)*(1-Config!$F39))*Config!$C39</f>
        <v>0</v>
      </c>
      <c r="AN16" s="95">
        <f>((Config!$F39*Commandes!AN16)+IF(ROUND((AN$8-Config!$C$7)/31,0)&gt;=(Config!$D39+Config!$E39),INDEX(Commandes!$C16:'Commandes'!$BJ16,,COLUMN(AN$8)-COLUMN($C$8)+1-(Config!$D39+Config!$E39)),0)*(1-Config!$F39))*Config!$C39</f>
        <v>0</v>
      </c>
      <c r="AO16" s="95">
        <f>((Config!$F39*Commandes!AO16)+IF(ROUND((AO$8-Config!$C$7)/31,0)&gt;=(Config!$D39+Config!$E39),INDEX(Commandes!$C16:'Commandes'!$BJ16,,COLUMN(AO$8)-COLUMN($C$8)+1-(Config!$D39+Config!$E39)),0)*(1-Config!$F39))*Config!$C39</f>
        <v>0</v>
      </c>
      <c r="AP16" s="95">
        <f>((Config!$F39*Commandes!AP16)+IF(ROUND((AP$8-Config!$C$7)/31,0)&gt;=(Config!$D39+Config!$E39),INDEX(Commandes!$C16:'Commandes'!$BJ16,,COLUMN(AP$8)-COLUMN($C$8)+1-(Config!$D39+Config!$E39)),0)*(1-Config!$F39))*Config!$C39</f>
        <v>0</v>
      </c>
      <c r="AQ16" s="95">
        <f>((Config!$F39*Commandes!AQ16)+IF(ROUND((AQ$8-Config!$C$7)/31,0)&gt;=(Config!$D39+Config!$E39),INDEX(Commandes!$C16:'Commandes'!$BJ16,,COLUMN(AQ$8)-COLUMN($C$8)+1-(Config!$D39+Config!$E39)),0)*(1-Config!$F39))*Config!$C39</f>
        <v>0</v>
      </c>
      <c r="AR16" s="95">
        <f>((Config!$F39*Commandes!AR16)+IF(ROUND((AR$8-Config!$C$7)/31,0)&gt;=(Config!$D39+Config!$E39),INDEX(Commandes!$C16:'Commandes'!$BJ16,,COLUMN(AR$8)-COLUMN($C$8)+1-(Config!$D39+Config!$E39)),0)*(1-Config!$F39))*Config!$C39</f>
        <v>0</v>
      </c>
      <c r="AS16" s="95">
        <f>((Config!$F39*Commandes!AS16)+IF(ROUND((AS$8-Config!$C$7)/31,0)&gt;=(Config!$D39+Config!$E39),INDEX(Commandes!$C16:'Commandes'!$BJ16,,COLUMN(AS$8)-COLUMN($C$8)+1-(Config!$D39+Config!$E39)),0)*(1-Config!$F39))*Config!$C39</f>
        <v>0</v>
      </c>
      <c r="AT16" s="95">
        <f>((Config!$F39*Commandes!AT16)+IF(ROUND((AT$8-Config!$C$7)/31,0)&gt;=(Config!$D39+Config!$E39),INDEX(Commandes!$C16:'Commandes'!$BJ16,,COLUMN(AT$8)-COLUMN($C$8)+1-(Config!$D39+Config!$E39)),0)*(1-Config!$F39))*Config!$C39</f>
        <v>0</v>
      </c>
      <c r="AU16" s="95">
        <f>((Config!$F39*Commandes!AU16)+IF(ROUND((AU$8-Config!$C$7)/31,0)&gt;=(Config!$D39+Config!$E39),INDEX(Commandes!$C16:'Commandes'!$BJ16,,COLUMN(AU$8)-COLUMN($C$8)+1-(Config!$D39+Config!$E39)),0)*(1-Config!$F39))*Config!$C39</f>
        <v>0</v>
      </c>
      <c r="AV16" s="95">
        <f>((Config!$F39*Commandes!AV16)+IF(ROUND((AV$8-Config!$C$7)/31,0)&gt;=(Config!$D39+Config!$E39),INDEX(Commandes!$C16:'Commandes'!$BJ16,,COLUMN(AV$8)-COLUMN($C$8)+1-(Config!$D39+Config!$E39)),0)*(1-Config!$F39))*Config!$C39</f>
        <v>0</v>
      </c>
      <c r="AW16" s="95">
        <f>((Config!$F39*Commandes!AW16)+IF(ROUND((AW$8-Config!$C$7)/31,0)&gt;=(Config!$D39+Config!$E39),INDEX(Commandes!$C16:'Commandes'!$BJ16,,COLUMN(AW$8)-COLUMN($C$8)+1-(Config!$D39+Config!$E39)),0)*(1-Config!$F39))*Config!$C39</f>
        <v>0</v>
      </c>
      <c r="AX16" s="95">
        <f>((Config!$F39*Commandes!AX16)+IF(ROUND((AX$8-Config!$C$7)/31,0)&gt;=(Config!$D39+Config!$E39),INDEX(Commandes!$C16:'Commandes'!$BJ16,,COLUMN(AX$8)-COLUMN($C$8)+1-(Config!$D39+Config!$E39)),0)*(1-Config!$F39))*Config!$C39</f>
        <v>0</v>
      </c>
      <c r="AY16" s="95">
        <f>((Config!$F39*Commandes!AY16)+IF(ROUND((AY$8-Config!$C$7)/31,0)&gt;=(Config!$D39+Config!$E39),INDEX(Commandes!$C16:'Commandes'!$BJ16,,COLUMN(AY$8)-COLUMN($C$8)+1-(Config!$D39+Config!$E39)),0)*(1-Config!$F39))*Config!$C39</f>
        <v>0</v>
      </c>
      <c r="AZ16" s="95">
        <f>((Config!$F39*Commandes!AZ16)+IF(ROUND((AZ$8-Config!$C$7)/31,0)&gt;=(Config!$D39+Config!$E39),INDEX(Commandes!$C16:'Commandes'!$BJ16,,COLUMN(AZ$8)-COLUMN($C$8)+1-(Config!$D39+Config!$E39)),0)*(1-Config!$F39))*Config!$C39</f>
        <v>0</v>
      </c>
      <c r="BA16" s="95">
        <f>((Config!$F39*Commandes!BA16)+IF(ROUND((BA$8-Config!$C$7)/31,0)&gt;=(Config!$D39+Config!$E39),INDEX(Commandes!$C16:'Commandes'!$BJ16,,COLUMN(BA$8)-COLUMN($C$8)+1-(Config!$D39+Config!$E39)),0)*(1-Config!$F39))*Config!$C39</f>
        <v>0</v>
      </c>
      <c r="BB16" s="95">
        <f>((Config!$F39*Commandes!BB16)+IF(ROUND((BB$8-Config!$C$7)/31,0)&gt;=(Config!$D39+Config!$E39),INDEX(Commandes!$C16:'Commandes'!$BJ16,,COLUMN(BB$8)-COLUMN($C$8)+1-(Config!$D39+Config!$E39)),0)*(1-Config!$F39))*Config!$C39</f>
        <v>0</v>
      </c>
      <c r="BC16" s="95">
        <f>((Config!$F39*Commandes!BC16)+IF(ROUND((BC$8-Config!$C$7)/31,0)&gt;=(Config!$D39+Config!$E39),INDEX(Commandes!$C16:'Commandes'!$BJ16,,COLUMN(BC$8)-COLUMN($C$8)+1-(Config!$D39+Config!$E39)),0)*(1-Config!$F39))*Config!$C39</f>
        <v>0</v>
      </c>
      <c r="BD16" s="95">
        <f>((Config!$F39*Commandes!BD16)+IF(ROUND((BD$8-Config!$C$7)/31,0)&gt;=(Config!$D39+Config!$E39),INDEX(Commandes!$C16:'Commandes'!$BJ16,,COLUMN(BD$8)-COLUMN($C$8)+1-(Config!$D39+Config!$E39)),0)*(1-Config!$F39))*Config!$C39</f>
        <v>0</v>
      </c>
      <c r="BE16" s="95">
        <f>((Config!$F39*Commandes!BE16)+IF(ROUND((BE$8-Config!$C$7)/31,0)&gt;=(Config!$D39+Config!$E39),INDEX(Commandes!$C16:'Commandes'!$BJ16,,COLUMN(BE$8)-COLUMN($C$8)+1-(Config!$D39+Config!$E39)),0)*(1-Config!$F39))*Config!$C39</f>
        <v>0</v>
      </c>
      <c r="BF16" s="95">
        <f>((Config!$F39*Commandes!BF16)+IF(ROUND((BF$8-Config!$C$7)/31,0)&gt;=(Config!$D39+Config!$E39),INDEX(Commandes!$C16:'Commandes'!$BJ16,,COLUMN(BF$8)-COLUMN($C$8)+1-(Config!$D39+Config!$E39)),0)*(1-Config!$F39))*Config!$C39</f>
        <v>0</v>
      </c>
      <c r="BG16" s="95">
        <f>((Config!$F39*Commandes!BG16)+IF(ROUND((BG$8-Config!$C$7)/31,0)&gt;=(Config!$D39+Config!$E39),INDEX(Commandes!$C16:'Commandes'!$BJ16,,COLUMN(BG$8)-COLUMN($C$8)+1-(Config!$D39+Config!$E39)),0)*(1-Config!$F39))*Config!$C39</f>
        <v>0</v>
      </c>
      <c r="BH16" s="95">
        <f>((Config!$F39*Commandes!BH16)+IF(ROUND((BH$8-Config!$C$7)/31,0)&gt;=(Config!$D39+Config!$E39),INDEX(Commandes!$C16:'Commandes'!$BJ16,,COLUMN(BH$8)-COLUMN($C$8)+1-(Config!$D39+Config!$E39)),0)*(1-Config!$F39))*Config!$C39</f>
        <v>0</v>
      </c>
      <c r="BI16" s="95">
        <f>((Config!$F39*Commandes!BI16)+IF(ROUND((BI$8-Config!$C$7)/31,0)&gt;=(Config!$D39+Config!$E39),INDEX(Commandes!$C16:'Commandes'!$BJ16,,COLUMN(BI$8)-COLUMN($C$8)+1-(Config!$D39+Config!$E39)),0)*(1-Config!$F39))*Config!$C39</f>
        <v>0</v>
      </c>
      <c r="BJ16" s="95">
        <f>((Config!$F39*Commandes!BJ16)+IF(ROUND((BJ$8-Config!$C$7)/31,0)&gt;=(Config!$D39+Config!$E39),INDEX(Commandes!$C16:'Commandes'!$BJ16,,COLUMN(BJ$8)-COLUMN($C$8)+1-(Config!$D39+Config!$E39)),0)*(1-Config!$F39))*Config!$C39</f>
        <v>0</v>
      </c>
      <c r="BK16" s="100"/>
    </row>
    <row r="17" spans="2:63" s="15" customFormat="1">
      <c r="B17" s="71">
        <f>Config!$B$22</f>
        <v>0</v>
      </c>
      <c r="C17" s="95">
        <f>((Config!$F40*Commandes!C17)+IF(ROUND((C$8-Config!$C$7)/31,0)&gt;=(Config!$D40+Config!$E40),INDEX(Commandes!$C17:'Commandes'!$BJ17,,COLUMN(C$8)-COLUMN($C$8)+1-(Config!$D40+Config!$E40)),0)*(1-Config!$F40))*Config!$C40</f>
        <v>0</v>
      </c>
      <c r="D17" s="95">
        <f>((Config!$F40*Commandes!D17)+IF(ROUND((D$8-Config!$C$7)/31,0)&gt;=(Config!$D40+Config!$E40),INDEX(Commandes!$C17:'Commandes'!$BJ17,,COLUMN(D$8)-COLUMN($C$8)+1-(Config!$D40+Config!$E40)),0)*(1-Config!$F40))*Config!$C40</f>
        <v>0</v>
      </c>
      <c r="E17" s="95">
        <f>((Config!$F40*Commandes!E17)+IF(ROUND((E$8-Config!$C$7)/31,0)&gt;=(Config!$D40+Config!$E40),INDEX(Commandes!$C17:'Commandes'!$BJ17,,COLUMN(E$8)-COLUMN($C$8)+1-(Config!$D40+Config!$E40)),0)*(1-Config!$F40))*Config!$C40</f>
        <v>0</v>
      </c>
      <c r="F17" s="95">
        <f>((Config!$F40*Commandes!F17)+IF(ROUND((F$8-Config!$C$7)/31,0)&gt;=(Config!$D40+Config!$E40),INDEX(Commandes!$C17:'Commandes'!$BJ17,,COLUMN(F$8)-COLUMN($C$8)+1-(Config!$D40+Config!$E40)),0)*(1-Config!$F40))*Config!$C40</f>
        <v>0</v>
      </c>
      <c r="G17" s="95">
        <f>((Config!$F40*Commandes!G17)+IF(ROUND((G$8-Config!$C$7)/31,0)&gt;=(Config!$D40+Config!$E40),INDEX(Commandes!$C17:'Commandes'!$BJ17,,COLUMN(G$8)-COLUMN($C$8)+1-(Config!$D40+Config!$E40)),0)*(1-Config!$F40))*Config!$C40</f>
        <v>0</v>
      </c>
      <c r="H17" s="95">
        <f>((Config!$F40*Commandes!H17)+IF(ROUND((H$8-Config!$C$7)/31,0)&gt;=(Config!$D40+Config!$E40),INDEX(Commandes!$C17:'Commandes'!$BJ17,,COLUMN(H$8)-COLUMN($C$8)+1-(Config!$D40+Config!$E40)),0)*(1-Config!$F40))*Config!$C40</f>
        <v>0</v>
      </c>
      <c r="I17" s="95">
        <f>((Config!$F40*Commandes!I17)+IF(ROUND((I$8-Config!$C$7)/31,0)&gt;=(Config!$D40+Config!$E40),INDEX(Commandes!$C17:'Commandes'!$BJ17,,COLUMN(I$8)-COLUMN($C$8)+1-(Config!$D40+Config!$E40)),0)*(1-Config!$F40))*Config!$C40</f>
        <v>0</v>
      </c>
      <c r="J17" s="95">
        <f>((Config!$F40*Commandes!J17)+IF(ROUND((J$8-Config!$C$7)/31,0)&gt;=(Config!$D40+Config!$E40),INDEX(Commandes!$C17:'Commandes'!$BJ17,,COLUMN(J$8)-COLUMN($C$8)+1-(Config!$D40+Config!$E40)),0)*(1-Config!$F40))*Config!$C40</f>
        <v>0</v>
      </c>
      <c r="K17" s="95">
        <f>((Config!$F40*Commandes!K17)+IF(ROUND((K$8-Config!$C$7)/31,0)&gt;=(Config!$D40+Config!$E40),INDEX(Commandes!$C17:'Commandes'!$BJ17,,COLUMN(K$8)-COLUMN($C$8)+1-(Config!$D40+Config!$E40)),0)*(1-Config!$F40))*Config!$C40</f>
        <v>0</v>
      </c>
      <c r="L17" s="95">
        <f>((Config!$F40*Commandes!L17)+IF(ROUND((L$8-Config!$C$7)/31,0)&gt;=(Config!$D40+Config!$E40),INDEX(Commandes!$C17:'Commandes'!$BJ17,,COLUMN(L$8)-COLUMN($C$8)+1-(Config!$D40+Config!$E40)),0)*(1-Config!$F40))*Config!$C40</f>
        <v>0</v>
      </c>
      <c r="M17" s="95">
        <f>((Config!$F40*Commandes!M17)+IF(ROUND((M$8-Config!$C$7)/31,0)&gt;=(Config!$D40+Config!$E40),INDEX(Commandes!$C17:'Commandes'!$BJ17,,COLUMN(M$8)-COLUMN($C$8)+1-(Config!$D40+Config!$E40)),0)*(1-Config!$F40))*Config!$C40</f>
        <v>0</v>
      </c>
      <c r="N17" s="95">
        <f>((Config!$F40*Commandes!N17)+IF(ROUND((N$8-Config!$C$7)/31,0)&gt;=(Config!$D40+Config!$E40),INDEX(Commandes!$C17:'Commandes'!$BJ17,,COLUMN(N$8)-COLUMN($C$8)+1-(Config!$D40+Config!$E40)),0)*(1-Config!$F40))*Config!$C40</f>
        <v>0</v>
      </c>
      <c r="O17" s="95">
        <f>((Config!$F40*Commandes!O17)+IF(ROUND((O$8-Config!$C$7)/31,0)&gt;=(Config!$D40+Config!$E40),INDEX(Commandes!$C17:'Commandes'!$BJ17,,COLUMN(O$8)-COLUMN($C$8)+1-(Config!$D40+Config!$E40)),0)*(1-Config!$F40))*Config!$C40</f>
        <v>0</v>
      </c>
      <c r="P17" s="95">
        <f>((Config!$F40*Commandes!P17)+IF(ROUND((P$8-Config!$C$7)/31,0)&gt;=(Config!$D40+Config!$E40),INDEX(Commandes!$C17:'Commandes'!$BJ17,,COLUMN(P$8)-COLUMN($C$8)+1-(Config!$D40+Config!$E40)),0)*(1-Config!$F40))*Config!$C40</f>
        <v>0</v>
      </c>
      <c r="Q17" s="95">
        <f>((Config!$F40*Commandes!Q17)+IF(ROUND((Q$8-Config!$C$7)/31,0)&gt;=(Config!$D40+Config!$E40),INDEX(Commandes!$C17:'Commandes'!$BJ17,,COLUMN(Q$8)-COLUMN($C$8)+1-(Config!$D40+Config!$E40)),0)*(1-Config!$F40))*Config!$C40</f>
        <v>0</v>
      </c>
      <c r="R17" s="95">
        <f>((Config!$F40*Commandes!R17)+IF(ROUND((R$8-Config!$C$7)/31,0)&gt;=(Config!$D40+Config!$E40),INDEX(Commandes!$C17:'Commandes'!$BJ17,,COLUMN(R$8)-COLUMN($C$8)+1-(Config!$D40+Config!$E40)),0)*(1-Config!$F40))*Config!$C40</f>
        <v>0</v>
      </c>
      <c r="S17" s="95">
        <f>((Config!$F40*Commandes!S17)+IF(ROUND((S$8-Config!$C$7)/31,0)&gt;=(Config!$D40+Config!$E40),INDEX(Commandes!$C17:'Commandes'!$BJ17,,COLUMN(S$8)-COLUMN($C$8)+1-(Config!$D40+Config!$E40)),0)*(1-Config!$F40))*Config!$C40</f>
        <v>0</v>
      </c>
      <c r="T17" s="95">
        <f>((Config!$F40*Commandes!T17)+IF(ROUND((T$8-Config!$C$7)/31,0)&gt;=(Config!$D40+Config!$E40),INDEX(Commandes!$C17:'Commandes'!$BJ17,,COLUMN(T$8)-COLUMN($C$8)+1-(Config!$D40+Config!$E40)),0)*(1-Config!$F40))*Config!$C40</f>
        <v>0</v>
      </c>
      <c r="U17" s="95">
        <f>((Config!$F40*Commandes!U17)+IF(ROUND((U$8-Config!$C$7)/31,0)&gt;=(Config!$D40+Config!$E40),INDEX(Commandes!$C17:'Commandes'!$BJ17,,COLUMN(U$8)-COLUMN($C$8)+1-(Config!$D40+Config!$E40)),0)*(1-Config!$F40))*Config!$C40</f>
        <v>0</v>
      </c>
      <c r="V17" s="95">
        <f>((Config!$F40*Commandes!V17)+IF(ROUND((V$8-Config!$C$7)/31,0)&gt;=(Config!$D40+Config!$E40),INDEX(Commandes!$C17:'Commandes'!$BJ17,,COLUMN(V$8)-COLUMN($C$8)+1-(Config!$D40+Config!$E40)),0)*(1-Config!$F40))*Config!$C40</f>
        <v>0</v>
      </c>
      <c r="W17" s="95">
        <f>((Config!$F40*Commandes!W17)+IF(ROUND((W$8-Config!$C$7)/31,0)&gt;=(Config!$D40+Config!$E40),INDEX(Commandes!$C17:'Commandes'!$BJ17,,COLUMN(W$8)-COLUMN($C$8)+1-(Config!$D40+Config!$E40)),0)*(1-Config!$F40))*Config!$C40</f>
        <v>0</v>
      </c>
      <c r="X17" s="95">
        <f>((Config!$F40*Commandes!X17)+IF(ROUND((X$8-Config!$C$7)/31,0)&gt;=(Config!$D40+Config!$E40),INDEX(Commandes!$C17:'Commandes'!$BJ17,,COLUMN(X$8)-COLUMN($C$8)+1-(Config!$D40+Config!$E40)),0)*(1-Config!$F40))*Config!$C40</f>
        <v>0</v>
      </c>
      <c r="Y17" s="95">
        <f>((Config!$F40*Commandes!Y17)+IF(ROUND((Y$8-Config!$C$7)/31,0)&gt;=(Config!$D40+Config!$E40),INDEX(Commandes!$C17:'Commandes'!$BJ17,,COLUMN(Y$8)-COLUMN($C$8)+1-(Config!$D40+Config!$E40)),0)*(1-Config!$F40))*Config!$C40</f>
        <v>0</v>
      </c>
      <c r="Z17" s="95">
        <f>((Config!$F40*Commandes!Z17)+IF(ROUND((Z$8-Config!$C$7)/31,0)&gt;=(Config!$D40+Config!$E40),INDEX(Commandes!$C17:'Commandes'!$BJ17,,COLUMN(Z$8)-COLUMN($C$8)+1-(Config!$D40+Config!$E40)),0)*(1-Config!$F40))*Config!$C40</f>
        <v>0</v>
      </c>
      <c r="AA17" s="95">
        <f>((Config!$F40*Commandes!AA17)+IF(ROUND((AA$8-Config!$C$7)/31,0)&gt;=(Config!$D40+Config!$E40),INDEX(Commandes!$C17:'Commandes'!$BJ17,,COLUMN(AA$8)-COLUMN($C$8)+1-(Config!$D40+Config!$E40)),0)*(1-Config!$F40))*Config!$C40</f>
        <v>0</v>
      </c>
      <c r="AB17" s="95">
        <f>((Config!$F40*Commandes!AB17)+IF(ROUND((AB$8-Config!$C$7)/31,0)&gt;=(Config!$D40+Config!$E40),INDEX(Commandes!$C17:'Commandes'!$BJ17,,COLUMN(AB$8)-COLUMN($C$8)+1-(Config!$D40+Config!$E40)),0)*(1-Config!$F40))*Config!$C40</f>
        <v>0</v>
      </c>
      <c r="AC17" s="95">
        <f>((Config!$F40*Commandes!AC17)+IF(ROUND((AC$8-Config!$C$7)/31,0)&gt;=(Config!$D40+Config!$E40),INDEX(Commandes!$C17:'Commandes'!$BJ17,,COLUMN(AC$8)-COLUMN($C$8)+1-(Config!$D40+Config!$E40)),0)*(1-Config!$F40))*Config!$C40</f>
        <v>0</v>
      </c>
      <c r="AD17" s="95">
        <f>((Config!$F40*Commandes!AD17)+IF(ROUND((AD$8-Config!$C$7)/31,0)&gt;=(Config!$D40+Config!$E40),INDEX(Commandes!$C17:'Commandes'!$BJ17,,COLUMN(AD$8)-COLUMN($C$8)+1-(Config!$D40+Config!$E40)),0)*(1-Config!$F40))*Config!$C40</f>
        <v>0</v>
      </c>
      <c r="AE17" s="95">
        <f>((Config!$F40*Commandes!AE17)+IF(ROUND((AE$8-Config!$C$7)/31,0)&gt;=(Config!$D40+Config!$E40),INDEX(Commandes!$C17:'Commandes'!$BJ17,,COLUMN(AE$8)-COLUMN($C$8)+1-(Config!$D40+Config!$E40)),0)*(1-Config!$F40))*Config!$C40</f>
        <v>0</v>
      </c>
      <c r="AF17" s="95">
        <f>((Config!$F40*Commandes!AF17)+IF(ROUND((AF$8-Config!$C$7)/31,0)&gt;=(Config!$D40+Config!$E40),INDEX(Commandes!$C17:'Commandes'!$BJ17,,COLUMN(AF$8)-COLUMN($C$8)+1-(Config!$D40+Config!$E40)),0)*(1-Config!$F40))*Config!$C40</f>
        <v>0</v>
      </c>
      <c r="AG17" s="95">
        <f>((Config!$F40*Commandes!AG17)+IF(ROUND((AG$8-Config!$C$7)/31,0)&gt;=(Config!$D40+Config!$E40),INDEX(Commandes!$C17:'Commandes'!$BJ17,,COLUMN(AG$8)-COLUMN($C$8)+1-(Config!$D40+Config!$E40)),0)*(1-Config!$F40))*Config!$C40</f>
        <v>0</v>
      </c>
      <c r="AH17" s="95">
        <f>((Config!$F40*Commandes!AH17)+IF(ROUND((AH$8-Config!$C$7)/31,0)&gt;=(Config!$D40+Config!$E40),INDEX(Commandes!$C17:'Commandes'!$BJ17,,COLUMN(AH$8)-COLUMN($C$8)+1-(Config!$D40+Config!$E40)),0)*(1-Config!$F40))*Config!$C40</f>
        <v>0</v>
      </c>
      <c r="AI17" s="95">
        <f>((Config!$F40*Commandes!AI17)+IF(ROUND((AI$8-Config!$C$7)/31,0)&gt;=(Config!$D40+Config!$E40),INDEX(Commandes!$C17:'Commandes'!$BJ17,,COLUMN(AI$8)-COLUMN($C$8)+1-(Config!$D40+Config!$E40)),0)*(1-Config!$F40))*Config!$C40</f>
        <v>0</v>
      </c>
      <c r="AJ17" s="95">
        <f>((Config!$F40*Commandes!AJ17)+IF(ROUND((AJ$8-Config!$C$7)/31,0)&gt;=(Config!$D40+Config!$E40),INDEX(Commandes!$C17:'Commandes'!$BJ17,,COLUMN(AJ$8)-COLUMN($C$8)+1-(Config!$D40+Config!$E40)),0)*(1-Config!$F40))*Config!$C40</f>
        <v>0</v>
      </c>
      <c r="AK17" s="95">
        <f>((Config!$F40*Commandes!AK17)+IF(ROUND((AK$8-Config!$C$7)/31,0)&gt;=(Config!$D40+Config!$E40),INDEX(Commandes!$C17:'Commandes'!$BJ17,,COLUMN(AK$8)-COLUMN($C$8)+1-(Config!$D40+Config!$E40)),0)*(1-Config!$F40))*Config!$C40</f>
        <v>0</v>
      </c>
      <c r="AL17" s="95">
        <f>((Config!$F40*Commandes!AL17)+IF(ROUND((AL$8-Config!$C$7)/31,0)&gt;=(Config!$D40+Config!$E40),INDEX(Commandes!$C17:'Commandes'!$BJ17,,COLUMN(AL$8)-COLUMN($C$8)+1-(Config!$D40+Config!$E40)),0)*(1-Config!$F40))*Config!$C40</f>
        <v>0</v>
      </c>
      <c r="AM17" s="95">
        <f>((Config!$F40*Commandes!AM17)+IF(ROUND((AM$8-Config!$C$7)/31,0)&gt;=(Config!$D40+Config!$E40),INDEX(Commandes!$C17:'Commandes'!$BJ17,,COLUMN(AM$8)-COLUMN($C$8)+1-(Config!$D40+Config!$E40)),0)*(1-Config!$F40))*Config!$C40</f>
        <v>0</v>
      </c>
      <c r="AN17" s="95">
        <f>((Config!$F40*Commandes!AN17)+IF(ROUND((AN$8-Config!$C$7)/31,0)&gt;=(Config!$D40+Config!$E40),INDEX(Commandes!$C17:'Commandes'!$BJ17,,COLUMN(AN$8)-COLUMN($C$8)+1-(Config!$D40+Config!$E40)),0)*(1-Config!$F40))*Config!$C40</f>
        <v>0</v>
      </c>
      <c r="AO17" s="95">
        <f>((Config!$F40*Commandes!AO17)+IF(ROUND((AO$8-Config!$C$7)/31,0)&gt;=(Config!$D40+Config!$E40),INDEX(Commandes!$C17:'Commandes'!$BJ17,,COLUMN(AO$8)-COLUMN($C$8)+1-(Config!$D40+Config!$E40)),0)*(1-Config!$F40))*Config!$C40</f>
        <v>0</v>
      </c>
      <c r="AP17" s="95">
        <f>((Config!$F40*Commandes!AP17)+IF(ROUND((AP$8-Config!$C$7)/31,0)&gt;=(Config!$D40+Config!$E40),INDEX(Commandes!$C17:'Commandes'!$BJ17,,COLUMN(AP$8)-COLUMN($C$8)+1-(Config!$D40+Config!$E40)),0)*(1-Config!$F40))*Config!$C40</f>
        <v>0</v>
      </c>
      <c r="AQ17" s="95">
        <f>((Config!$F40*Commandes!AQ17)+IF(ROUND((AQ$8-Config!$C$7)/31,0)&gt;=(Config!$D40+Config!$E40),INDEX(Commandes!$C17:'Commandes'!$BJ17,,COLUMN(AQ$8)-COLUMN($C$8)+1-(Config!$D40+Config!$E40)),0)*(1-Config!$F40))*Config!$C40</f>
        <v>0</v>
      </c>
      <c r="AR17" s="95">
        <f>((Config!$F40*Commandes!AR17)+IF(ROUND((AR$8-Config!$C$7)/31,0)&gt;=(Config!$D40+Config!$E40),INDEX(Commandes!$C17:'Commandes'!$BJ17,,COLUMN(AR$8)-COLUMN($C$8)+1-(Config!$D40+Config!$E40)),0)*(1-Config!$F40))*Config!$C40</f>
        <v>0</v>
      </c>
      <c r="AS17" s="95">
        <f>((Config!$F40*Commandes!AS17)+IF(ROUND((AS$8-Config!$C$7)/31,0)&gt;=(Config!$D40+Config!$E40),INDEX(Commandes!$C17:'Commandes'!$BJ17,,COLUMN(AS$8)-COLUMN($C$8)+1-(Config!$D40+Config!$E40)),0)*(1-Config!$F40))*Config!$C40</f>
        <v>0</v>
      </c>
      <c r="AT17" s="95">
        <f>((Config!$F40*Commandes!AT17)+IF(ROUND((AT$8-Config!$C$7)/31,0)&gt;=(Config!$D40+Config!$E40),INDEX(Commandes!$C17:'Commandes'!$BJ17,,COLUMN(AT$8)-COLUMN($C$8)+1-(Config!$D40+Config!$E40)),0)*(1-Config!$F40))*Config!$C40</f>
        <v>0</v>
      </c>
      <c r="AU17" s="95">
        <f>((Config!$F40*Commandes!AU17)+IF(ROUND((AU$8-Config!$C$7)/31,0)&gt;=(Config!$D40+Config!$E40),INDEX(Commandes!$C17:'Commandes'!$BJ17,,COLUMN(AU$8)-COLUMN($C$8)+1-(Config!$D40+Config!$E40)),0)*(1-Config!$F40))*Config!$C40</f>
        <v>0</v>
      </c>
      <c r="AV17" s="95">
        <f>((Config!$F40*Commandes!AV17)+IF(ROUND((AV$8-Config!$C$7)/31,0)&gt;=(Config!$D40+Config!$E40),INDEX(Commandes!$C17:'Commandes'!$BJ17,,COLUMN(AV$8)-COLUMN($C$8)+1-(Config!$D40+Config!$E40)),0)*(1-Config!$F40))*Config!$C40</f>
        <v>0</v>
      </c>
      <c r="AW17" s="95">
        <f>((Config!$F40*Commandes!AW17)+IF(ROUND((AW$8-Config!$C$7)/31,0)&gt;=(Config!$D40+Config!$E40),INDEX(Commandes!$C17:'Commandes'!$BJ17,,COLUMN(AW$8)-COLUMN($C$8)+1-(Config!$D40+Config!$E40)),0)*(1-Config!$F40))*Config!$C40</f>
        <v>0</v>
      </c>
      <c r="AX17" s="95">
        <f>((Config!$F40*Commandes!AX17)+IF(ROUND((AX$8-Config!$C$7)/31,0)&gt;=(Config!$D40+Config!$E40),INDEX(Commandes!$C17:'Commandes'!$BJ17,,COLUMN(AX$8)-COLUMN($C$8)+1-(Config!$D40+Config!$E40)),0)*(1-Config!$F40))*Config!$C40</f>
        <v>0</v>
      </c>
      <c r="AY17" s="95">
        <f>((Config!$F40*Commandes!AY17)+IF(ROUND((AY$8-Config!$C$7)/31,0)&gt;=(Config!$D40+Config!$E40),INDEX(Commandes!$C17:'Commandes'!$BJ17,,COLUMN(AY$8)-COLUMN($C$8)+1-(Config!$D40+Config!$E40)),0)*(1-Config!$F40))*Config!$C40</f>
        <v>0</v>
      </c>
      <c r="AZ17" s="95">
        <f>((Config!$F40*Commandes!AZ17)+IF(ROUND((AZ$8-Config!$C$7)/31,0)&gt;=(Config!$D40+Config!$E40),INDEX(Commandes!$C17:'Commandes'!$BJ17,,COLUMN(AZ$8)-COLUMN($C$8)+1-(Config!$D40+Config!$E40)),0)*(1-Config!$F40))*Config!$C40</f>
        <v>0</v>
      </c>
      <c r="BA17" s="95">
        <f>((Config!$F40*Commandes!BA17)+IF(ROUND((BA$8-Config!$C$7)/31,0)&gt;=(Config!$D40+Config!$E40),INDEX(Commandes!$C17:'Commandes'!$BJ17,,COLUMN(BA$8)-COLUMN($C$8)+1-(Config!$D40+Config!$E40)),0)*(1-Config!$F40))*Config!$C40</f>
        <v>0</v>
      </c>
      <c r="BB17" s="95">
        <f>((Config!$F40*Commandes!BB17)+IF(ROUND((BB$8-Config!$C$7)/31,0)&gt;=(Config!$D40+Config!$E40),INDEX(Commandes!$C17:'Commandes'!$BJ17,,COLUMN(BB$8)-COLUMN($C$8)+1-(Config!$D40+Config!$E40)),0)*(1-Config!$F40))*Config!$C40</f>
        <v>0</v>
      </c>
      <c r="BC17" s="95">
        <f>((Config!$F40*Commandes!BC17)+IF(ROUND((BC$8-Config!$C$7)/31,0)&gt;=(Config!$D40+Config!$E40),INDEX(Commandes!$C17:'Commandes'!$BJ17,,COLUMN(BC$8)-COLUMN($C$8)+1-(Config!$D40+Config!$E40)),0)*(1-Config!$F40))*Config!$C40</f>
        <v>0</v>
      </c>
      <c r="BD17" s="95">
        <f>((Config!$F40*Commandes!BD17)+IF(ROUND((BD$8-Config!$C$7)/31,0)&gt;=(Config!$D40+Config!$E40),INDEX(Commandes!$C17:'Commandes'!$BJ17,,COLUMN(BD$8)-COLUMN($C$8)+1-(Config!$D40+Config!$E40)),0)*(1-Config!$F40))*Config!$C40</f>
        <v>0</v>
      </c>
      <c r="BE17" s="95">
        <f>((Config!$F40*Commandes!BE17)+IF(ROUND((BE$8-Config!$C$7)/31,0)&gt;=(Config!$D40+Config!$E40),INDEX(Commandes!$C17:'Commandes'!$BJ17,,COLUMN(BE$8)-COLUMN($C$8)+1-(Config!$D40+Config!$E40)),0)*(1-Config!$F40))*Config!$C40</f>
        <v>0</v>
      </c>
      <c r="BF17" s="95">
        <f>((Config!$F40*Commandes!BF17)+IF(ROUND((BF$8-Config!$C$7)/31,0)&gt;=(Config!$D40+Config!$E40),INDEX(Commandes!$C17:'Commandes'!$BJ17,,COLUMN(BF$8)-COLUMN($C$8)+1-(Config!$D40+Config!$E40)),0)*(1-Config!$F40))*Config!$C40</f>
        <v>0</v>
      </c>
      <c r="BG17" s="95">
        <f>((Config!$F40*Commandes!BG17)+IF(ROUND((BG$8-Config!$C$7)/31,0)&gt;=(Config!$D40+Config!$E40),INDEX(Commandes!$C17:'Commandes'!$BJ17,,COLUMN(BG$8)-COLUMN($C$8)+1-(Config!$D40+Config!$E40)),0)*(1-Config!$F40))*Config!$C40</f>
        <v>0</v>
      </c>
      <c r="BH17" s="95">
        <f>((Config!$F40*Commandes!BH17)+IF(ROUND((BH$8-Config!$C$7)/31,0)&gt;=(Config!$D40+Config!$E40),INDEX(Commandes!$C17:'Commandes'!$BJ17,,COLUMN(BH$8)-COLUMN($C$8)+1-(Config!$D40+Config!$E40)),0)*(1-Config!$F40))*Config!$C40</f>
        <v>0</v>
      </c>
      <c r="BI17" s="95">
        <f>((Config!$F40*Commandes!BI17)+IF(ROUND((BI$8-Config!$C$7)/31,0)&gt;=(Config!$D40+Config!$E40),INDEX(Commandes!$C17:'Commandes'!$BJ17,,COLUMN(BI$8)-COLUMN($C$8)+1-(Config!$D40+Config!$E40)),0)*(1-Config!$F40))*Config!$C40</f>
        <v>0</v>
      </c>
      <c r="BJ17" s="95">
        <f>((Config!$F40*Commandes!BJ17)+IF(ROUND((BJ$8-Config!$C$7)/31,0)&gt;=(Config!$D40+Config!$E40),INDEX(Commandes!$C17:'Commandes'!$BJ17,,COLUMN(BJ$8)-COLUMN($C$8)+1-(Config!$D40+Config!$E40)),0)*(1-Config!$F40))*Config!$C40</f>
        <v>0</v>
      </c>
      <c r="BK17" s="100"/>
    </row>
    <row r="18" spans="2:63" s="15" customFormat="1">
      <c r="B18" s="71">
        <f>Config!$B$23</f>
        <v>0</v>
      </c>
      <c r="C18" s="95">
        <f>((Config!$F41*Commandes!C18)+IF(ROUND((C$8-Config!$C$7)/31,0)&gt;=(Config!$D41+Config!$E41),INDEX(Commandes!$C18:'Commandes'!$BJ18,,COLUMN(C$8)-COLUMN($C$8)+1-(Config!$D41+Config!$E41)),0)*(1-Config!$F41))*Config!$C41</f>
        <v>0</v>
      </c>
      <c r="D18" s="95">
        <f>((Config!$F41*Commandes!D18)+IF(ROUND((D$8-Config!$C$7)/31,0)&gt;=(Config!$D41+Config!$E41),INDEX(Commandes!$C18:'Commandes'!$BJ18,,COLUMN(D$8)-COLUMN($C$8)+1-(Config!$D41+Config!$E41)),0)*(1-Config!$F41))*Config!$C41</f>
        <v>0</v>
      </c>
      <c r="E18" s="95">
        <f>((Config!$F41*Commandes!E18)+IF(ROUND((E$8-Config!$C$7)/31,0)&gt;=(Config!$D41+Config!$E41),INDEX(Commandes!$C18:'Commandes'!$BJ18,,COLUMN(E$8)-COLUMN($C$8)+1-(Config!$D41+Config!$E41)),0)*(1-Config!$F41))*Config!$C41</f>
        <v>0</v>
      </c>
      <c r="F18" s="95">
        <f>((Config!$F41*Commandes!F18)+IF(ROUND((F$8-Config!$C$7)/31,0)&gt;=(Config!$D41+Config!$E41),INDEX(Commandes!$C18:'Commandes'!$BJ18,,COLUMN(F$8)-COLUMN($C$8)+1-(Config!$D41+Config!$E41)),0)*(1-Config!$F41))*Config!$C41</f>
        <v>0</v>
      </c>
      <c r="G18" s="95">
        <f>((Config!$F41*Commandes!G18)+IF(ROUND((G$8-Config!$C$7)/31,0)&gt;=(Config!$D41+Config!$E41),INDEX(Commandes!$C18:'Commandes'!$BJ18,,COLUMN(G$8)-COLUMN($C$8)+1-(Config!$D41+Config!$E41)),0)*(1-Config!$F41))*Config!$C41</f>
        <v>0</v>
      </c>
      <c r="H18" s="95">
        <f>((Config!$F41*Commandes!H18)+IF(ROUND((H$8-Config!$C$7)/31,0)&gt;=(Config!$D41+Config!$E41),INDEX(Commandes!$C18:'Commandes'!$BJ18,,COLUMN(H$8)-COLUMN($C$8)+1-(Config!$D41+Config!$E41)),0)*(1-Config!$F41))*Config!$C41</f>
        <v>0</v>
      </c>
      <c r="I18" s="95">
        <f>((Config!$F41*Commandes!I18)+IF(ROUND((I$8-Config!$C$7)/31,0)&gt;=(Config!$D41+Config!$E41),INDEX(Commandes!$C18:'Commandes'!$BJ18,,COLUMN(I$8)-COLUMN($C$8)+1-(Config!$D41+Config!$E41)),0)*(1-Config!$F41))*Config!$C41</f>
        <v>0</v>
      </c>
      <c r="J18" s="95">
        <f>((Config!$F41*Commandes!J18)+IF(ROUND((J$8-Config!$C$7)/31,0)&gt;=(Config!$D41+Config!$E41),INDEX(Commandes!$C18:'Commandes'!$BJ18,,COLUMN(J$8)-COLUMN($C$8)+1-(Config!$D41+Config!$E41)),0)*(1-Config!$F41))*Config!$C41</f>
        <v>0</v>
      </c>
      <c r="K18" s="95">
        <f>((Config!$F41*Commandes!K18)+IF(ROUND((K$8-Config!$C$7)/31,0)&gt;=(Config!$D41+Config!$E41),INDEX(Commandes!$C18:'Commandes'!$BJ18,,COLUMN(K$8)-COLUMN($C$8)+1-(Config!$D41+Config!$E41)),0)*(1-Config!$F41))*Config!$C41</f>
        <v>0</v>
      </c>
      <c r="L18" s="95">
        <f>((Config!$F41*Commandes!L18)+IF(ROUND((L$8-Config!$C$7)/31,0)&gt;=(Config!$D41+Config!$E41),INDEX(Commandes!$C18:'Commandes'!$BJ18,,COLUMN(L$8)-COLUMN($C$8)+1-(Config!$D41+Config!$E41)),0)*(1-Config!$F41))*Config!$C41</f>
        <v>0</v>
      </c>
      <c r="M18" s="95">
        <f>((Config!$F41*Commandes!M18)+IF(ROUND((M$8-Config!$C$7)/31,0)&gt;=(Config!$D41+Config!$E41),INDEX(Commandes!$C18:'Commandes'!$BJ18,,COLUMN(M$8)-COLUMN($C$8)+1-(Config!$D41+Config!$E41)),0)*(1-Config!$F41))*Config!$C41</f>
        <v>0</v>
      </c>
      <c r="N18" s="95">
        <f>((Config!$F41*Commandes!N18)+IF(ROUND((N$8-Config!$C$7)/31,0)&gt;=(Config!$D41+Config!$E41),INDEX(Commandes!$C18:'Commandes'!$BJ18,,COLUMN(N$8)-COLUMN($C$8)+1-(Config!$D41+Config!$E41)),0)*(1-Config!$F41))*Config!$C41</f>
        <v>0</v>
      </c>
      <c r="O18" s="95">
        <f>((Config!$F41*Commandes!O18)+IF(ROUND((O$8-Config!$C$7)/31,0)&gt;=(Config!$D41+Config!$E41),INDEX(Commandes!$C18:'Commandes'!$BJ18,,COLUMN(O$8)-COLUMN($C$8)+1-(Config!$D41+Config!$E41)),0)*(1-Config!$F41))*Config!$C41</f>
        <v>0</v>
      </c>
      <c r="P18" s="95">
        <f>((Config!$F41*Commandes!P18)+IF(ROUND((P$8-Config!$C$7)/31,0)&gt;=(Config!$D41+Config!$E41),INDEX(Commandes!$C18:'Commandes'!$BJ18,,COLUMN(P$8)-COLUMN($C$8)+1-(Config!$D41+Config!$E41)),0)*(1-Config!$F41))*Config!$C41</f>
        <v>0</v>
      </c>
      <c r="Q18" s="95">
        <f>((Config!$F41*Commandes!Q18)+IF(ROUND((Q$8-Config!$C$7)/31,0)&gt;=(Config!$D41+Config!$E41),INDEX(Commandes!$C18:'Commandes'!$BJ18,,COLUMN(Q$8)-COLUMN($C$8)+1-(Config!$D41+Config!$E41)),0)*(1-Config!$F41))*Config!$C41</f>
        <v>0</v>
      </c>
      <c r="R18" s="95">
        <f>((Config!$F41*Commandes!R18)+IF(ROUND((R$8-Config!$C$7)/31,0)&gt;=(Config!$D41+Config!$E41),INDEX(Commandes!$C18:'Commandes'!$BJ18,,COLUMN(R$8)-COLUMN($C$8)+1-(Config!$D41+Config!$E41)),0)*(1-Config!$F41))*Config!$C41</f>
        <v>0</v>
      </c>
      <c r="S18" s="95">
        <f>((Config!$F41*Commandes!S18)+IF(ROUND((S$8-Config!$C$7)/31,0)&gt;=(Config!$D41+Config!$E41),INDEX(Commandes!$C18:'Commandes'!$BJ18,,COLUMN(S$8)-COLUMN($C$8)+1-(Config!$D41+Config!$E41)),0)*(1-Config!$F41))*Config!$C41</f>
        <v>0</v>
      </c>
      <c r="T18" s="95">
        <f>((Config!$F41*Commandes!T18)+IF(ROUND((T$8-Config!$C$7)/31,0)&gt;=(Config!$D41+Config!$E41),INDEX(Commandes!$C18:'Commandes'!$BJ18,,COLUMN(T$8)-COLUMN($C$8)+1-(Config!$D41+Config!$E41)),0)*(1-Config!$F41))*Config!$C41</f>
        <v>0</v>
      </c>
      <c r="U18" s="95">
        <f>((Config!$F41*Commandes!U18)+IF(ROUND((U$8-Config!$C$7)/31,0)&gt;=(Config!$D41+Config!$E41),INDEX(Commandes!$C18:'Commandes'!$BJ18,,COLUMN(U$8)-COLUMN($C$8)+1-(Config!$D41+Config!$E41)),0)*(1-Config!$F41))*Config!$C41</f>
        <v>0</v>
      </c>
      <c r="V18" s="95">
        <f>((Config!$F41*Commandes!V18)+IF(ROUND((V$8-Config!$C$7)/31,0)&gt;=(Config!$D41+Config!$E41),INDEX(Commandes!$C18:'Commandes'!$BJ18,,COLUMN(V$8)-COLUMN($C$8)+1-(Config!$D41+Config!$E41)),0)*(1-Config!$F41))*Config!$C41</f>
        <v>0</v>
      </c>
      <c r="W18" s="95">
        <f>((Config!$F41*Commandes!W18)+IF(ROUND((W$8-Config!$C$7)/31,0)&gt;=(Config!$D41+Config!$E41),INDEX(Commandes!$C18:'Commandes'!$BJ18,,COLUMN(W$8)-COLUMN($C$8)+1-(Config!$D41+Config!$E41)),0)*(1-Config!$F41))*Config!$C41</f>
        <v>0</v>
      </c>
      <c r="X18" s="95">
        <f>((Config!$F41*Commandes!X18)+IF(ROUND((X$8-Config!$C$7)/31,0)&gt;=(Config!$D41+Config!$E41),INDEX(Commandes!$C18:'Commandes'!$BJ18,,COLUMN(X$8)-COLUMN($C$8)+1-(Config!$D41+Config!$E41)),0)*(1-Config!$F41))*Config!$C41</f>
        <v>0</v>
      </c>
      <c r="Y18" s="95">
        <f>((Config!$F41*Commandes!Y18)+IF(ROUND((Y$8-Config!$C$7)/31,0)&gt;=(Config!$D41+Config!$E41),INDEX(Commandes!$C18:'Commandes'!$BJ18,,COLUMN(Y$8)-COLUMN($C$8)+1-(Config!$D41+Config!$E41)),0)*(1-Config!$F41))*Config!$C41</f>
        <v>0</v>
      </c>
      <c r="Z18" s="95">
        <f>((Config!$F41*Commandes!Z18)+IF(ROUND((Z$8-Config!$C$7)/31,0)&gt;=(Config!$D41+Config!$E41),INDEX(Commandes!$C18:'Commandes'!$BJ18,,COLUMN(Z$8)-COLUMN($C$8)+1-(Config!$D41+Config!$E41)),0)*(1-Config!$F41))*Config!$C41</f>
        <v>0</v>
      </c>
      <c r="AA18" s="95">
        <f>((Config!$F41*Commandes!AA18)+IF(ROUND((AA$8-Config!$C$7)/31,0)&gt;=(Config!$D41+Config!$E41),INDEX(Commandes!$C18:'Commandes'!$BJ18,,COLUMN(AA$8)-COLUMN($C$8)+1-(Config!$D41+Config!$E41)),0)*(1-Config!$F41))*Config!$C41</f>
        <v>0</v>
      </c>
      <c r="AB18" s="95">
        <f>((Config!$F41*Commandes!AB18)+IF(ROUND((AB$8-Config!$C$7)/31,0)&gt;=(Config!$D41+Config!$E41),INDEX(Commandes!$C18:'Commandes'!$BJ18,,COLUMN(AB$8)-COLUMN($C$8)+1-(Config!$D41+Config!$E41)),0)*(1-Config!$F41))*Config!$C41</f>
        <v>0</v>
      </c>
      <c r="AC18" s="95">
        <f>((Config!$F41*Commandes!AC18)+IF(ROUND((AC$8-Config!$C$7)/31,0)&gt;=(Config!$D41+Config!$E41),INDEX(Commandes!$C18:'Commandes'!$BJ18,,COLUMN(AC$8)-COLUMN($C$8)+1-(Config!$D41+Config!$E41)),0)*(1-Config!$F41))*Config!$C41</f>
        <v>0</v>
      </c>
      <c r="AD18" s="95">
        <f>((Config!$F41*Commandes!AD18)+IF(ROUND((AD$8-Config!$C$7)/31,0)&gt;=(Config!$D41+Config!$E41),INDEX(Commandes!$C18:'Commandes'!$BJ18,,COLUMN(AD$8)-COLUMN($C$8)+1-(Config!$D41+Config!$E41)),0)*(1-Config!$F41))*Config!$C41</f>
        <v>0</v>
      </c>
      <c r="AE18" s="95">
        <f>((Config!$F41*Commandes!AE18)+IF(ROUND((AE$8-Config!$C$7)/31,0)&gt;=(Config!$D41+Config!$E41),INDEX(Commandes!$C18:'Commandes'!$BJ18,,COLUMN(AE$8)-COLUMN($C$8)+1-(Config!$D41+Config!$E41)),0)*(1-Config!$F41))*Config!$C41</f>
        <v>0</v>
      </c>
      <c r="AF18" s="95">
        <f>((Config!$F41*Commandes!AF18)+IF(ROUND((AF$8-Config!$C$7)/31,0)&gt;=(Config!$D41+Config!$E41),INDEX(Commandes!$C18:'Commandes'!$BJ18,,COLUMN(AF$8)-COLUMN($C$8)+1-(Config!$D41+Config!$E41)),0)*(1-Config!$F41))*Config!$C41</f>
        <v>0</v>
      </c>
      <c r="AG18" s="95">
        <f>((Config!$F41*Commandes!AG18)+IF(ROUND((AG$8-Config!$C$7)/31,0)&gt;=(Config!$D41+Config!$E41),INDEX(Commandes!$C18:'Commandes'!$BJ18,,COLUMN(AG$8)-COLUMN($C$8)+1-(Config!$D41+Config!$E41)),0)*(1-Config!$F41))*Config!$C41</f>
        <v>0</v>
      </c>
      <c r="AH18" s="95">
        <f>((Config!$F41*Commandes!AH18)+IF(ROUND((AH$8-Config!$C$7)/31,0)&gt;=(Config!$D41+Config!$E41),INDEX(Commandes!$C18:'Commandes'!$BJ18,,COLUMN(AH$8)-COLUMN($C$8)+1-(Config!$D41+Config!$E41)),0)*(1-Config!$F41))*Config!$C41</f>
        <v>0</v>
      </c>
      <c r="AI18" s="95">
        <f>((Config!$F41*Commandes!AI18)+IF(ROUND((AI$8-Config!$C$7)/31,0)&gt;=(Config!$D41+Config!$E41),INDEX(Commandes!$C18:'Commandes'!$BJ18,,COLUMN(AI$8)-COLUMN($C$8)+1-(Config!$D41+Config!$E41)),0)*(1-Config!$F41))*Config!$C41</f>
        <v>0</v>
      </c>
      <c r="AJ18" s="95">
        <f>((Config!$F41*Commandes!AJ18)+IF(ROUND((AJ$8-Config!$C$7)/31,0)&gt;=(Config!$D41+Config!$E41),INDEX(Commandes!$C18:'Commandes'!$BJ18,,COLUMN(AJ$8)-COLUMN($C$8)+1-(Config!$D41+Config!$E41)),0)*(1-Config!$F41))*Config!$C41</f>
        <v>0</v>
      </c>
      <c r="AK18" s="95">
        <f>((Config!$F41*Commandes!AK18)+IF(ROUND((AK$8-Config!$C$7)/31,0)&gt;=(Config!$D41+Config!$E41),INDEX(Commandes!$C18:'Commandes'!$BJ18,,COLUMN(AK$8)-COLUMN($C$8)+1-(Config!$D41+Config!$E41)),0)*(1-Config!$F41))*Config!$C41</f>
        <v>0</v>
      </c>
      <c r="AL18" s="95">
        <f>((Config!$F41*Commandes!AL18)+IF(ROUND((AL$8-Config!$C$7)/31,0)&gt;=(Config!$D41+Config!$E41),INDEX(Commandes!$C18:'Commandes'!$BJ18,,COLUMN(AL$8)-COLUMN($C$8)+1-(Config!$D41+Config!$E41)),0)*(1-Config!$F41))*Config!$C41</f>
        <v>0</v>
      </c>
      <c r="AM18" s="95">
        <f>((Config!$F41*Commandes!AM18)+IF(ROUND((AM$8-Config!$C$7)/31,0)&gt;=(Config!$D41+Config!$E41),INDEX(Commandes!$C18:'Commandes'!$BJ18,,COLUMN(AM$8)-COLUMN($C$8)+1-(Config!$D41+Config!$E41)),0)*(1-Config!$F41))*Config!$C41</f>
        <v>0</v>
      </c>
      <c r="AN18" s="95">
        <f>((Config!$F41*Commandes!AN18)+IF(ROUND((AN$8-Config!$C$7)/31,0)&gt;=(Config!$D41+Config!$E41),INDEX(Commandes!$C18:'Commandes'!$BJ18,,COLUMN(AN$8)-COLUMN($C$8)+1-(Config!$D41+Config!$E41)),0)*(1-Config!$F41))*Config!$C41</f>
        <v>0</v>
      </c>
      <c r="AO18" s="95">
        <f>((Config!$F41*Commandes!AO18)+IF(ROUND((AO$8-Config!$C$7)/31,0)&gt;=(Config!$D41+Config!$E41),INDEX(Commandes!$C18:'Commandes'!$BJ18,,COLUMN(AO$8)-COLUMN($C$8)+1-(Config!$D41+Config!$E41)),0)*(1-Config!$F41))*Config!$C41</f>
        <v>0</v>
      </c>
      <c r="AP18" s="95">
        <f>((Config!$F41*Commandes!AP18)+IF(ROUND((AP$8-Config!$C$7)/31,0)&gt;=(Config!$D41+Config!$E41),INDEX(Commandes!$C18:'Commandes'!$BJ18,,COLUMN(AP$8)-COLUMN($C$8)+1-(Config!$D41+Config!$E41)),0)*(1-Config!$F41))*Config!$C41</f>
        <v>0</v>
      </c>
      <c r="AQ18" s="95">
        <f>((Config!$F41*Commandes!AQ18)+IF(ROUND((AQ$8-Config!$C$7)/31,0)&gt;=(Config!$D41+Config!$E41),INDEX(Commandes!$C18:'Commandes'!$BJ18,,COLUMN(AQ$8)-COLUMN($C$8)+1-(Config!$D41+Config!$E41)),0)*(1-Config!$F41))*Config!$C41</f>
        <v>0</v>
      </c>
      <c r="AR18" s="95">
        <f>((Config!$F41*Commandes!AR18)+IF(ROUND((AR$8-Config!$C$7)/31,0)&gt;=(Config!$D41+Config!$E41),INDEX(Commandes!$C18:'Commandes'!$BJ18,,COLUMN(AR$8)-COLUMN($C$8)+1-(Config!$D41+Config!$E41)),0)*(1-Config!$F41))*Config!$C41</f>
        <v>0</v>
      </c>
      <c r="AS18" s="95">
        <f>((Config!$F41*Commandes!AS18)+IF(ROUND((AS$8-Config!$C$7)/31,0)&gt;=(Config!$D41+Config!$E41),INDEX(Commandes!$C18:'Commandes'!$BJ18,,COLUMN(AS$8)-COLUMN($C$8)+1-(Config!$D41+Config!$E41)),0)*(1-Config!$F41))*Config!$C41</f>
        <v>0</v>
      </c>
      <c r="AT18" s="95">
        <f>((Config!$F41*Commandes!AT18)+IF(ROUND((AT$8-Config!$C$7)/31,0)&gt;=(Config!$D41+Config!$E41),INDEX(Commandes!$C18:'Commandes'!$BJ18,,COLUMN(AT$8)-COLUMN($C$8)+1-(Config!$D41+Config!$E41)),0)*(1-Config!$F41))*Config!$C41</f>
        <v>0</v>
      </c>
      <c r="AU18" s="95">
        <f>((Config!$F41*Commandes!AU18)+IF(ROUND((AU$8-Config!$C$7)/31,0)&gt;=(Config!$D41+Config!$E41),INDEX(Commandes!$C18:'Commandes'!$BJ18,,COLUMN(AU$8)-COLUMN($C$8)+1-(Config!$D41+Config!$E41)),0)*(1-Config!$F41))*Config!$C41</f>
        <v>0</v>
      </c>
      <c r="AV18" s="95">
        <f>((Config!$F41*Commandes!AV18)+IF(ROUND((AV$8-Config!$C$7)/31,0)&gt;=(Config!$D41+Config!$E41),INDEX(Commandes!$C18:'Commandes'!$BJ18,,COLUMN(AV$8)-COLUMN($C$8)+1-(Config!$D41+Config!$E41)),0)*(1-Config!$F41))*Config!$C41</f>
        <v>0</v>
      </c>
      <c r="AW18" s="95">
        <f>((Config!$F41*Commandes!AW18)+IF(ROUND((AW$8-Config!$C$7)/31,0)&gt;=(Config!$D41+Config!$E41),INDEX(Commandes!$C18:'Commandes'!$BJ18,,COLUMN(AW$8)-COLUMN($C$8)+1-(Config!$D41+Config!$E41)),0)*(1-Config!$F41))*Config!$C41</f>
        <v>0</v>
      </c>
      <c r="AX18" s="95">
        <f>((Config!$F41*Commandes!AX18)+IF(ROUND((AX$8-Config!$C$7)/31,0)&gt;=(Config!$D41+Config!$E41),INDEX(Commandes!$C18:'Commandes'!$BJ18,,COLUMN(AX$8)-COLUMN($C$8)+1-(Config!$D41+Config!$E41)),0)*(1-Config!$F41))*Config!$C41</f>
        <v>0</v>
      </c>
      <c r="AY18" s="95">
        <f>((Config!$F41*Commandes!AY18)+IF(ROUND((AY$8-Config!$C$7)/31,0)&gt;=(Config!$D41+Config!$E41),INDEX(Commandes!$C18:'Commandes'!$BJ18,,COLUMN(AY$8)-COLUMN($C$8)+1-(Config!$D41+Config!$E41)),0)*(1-Config!$F41))*Config!$C41</f>
        <v>0</v>
      </c>
      <c r="AZ18" s="95">
        <f>((Config!$F41*Commandes!AZ18)+IF(ROUND((AZ$8-Config!$C$7)/31,0)&gt;=(Config!$D41+Config!$E41),INDEX(Commandes!$C18:'Commandes'!$BJ18,,COLUMN(AZ$8)-COLUMN($C$8)+1-(Config!$D41+Config!$E41)),0)*(1-Config!$F41))*Config!$C41</f>
        <v>0</v>
      </c>
      <c r="BA18" s="95">
        <f>((Config!$F41*Commandes!BA18)+IF(ROUND((BA$8-Config!$C$7)/31,0)&gt;=(Config!$D41+Config!$E41),INDEX(Commandes!$C18:'Commandes'!$BJ18,,COLUMN(BA$8)-COLUMN($C$8)+1-(Config!$D41+Config!$E41)),0)*(1-Config!$F41))*Config!$C41</f>
        <v>0</v>
      </c>
      <c r="BB18" s="95">
        <f>((Config!$F41*Commandes!BB18)+IF(ROUND((BB$8-Config!$C$7)/31,0)&gt;=(Config!$D41+Config!$E41),INDEX(Commandes!$C18:'Commandes'!$BJ18,,COLUMN(BB$8)-COLUMN($C$8)+1-(Config!$D41+Config!$E41)),0)*(1-Config!$F41))*Config!$C41</f>
        <v>0</v>
      </c>
      <c r="BC18" s="95">
        <f>((Config!$F41*Commandes!BC18)+IF(ROUND((BC$8-Config!$C$7)/31,0)&gt;=(Config!$D41+Config!$E41),INDEX(Commandes!$C18:'Commandes'!$BJ18,,COLUMN(BC$8)-COLUMN($C$8)+1-(Config!$D41+Config!$E41)),0)*(1-Config!$F41))*Config!$C41</f>
        <v>0</v>
      </c>
      <c r="BD18" s="95">
        <f>((Config!$F41*Commandes!BD18)+IF(ROUND((BD$8-Config!$C$7)/31,0)&gt;=(Config!$D41+Config!$E41),INDEX(Commandes!$C18:'Commandes'!$BJ18,,COLUMN(BD$8)-COLUMN($C$8)+1-(Config!$D41+Config!$E41)),0)*(1-Config!$F41))*Config!$C41</f>
        <v>0</v>
      </c>
      <c r="BE18" s="95">
        <f>((Config!$F41*Commandes!BE18)+IF(ROUND((BE$8-Config!$C$7)/31,0)&gt;=(Config!$D41+Config!$E41),INDEX(Commandes!$C18:'Commandes'!$BJ18,,COLUMN(BE$8)-COLUMN($C$8)+1-(Config!$D41+Config!$E41)),0)*(1-Config!$F41))*Config!$C41</f>
        <v>0</v>
      </c>
      <c r="BF18" s="95">
        <f>((Config!$F41*Commandes!BF18)+IF(ROUND((BF$8-Config!$C$7)/31,0)&gt;=(Config!$D41+Config!$E41),INDEX(Commandes!$C18:'Commandes'!$BJ18,,COLUMN(BF$8)-COLUMN($C$8)+1-(Config!$D41+Config!$E41)),0)*(1-Config!$F41))*Config!$C41</f>
        <v>0</v>
      </c>
      <c r="BG18" s="95">
        <f>((Config!$F41*Commandes!BG18)+IF(ROUND((BG$8-Config!$C$7)/31,0)&gt;=(Config!$D41+Config!$E41),INDEX(Commandes!$C18:'Commandes'!$BJ18,,COLUMN(BG$8)-COLUMN($C$8)+1-(Config!$D41+Config!$E41)),0)*(1-Config!$F41))*Config!$C41</f>
        <v>0</v>
      </c>
      <c r="BH18" s="95">
        <f>((Config!$F41*Commandes!BH18)+IF(ROUND((BH$8-Config!$C$7)/31,0)&gt;=(Config!$D41+Config!$E41),INDEX(Commandes!$C18:'Commandes'!$BJ18,,COLUMN(BH$8)-COLUMN($C$8)+1-(Config!$D41+Config!$E41)),0)*(1-Config!$F41))*Config!$C41</f>
        <v>0</v>
      </c>
      <c r="BI18" s="95">
        <f>((Config!$F41*Commandes!BI18)+IF(ROUND((BI$8-Config!$C$7)/31,0)&gt;=(Config!$D41+Config!$E41),INDEX(Commandes!$C18:'Commandes'!$BJ18,,COLUMN(BI$8)-COLUMN($C$8)+1-(Config!$D41+Config!$E41)),0)*(1-Config!$F41))*Config!$C41</f>
        <v>0</v>
      </c>
      <c r="BJ18" s="95">
        <f>((Config!$F41*Commandes!BJ18)+IF(ROUND((BJ$8-Config!$C$7)/31,0)&gt;=(Config!$D41+Config!$E41),INDEX(Commandes!$C18:'Commandes'!$BJ18,,COLUMN(BJ$8)-COLUMN($C$8)+1-(Config!$D41+Config!$E41)),0)*(1-Config!$F41))*Config!$C41</f>
        <v>0</v>
      </c>
      <c r="BK18" s="100"/>
    </row>
    <row r="19" spans="2:63" s="15" customFormat="1">
      <c r="B19" s="71">
        <f>Config!$B$24</f>
        <v>0</v>
      </c>
      <c r="C19" s="95">
        <f>((Config!$F42*Commandes!C19)+IF(ROUND((C$8-Config!$C$7)/31,0)&gt;=(Config!$D42+Config!$E42),INDEX(Commandes!$C19:'Commandes'!$BJ19,,COLUMN(C$8)-COLUMN($C$8)+1-(Config!$D42+Config!$E42)),0)*(1-Config!$F42))*Config!$C42</f>
        <v>0</v>
      </c>
      <c r="D19" s="95">
        <f>((Config!$F42*Commandes!D19)+IF(ROUND((D$8-Config!$C$7)/31,0)&gt;=(Config!$D42+Config!$E42),INDEX(Commandes!$C19:'Commandes'!$BJ19,,COLUMN(D$8)-COLUMN($C$8)+1-(Config!$D42+Config!$E42)),0)*(1-Config!$F42))*Config!$C42</f>
        <v>0</v>
      </c>
      <c r="E19" s="95">
        <f>((Config!$F42*Commandes!E19)+IF(ROUND((E$8-Config!$C$7)/31,0)&gt;=(Config!$D42+Config!$E42),INDEX(Commandes!$C19:'Commandes'!$BJ19,,COLUMN(E$8)-COLUMN($C$8)+1-(Config!$D42+Config!$E42)),0)*(1-Config!$F42))*Config!$C42</f>
        <v>0</v>
      </c>
      <c r="F19" s="95">
        <f>((Config!$F42*Commandes!F19)+IF(ROUND((F$8-Config!$C$7)/31,0)&gt;=(Config!$D42+Config!$E42),INDEX(Commandes!$C19:'Commandes'!$BJ19,,COLUMN(F$8)-COLUMN($C$8)+1-(Config!$D42+Config!$E42)),0)*(1-Config!$F42))*Config!$C42</f>
        <v>0</v>
      </c>
      <c r="G19" s="95">
        <f>((Config!$F42*Commandes!G19)+IF(ROUND((G$8-Config!$C$7)/31,0)&gt;=(Config!$D42+Config!$E42),INDEX(Commandes!$C19:'Commandes'!$BJ19,,COLUMN(G$8)-COLUMN($C$8)+1-(Config!$D42+Config!$E42)),0)*(1-Config!$F42))*Config!$C42</f>
        <v>0</v>
      </c>
      <c r="H19" s="95">
        <f>((Config!$F42*Commandes!H19)+IF(ROUND((H$8-Config!$C$7)/31,0)&gt;=(Config!$D42+Config!$E42),INDEX(Commandes!$C19:'Commandes'!$BJ19,,COLUMN(H$8)-COLUMN($C$8)+1-(Config!$D42+Config!$E42)),0)*(1-Config!$F42))*Config!$C42</f>
        <v>0</v>
      </c>
      <c r="I19" s="95">
        <f>((Config!$F42*Commandes!I19)+IF(ROUND((I$8-Config!$C$7)/31,0)&gt;=(Config!$D42+Config!$E42),INDEX(Commandes!$C19:'Commandes'!$BJ19,,COLUMN(I$8)-COLUMN($C$8)+1-(Config!$D42+Config!$E42)),0)*(1-Config!$F42))*Config!$C42</f>
        <v>0</v>
      </c>
      <c r="J19" s="95">
        <f>((Config!$F42*Commandes!J19)+IF(ROUND((J$8-Config!$C$7)/31,0)&gt;=(Config!$D42+Config!$E42),INDEX(Commandes!$C19:'Commandes'!$BJ19,,COLUMN(J$8)-COLUMN($C$8)+1-(Config!$D42+Config!$E42)),0)*(1-Config!$F42))*Config!$C42</f>
        <v>0</v>
      </c>
      <c r="K19" s="95">
        <f>((Config!$F42*Commandes!K19)+IF(ROUND((K$8-Config!$C$7)/31,0)&gt;=(Config!$D42+Config!$E42),INDEX(Commandes!$C19:'Commandes'!$BJ19,,COLUMN(K$8)-COLUMN($C$8)+1-(Config!$D42+Config!$E42)),0)*(1-Config!$F42))*Config!$C42</f>
        <v>0</v>
      </c>
      <c r="L19" s="95">
        <f>((Config!$F42*Commandes!L19)+IF(ROUND((L$8-Config!$C$7)/31,0)&gt;=(Config!$D42+Config!$E42),INDEX(Commandes!$C19:'Commandes'!$BJ19,,COLUMN(L$8)-COLUMN($C$8)+1-(Config!$D42+Config!$E42)),0)*(1-Config!$F42))*Config!$C42</f>
        <v>0</v>
      </c>
      <c r="M19" s="95">
        <f>((Config!$F42*Commandes!M19)+IF(ROUND((M$8-Config!$C$7)/31,0)&gt;=(Config!$D42+Config!$E42),INDEX(Commandes!$C19:'Commandes'!$BJ19,,COLUMN(M$8)-COLUMN($C$8)+1-(Config!$D42+Config!$E42)),0)*(1-Config!$F42))*Config!$C42</f>
        <v>0</v>
      </c>
      <c r="N19" s="95">
        <f>((Config!$F42*Commandes!N19)+IF(ROUND((N$8-Config!$C$7)/31,0)&gt;=(Config!$D42+Config!$E42),INDEX(Commandes!$C19:'Commandes'!$BJ19,,COLUMN(N$8)-COLUMN($C$8)+1-(Config!$D42+Config!$E42)),0)*(1-Config!$F42))*Config!$C42</f>
        <v>0</v>
      </c>
      <c r="O19" s="95">
        <f>((Config!$F42*Commandes!O19)+IF(ROUND((O$8-Config!$C$7)/31,0)&gt;=(Config!$D42+Config!$E42),INDEX(Commandes!$C19:'Commandes'!$BJ19,,COLUMN(O$8)-COLUMN($C$8)+1-(Config!$D42+Config!$E42)),0)*(1-Config!$F42))*Config!$C42</f>
        <v>0</v>
      </c>
      <c r="P19" s="95">
        <f>((Config!$F42*Commandes!P19)+IF(ROUND((P$8-Config!$C$7)/31,0)&gt;=(Config!$D42+Config!$E42),INDEX(Commandes!$C19:'Commandes'!$BJ19,,COLUMN(P$8)-COLUMN($C$8)+1-(Config!$D42+Config!$E42)),0)*(1-Config!$F42))*Config!$C42</f>
        <v>0</v>
      </c>
      <c r="Q19" s="95">
        <f>((Config!$F42*Commandes!Q19)+IF(ROUND((Q$8-Config!$C$7)/31,0)&gt;=(Config!$D42+Config!$E42),INDEX(Commandes!$C19:'Commandes'!$BJ19,,COLUMN(Q$8)-COLUMN($C$8)+1-(Config!$D42+Config!$E42)),0)*(1-Config!$F42))*Config!$C42</f>
        <v>0</v>
      </c>
      <c r="R19" s="95">
        <f>((Config!$F42*Commandes!R19)+IF(ROUND((R$8-Config!$C$7)/31,0)&gt;=(Config!$D42+Config!$E42),INDEX(Commandes!$C19:'Commandes'!$BJ19,,COLUMN(R$8)-COLUMN($C$8)+1-(Config!$D42+Config!$E42)),0)*(1-Config!$F42))*Config!$C42</f>
        <v>0</v>
      </c>
      <c r="S19" s="95">
        <f>((Config!$F42*Commandes!S19)+IF(ROUND((S$8-Config!$C$7)/31,0)&gt;=(Config!$D42+Config!$E42),INDEX(Commandes!$C19:'Commandes'!$BJ19,,COLUMN(S$8)-COLUMN($C$8)+1-(Config!$D42+Config!$E42)),0)*(1-Config!$F42))*Config!$C42</f>
        <v>0</v>
      </c>
      <c r="T19" s="95">
        <f>((Config!$F42*Commandes!T19)+IF(ROUND((T$8-Config!$C$7)/31,0)&gt;=(Config!$D42+Config!$E42),INDEX(Commandes!$C19:'Commandes'!$BJ19,,COLUMN(T$8)-COLUMN($C$8)+1-(Config!$D42+Config!$E42)),0)*(1-Config!$F42))*Config!$C42</f>
        <v>0</v>
      </c>
      <c r="U19" s="95">
        <f>((Config!$F42*Commandes!U19)+IF(ROUND((U$8-Config!$C$7)/31,0)&gt;=(Config!$D42+Config!$E42),INDEX(Commandes!$C19:'Commandes'!$BJ19,,COLUMN(U$8)-COLUMN($C$8)+1-(Config!$D42+Config!$E42)),0)*(1-Config!$F42))*Config!$C42</f>
        <v>0</v>
      </c>
      <c r="V19" s="95">
        <f>((Config!$F42*Commandes!V19)+IF(ROUND((V$8-Config!$C$7)/31,0)&gt;=(Config!$D42+Config!$E42),INDEX(Commandes!$C19:'Commandes'!$BJ19,,COLUMN(V$8)-COLUMN($C$8)+1-(Config!$D42+Config!$E42)),0)*(1-Config!$F42))*Config!$C42</f>
        <v>0</v>
      </c>
      <c r="W19" s="95">
        <f>((Config!$F42*Commandes!W19)+IF(ROUND((W$8-Config!$C$7)/31,0)&gt;=(Config!$D42+Config!$E42),INDEX(Commandes!$C19:'Commandes'!$BJ19,,COLUMN(W$8)-COLUMN($C$8)+1-(Config!$D42+Config!$E42)),0)*(1-Config!$F42))*Config!$C42</f>
        <v>0</v>
      </c>
      <c r="X19" s="95">
        <f>((Config!$F42*Commandes!X19)+IF(ROUND((X$8-Config!$C$7)/31,0)&gt;=(Config!$D42+Config!$E42),INDEX(Commandes!$C19:'Commandes'!$BJ19,,COLUMN(X$8)-COLUMN($C$8)+1-(Config!$D42+Config!$E42)),0)*(1-Config!$F42))*Config!$C42</f>
        <v>0</v>
      </c>
      <c r="Y19" s="95">
        <f>((Config!$F42*Commandes!Y19)+IF(ROUND((Y$8-Config!$C$7)/31,0)&gt;=(Config!$D42+Config!$E42),INDEX(Commandes!$C19:'Commandes'!$BJ19,,COLUMN(Y$8)-COLUMN($C$8)+1-(Config!$D42+Config!$E42)),0)*(1-Config!$F42))*Config!$C42</f>
        <v>0</v>
      </c>
      <c r="Z19" s="95">
        <f>((Config!$F42*Commandes!Z19)+IF(ROUND((Z$8-Config!$C$7)/31,0)&gt;=(Config!$D42+Config!$E42),INDEX(Commandes!$C19:'Commandes'!$BJ19,,COLUMN(Z$8)-COLUMN($C$8)+1-(Config!$D42+Config!$E42)),0)*(1-Config!$F42))*Config!$C42</f>
        <v>0</v>
      </c>
      <c r="AA19" s="95">
        <f>((Config!$F42*Commandes!AA19)+IF(ROUND((AA$8-Config!$C$7)/31,0)&gt;=(Config!$D42+Config!$E42),INDEX(Commandes!$C19:'Commandes'!$BJ19,,COLUMN(AA$8)-COLUMN($C$8)+1-(Config!$D42+Config!$E42)),0)*(1-Config!$F42))*Config!$C42</f>
        <v>0</v>
      </c>
      <c r="AB19" s="95">
        <f>((Config!$F42*Commandes!AB19)+IF(ROUND((AB$8-Config!$C$7)/31,0)&gt;=(Config!$D42+Config!$E42),INDEX(Commandes!$C19:'Commandes'!$BJ19,,COLUMN(AB$8)-COLUMN($C$8)+1-(Config!$D42+Config!$E42)),0)*(1-Config!$F42))*Config!$C42</f>
        <v>0</v>
      </c>
      <c r="AC19" s="95">
        <f>((Config!$F42*Commandes!AC19)+IF(ROUND((AC$8-Config!$C$7)/31,0)&gt;=(Config!$D42+Config!$E42),INDEX(Commandes!$C19:'Commandes'!$BJ19,,COLUMN(AC$8)-COLUMN($C$8)+1-(Config!$D42+Config!$E42)),0)*(1-Config!$F42))*Config!$C42</f>
        <v>0</v>
      </c>
      <c r="AD19" s="95">
        <f>((Config!$F42*Commandes!AD19)+IF(ROUND((AD$8-Config!$C$7)/31,0)&gt;=(Config!$D42+Config!$E42),INDEX(Commandes!$C19:'Commandes'!$BJ19,,COLUMN(AD$8)-COLUMN($C$8)+1-(Config!$D42+Config!$E42)),0)*(1-Config!$F42))*Config!$C42</f>
        <v>0</v>
      </c>
      <c r="AE19" s="95">
        <f>((Config!$F42*Commandes!AE19)+IF(ROUND((AE$8-Config!$C$7)/31,0)&gt;=(Config!$D42+Config!$E42),INDEX(Commandes!$C19:'Commandes'!$BJ19,,COLUMN(AE$8)-COLUMN($C$8)+1-(Config!$D42+Config!$E42)),0)*(1-Config!$F42))*Config!$C42</f>
        <v>0</v>
      </c>
      <c r="AF19" s="95">
        <f>((Config!$F42*Commandes!AF19)+IF(ROUND((AF$8-Config!$C$7)/31,0)&gt;=(Config!$D42+Config!$E42),INDEX(Commandes!$C19:'Commandes'!$BJ19,,COLUMN(AF$8)-COLUMN($C$8)+1-(Config!$D42+Config!$E42)),0)*(1-Config!$F42))*Config!$C42</f>
        <v>0</v>
      </c>
      <c r="AG19" s="95">
        <f>((Config!$F42*Commandes!AG19)+IF(ROUND((AG$8-Config!$C$7)/31,0)&gt;=(Config!$D42+Config!$E42),INDEX(Commandes!$C19:'Commandes'!$BJ19,,COLUMN(AG$8)-COLUMN($C$8)+1-(Config!$D42+Config!$E42)),0)*(1-Config!$F42))*Config!$C42</f>
        <v>0</v>
      </c>
      <c r="AH19" s="95">
        <f>((Config!$F42*Commandes!AH19)+IF(ROUND((AH$8-Config!$C$7)/31,0)&gt;=(Config!$D42+Config!$E42),INDEX(Commandes!$C19:'Commandes'!$BJ19,,COLUMN(AH$8)-COLUMN($C$8)+1-(Config!$D42+Config!$E42)),0)*(1-Config!$F42))*Config!$C42</f>
        <v>0</v>
      </c>
      <c r="AI19" s="95">
        <f>((Config!$F42*Commandes!AI19)+IF(ROUND((AI$8-Config!$C$7)/31,0)&gt;=(Config!$D42+Config!$E42),INDEX(Commandes!$C19:'Commandes'!$BJ19,,COLUMN(AI$8)-COLUMN($C$8)+1-(Config!$D42+Config!$E42)),0)*(1-Config!$F42))*Config!$C42</f>
        <v>0</v>
      </c>
      <c r="AJ19" s="95">
        <f>((Config!$F42*Commandes!AJ19)+IF(ROUND((AJ$8-Config!$C$7)/31,0)&gt;=(Config!$D42+Config!$E42),INDEX(Commandes!$C19:'Commandes'!$BJ19,,COLUMN(AJ$8)-COLUMN($C$8)+1-(Config!$D42+Config!$E42)),0)*(1-Config!$F42))*Config!$C42</f>
        <v>0</v>
      </c>
      <c r="AK19" s="95">
        <f>((Config!$F42*Commandes!AK19)+IF(ROUND((AK$8-Config!$C$7)/31,0)&gt;=(Config!$D42+Config!$E42),INDEX(Commandes!$C19:'Commandes'!$BJ19,,COLUMN(AK$8)-COLUMN($C$8)+1-(Config!$D42+Config!$E42)),0)*(1-Config!$F42))*Config!$C42</f>
        <v>0</v>
      </c>
      <c r="AL19" s="95">
        <f>((Config!$F42*Commandes!AL19)+IF(ROUND((AL$8-Config!$C$7)/31,0)&gt;=(Config!$D42+Config!$E42),INDEX(Commandes!$C19:'Commandes'!$BJ19,,COLUMN(AL$8)-COLUMN($C$8)+1-(Config!$D42+Config!$E42)),0)*(1-Config!$F42))*Config!$C42</f>
        <v>0</v>
      </c>
      <c r="AM19" s="95">
        <f>((Config!$F42*Commandes!AM19)+IF(ROUND((AM$8-Config!$C$7)/31,0)&gt;=(Config!$D42+Config!$E42),INDEX(Commandes!$C19:'Commandes'!$BJ19,,COLUMN(AM$8)-COLUMN($C$8)+1-(Config!$D42+Config!$E42)),0)*(1-Config!$F42))*Config!$C42</f>
        <v>0</v>
      </c>
      <c r="AN19" s="95">
        <f>((Config!$F42*Commandes!AN19)+IF(ROUND((AN$8-Config!$C$7)/31,0)&gt;=(Config!$D42+Config!$E42),INDEX(Commandes!$C19:'Commandes'!$BJ19,,COLUMN(AN$8)-COLUMN($C$8)+1-(Config!$D42+Config!$E42)),0)*(1-Config!$F42))*Config!$C42</f>
        <v>0</v>
      </c>
      <c r="AO19" s="95">
        <f>((Config!$F42*Commandes!AO19)+IF(ROUND((AO$8-Config!$C$7)/31,0)&gt;=(Config!$D42+Config!$E42),INDEX(Commandes!$C19:'Commandes'!$BJ19,,COLUMN(AO$8)-COLUMN($C$8)+1-(Config!$D42+Config!$E42)),0)*(1-Config!$F42))*Config!$C42</f>
        <v>0</v>
      </c>
      <c r="AP19" s="95">
        <f>((Config!$F42*Commandes!AP19)+IF(ROUND((AP$8-Config!$C$7)/31,0)&gt;=(Config!$D42+Config!$E42),INDEX(Commandes!$C19:'Commandes'!$BJ19,,COLUMN(AP$8)-COLUMN($C$8)+1-(Config!$D42+Config!$E42)),0)*(1-Config!$F42))*Config!$C42</f>
        <v>0</v>
      </c>
      <c r="AQ19" s="95">
        <f>((Config!$F42*Commandes!AQ19)+IF(ROUND((AQ$8-Config!$C$7)/31,0)&gt;=(Config!$D42+Config!$E42),INDEX(Commandes!$C19:'Commandes'!$BJ19,,COLUMN(AQ$8)-COLUMN($C$8)+1-(Config!$D42+Config!$E42)),0)*(1-Config!$F42))*Config!$C42</f>
        <v>0</v>
      </c>
      <c r="AR19" s="95">
        <f>((Config!$F42*Commandes!AR19)+IF(ROUND((AR$8-Config!$C$7)/31,0)&gt;=(Config!$D42+Config!$E42),INDEX(Commandes!$C19:'Commandes'!$BJ19,,COLUMN(AR$8)-COLUMN($C$8)+1-(Config!$D42+Config!$E42)),0)*(1-Config!$F42))*Config!$C42</f>
        <v>0</v>
      </c>
      <c r="AS19" s="95">
        <f>((Config!$F42*Commandes!AS19)+IF(ROUND((AS$8-Config!$C$7)/31,0)&gt;=(Config!$D42+Config!$E42),INDEX(Commandes!$C19:'Commandes'!$BJ19,,COLUMN(AS$8)-COLUMN($C$8)+1-(Config!$D42+Config!$E42)),0)*(1-Config!$F42))*Config!$C42</f>
        <v>0</v>
      </c>
      <c r="AT19" s="95">
        <f>((Config!$F42*Commandes!AT19)+IF(ROUND((AT$8-Config!$C$7)/31,0)&gt;=(Config!$D42+Config!$E42),INDEX(Commandes!$C19:'Commandes'!$BJ19,,COLUMN(AT$8)-COLUMN($C$8)+1-(Config!$D42+Config!$E42)),0)*(1-Config!$F42))*Config!$C42</f>
        <v>0</v>
      </c>
      <c r="AU19" s="95">
        <f>((Config!$F42*Commandes!AU19)+IF(ROUND((AU$8-Config!$C$7)/31,0)&gt;=(Config!$D42+Config!$E42),INDEX(Commandes!$C19:'Commandes'!$BJ19,,COLUMN(AU$8)-COLUMN($C$8)+1-(Config!$D42+Config!$E42)),0)*(1-Config!$F42))*Config!$C42</f>
        <v>0</v>
      </c>
      <c r="AV19" s="95">
        <f>((Config!$F42*Commandes!AV19)+IF(ROUND((AV$8-Config!$C$7)/31,0)&gt;=(Config!$D42+Config!$E42),INDEX(Commandes!$C19:'Commandes'!$BJ19,,COLUMN(AV$8)-COLUMN($C$8)+1-(Config!$D42+Config!$E42)),0)*(1-Config!$F42))*Config!$C42</f>
        <v>0</v>
      </c>
      <c r="AW19" s="95">
        <f>((Config!$F42*Commandes!AW19)+IF(ROUND((AW$8-Config!$C$7)/31,0)&gt;=(Config!$D42+Config!$E42),INDEX(Commandes!$C19:'Commandes'!$BJ19,,COLUMN(AW$8)-COLUMN($C$8)+1-(Config!$D42+Config!$E42)),0)*(1-Config!$F42))*Config!$C42</f>
        <v>0</v>
      </c>
      <c r="AX19" s="95">
        <f>((Config!$F42*Commandes!AX19)+IF(ROUND((AX$8-Config!$C$7)/31,0)&gt;=(Config!$D42+Config!$E42),INDEX(Commandes!$C19:'Commandes'!$BJ19,,COLUMN(AX$8)-COLUMN($C$8)+1-(Config!$D42+Config!$E42)),0)*(1-Config!$F42))*Config!$C42</f>
        <v>0</v>
      </c>
      <c r="AY19" s="95">
        <f>((Config!$F42*Commandes!AY19)+IF(ROUND((AY$8-Config!$C$7)/31,0)&gt;=(Config!$D42+Config!$E42),INDEX(Commandes!$C19:'Commandes'!$BJ19,,COLUMN(AY$8)-COLUMN($C$8)+1-(Config!$D42+Config!$E42)),0)*(1-Config!$F42))*Config!$C42</f>
        <v>0</v>
      </c>
      <c r="AZ19" s="95">
        <f>((Config!$F42*Commandes!AZ19)+IF(ROUND((AZ$8-Config!$C$7)/31,0)&gt;=(Config!$D42+Config!$E42),INDEX(Commandes!$C19:'Commandes'!$BJ19,,COLUMN(AZ$8)-COLUMN($C$8)+1-(Config!$D42+Config!$E42)),0)*(1-Config!$F42))*Config!$C42</f>
        <v>0</v>
      </c>
      <c r="BA19" s="95">
        <f>((Config!$F42*Commandes!BA19)+IF(ROUND((BA$8-Config!$C$7)/31,0)&gt;=(Config!$D42+Config!$E42),INDEX(Commandes!$C19:'Commandes'!$BJ19,,COLUMN(BA$8)-COLUMN($C$8)+1-(Config!$D42+Config!$E42)),0)*(1-Config!$F42))*Config!$C42</f>
        <v>0</v>
      </c>
      <c r="BB19" s="95">
        <f>((Config!$F42*Commandes!BB19)+IF(ROUND((BB$8-Config!$C$7)/31,0)&gt;=(Config!$D42+Config!$E42),INDEX(Commandes!$C19:'Commandes'!$BJ19,,COLUMN(BB$8)-COLUMN($C$8)+1-(Config!$D42+Config!$E42)),0)*(1-Config!$F42))*Config!$C42</f>
        <v>0</v>
      </c>
      <c r="BC19" s="95">
        <f>((Config!$F42*Commandes!BC19)+IF(ROUND((BC$8-Config!$C$7)/31,0)&gt;=(Config!$D42+Config!$E42),INDEX(Commandes!$C19:'Commandes'!$BJ19,,COLUMN(BC$8)-COLUMN($C$8)+1-(Config!$D42+Config!$E42)),0)*(1-Config!$F42))*Config!$C42</f>
        <v>0</v>
      </c>
      <c r="BD19" s="95">
        <f>((Config!$F42*Commandes!BD19)+IF(ROUND((BD$8-Config!$C$7)/31,0)&gt;=(Config!$D42+Config!$E42),INDEX(Commandes!$C19:'Commandes'!$BJ19,,COLUMN(BD$8)-COLUMN($C$8)+1-(Config!$D42+Config!$E42)),0)*(1-Config!$F42))*Config!$C42</f>
        <v>0</v>
      </c>
      <c r="BE19" s="95">
        <f>((Config!$F42*Commandes!BE19)+IF(ROUND((BE$8-Config!$C$7)/31,0)&gt;=(Config!$D42+Config!$E42),INDEX(Commandes!$C19:'Commandes'!$BJ19,,COLUMN(BE$8)-COLUMN($C$8)+1-(Config!$D42+Config!$E42)),0)*(1-Config!$F42))*Config!$C42</f>
        <v>0</v>
      </c>
      <c r="BF19" s="95">
        <f>((Config!$F42*Commandes!BF19)+IF(ROUND((BF$8-Config!$C$7)/31,0)&gt;=(Config!$D42+Config!$E42),INDEX(Commandes!$C19:'Commandes'!$BJ19,,COLUMN(BF$8)-COLUMN($C$8)+1-(Config!$D42+Config!$E42)),0)*(1-Config!$F42))*Config!$C42</f>
        <v>0</v>
      </c>
      <c r="BG19" s="95">
        <f>((Config!$F42*Commandes!BG19)+IF(ROUND((BG$8-Config!$C$7)/31,0)&gt;=(Config!$D42+Config!$E42),INDEX(Commandes!$C19:'Commandes'!$BJ19,,COLUMN(BG$8)-COLUMN($C$8)+1-(Config!$D42+Config!$E42)),0)*(1-Config!$F42))*Config!$C42</f>
        <v>0</v>
      </c>
      <c r="BH19" s="95">
        <f>((Config!$F42*Commandes!BH19)+IF(ROUND((BH$8-Config!$C$7)/31,0)&gt;=(Config!$D42+Config!$E42),INDEX(Commandes!$C19:'Commandes'!$BJ19,,COLUMN(BH$8)-COLUMN($C$8)+1-(Config!$D42+Config!$E42)),0)*(1-Config!$F42))*Config!$C42</f>
        <v>0</v>
      </c>
      <c r="BI19" s="95">
        <f>((Config!$F42*Commandes!BI19)+IF(ROUND((BI$8-Config!$C$7)/31,0)&gt;=(Config!$D42+Config!$E42),INDEX(Commandes!$C19:'Commandes'!$BJ19,,COLUMN(BI$8)-COLUMN($C$8)+1-(Config!$D42+Config!$E42)),0)*(1-Config!$F42))*Config!$C42</f>
        <v>0</v>
      </c>
      <c r="BJ19" s="95">
        <f>((Config!$F42*Commandes!BJ19)+IF(ROUND((BJ$8-Config!$C$7)/31,0)&gt;=(Config!$D42+Config!$E42),INDEX(Commandes!$C19:'Commandes'!$BJ19,,COLUMN(BJ$8)-COLUMN($C$8)+1-(Config!$D42+Config!$E42)),0)*(1-Config!$F42))*Config!$C42</f>
        <v>0</v>
      </c>
      <c r="BK19" s="100"/>
    </row>
    <row r="20" spans="2:63" s="15" customFormat="1">
      <c r="B20" s="71">
        <f>Config!$B$25</f>
        <v>0</v>
      </c>
      <c r="C20" s="95">
        <f>((Config!$F43*Commandes!C20)+IF(ROUND((C$8-Config!$C$7)/31,0)&gt;=(Config!$D43+Config!$E43),INDEX(Commandes!$C20:'Commandes'!$BJ20,,COLUMN(C$8)-COLUMN($C$8)+1-(Config!$D43+Config!$E43)),0)*(1-Config!$F43))*Config!$C43</f>
        <v>0</v>
      </c>
      <c r="D20" s="95">
        <f>((Config!$F43*Commandes!D20)+IF(ROUND((D$8-Config!$C$7)/31,0)&gt;=(Config!$D43+Config!$E43),INDEX(Commandes!$C20:'Commandes'!$BJ20,,COLUMN(D$8)-COLUMN($C$8)+1-(Config!$D43+Config!$E43)),0)*(1-Config!$F43))*Config!$C43</f>
        <v>0</v>
      </c>
      <c r="E20" s="95">
        <f>((Config!$F43*Commandes!E20)+IF(ROUND((E$8-Config!$C$7)/31,0)&gt;=(Config!$D43+Config!$E43),INDEX(Commandes!$C20:'Commandes'!$BJ20,,COLUMN(E$8)-COLUMN($C$8)+1-(Config!$D43+Config!$E43)),0)*(1-Config!$F43))*Config!$C43</f>
        <v>0</v>
      </c>
      <c r="F20" s="95">
        <f>((Config!$F43*Commandes!F20)+IF(ROUND((F$8-Config!$C$7)/31,0)&gt;=(Config!$D43+Config!$E43),INDEX(Commandes!$C20:'Commandes'!$BJ20,,COLUMN(F$8)-COLUMN($C$8)+1-(Config!$D43+Config!$E43)),0)*(1-Config!$F43))*Config!$C43</f>
        <v>0</v>
      </c>
      <c r="G20" s="95">
        <f>((Config!$F43*Commandes!G20)+IF(ROUND((G$8-Config!$C$7)/31,0)&gt;=(Config!$D43+Config!$E43),INDEX(Commandes!$C20:'Commandes'!$BJ20,,COLUMN(G$8)-COLUMN($C$8)+1-(Config!$D43+Config!$E43)),0)*(1-Config!$F43))*Config!$C43</f>
        <v>0</v>
      </c>
      <c r="H20" s="95">
        <f>((Config!$F43*Commandes!H20)+IF(ROUND((H$8-Config!$C$7)/31,0)&gt;=(Config!$D43+Config!$E43),INDEX(Commandes!$C20:'Commandes'!$BJ20,,COLUMN(H$8)-COLUMN($C$8)+1-(Config!$D43+Config!$E43)),0)*(1-Config!$F43))*Config!$C43</f>
        <v>0</v>
      </c>
      <c r="I20" s="95">
        <f>((Config!$F43*Commandes!I20)+IF(ROUND((I$8-Config!$C$7)/31,0)&gt;=(Config!$D43+Config!$E43),INDEX(Commandes!$C20:'Commandes'!$BJ20,,COLUMN(I$8)-COLUMN($C$8)+1-(Config!$D43+Config!$E43)),0)*(1-Config!$F43))*Config!$C43</f>
        <v>0</v>
      </c>
      <c r="J20" s="95">
        <f>((Config!$F43*Commandes!J20)+IF(ROUND((J$8-Config!$C$7)/31,0)&gt;=(Config!$D43+Config!$E43),INDEX(Commandes!$C20:'Commandes'!$BJ20,,COLUMN(J$8)-COLUMN($C$8)+1-(Config!$D43+Config!$E43)),0)*(1-Config!$F43))*Config!$C43</f>
        <v>0</v>
      </c>
      <c r="K20" s="95">
        <f>((Config!$F43*Commandes!K20)+IF(ROUND((K$8-Config!$C$7)/31,0)&gt;=(Config!$D43+Config!$E43),INDEX(Commandes!$C20:'Commandes'!$BJ20,,COLUMN(K$8)-COLUMN($C$8)+1-(Config!$D43+Config!$E43)),0)*(1-Config!$F43))*Config!$C43</f>
        <v>0</v>
      </c>
      <c r="L20" s="95">
        <f>((Config!$F43*Commandes!L20)+IF(ROUND((L$8-Config!$C$7)/31,0)&gt;=(Config!$D43+Config!$E43),INDEX(Commandes!$C20:'Commandes'!$BJ20,,COLUMN(L$8)-COLUMN($C$8)+1-(Config!$D43+Config!$E43)),0)*(1-Config!$F43))*Config!$C43</f>
        <v>0</v>
      </c>
      <c r="M20" s="95">
        <f>((Config!$F43*Commandes!M20)+IF(ROUND((M$8-Config!$C$7)/31,0)&gt;=(Config!$D43+Config!$E43),INDEX(Commandes!$C20:'Commandes'!$BJ20,,COLUMN(M$8)-COLUMN($C$8)+1-(Config!$D43+Config!$E43)),0)*(1-Config!$F43))*Config!$C43</f>
        <v>0</v>
      </c>
      <c r="N20" s="95">
        <f>((Config!$F43*Commandes!N20)+IF(ROUND((N$8-Config!$C$7)/31,0)&gt;=(Config!$D43+Config!$E43),INDEX(Commandes!$C20:'Commandes'!$BJ20,,COLUMN(N$8)-COLUMN($C$8)+1-(Config!$D43+Config!$E43)),0)*(1-Config!$F43))*Config!$C43</f>
        <v>0</v>
      </c>
      <c r="O20" s="95">
        <f>((Config!$F43*Commandes!O20)+IF(ROUND((O$8-Config!$C$7)/31,0)&gt;=(Config!$D43+Config!$E43),INDEX(Commandes!$C20:'Commandes'!$BJ20,,COLUMN(O$8)-COLUMN($C$8)+1-(Config!$D43+Config!$E43)),0)*(1-Config!$F43))*Config!$C43</f>
        <v>0</v>
      </c>
      <c r="P20" s="95">
        <f>((Config!$F43*Commandes!P20)+IF(ROUND((P$8-Config!$C$7)/31,0)&gt;=(Config!$D43+Config!$E43),INDEX(Commandes!$C20:'Commandes'!$BJ20,,COLUMN(P$8)-COLUMN($C$8)+1-(Config!$D43+Config!$E43)),0)*(1-Config!$F43))*Config!$C43</f>
        <v>0</v>
      </c>
      <c r="Q20" s="95">
        <f>((Config!$F43*Commandes!Q20)+IF(ROUND((Q$8-Config!$C$7)/31,0)&gt;=(Config!$D43+Config!$E43),INDEX(Commandes!$C20:'Commandes'!$BJ20,,COLUMN(Q$8)-COLUMN($C$8)+1-(Config!$D43+Config!$E43)),0)*(1-Config!$F43))*Config!$C43</f>
        <v>0</v>
      </c>
      <c r="R20" s="95">
        <f>((Config!$F43*Commandes!R20)+IF(ROUND((R$8-Config!$C$7)/31,0)&gt;=(Config!$D43+Config!$E43),INDEX(Commandes!$C20:'Commandes'!$BJ20,,COLUMN(R$8)-COLUMN($C$8)+1-(Config!$D43+Config!$E43)),0)*(1-Config!$F43))*Config!$C43</f>
        <v>0</v>
      </c>
      <c r="S20" s="95">
        <f>((Config!$F43*Commandes!S20)+IF(ROUND((S$8-Config!$C$7)/31,0)&gt;=(Config!$D43+Config!$E43),INDEX(Commandes!$C20:'Commandes'!$BJ20,,COLUMN(S$8)-COLUMN($C$8)+1-(Config!$D43+Config!$E43)),0)*(1-Config!$F43))*Config!$C43</f>
        <v>0</v>
      </c>
      <c r="T20" s="95">
        <f>((Config!$F43*Commandes!T20)+IF(ROUND((T$8-Config!$C$7)/31,0)&gt;=(Config!$D43+Config!$E43),INDEX(Commandes!$C20:'Commandes'!$BJ20,,COLUMN(T$8)-COLUMN($C$8)+1-(Config!$D43+Config!$E43)),0)*(1-Config!$F43))*Config!$C43</f>
        <v>0</v>
      </c>
      <c r="U20" s="95">
        <f>((Config!$F43*Commandes!U20)+IF(ROUND((U$8-Config!$C$7)/31,0)&gt;=(Config!$D43+Config!$E43),INDEX(Commandes!$C20:'Commandes'!$BJ20,,COLUMN(U$8)-COLUMN($C$8)+1-(Config!$D43+Config!$E43)),0)*(1-Config!$F43))*Config!$C43</f>
        <v>0</v>
      </c>
      <c r="V20" s="95">
        <f>((Config!$F43*Commandes!V20)+IF(ROUND((V$8-Config!$C$7)/31,0)&gt;=(Config!$D43+Config!$E43),INDEX(Commandes!$C20:'Commandes'!$BJ20,,COLUMN(V$8)-COLUMN($C$8)+1-(Config!$D43+Config!$E43)),0)*(1-Config!$F43))*Config!$C43</f>
        <v>0</v>
      </c>
      <c r="W20" s="95">
        <f>((Config!$F43*Commandes!W20)+IF(ROUND((W$8-Config!$C$7)/31,0)&gt;=(Config!$D43+Config!$E43),INDEX(Commandes!$C20:'Commandes'!$BJ20,,COLUMN(W$8)-COLUMN($C$8)+1-(Config!$D43+Config!$E43)),0)*(1-Config!$F43))*Config!$C43</f>
        <v>0</v>
      </c>
      <c r="X20" s="95">
        <f>((Config!$F43*Commandes!X20)+IF(ROUND((X$8-Config!$C$7)/31,0)&gt;=(Config!$D43+Config!$E43),INDEX(Commandes!$C20:'Commandes'!$BJ20,,COLUMN(X$8)-COLUMN($C$8)+1-(Config!$D43+Config!$E43)),0)*(1-Config!$F43))*Config!$C43</f>
        <v>0</v>
      </c>
      <c r="Y20" s="95">
        <f>((Config!$F43*Commandes!Y20)+IF(ROUND((Y$8-Config!$C$7)/31,0)&gt;=(Config!$D43+Config!$E43),INDEX(Commandes!$C20:'Commandes'!$BJ20,,COLUMN(Y$8)-COLUMN($C$8)+1-(Config!$D43+Config!$E43)),0)*(1-Config!$F43))*Config!$C43</f>
        <v>0</v>
      </c>
      <c r="Z20" s="95">
        <f>((Config!$F43*Commandes!Z20)+IF(ROUND((Z$8-Config!$C$7)/31,0)&gt;=(Config!$D43+Config!$E43),INDEX(Commandes!$C20:'Commandes'!$BJ20,,COLUMN(Z$8)-COLUMN($C$8)+1-(Config!$D43+Config!$E43)),0)*(1-Config!$F43))*Config!$C43</f>
        <v>0</v>
      </c>
      <c r="AA20" s="95">
        <f>((Config!$F43*Commandes!AA20)+IF(ROUND((AA$8-Config!$C$7)/31,0)&gt;=(Config!$D43+Config!$E43),INDEX(Commandes!$C20:'Commandes'!$BJ20,,COLUMN(AA$8)-COLUMN($C$8)+1-(Config!$D43+Config!$E43)),0)*(1-Config!$F43))*Config!$C43</f>
        <v>0</v>
      </c>
      <c r="AB20" s="95">
        <f>((Config!$F43*Commandes!AB20)+IF(ROUND((AB$8-Config!$C$7)/31,0)&gt;=(Config!$D43+Config!$E43),INDEX(Commandes!$C20:'Commandes'!$BJ20,,COLUMN(AB$8)-COLUMN($C$8)+1-(Config!$D43+Config!$E43)),0)*(1-Config!$F43))*Config!$C43</f>
        <v>0</v>
      </c>
      <c r="AC20" s="95">
        <f>((Config!$F43*Commandes!AC20)+IF(ROUND((AC$8-Config!$C$7)/31,0)&gt;=(Config!$D43+Config!$E43),INDEX(Commandes!$C20:'Commandes'!$BJ20,,COLUMN(AC$8)-COLUMN($C$8)+1-(Config!$D43+Config!$E43)),0)*(1-Config!$F43))*Config!$C43</f>
        <v>0</v>
      </c>
      <c r="AD20" s="95">
        <f>((Config!$F43*Commandes!AD20)+IF(ROUND((AD$8-Config!$C$7)/31,0)&gt;=(Config!$D43+Config!$E43),INDEX(Commandes!$C20:'Commandes'!$BJ20,,COLUMN(AD$8)-COLUMN($C$8)+1-(Config!$D43+Config!$E43)),0)*(1-Config!$F43))*Config!$C43</f>
        <v>0</v>
      </c>
      <c r="AE20" s="95">
        <f>((Config!$F43*Commandes!AE20)+IF(ROUND((AE$8-Config!$C$7)/31,0)&gt;=(Config!$D43+Config!$E43),INDEX(Commandes!$C20:'Commandes'!$BJ20,,COLUMN(AE$8)-COLUMN($C$8)+1-(Config!$D43+Config!$E43)),0)*(1-Config!$F43))*Config!$C43</f>
        <v>0</v>
      </c>
      <c r="AF20" s="95">
        <f>((Config!$F43*Commandes!AF20)+IF(ROUND((AF$8-Config!$C$7)/31,0)&gt;=(Config!$D43+Config!$E43),INDEX(Commandes!$C20:'Commandes'!$BJ20,,COLUMN(AF$8)-COLUMN($C$8)+1-(Config!$D43+Config!$E43)),0)*(1-Config!$F43))*Config!$C43</f>
        <v>0</v>
      </c>
      <c r="AG20" s="95">
        <f>((Config!$F43*Commandes!AG20)+IF(ROUND((AG$8-Config!$C$7)/31,0)&gt;=(Config!$D43+Config!$E43),INDEX(Commandes!$C20:'Commandes'!$BJ20,,COLUMN(AG$8)-COLUMN($C$8)+1-(Config!$D43+Config!$E43)),0)*(1-Config!$F43))*Config!$C43</f>
        <v>0</v>
      </c>
      <c r="AH20" s="95">
        <f>((Config!$F43*Commandes!AH20)+IF(ROUND((AH$8-Config!$C$7)/31,0)&gt;=(Config!$D43+Config!$E43),INDEX(Commandes!$C20:'Commandes'!$BJ20,,COLUMN(AH$8)-COLUMN($C$8)+1-(Config!$D43+Config!$E43)),0)*(1-Config!$F43))*Config!$C43</f>
        <v>0</v>
      </c>
      <c r="AI20" s="95">
        <f>((Config!$F43*Commandes!AI20)+IF(ROUND((AI$8-Config!$C$7)/31,0)&gt;=(Config!$D43+Config!$E43),INDEX(Commandes!$C20:'Commandes'!$BJ20,,COLUMN(AI$8)-COLUMN($C$8)+1-(Config!$D43+Config!$E43)),0)*(1-Config!$F43))*Config!$C43</f>
        <v>0</v>
      </c>
      <c r="AJ20" s="95">
        <f>((Config!$F43*Commandes!AJ20)+IF(ROUND((AJ$8-Config!$C$7)/31,0)&gt;=(Config!$D43+Config!$E43),INDEX(Commandes!$C20:'Commandes'!$BJ20,,COLUMN(AJ$8)-COLUMN($C$8)+1-(Config!$D43+Config!$E43)),0)*(1-Config!$F43))*Config!$C43</f>
        <v>0</v>
      </c>
      <c r="AK20" s="95">
        <f>((Config!$F43*Commandes!AK20)+IF(ROUND((AK$8-Config!$C$7)/31,0)&gt;=(Config!$D43+Config!$E43),INDEX(Commandes!$C20:'Commandes'!$BJ20,,COLUMN(AK$8)-COLUMN($C$8)+1-(Config!$D43+Config!$E43)),0)*(1-Config!$F43))*Config!$C43</f>
        <v>0</v>
      </c>
      <c r="AL20" s="95">
        <f>((Config!$F43*Commandes!AL20)+IF(ROUND((AL$8-Config!$C$7)/31,0)&gt;=(Config!$D43+Config!$E43),INDEX(Commandes!$C20:'Commandes'!$BJ20,,COLUMN(AL$8)-COLUMN($C$8)+1-(Config!$D43+Config!$E43)),0)*(1-Config!$F43))*Config!$C43</f>
        <v>0</v>
      </c>
      <c r="AM20" s="95">
        <f>((Config!$F43*Commandes!AM20)+IF(ROUND((AM$8-Config!$C$7)/31,0)&gt;=(Config!$D43+Config!$E43),INDEX(Commandes!$C20:'Commandes'!$BJ20,,COLUMN(AM$8)-COLUMN($C$8)+1-(Config!$D43+Config!$E43)),0)*(1-Config!$F43))*Config!$C43</f>
        <v>0</v>
      </c>
      <c r="AN20" s="95">
        <f>((Config!$F43*Commandes!AN20)+IF(ROUND((AN$8-Config!$C$7)/31,0)&gt;=(Config!$D43+Config!$E43),INDEX(Commandes!$C20:'Commandes'!$BJ20,,COLUMN(AN$8)-COLUMN($C$8)+1-(Config!$D43+Config!$E43)),0)*(1-Config!$F43))*Config!$C43</f>
        <v>0</v>
      </c>
      <c r="AO20" s="95">
        <f>((Config!$F43*Commandes!AO20)+IF(ROUND((AO$8-Config!$C$7)/31,0)&gt;=(Config!$D43+Config!$E43),INDEX(Commandes!$C20:'Commandes'!$BJ20,,COLUMN(AO$8)-COLUMN($C$8)+1-(Config!$D43+Config!$E43)),0)*(1-Config!$F43))*Config!$C43</f>
        <v>0</v>
      </c>
      <c r="AP20" s="95">
        <f>((Config!$F43*Commandes!AP20)+IF(ROUND((AP$8-Config!$C$7)/31,0)&gt;=(Config!$D43+Config!$E43),INDEX(Commandes!$C20:'Commandes'!$BJ20,,COLUMN(AP$8)-COLUMN($C$8)+1-(Config!$D43+Config!$E43)),0)*(1-Config!$F43))*Config!$C43</f>
        <v>0</v>
      </c>
      <c r="AQ20" s="95">
        <f>((Config!$F43*Commandes!AQ20)+IF(ROUND((AQ$8-Config!$C$7)/31,0)&gt;=(Config!$D43+Config!$E43),INDEX(Commandes!$C20:'Commandes'!$BJ20,,COLUMN(AQ$8)-COLUMN($C$8)+1-(Config!$D43+Config!$E43)),0)*(1-Config!$F43))*Config!$C43</f>
        <v>0</v>
      </c>
      <c r="AR20" s="95">
        <f>((Config!$F43*Commandes!AR20)+IF(ROUND((AR$8-Config!$C$7)/31,0)&gt;=(Config!$D43+Config!$E43),INDEX(Commandes!$C20:'Commandes'!$BJ20,,COLUMN(AR$8)-COLUMN($C$8)+1-(Config!$D43+Config!$E43)),0)*(1-Config!$F43))*Config!$C43</f>
        <v>0</v>
      </c>
      <c r="AS20" s="95">
        <f>((Config!$F43*Commandes!AS20)+IF(ROUND((AS$8-Config!$C$7)/31,0)&gt;=(Config!$D43+Config!$E43),INDEX(Commandes!$C20:'Commandes'!$BJ20,,COLUMN(AS$8)-COLUMN($C$8)+1-(Config!$D43+Config!$E43)),0)*(1-Config!$F43))*Config!$C43</f>
        <v>0</v>
      </c>
      <c r="AT20" s="95">
        <f>((Config!$F43*Commandes!AT20)+IF(ROUND((AT$8-Config!$C$7)/31,0)&gt;=(Config!$D43+Config!$E43),INDEX(Commandes!$C20:'Commandes'!$BJ20,,COLUMN(AT$8)-COLUMN($C$8)+1-(Config!$D43+Config!$E43)),0)*(1-Config!$F43))*Config!$C43</f>
        <v>0</v>
      </c>
      <c r="AU20" s="95">
        <f>((Config!$F43*Commandes!AU20)+IF(ROUND((AU$8-Config!$C$7)/31,0)&gt;=(Config!$D43+Config!$E43),INDEX(Commandes!$C20:'Commandes'!$BJ20,,COLUMN(AU$8)-COLUMN($C$8)+1-(Config!$D43+Config!$E43)),0)*(1-Config!$F43))*Config!$C43</f>
        <v>0</v>
      </c>
      <c r="AV20" s="95">
        <f>((Config!$F43*Commandes!AV20)+IF(ROUND((AV$8-Config!$C$7)/31,0)&gt;=(Config!$D43+Config!$E43),INDEX(Commandes!$C20:'Commandes'!$BJ20,,COLUMN(AV$8)-COLUMN($C$8)+1-(Config!$D43+Config!$E43)),0)*(1-Config!$F43))*Config!$C43</f>
        <v>0</v>
      </c>
      <c r="AW20" s="95">
        <f>((Config!$F43*Commandes!AW20)+IF(ROUND((AW$8-Config!$C$7)/31,0)&gt;=(Config!$D43+Config!$E43),INDEX(Commandes!$C20:'Commandes'!$BJ20,,COLUMN(AW$8)-COLUMN($C$8)+1-(Config!$D43+Config!$E43)),0)*(1-Config!$F43))*Config!$C43</f>
        <v>0</v>
      </c>
      <c r="AX20" s="95">
        <f>((Config!$F43*Commandes!AX20)+IF(ROUND((AX$8-Config!$C$7)/31,0)&gt;=(Config!$D43+Config!$E43),INDEX(Commandes!$C20:'Commandes'!$BJ20,,COLUMN(AX$8)-COLUMN($C$8)+1-(Config!$D43+Config!$E43)),0)*(1-Config!$F43))*Config!$C43</f>
        <v>0</v>
      </c>
      <c r="AY20" s="95">
        <f>((Config!$F43*Commandes!AY20)+IF(ROUND((AY$8-Config!$C$7)/31,0)&gt;=(Config!$D43+Config!$E43),INDEX(Commandes!$C20:'Commandes'!$BJ20,,COLUMN(AY$8)-COLUMN($C$8)+1-(Config!$D43+Config!$E43)),0)*(1-Config!$F43))*Config!$C43</f>
        <v>0</v>
      </c>
      <c r="AZ20" s="95">
        <f>((Config!$F43*Commandes!AZ20)+IF(ROUND((AZ$8-Config!$C$7)/31,0)&gt;=(Config!$D43+Config!$E43),INDEX(Commandes!$C20:'Commandes'!$BJ20,,COLUMN(AZ$8)-COLUMN($C$8)+1-(Config!$D43+Config!$E43)),0)*(1-Config!$F43))*Config!$C43</f>
        <v>0</v>
      </c>
      <c r="BA20" s="95">
        <f>((Config!$F43*Commandes!BA20)+IF(ROUND((BA$8-Config!$C$7)/31,0)&gt;=(Config!$D43+Config!$E43),INDEX(Commandes!$C20:'Commandes'!$BJ20,,COLUMN(BA$8)-COLUMN($C$8)+1-(Config!$D43+Config!$E43)),0)*(1-Config!$F43))*Config!$C43</f>
        <v>0</v>
      </c>
      <c r="BB20" s="95">
        <f>((Config!$F43*Commandes!BB20)+IF(ROUND((BB$8-Config!$C$7)/31,0)&gt;=(Config!$D43+Config!$E43),INDEX(Commandes!$C20:'Commandes'!$BJ20,,COLUMN(BB$8)-COLUMN($C$8)+1-(Config!$D43+Config!$E43)),0)*(1-Config!$F43))*Config!$C43</f>
        <v>0</v>
      </c>
      <c r="BC20" s="95">
        <f>((Config!$F43*Commandes!BC20)+IF(ROUND((BC$8-Config!$C$7)/31,0)&gt;=(Config!$D43+Config!$E43),INDEX(Commandes!$C20:'Commandes'!$BJ20,,COLUMN(BC$8)-COLUMN($C$8)+1-(Config!$D43+Config!$E43)),0)*(1-Config!$F43))*Config!$C43</f>
        <v>0</v>
      </c>
      <c r="BD20" s="95">
        <f>((Config!$F43*Commandes!BD20)+IF(ROUND((BD$8-Config!$C$7)/31,0)&gt;=(Config!$D43+Config!$E43),INDEX(Commandes!$C20:'Commandes'!$BJ20,,COLUMN(BD$8)-COLUMN($C$8)+1-(Config!$D43+Config!$E43)),0)*(1-Config!$F43))*Config!$C43</f>
        <v>0</v>
      </c>
      <c r="BE20" s="95">
        <f>((Config!$F43*Commandes!BE20)+IF(ROUND((BE$8-Config!$C$7)/31,0)&gt;=(Config!$D43+Config!$E43),INDEX(Commandes!$C20:'Commandes'!$BJ20,,COLUMN(BE$8)-COLUMN($C$8)+1-(Config!$D43+Config!$E43)),0)*(1-Config!$F43))*Config!$C43</f>
        <v>0</v>
      </c>
      <c r="BF20" s="95">
        <f>((Config!$F43*Commandes!BF20)+IF(ROUND((BF$8-Config!$C$7)/31,0)&gt;=(Config!$D43+Config!$E43),INDEX(Commandes!$C20:'Commandes'!$BJ20,,COLUMN(BF$8)-COLUMN($C$8)+1-(Config!$D43+Config!$E43)),0)*(1-Config!$F43))*Config!$C43</f>
        <v>0</v>
      </c>
      <c r="BG20" s="95">
        <f>((Config!$F43*Commandes!BG20)+IF(ROUND((BG$8-Config!$C$7)/31,0)&gt;=(Config!$D43+Config!$E43),INDEX(Commandes!$C20:'Commandes'!$BJ20,,COLUMN(BG$8)-COLUMN($C$8)+1-(Config!$D43+Config!$E43)),0)*(1-Config!$F43))*Config!$C43</f>
        <v>0</v>
      </c>
      <c r="BH20" s="95">
        <f>((Config!$F43*Commandes!BH20)+IF(ROUND((BH$8-Config!$C$7)/31,0)&gt;=(Config!$D43+Config!$E43),INDEX(Commandes!$C20:'Commandes'!$BJ20,,COLUMN(BH$8)-COLUMN($C$8)+1-(Config!$D43+Config!$E43)),0)*(1-Config!$F43))*Config!$C43</f>
        <v>0</v>
      </c>
      <c r="BI20" s="95">
        <f>((Config!$F43*Commandes!BI20)+IF(ROUND((BI$8-Config!$C$7)/31,0)&gt;=(Config!$D43+Config!$E43),INDEX(Commandes!$C20:'Commandes'!$BJ20,,COLUMN(BI$8)-COLUMN($C$8)+1-(Config!$D43+Config!$E43)),0)*(1-Config!$F43))*Config!$C43</f>
        <v>0</v>
      </c>
      <c r="BJ20" s="95">
        <f>((Config!$F43*Commandes!BJ20)+IF(ROUND((BJ$8-Config!$C$7)/31,0)&gt;=(Config!$D43+Config!$E43),INDEX(Commandes!$C20:'Commandes'!$BJ20,,COLUMN(BJ$8)-COLUMN($C$8)+1-(Config!$D43+Config!$E43)),0)*(1-Config!$F43))*Config!$C43</f>
        <v>0</v>
      </c>
      <c r="BK20" s="100"/>
    </row>
    <row r="21" spans="2:63">
      <c r="B21" s="163"/>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row>
    <row r="22" spans="2:63">
      <c r="B22" s="108" t="s">
        <v>16</v>
      </c>
      <c r="C22" s="96">
        <f>SUM(C9:C20)</f>
        <v>0</v>
      </c>
      <c r="D22" s="96">
        <f t="shared" ref="D22:BJ22" si="1">SUM(D9:D20)</f>
        <v>0</v>
      </c>
      <c r="E22" s="96">
        <f t="shared" si="1"/>
        <v>0</v>
      </c>
      <c r="F22" s="96">
        <f t="shared" si="1"/>
        <v>0</v>
      </c>
      <c r="G22" s="96">
        <f t="shared" si="1"/>
        <v>0</v>
      </c>
      <c r="H22" s="96">
        <f t="shared" si="1"/>
        <v>0</v>
      </c>
      <c r="I22" s="96">
        <f t="shared" si="1"/>
        <v>0</v>
      </c>
      <c r="J22" s="96">
        <f t="shared" si="1"/>
        <v>0</v>
      </c>
      <c r="K22" s="96">
        <f t="shared" si="1"/>
        <v>0</v>
      </c>
      <c r="L22" s="96">
        <f t="shared" si="1"/>
        <v>0</v>
      </c>
      <c r="M22" s="96">
        <f t="shared" si="1"/>
        <v>0</v>
      </c>
      <c r="N22" s="96">
        <f t="shared" si="1"/>
        <v>0</v>
      </c>
      <c r="O22" s="96">
        <f t="shared" si="1"/>
        <v>0</v>
      </c>
      <c r="P22" s="96">
        <f t="shared" si="1"/>
        <v>0</v>
      </c>
      <c r="Q22" s="96">
        <f t="shared" si="1"/>
        <v>0</v>
      </c>
      <c r="R22" s="96">
        <f t="shared" si="1"/>
        <v>0</v>
      </c>
      <c r="S22" s="96">
        <f t="shared" si="1"/>
        <v>0</v>
      </c>
      <c r="T22" s="96">
        <f t="shared" si="1"/>
        <v>0</v>
      </c>
      <c r="U22" s="96">
        <f t="shared" si="1"/>
        <v>0</v>
      </c>
      <c r="V22" s="96">
        <f t="shared" si="1"/>
        <v>0</v>
      </c>
      <c r="W22" s="96">
        <f t="shared" si="1"/>
        <v>0</v>
      </c>
      <c r="X22" s="96">
        <f t="shared" si="1"/>
        <v>0</v>
      </c>
      <c r="Y22" s="96">
        <f t="shared" si="1"/>
        <v>0</v>
      </c>
      <c r="Z22" s="96">
        <f t="shared" si="1"/>
        <v>0</v>
      </c>
      <c r="AA22" s="96">
        <f t="shared" si="1"/>
        <v>0</v>
      </c>
      <c r="AB22" s="96">
        <f t="shared" si="1"/>
        <v>0</v>
      </c>
      <c r="AC22" s="96">
        <f t="shared" si="1"/>
        <v>0</v>
      </c>
      <c r="AD22" s="96">
        <f t="shared" si="1"/>
        <v>0</v>
      </c>
      <c r="AE22" s="96">
        <f t="shared" si="1"/>
        <v>0</v>
      </c>
      <c r="AF22" s="96">
        <f t="shared" si="1"/>
        <v>0</v>
      </c>
      <c r="AG22" s="96">
        <f t="shared" si="1"/>
        <v>0</v>
      </c>
      <c r="AH22" s="96">
        <f t="shared" si="1"/>
        <v>0</v>
      </c>
      <c r="AI22" s="96">
        <f t="shared" si="1"/>
        <v>0</v>
      </c>
      <c r="AJ22" s="96">
        <f t="shared" si="1"/>
        <v>0</v>
      </c>
      <c r="AK22" s="96">
        <f t="shared" si="1"/>
        <v>0</v>
      </c>
      <c r="AL22" s="96">
        <f t="shared" si="1"/>
        <v>0</v>
      </c>
      <c r="AM22" s="96">
        <f t="shared" si="1"/>
        <v>0</v>
      </c>
      <c r="AN22" s="96">
        <f t="shared" si="1"/>
        <v>0</v>
      </c>
      <c r="AO22" s="96">
        <f t="shared" si="1"/>
        <v>0</v>
      </c>
      <c r="AP22" s="96">
        <f t="shared" si="1"/>
        <v>0</v>
      </c>
      <c r="AQ22" s="96">
        <f t="shared" si="1"/>
        <v>0</v>
      </c>
      <c r="AR22" s="96">
        <f t="shared" si="1"/>
        <v>0</v>
      </c>
      <c r="AS22" s="96">
        <f t="shared" si="1"/>
        <v>0</v>
      </c>
      <c r="AT22" s="96">
        <f t="shared" si="1"/>
        <v>0</v>
      </c>
      <c r="AU22" s="96">
        <f t="shared" si="1"/>
        <v>0</v>
      </c>
      <c r="AV22" s="96">
        <f t="shared" si="1"/>
        <v>0</v>
      </c>
      <c r="AW22" s="96">
        <f t="shared" si="1"/>
        <v>0</v>
      </c>
      <c r="AX22" s="96">
        <f t="shared" si="1"/>
        <v>0</v>
      </c>
      <c r="AY22" s="96">
        <f t="shared" si="1"/>
        <v>0</v>
      </c>
      <c r="AZ22" s="96">
        <f t="shared" si="1"/>
        <v>0</v>
      </c>
      <c r="BA22" s="96">
        <f t="shared" si="1"/>
        <v>0</v>
      </c>
      <c r="BB22" s="96">
        <f t="shared" si="1"/>
        <v>0</v>
      </c>
      <c r="BC22" s="96">
        <f t="shared" si="1"/>
        <v>0</v>
      </c>
      <c r="BD22" s="96">
        <f t="shared" si="1"/>
        <v>0</v>
      </c>
      <c r="BE22" s="96">
        <f t="shared" si="1"/>
        <v>0</v>
      </c>
      <c r="BF22" s="96">
        <f t="shared" si="1"/>
        <v>0</v>
      </c>
      <c r="BG22" s="96">
        <f t="shared" si="1"/>
        <v>0</v>
      </c>
      <c r="BH22" s="96">
        <f t="shared" si="1"/>
        <v>0</v>
      </c>
      <c r="BI22" s="96">
        <f t="shared" si="1"/>
        <v>0</v>
      </c>
      <c r="BJ22" s="96">
        <f t="shared" si="1"/>
        <v>0</v>
      </c>
      <c r="BK22" s="100"/>
    </row>
    <row r="23" spans="2:63">
      <c r="B23" s="108" t="s">
        <v>33</v>
      </c>
      <c r="C23" s="96">
        <f>C22</f>
        <v>0</v>
      </c>
      <c r="D23" s="96">
        <f t="shared" ref="D23:N23" si="2">C23+D22</f>
        <v>0</v>
      </c>
      <c r="E23" s="96">
        <f t="shared" si="2"/>
        <v>0</v>
      </c>
      <c r="F23" s="96">
        <f t="shared" si="2"/>
        <v>0</v>
      </c>
      <c r="G23" s="96">
        <f t="shared" si="2"/>
        <v>0</v>
      </c>
      <c r="H23" s="96">
        <f t="shared" si="2"/>
        <v>0</v>
      </c>
      <c r="I23" s="96">
        <f t="shared" si="2"/>
        <v>0</v>
      </c>
      <c r="J23" s="96">
        <f t="shared" si="2"/>
        <v>0</v>
      </c>
      <c r="K23" s="96">
        <f t="shared" si="2"/>
        <v>0</v>
      </c>
      <c r="L23" s="96">
        <f t="shared" si="2"/>
        <v>0</v>
      </c>
      <c r="M23" s="96">
        <f t="shared" si="2"/>
        <v>0</v>
      </c>
      <c r="N23" s="114">
        <f t="shared" si="2"/>
        <v>0</v>
      </c>
      <c r="O23" s="96">
        <f>O22</f>
        <v>0</v>
      </c>
      <c r="P23" s="96">
        <f t="shared" ref="P23:Z23" si="3">O23+P22</f>
        <v>0</v>
      </c>
      <c r="Q23" s="96">
        <f t="shared" si="3"/>
        <v>0</v>
      </c>
      <c r="R23" s="96">
        <f t="shared" si="3"/>
        <v>0</v>
      </c>
      <c r="S23" s="96">
        <f t="shared" si="3"/>
        <v>0</v>
      </c>
      <c r="T23" s="96">
        <f t="shared" si="3"/>
        <v>0</v>
      </c>
      <c r="U23" s="96">
        <f t="shared" si="3"/>
        <v>0</v>
      </c>
      <c r="V23" s="96">
        <f t="shared" si="3"/>
        <v>0</v>
      </c>
      <c r="W23" s="96">
        <f t="shared" si="3"/>
        <v>0</v>
      </c>
      <c r="X23" s="96">
        <f t="shared" si="3"/>
        <v>0</v>
      </c>
      <c r="Y23" s="96">
        <f t="shared" si="3"/>
        <v>0</v>
      </c>
      <c r="Z23" s="114">
        <f t="shared" si="3"/>
        <v>0</v>
      </c>
      <c r="AA23" s="96">
        <f>AA22</f>
        <v>0</v>
      </c>
      <c r="AB23" s="96">
        <f t="shared" ref="AB23:AL23" si="4">AA23+AB22</f>
        <v>0</v>
      </c>
      <c r="AC23" s="96">
        <f t="shared" si="4"/>
        <v>0</v>
      </c>
      <c r="AD23" s="96">
        <f t="shared" si="4"/>
        <v>0</v>
      </c>
      <c r="AE23" s="96">
        <f t="shared" si="4"/>
        <v>0</v>
      </c>
      <c r="AF23" s="96">
        <f t="shared" si="4"/>
        <v>0</v>
      </c>
      <c r="AG23" s="96">
        <f t="shared" si="4"/>
        <v>0</v>
      </c>
      <c r="AH23" s="96">
        <f t="shared" si="4"/>
        <v>0</v>
      </c>
      <c r="AI23" s="96">
        <f t="shared" si="4"/>
        <v>0</v>
      </c>
      <c r="AJ23" s="96">
        <f t="shared" si="4"/>
        <v>0</v>
      </c>
      <c r="AK23" s="96">
        <f t="shared" si="4"/>
        <v>0</v>
      </c>
      <c r="AL23" s="114">
        <f t="shared" si="4"/>
        <v>0</v>
      </c>
      <c r="AM23" s="96">
        <f>AM22</f>
        <v>0</v>
      </c>
      <c r="AN23" s="96">
        <f t="shared" ref="AN23:AX23" si="5">AM23+AN22</f>
        <v>0</v>
      </c>
      <c r="AO23" s="96">
        <f t="shared" si="5"/>
        <v>0</v>
      </c>
      <c r="AP23" s="96">
        <f t="shared" si="5"/>
        <v>0</v>
      </c>
      <c r="AQ23" s="96">
        <f t="shared" si="5"/>
        <v>0</v>
      </c>
      <c r="AR23" s="96">
        <f t="shared" si="5"/>
        <v>0</v>
      </c>
      <c r="AS23" s="96">
        <f t="shared" si="5"/>
        <v>0</v>
      </c>
      <c r="AT23" s="96">
        <f t="shared" si="5"/>
        <v>0</v>
      </c>
      <c r="AU23" s="96">
        <f t="shared" si="5"/>
        <v>0</v>
      </c>
      <c r="AV23" s="96">
        <f t="shared" si="5"/>
        <v>0</v>
      </c>
      <c r="AW23" s="96">
        <f t="shared" si="5"/>
        <v>0</v>
      </c>
      <c r="AX23" s="114">
        <f t="shared" si="5"/>
        <v>0</v>
      </c>
      <c r="AY23" s="96">
        <f>AY22</f>
        <v>0</v>
      </c>
      <c r="AZ23" s="96">
        <f t="shared" ref="AZ23:BJ23" si="6">AY23+AZ22</f>
        <v>0</v>
      </c>
      <c r="BA23" s="96">
        <f t="shared" si="6"/>
        <v>0</v>
      </c>
      <c r="BB23" s="96">
        <f t="shared" si="6"/>
        <v>0</v>
      </c>
      <c r="BC23" s="96">
        <f t="shared" si="6"/>
        <v>0</v>
      </c>
      <c r="BD23" s="96">
        <f t="shared" si="6"/>
        <v>0</v>
      </c>
      <c r="BE23" s="96">
        <f t="shared" si="6"/>
        <v>0</v>
      </c>
      <c r="BF23" s="96">
        <f t="shared" si="6"/>
        <v>0</v>
      </c>
      <c r="BG23" s="96">
        <f t="shared" si="6"/>
        <v>0</v>
      </c>
      <c r="BH23" s="96">
        <f t="shared" si="6"/>
        <v>0</v>
      </c>
      <c r="BI23" s="96">
        <f t="shared" si="6"/>
        <v>0</v>
      </c>
      <c r="BJ23" s="114">
        <f t="shared" si="6"/>
        <v>0</v>
      </c>
      <c r="BK23" s="100"/>
    </row>
    <row r="24" spans="2:63">
      <c r="B24" s="163"/>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row>
    <row r="25" spans="2:63">
      <c r="B25" s="101"/>
      <c r="C25" s="218" t="s">
        <v>13</v>
      </c>
      <c r="D25" s="218"/>
      <c r="E25" s="218"/>
      <c r="F25" s="218"/>
      <c r="G25" s="218"/>
      <c r="H25" s="218"/>
      <c r="I25" s="218"/>
      <c r="J25" s="218"/>
      <c r="K25" s="218"/>
      <c r="L25" s="218"/>
      <c r="M25" s="218"/>
      <c r="N25" s="218"/>
      <c r="O25" s="218" t="s">
        <v>14</v>
      </c>
      <c r="P25" s="218"/>
      <c r="Q25" s="218"/>
      <c r="R25" s="218"/>
      <c r="S25" s="218"/>
      <c r="T25" s="218"/>
      <c r="U25" s="218"/>
      <c r="V25" s="218"/>
      <c r="W25" s="218"/>
      <c r="X25" s="218"/>
      <c r="Y25" s="218"/>
      <c r="Z25" s="218"/>
      <c r="AA25" s="218" t="s">
        <v>15</v>
      </c>
      <c r="AB25" s="218"/>
      <c r="AC25" s="218"/>
      <c r="AD25" s="218"/>
      <c r="AE25" s="218"/>
      <c r="AF25" s="218"/>
      <c r="AG25" s="218"/>
      <c r="AH25" s="218"/>
      <c r="AI25" s="218"/>
      <c r="AJ25" s="218"/>
      <c r="AK25" s="218"/>
      <c r="AL25" s="218"/>
      <c r="AM25" s="171"/>
      <c r="AN25" s="218" t="s">
        <v>21</v>
      </c>
      <c r="AO25" s="218"/>
      <c r="AP25" s="218"/>
      <c r="AQ25" s="218"/>
      <c r="AR25" s="218"/>
      <c r="AS25" s="218"/>
      <c r="AT25" s="218"/>
      <c r="AU25" s="218"/>
      <c r="AV25" s="218"/>
      <c r="AW25" s="218"/>
      <c r="AX25" s="218"/>
      <c r="AY25" s="218" t="s">
        <v>22</v>
      </c>
      <c r="AZ25" s="218"/>
      <c r="BA25" s="218"/>
      <c r="BB25" s="218"/>
      <c r="BC25" s="218"/>
      <c r="BD25" s="218"/>
      <c r="BE25" s="218"/>
      <c r="BF25" s="218"/>
      <c r="BG25" s="218"/>
      <c r="BH25" s="218"/>
      <c r="BI25" s="218"/>
      <c r="BJ25" s="218"/>
      <c r="BK25" s="100"/>
    </row>
    <row r="26" spans="2:63">
      <c r="B26" s="108" t="s">
        <v>34</v>
      </c>
      <c r="C26" s="82">
        <f>Config!$C$7</f>
        <v>43101</v>
      </c>
      <c r="D26" s="82">
        <f>DATE(YEAR(C26),MONTH(C26)+1,DAY(C26))</f>
        <v>43132</v>
      </c>
      <c r="E26" s="82">
        <f t="shared" ref="E26:BJ26" si="7">DATE(YEAR(D26),MONTH(D26)+1,DAY(D26))</f>
        <v>43160</v>
      </c>
      <c r="F26" s="82">
        <f t="shared" si="7"/>
        <v>43191</v>
      </c>
      <c r="G26" s="82">
        <f t="shared" si="7"/>
        <v>43221</v>
      </c>
      <c r="H26" s="82">
        <f t="shared" si="7"/>
        <v>43252</v>
      </c>
      <c r="I26" s="82">
        <f t="shared" si="7"/>
        <v>43282</v>
      </c>
      <c r="J26" s="82">
        <f t="shared" si="7"/>
        <v>43313</v>
      </c>
      <c r="K26" s="82">
        <f t="shared" si="7"/>
        <v>43344</v>
      </c>
      <c r="L26" s="82">
        <f t="shared" si="7"/>
        <v>43374</v>
      </c>
      <c r="M26" s="82">
        <f t="shared" si="7"/>
        <v>43405</v>
      </c>
      <c r="N26" s="82">
        <f t="shared" si="7"/>
        <v>43435</v>
      </c>
      <c r="O26" s="82">
        <f t="shared" si="7"/>
        <v>43466</v>
      </c>
      <c r="P26" s="82">
        <f t="shared" si="7"/>
        <v>43497</v>
      </c>
      <c r="Q26" s="82">
        <f t="shared" si="7"/>
        <v>43525</v>
      </c>
      <c r="R26" s="82">
        <f t="shared" si="7"/>
        <v>43556</v>
      </c>
      <c r="S26" s="82">
        <f t="shared" si="7"/>
        <v>43586</v>
      </c>
      <c r="T26" s="82">
        <f t="shared" si="7"/>
        <v>43617</v>
      </c>
      <c r="U26" s="82">
        <f t="shared" si="7"/>
        <v>43647</v>
      </c>
      <c r="V26" s="82">
        <f t="shared" si="7"/>
        <v>43678</v>
      </c>
      <c r="W26" s="82">
        <f t="shared" si="7"/>
        <v>43709</v>
      </c>
      <c r="X26" s="82">
        <f t="shared" si="7"/>
        <v>43739</v>
      </c>
      <c r="Y26" s="82">
        <f t="shared" si="7"/>
        <v>43770</v>
      </c>
      <c r="Z26" s="82">
        <f t="shared" si="7"/>
        <v>43800</v>
      </c>
      <c r="AA26" s="82">
        <f t="shared" si="7"/>
        <v>43831</v>
      </c>
      <c r="AB26" s="82">
        <f t="shared" si="7"/>
        <v>43862</v>
      </c>
      <c r="AC26" s="82">
        <f t="shared" si="7"/>
        <v>43891</v>
      </c>
      <c r="AD26" s="82">
        <f t="shared" si="7"/>
        <v>43922</v>
      </c>
      <c r="AE26" s="82">
        <f t="shared" si="7"/>
        <v>43952</v>
      </c>
      <c r="AF26" s="82">
        <f t="shared" si="7"/>
        <v>43983</v>
      </c>
      <c r="AG26" s="82">
        <f t="shared" si="7"/>
        <v>44013</v>
      </c>
      <c r="AH26" s="82">
        <f t="shared" si="7"/>
        <v>44044</v>
      </c>
      <c r="AI26" s="82">
        <f t="shared" si="7"/>
        <v>44075</v>
      </c>
      <c r="AJ26" s="82">
        <f t="shared" si="7"/>
        <v>44105</v>
      </c>
      <c r="AK26" s="82">
        <f t="shared" si="7"/>
        <v>44136</v>
      </c>
      <c r="AL26" s="82">
        <f t="shared" si="7"/>
        <v>44166</v>
      </c>
      <c r="AM26" s="82">
        <f t="shared" si="7"/>
        <v>44197</v>
      </c>
      <c r="AN26" s="82">
        <f t="shared" si="7"/>
        <v>44228</v>
      </c>
      <c r="AO26" s="82">
        <f t="shared" si="7"/>
        <v>44256</v>
      </c>
      <c r="AP26" s="82">
        <f t="shared" si="7"/>
        <v>44287</v>
      </c>
      <c r="AQ26" s="82">
        <f t="shared" si="7"/>
        <v>44317</v>
      </c>
      <c r="AR26" s="82">
        <f t="shared" si="7"/>
        <v>44348</v>
      </c>
      <c r="AS26" s="82">
        <f t="shared" si="7"/>
        <v>44378</v>
      </c>
      <c r="AT26" s="82">
        <f t="shared" si="7"/>
        <v>44409</v>
      </c>
      <c r="AU26" s="82">
        <f t="shared" si="7"/>
        <v>44440</v>
      </c>
      <c r="AV26" s="82">
        <f t="shared" si="7"/>
        <v>44470</v>
      </c>
      <c r="AW26" s="82">
        <f t="shared" si="7"/>
        <v>44501</v>
      </c>
      <c r="AX26" s="82">
        <f t="shared" si="7"/>
        <v>44531</v>
      </c>
      <c r="AY26" s="82">
        <f t="shared" si="7"/>
        <v>44562</v>
      </c>
      <c r="AZ26" s="82">
        <f t="shared" si="7"/>
        <v>44593</v>
      </c>
      <c r="BA26" s="82">
        <f t="shared" si="7"/>
        <v>44621</v>
      </c>
      <c r="BB26" s="82">
        <f t="shared" si="7"/>
        <v>44652</v>
      </c>
      <c r="BC26" s="82">
        <f t="shared" si="7"/>
        <v>44682</v>
      </c>
      <c r="BD26" s="82">
        <f t="shared" si="7"/>
        <v>44713</v>
      </c>
      <c r="BE26" s="82">
        <f t="shared" si="7"/>
        <v>44743</v>
      </c>
      <c r="BF26" s="82">
        <f t="shared" si="7"/>
        <v>44774</v>
      </c>
      <c r="BG26" s="82">
        <f t="shared" si="7"/>
        <v>44805</v>
      </c>
      <c r="BH26" s="82">
        <f t="shared" si="7"/>
        <v>44835</v>
      </c>
      <c r="BI26" s="82">
        <f t="shared" si="7"/>
        <v>44866</v>
      </c>
      <c r="BJ26" s="82">
        <f t="shared" si="7"/>
        <v>44896</v>
      </c>
      <c r="BK26" s="100"/>
    </row>
    <row r="27" spans="2:63">
      <c r="B27" s="71" t="str">
        <f>Config!$B$14</f>
        <v>Activité de revenu 1</v>
      </c>
      <c r="C27" s="95">
        <f>Config!$C32*Commandes!C9</f>
        <v>0</v>
      </c>
      <c r="D27" s="95">
        <f>Config!$C32*Commandes!D9</f>
        <v>0</v>
      </c>
      <c r="E27" s="95">
        <f>Config!$C32*Commandes!E9</f>
        <v>0</v>
      </c>
      <c r="F27" s="95">
        <f>Config!$C32*Commandes!F9</f>
        <v>0</v>
      </c>
      <c r="G27" s="95">
        <f>Config!$C32*Commandes!G9</f>
        <v>0</v>
      </c>
      <c r="H27" s="95">
        <f>Config!$C32*Commandes!H9</f>
        <v>0</v>
      </c>
      <c r="I27" s="95">
        <f>Config!$C32*Commandes!I9</f>
        <v>0</v>
      </c>
      <c r="J27" s="95">
        <f>Config!$C32*Commandes!J9</f>
        <v>0</v>
      </c>
      <c r="K27" s="95">
        <f>Config!$C32*Commandes!K9</f>
        <v>0</v>
      </c>
      <c r="L27" s="95">
        <f>Config!$C32*Commandes!L9</f>
        <v>0</v>
      </c>
      <c r="M27" s="95">
        <f>Config!$C32*Commandes!M9</f>
        <v>0</v>
      </c>
      <c r="N27" s="95">
        <f>Config!$C32*Commandes!N9</f>
        <v>0</v>
      </c>
      <c r="O27" s="95">
        <f>Config!$C32*Commandes!O9</f>
        <v>0</v>
      </c>
      <c r="P27" s="95">
        <f>Config!$C32*Commandes!P9</f>
        <v>0</v>
      </c>
      <c r="Q27" s="95">
        <f>Config!$C32*Commandes!Q9</f>
        <v>0</v>
      </c>
      <c r="R27" s="95">
        <f>Config!$C32*Commandes!R9</f>
        <v>0</v>
      </c>
      <c r="S27" s="95">
        <f>Config!$C32*Commandes!S9</f>
        <v>0</v>
      </c>
      <c r="T27" s="95">
        <f>Config!$C32*Commandes!T9</f>
        <v>0</v>
      </c>
      <c r="U27" s="95">
        <f>Config!$C32*Commandes!U9</f>
        <v>0</v>
      </c>
      <c r="V27" s="95">
        <f>Config!$C32*Commandes!V9</f>
        <v>0</v>
      </c>
      <c r="W27" s="95">
        <f>Config!$C32*Commandes!W9</f>
        <v>0</v>
      </c>
      <c r="X27" s="95">
        <f>Config!$C32*Commandes!X9</f>
        <v>0</v>
      </c>
      <c r="Y27" s="95">
        <f>Config!$C32*Commandes!Y9</f>
        <v>0</v>
      </c>
      <c r="Z27" s="95">
        <f>Config!$C32*Commandes!Z9</f>
        <v>0</v>
      </c>
      <c r="AA27" s="95">
        <f>Config!$C32*Commandes!AA9</f>
        <v>0</v>
      </c>
      <c r="AB27" s="95">
        <f>Config!$C32*Commandes!AB9</f>
        <v>0</v>
      </c>
      <c r="AC27" s="95">
        <f>Config!$C32*Commandes!AC9</f>
        <v>0</v>
      </c>
      <c r="AD27" s="95">
        <f>Config!$C32*Commandes!AD9</f>
        <v>0</v>
      </c>
      <c r="AE27" s="95">
        <f>Config!$C32*Commandes!AE9</f>
        <v>0</v>
      </c>
      <c r="AF27" s="95">
        <f>Config!$C32*Commandes!AF9</f>
        <v>0</v>
      </c>
      <c r="AG27" s="95">
        <f>Config!$C32*Commandes!AG9</f>
        <v>0</v>
      </c>
      <c r="AH27" s="95">
        <f>Config!$C32*Commandes!AH9</f>
        <v>0</v>
      </c>
      <c r="AI27" s="95">
        <f>Config!$C32*Commandes!AI9</f>
        <v>0</v>
      </c>
      <c r="AJ27" s="95">
        <f>Config!$C32*Commandes!AJ9</f>
        <v>0</v>
      </c>
      <c r="AK27" s="95">
        <f>Config!$C32*Commandes!AK9</f>
        <v>0</v>
      </c>
      <c r="AL27" s="95">
        <f>Config!$C32*Commandes!AL9</f>
        <v>0</v>
      </c>
      <c r="AM27" s="95">
        <f>Config!$C32*Commandes!AM9</f>
        <v>0</v>
      </c>
      <c r="AN27" s="95">
        <f>Config!$C32*Commandes!AN9</f>
        <v>0</v>
      </c>
      <c r="AO27" s="95">
        <f>Config!$C32*Commandes!AO9</f>
        <v>0</v>
      </c>
      <c r="AP27" s="95">
        <f>Config!$C32*Commandes!AP9</f>
        <v>0</v>
      </c>
      <c r="AQ27" s="95">
        <f>Config!$C32*Commandes!AQ9</f>
        <v>0</v>
      </c>
      <c r="AR27" s="95">
        <f>Config!$C32*Commandes!AR9</f>
        <v>0</v>
      </c>
      <c r="AS27" s="95">
        <f>Config!$C32*Commandes!AS9</f>
        <v>0</v>
      </c>
      <c r="AT27" s="95">
        <f>Config!$C32*Commandes!AT9</f>
        <v>0</v>
      </c>
      <c r="AU27" s="95">
        <f>Config!$C32*Commandes!AU9</f>
        <v>0</v>
      </c>
      <c r="AV27" s="95">
        <f>Config!$C32*Commandes!AV9</f>
        <v>0</v>
      </c>
      <c r="AW27" s="95">
        <f>Config!$C32*Commandes!AW9</f>
        <v>0</v>
      </c>
      <c r="AX27" s="95">
        <f>Config!$C32*Commandes!AX9</f>
        <v>0</v>
      </c>
      <c r="AY27" s="95">
        <f>Config!$C32*Commandes!AY9</f>
        <v>0</v>
      </c>
      <c r="AZ27" s="95">
        <f>Config!$C32*Commandes!AZ9</f>
        <v>0</v>
      </c>
      <c r="BA27" s="95">
        <f>Config!$C32*Commandes!BA9</f>
        <v>0</v>
      </c>
      <c r="BB27" s="95">
        <f>Config!$C32*Commandes!BB9</f>
        <v>0</v>
      </c>
      <c r="BC27" s="95">
        <f>Config!$C32*Commandes!BC9</f>
        <v>0</v>
      </c>
      <c r="BD27" s="95">
        <f>Config!$C32*Commandes!BD9</f>
        <v>0</v>
      </c>
      <c r="BE27" s="95">
        <f>Config!$C32*Commandes!BE9</f>
        <v>0</v>
      </c>
      <c r="BF27" s="95">
        <f>Config!$C32*Commandes!BF9</f>
        <v>0</v>
      </c>
      <c r="BG27" s="95">
        <f>Config!$C32*Commandes!BG9</f>
        <v>0</v>
      </c>
      <c r="BH27" s="95">
        <f>Config!$C32*Commandes!BH9</f>
        <v>0</v>
      </c>
      <c r="BI27" s="95">
        <f>Config!$C32*Commandes!BI9</f>
        <v>0</v>
      </c>
      <c r="BJ27" s="95">
        <f>Config!$C32*Commandes!BJ9</f>
        <v>0</v>
      </c>
      <c r="BK27" s="100"/>
    </row>
    <row r="28" spans="2:63">
      <c r="B28" s="71" t="str">
        <f>Config!$B$15</f>
        <v>Activité de revenu 2</v>
      </c>
      <c r="C28" s="95">
        <f>Config!$C33*Commandes!C10</f>
        <v>0</v>
      </c>
      <c r="D28" s="95">
        <f>Config!$C33*Commandes!D10</f>
        <v>0</v>
      </c>
      <c r="E28" s="95">
        <f>Config!$C33*Commandes!E10</f>
        <v>0</v>
      </c>
      <c r="F28" s="95">
        <f>Config!$C33*Commandes!F10</f>
        <v>0</v>
      </c>
      <c r="G28" s="95">
        <f>Config!$C33*Commandes!G10</f>
        <v>0</v>
      </c>
      <c r="H28" s="95">
        <f>Config!$C33*Commandes!H10</f>
        <v>0</v>
      </c>
      <c r="I28" s="95">
        <f>Config!$C33*Commandes!I10</f>
        <v>0</v>
      </c>
      <c r="J28" s="95">
        <f>Config!$C33*Commandes!J10</f>
        <v>0</v>
      </c>
      <c r="K28" s="95">
        <f>Config!$C33*Commandes!K10</f>
        <v>0</v>
      </c>
      <c r="L28" s="95">
        <f>Config!$C33*Commandes!L10</f>
        <v>0</v>
      </c>
      <c r="M28" s="95">
        <f>Config!$C33*Commandes!M10</f>
        <v>0</v>
      </c>
      <c r="N28" s="95">
        <f>Config!$C33*Commandes!N10</f>
        <v>0</v>
      </c>
      <c r="O28" s="95">
        <f>Config!$C33*Commandes!O10</f>
        <v>0</v>
      </c>
      <c r="P28" s="95">
        <f>Config!$C33*Commandes!P10</f>
        <v>0</v>
      </c>
      <c r="Q28" s="95">
        <f>Config!$C33*Commandes!Q10</f>
        <v>0</v>
      </c>
      <c r="R28" s="95">
        <f>Config!$C33*Commandes!R10</f>
        <v>0</v>
      </c>
      <c r="S28" s="95">
        <f>Config!$C33*Commandes!S10</f>
        <v>0</v>
      </c>
      <c r="T28" s="95">
        <f>Config!$C33*Commandes!T10</f>
        <v>0</v>
      </c>
      <c r="U28" s="95">
        <f>Config!$C33*Commandes!U10</f>
        <v>0</v>
      </c>
      <c r="V28" s="95">
        <f>Config!$C33*Commandes!V10</f>
        <v>0</v>
      </c>
      <c r="W28" s="95">
        <f>Config!$C33*Commandes!W10</f>
        <v>0</v>
      </c>
      <c r="X28" s="95">
        <f>Config!$C33*Commandes!X10</f>
        <v>0</v>
      </c>
      <c r="Y28" s="95">
        <f>Config!$C33*Commandes!Y10</f>
        <v>0</v>
      </c>
      <c r="Z28" s="95">
        <f>Config!$C33*Commandes!Z10</f>
        <v>0</v>
      </c>
      <c r="AA28" s="95">
        <f>Config!$C33*Commandes!AA10</f>
        <v>0</v>
      </c>
      <c r="AB28" s="95">
        <f>Config!$C33*Commandes!AB10</f>
        <v>0</v>
      </c>
      <c r="AC28" s="95">
        <f>Config!$C33*Commandes!AC10</f>
        <v>0</v>
      </c>
      <c r="AD28" s="95">
        <f>Config!$C33*Commandes!AD10</f>
        <v>0</v>
      </c>
      <c r="AE28" s="95">
        <f>Config!$C33*Commandes!AE10</f>
        <v>0</v>
      </c>
      <c r="AF28" s="95">
        <f>Config!$C33*Commandes!AF10</f>
        <v>0</v>
      </c>
      <c r="AG28" s="95">
        <f>Config!$C33*Commandes!AG10</f>
        <v>0</v>
      </c>
      <c r="AH28" s="95">
        <f>Config!$C33*Commandes!AH10</f>
        <v>0</v>
      </c>
      <c r="AI28" s="95">
        <f>Config!$C33*Commandes!AI10</f>
        <v>0</v>
      </c>
      <c r="AJ28" s="95">
        <f>Config!$C33*Commandes!AJ10</f>
        <v>0</v>
      </c>
      <c r="AK28" s="95">
        <f>Config!$C33*Commandes!AK10</f>
        <v>0</v>
      </c>
      <c r="AL28" s="95">
        <f>Config!$C33*Commandes!AL10</f>
        <v>0</v>
      </c>
      <c r="AM28" s="95">
        <f>Config!$C33*Commandes!AM10</f>
        <v>0</v>
      </c>
      <c r="AN28" s="95">
        <f>Config!$C33*Commandes!AN10</f>
        <v>0</v>
      </c>
      <c r="AO28" s="95">
        <f>Config!$C33*Commandes!AO10</f>
        <v>0</v>
      </c>
      <c r="AP28" s="95">
        <f>Config!$C33*Commandes!AP10</f>
        <v>0</v>
      </c>
      <c r="AQ28" s="95">
        <f>Config!$C33*Commandes!AQ10</f>
        <v>0</v>
      </c>
      <c r="AR28" s="95">
        <f>Config!$C33*Commandes!AR10</f>
        <v>0</v>
      </c>
      <c r="AS28" s="95">
        <f>Config!$C33*Commandes!AS10</f>
        <v>0</v>
      </c>
      <c r="AT28" s="95">
        <f>Config!$C33*Commandes!AT10</f>
        <v>0</v>
      </c>
      <c r="AU28" s="95">
        <f>Config!$C33*Commandes!AU10</f>
        <v>0</v>
      </c>
      <c r="AV28" s="95">
        <f>Config!$C33*Commandes!AV10</f>
        <v>0</v>
      </c>
      <c r="AW28" s="95">
        <f>Config!$C33*Commandes!AW10</f>
        <v>0</v>
      </c>
      <c r="AX28" s="95">
        <f>Config!$C33*Commandes!AX10</f>
        <v>0</v>
      </c>
      <c r="AY28" s="95">
        <f>Config!$C33*Commandes!AY10</f>
        <v>0</v>
      </c>
      <c r="AZ28" s="95">
        <f>Config!$C33*Commandes!AZ10</f>
        <v>0</v>
      </c>
      <c r="BA28" s="95">
        <f>Config!$C33*Commandes!BA10</f>
        <v>0</v>
      </c>
      <c r="BB28" s="95">
        <f>Config!$C33*Commandes!BB10</f>
        <v>0</v>
      </c>
      <c r="BC28" s="95">
        <f>Config!$C33*Commandes!BC10</f>
        <v>0</v>
      </c>
      <c r="BD28" s="95">
        <f>Config!$C33*Commandes!BD10</f>
        <v>0</v>
      </c>
      <c r="BE28" s="95">
        <f>Config!$C33*Commandes!BE10</f>
        <v>0</v>
      </c>
      <c r="BF28" s="95">
        <f>Config!$C33*Commandes!BF10</f>
        <v>0</v>
      </c>
      <c r="BG28" s="95">
        <f>Config!$C33*Commandes!BG10</f>
        <v>0</v>
      </c>
      <c r="BH28" s="95">
        <f>Config!$C33*Commandes!BH10</f>
        <v>0</v>
      </c>
      <c r="BI28" s="95">
        <f>Config!$C33*Commandes!BI10</f>
        <v>0</v>
      </c>
      <c r="BJ28" s="95">
        <f>Config!$C33*Commandes!BJ10</f>
        <v>0</v>
      </c>
      <c r="BK28" s="100"/>
    </row>
    <row r="29" spans="2:63">
      <c r="B29" s="71" t="str">
        <f>Config!$B$16</f>
        <v>ETC …</v>
      </c>
      <c r="C29" s="95">
        <f>Config!$C34*Commandes!C11</f>
        <v>0</v>
      </c>
      <c r="D29" s="95">
        <f>Config!$C34*Commandes!D11</f>
        <v>0</v>
      </c>
      <c r="E29" s="95">
        <f>Config!$C34*Commandes!E11</f>
        <v>0</v>
      </c>
      <c r="F29" s="95">
        <f>Config!$C34*Commandes!F11</f>
        <v>0</v>
      </c>
      <c r="G29" s="95">
        <f>Config!$C34*Commandes!G11</f>
        <v>0</v>
      </c>
      <c r="H29" s="95">
        <f>Config!$C34*Commandes!H11</f>
        <v>0</v>
      </c>
      <c r="I29" s="95">
        <f>Config!$C34*Commandes!I11</f>
        <v>0</v>
      </c>
      <c r="J29" s="95">
        <f>Config!$C34*Commandes!J11</f>
        <v>0</v>
      </c>
      <c r="K29" s="95">
        <f>Config!$C34*Commandes!K11</f>
        <v>0</v>
      </c>
      <c r="L29" s="95">
        <f>Config!$C34*Commandes!L11</f>
        <v>0</v>
      </c>
      <c r="M29" s="95">
        <f>Config!$C34*Commandes!M11</f>
        <v>0</v>
      </c>
      <c r="N29" s="95">
        <f>Config!$C34*Commandes!N11</f>
        <v>0</v>
      </c>
      <c r="O29" s="95">
        <f>Config!$C34*Commandes!O11</f>
        <v>0</v>
      </c>
      <c r="P29" s="95">
        <f>Config!$C34*Commandes!P11</f>
        <v>0</v>
      </c>
      <c r="Q29" s="95">
        <f>Config!$C34*Commandes!Q11</f>
        <v>0</v>
      </c>
      <c r="R29" s="95">
        <f>Config!$C34*Commandes!R11</f>
        <v>0</v>
      </c>
      <c r="S29" s="95">
        <f>Config!$C34*Commandes!S11</f>
        <v>0</v>
      </c>
      <c r="T29" s="95">
        <f>Config!$C34*Commandes!T11</f>
        <v>0</v>
      </c>
      <c r="U29" s="95">
        <f>Config!$C34*Commandes!U11</f>
        <v>0</v>
      </c>
      <c r="V29" s="95">
        <f>Config!$C34*Commandes!V11</f>
        <v>0</v>
      </c>
      <c r="W29" s="95">
        <f>Config!$C34*Commandes!W11</f>
        <v>0</v>
      </c>
      <c r="X29" s="95">
        <f>Config!$C34*Commandes!X11</f>
        <v>0</v>
      </c>
      <c r="Y29" s="95">
        <f>Config!$C34*Commandes!Y11</f>
        <v>0</v>
      </c>
      <c r="Z29" s="95">
        <f>Config!$C34*Commandes!Z11</f>
        <v>0</v>
      </c>
      <c r="AA29" s="95">
        <f>Config!$C34*Commandes!AA11</f>
        <v>0</v>
      </c>
      <c r="AB29" s="95">
        <f>Config!$C34*Commandes!AB11</f>
        <v>0</v>
      </c>
      <c r="AC29" s="95">
        <f>Config!$C34*Commandes!AC11</f>
        <v>0</v>
      </c>
      <c r="AD29" s="95">
        <f>Config!$C34*Commandes!AD11</f>
        <v>0</v>
      </c>
      <c r="AE29" s="95">
        <f>Config!$C34*Commandes!AE11</f>
        <v>0</v>
      </c>
      <c r="AF29" s="95">
        <f>Config!$C34*Commandes!AF11</f>
        <v>0</v>
      </c>
      <c r="AG29" s="95">
        <f>Config!$C34*Commandes!AG11</f>
        <v>0</v>
      </c>
      <c r="AH29" s="95">
        <f>Config!$C34*Commandes!AH11</f>
        <v>0</v>
      </c>
      <c r="AI29" s="95">
        <f>Config!$C34*Commandes!AI11</f>
        <v>0</v>
      </c>
      <c r="AJ29" s="95">
        <f>Config!$C34*Commandes!AJ11</f>
        <v>0</v>
      </c>
      <c r="AK29" s="95">
        <f>Config!$C34*Commandes!AK11</f>
        <v>0</v>
      </c>
      <c r="AL29" s="95">
        <f>Config!$C34*Commandes!AL11</f>
        <v>0</v>
      </c>
      <c r="AM29" s="95">
        <f>Config!$C34*Commandes!AM11</f>
        <v>0</v>
      </c>
      <c r="AN29" s="95">
        <f>Config!$C34*Commandes!AN11</f>
        <v>0</v>
      </c>
      <c r="AO29" s="95">
        <f>Config!$C34*Commandes!AO11</f>
        <v>0</v>
      </c>
      <c r="AP29" s="95">
        <f>Config!$C34*Commandes!AP11</f>
        <v>0</v>
      </c>
      <c r="AQ29" s="95">
        <f>Config!$C34*Commandes!AQ11</f>
        <v>0</v>
      </c>
      <c r="AR29" s="95">
        <f>Config!$C34*Commandes!AR11</f>
        <v>0</v>
      </c>
      <c r="AS29" s="95">
        <f>Config!$C34*Commandes!AS11</f>
        <v>0</v>
      </c>
      <c r="AT29" s="95">
        <f>Config!$C34*Commandes!AT11</f>
        <v>0</v>
      </c>
      <c r="AU29" s="95">
        <f>Config!$C34*Commandes!AU11</f>
        <v>0</v>
      </c>
      <c r="AV29" s="95">
        <f>Config!$C34*Commandes!AV11</f>
        <v>0</v>
      </c>
      <c r="AW29" s="95">
        <f>Config!$C34*Commandes!AW11</f>
        <v>0</v>
      </c>
      <c r="AX29" s="95">
        <f>Config!$C34*Commandes!AX11</f>
        <v>0</v>
      </c>
      <c r="AY29" s="95">
        <f>Config!$C34*Commandes!AY11</f>
        <v>0</v>
      </c>
      <c r="AZ29" s="95">
        <f>Config!$C34*Commandes!AZ11</f>
        <v>0</v>
      </c>
      <c r="BA29" s="95">
        <f>Config!$C34*Commandes!BA11</f>
        <v>0</v>
      </c>
      <c r="BB29" s="95">
        <f>Config!$C34*Commandes!BB11</f>
        <v>0</v>
      </c>
      <c r="BC29" s="95">
        <f>Config!$C34*Commandes!BC11</f>
        <v>0</v>
      </c>
      <c r="BD29" s="95">
        <f>Config!$C34*Commandes!BD11</f>
        <v>0</v>
      </c>
      <c r="BE29" s="95">
        <f>Config!$C34*Commandes!BE11</f>
        <v>0</v>
      </c>
      <c r="BF29" s="95">
        <f>Config!$C34*Commandes!BF11</f>
        <v>0</v>
      </c>
      <c r="BG29" s="95">
        <f>Config!$C34*Commandes!BG11</f>
        <v>0</v>
      </c>
      <c r="BH29" s="95">
        <f>Config!$C34*Commandes!BH11</f>
        <v>0</v>
      </c>
      <c r="BI29" s="95">
        <f>Config!$C34*Commandes!BI11</f>
        <v>0</v>
      </c>
      <c r="BJ29" s="95">
        <f>Config!$C34*Commandes!BJ11</f>
        <v>0</v>
      </c>
      <c r="BK29" s="100"/>
    </row>
    <row r="30" spans="2:63">
      <c r="B30" s="71">
        <f>Config!$B$17</f>
        <v>0</v>
      </c>
      <c r="C30" s="95">
        <f>Config!$C35*Commandes!C12</f>
        <v>0</v>
      </c>
      <c r="D30" s="95">
        <f>Config!$C35*Commandes!D12</f>
        <v>0</v>
      </c>
      <c r="E30" s="95">
        <f>Config!$C35*Commandes!E12</f>
        <v>0</v>
      </c>
      <c r="F30" s="95">
        <f>Config!$C35*Commandes!F12</f>
        <v>0</v>
      </c>
      <c r="G30" s="95">
        <f>Config!$C35*Commandes!G12</f>
        <v>0</v>
      </c>
      <c r="H30" s="95">
        <f>Config!$C35*Commandes!H12</f>
        <v>0</v>
      </c>
      <c r="I30" s="95">
        <f>Config!$C35*Commandes!I12</f>
        <v>0</v>
      </c>
      <c r="J30" s="95">
        <f>Config!$C35*Commandes!J12</f>
        <v>0</v>
      </c>
      <c r="K30" s="95">
        <f>Config!$C35*Commandes!K12</f>
        <v>0</v>
      </c>
      <c r="L30" s="95">
        <f>Config!$C35*Commandes!L12</f>
        <v>0</v>
      </c>
      <c r="M30" s="95">
        <f>Config!$C35*Commandes!M12</f>
        <v>0</v>
      </c>
      <c r="N30" s="95">
        <f>Config!$C35*Commandes!N12</f>
        <v>0</v>
      </c>
      <c r="O30" s="95">
        <f>Config!$C35*Commandes!O12</f>
        <v>0</v>
      </c>
      <c r="P30" s="95">
        <f>Config!$C35*Commandes!P12</f>
        <v>0</v>
      </c>
      <c r="Q30" s="95">
        <f>Config!$C35*Commandes!Q12</f>
        <v>0</v>
      </c>
      <c r="R30" s="95">
        <f>Config!$C35*Commandes!R12</f>
        <v>0</v>
      </c>
      <c r="S30" s="95">
        <f>Config!$C35*Commandes!S12</f>
        <v>0</v>
      </c>
      <c r="T30" s="95">
        <f>Config!$C35*Commandes!T12</f>
        <v>0</v>
      </c>
      <c r="U30" s="95">
        <f>Config!$C35*Commandes!U12</f>
        <v>0</v>
      </c>
      <c r="V30" s="95">
        <f>Config!$C35*Commandes!V12</f>
        <v>0</v>
      </c>
      <c r="W30" s="95">
        <f>Config!$C35*Commandes!W12</f>
        <v>0</v>
      </c>
      <c r="X30" s="95">
        <f>Config!$C35*Commandes!X12</f>
        <v>0</v>
      </c>
      <c r="Y30" s="95">
        <f>Config!$C35*Commandes!Y12</f>
        <v>0</v>
      </c>
      <c r="Z30" s="95">
        <f>Config!$C35*Commandes!Z12</f>
        <v>0</v>
      </c>
      <c r="AA30" s="95">
        <f>Config!$C35*Commandes!AA12</f>
        <v>0</v>
      </c>
      <c r="AB30" s="95">
        <f>Config!$C35*Commandes!AB12</f>
        <v>0</v>
      </c>
      <c r="AC30" s="95">
        <f>Config!$C35*Commandes!AC12</f>
        <v>0</v>
      </c>
      <c r="AD30" s="95">
        <f>Config!$C35*Commandes!AD12</f>
        <v>0</v>
      </c>
      <c r="AE30" s="95">
        <f>Config!$C35*Commandes!AE12</f>
        <v>0</v>
      </c>
      <c r="AF30" s="95">
        <f>Config!$C35*Commandes!AF12</f>
        <v>0</v>
      </c>
      <c r="AG30" s="95">
        <f>Config!$C35*Commandes!AG12</f>
        <v>0</v>
      </c>
      <c r="AH30" s="95">
        <f>Config!$C35*Commandes!AH12</f>
        <v>0</v>
      </c>
      <c r="AI30" s="95">
        <f>Config!$C35*Commandes!AI12</f>
        <v>0</v>
      </c>
      <c r="AJ30" s="95">
        <f>Config!$C35*Commandes!AJ12</f>
        <v>0</v>
      </c>
      <c r="AK30" s="95">
        <f>Config!$C35*Commandes!AK12</f>
        <v>0</v>
      </c>
      <c r="AL30" s="95">
        <f>Config!$C35*Commandes!AL12</f>
        <v>0</v>
      </c>
      <c r="AM30" s="95">
        <f>Config!$C35*Commandes!AM12</f>
        <v>0</v>
      </c>
      <c r="AN30" s="95">
        <f>Config!$C35*Commandes!AN12</f>
        <v>0</v>
      </c>
      <c r="AO30" s="95">
        <f>Config!$C35*Commandes!AO12</f>
        <v>0</v>
      </c>
      <c r="AP30" s="95">
        <f>Config!$C35*Commandes!AP12</f>
        <v>0</v>
      </c>
      <c r="AQ30" s="95">
        <f>Config!$C35*Commandes!AQ12</f>
        <v>0</v>
      </c>
      <c r="AR30" s="95">
        <f>Config!$C35*Commandes!AR12</f>
        <v>0</v>
      </c>
      <c r="AS30" s="95">
        <f>Config!$C35*Commandes!AS12</f>
        <v>0</v>
      </c>
      <c r="AT30" s="95">
        <f>Config!$C35*Commandes!AT12</f>
        <v>0</v>
      </c>
      <c r="AU30" s="95">
        <f>Config!$C35*Commandes!AU12</f>
        <v>0</v>
      </c>
      <c r="AV30" s="95">
        <f>Config!$C35*Commandes!AV12</f>
        <v>0</v>
      </c>
      <c r="AW30" s="95">
        <f>Config!$C35*Commandes!AW12</f>
        <v>0</v>
      </c>
      <c r="AX30" s="95">
        <f>Config!$C35*Commandes!AX12</f>
        <v>0</v>
      </c>
      <c r="AY30" s="95">
        <f>Config!$C35*Commandes!AY12</f>
        <v>0</v>
      </c>
      <c r="AZ30" s="95">
        <f>Config!$C35*Commandes!AZ12</f>
        <v>0</v>
      </c>
      <c r="BA30" s="95">
        <f>Config!$C35*Commandes!BA12</f>
        <v>0</v>
      </c>
      <c r="BB30" s="95">
        <f>Config!$C35*Commandes!BB12</f>
        <v>0</v>
      </c>
      <c r="BC30" s="95">
        <f>Config!$C35*Commandes!BC12</f>
        <v>0</v>
      </c>
      <c r="BD30" s="95">
        <f>Config!$C35*Commandes!BD12</f>
        <v>0</v>
      </c>
      <c r="BE30" s="95">
        <f>Config!$C35*Commandes!BE12</f>
        <v>0</v>
      </c>
      <c r="BF30" s="95">
        <f>Config!$C35*Commandes!BF12</f>
        <v>0</v>
      </c>
      <c r="BG30" s="95">
        <f>Config!$C35*Commandes!BG12</f>
        <v>0</v>
      </c>
      <c r="BH30" s="95">
        <f>Config!$C35*Commandes!BH12</f>
        <v>0</v>
      </c>
      <c r="BI30" s="95">
        <f>Config!$C35*Commandes!BI12</f>
        <v>0</v>
      </c>
      <c r="BJ30" s="95">
        <f>Config!$C35*Commandes!BJ12</f>
        <v>0</v>
      </c>
      <c r="BK30" s="100"/>
    </row>
    <row r="31" spans="2:63">
      <c r="B31" s="71">
        <f>Config!$B$18</f>
        <v>0</v>
      </c>
      <c r="C31" s="95">
        <f>Config!$C36*Commandes!C13</f>
        <v>0</v>
      </c>
      <c r="D31" s="95">
        <f>Config!$C36*Commandes!D13</f>
        <v>0</v>
      </c>
      <c r="E31" s="95">
        <f>Config!$C36*Commandes!E13</f>
        <v>0</v>
      </c>
      <c r="F31" s="95">
        <f>Config!$C36*Commandes!F13</f>
        <v>0</v>
      </c>
      <c r="G31" s="95">
        <f>Config!$C36*Commandes!G13</f>
        <v>0</v>
      </c>
      <c r="H31" s="95">
        <f>Config!$C36*Commandes!H13</f>
        <v>0</v>
      </c>
      <c r="I31" s="95">
        <f>Config!$C36*Commandes!I13</f>
        <v>0</v>
      </c>
      <c r="J31" s="95">
        <f>Config!$C36*Commandes!J13</f>
        <v>0</v>
      </c>
      <c r="K31" s="95">
        <f>Config!$C36*Commandes!K13</f>
        <v>0</v>
      </c>
      <c r="L31" s="95">
        <f>Config!$C36*Commandes!L13</f>
        <v>0</v>
      </c>
      <c r="M31" s="95">
        <f>Config!$C36*Commandes!M13</f>
        <v>0</v>
      </c>
      <c r="N31" s="95">
        <f>Config!$C36*Commandes!N13</f>
        <v>0</v>
      </c>
      <c r="O31" s="95">
        <f>Config!$C36*Commandes!O13</f>
        <v>0</v>
      </c>
      <c r="P31" s="95">
        <f>Config!$C36*Commandes!P13</f>
        <v>0</v>
      </c>
      <c r="Q31" s="95">
        <f>Config!$C36*Commandes!Q13</f>
        <v>0</v>
      </c>
      <c r="R31" s="95">
        <f>Config!$C36*Commandes!R13</f>
        <v>0</v>
      </c>
      <c r="S31" s="95">
        <f>Config!$C36*Commandes!S13</f>
        <v>0</v>
      </c>
      <c r="T31" s="95">
        <f>Config!$C36*Commandes!T13</f>
        <v>0</v>
      </c>
      <c r="U31" s="95">
        <f>Config!$C36*Commandes!U13</f>
        <v>0</v>
      </c>
      <c r="V31" s="95">
        <f>Config!$C36*Commandes!V13</f>
        <v>0</v>
      </c>
      <c r="W31" s="95">
        <f>Config!$C36*Commandes!W13</f>
        <v>0</v>
      </c>
      <c r="X31" s="95">
        <f>Config!$C36*Commandes!X13</f>
        <v>0</v>
      </c>
      <c r="Y31" s="95">
        <f>Config!$C36*Commandes!Y13</f>
        <v>0</v>
      </c>
      <c r="Z31" s="95">
        <f>Config!$C36*Commandes!Z13</f>
        <v>0</v>
      </c>
      <c r="AA31" s="95">
        <f>Config!$C36*Commandes!AA13</f>
        <v>0</v>
      </c>
      <c r="AB31" s="95">
        <f>Config!$C36*Commandes!AB13</f>
        <v>0</v>
      </c>
      <c r="AC31" s="95">
        <f>Config!$C36*Commandes!AC13</f>
        <v>0</v>
      </c>
      <c r="AD31" s="95">
        <f>Config!$C36*Commandes!AD13</f>
        <v>0</v>
      </c>
      <c r="AE31" s="95">
        <f>Config!$C36*Commandes!AE13</f>
        <v>0</v>
      </c>
      <c r="AF31" s="95">
        <f>Config!$C36*Commandes!AF13</f>
        <v>0</v>
      </c>
      <c r="AG31" s="95">
        <f>Config!$C36*Commandes!AG13</f>
        <v>0</v>
      </c>
      <c r="AH31" s="95">
        <f>Config!$C36*Commandes!AH13</f>
        <v>0</v>
      </c>
      <c r="AI31" s="95">
        <f>Config!$C36*Commandes!AI13</f>
        <v>0</v>
      </c>
      <c r="AJ31" s="95">
        <f>Config!$C36*Commandes!AJ13</f>
        <v>0</v>
      </c>
      <c r="AK31" s="95">
        <f>Config!$C36*Commandes!AK13</f>
        <v>0</v>
      </c>
      <c r="AL31" s="95">
        <f>Config!$C36*Commandes!AL13</f>
        <v>0</v>
      </c>
      <c r="AM31" s="95">
        <f>Config!$C36*Commandes!AM13</f>
        <v>0</v>
      </c>
      <c r="AN31" s="95">
        <f>Config!$C36*Commandes!AN13</f>
        <v>0</v>
      </c>
      <c r="AO31" s="95">
        <f>Config!$C36*Commandes!AO13</f>
        <v>0</v>
      </c>
      <c r="AP31" s="95">
        <f>Config!$C36*Commandes!AP13</f>
        <v>0</v>
      </c>
      <c r="AQ31" s="95">
        <f>Config!$C36*Commandes!AQ13</f>
        <v>0</v>
      </c>
      <c r="AR31" s="95">
        <f>Config!$C36*Commandes!AR13</f>
        <v>0</v>
      </c>
      <c r="AS31" s="95">
        <f>Config!$C36*Commandes!AS13</f>
        <v>0</v>
      </c>
      <c r="AT31" s="95">
        <f>Config!$C36*Commandes!AT13</f>
        <v>0</v>
      </c>
      <c r="AU31" s="95">
        <f>Config!$C36*Commandes!AU13</f>
        <v>0</v>
      </c>
      <c r="AV31" s="95">
        <f>Config!$C36*Commandes!AV13</f>
        <v>0</v>
      </c>
      <c r="AW31" s="95">
        <f>Config!$C36*Commandes!AW13</f>
        <v>0</v>
      </c>
      <c r="AX31" s="95">
        <f>Config!$C36*Commandes!AX13</f>
        <v>0</v>
      </c>
      <c r="AY31" s="95">
        <f>Config!$C36*Commandes!AY13</f>
        <v>0</v>
      </c>
      <c r="AZ31" s="95">
        <f>Config!$C36*Commandes!AZ13</f>
        <v>0</v>
      </c>
      <c r="BA31" s="95">
        <f>Config!$C36*Commandes!BA13</f>
        <v>0</v>
      </c>
      <c r="BB31" s="95">
        <f>Config!$C36*Commandes!BB13</f>
        <v>0</v>
      </c>
      <c r="BC31" s="95">
        <f>Config!$C36*Commandes!BC13</f>
        <v>0</v>
      </c>
      <c r="BD31" s="95">
        <f>Config!$C36*Commandes!BD13</f>
        <v>0</v>
      </c>
      <c r="BE31" s="95">
        <f>Config!$C36*Commandes!BE13</f>
        <v>0</v>
      </c>
      <c r="BF31" s="95">
        <f>Config!$C36*Commandes!BF13</f>
        <v>0</v>
      </c>
      <c r="BG31" s="95">
        <f>Config!$C36*Commandes!BG13</f>
        <v>0</v>
      </c>
      <c r="BH31" s="95">
        <f>Config!$C36*Commandes!BH13</f>
        <v>0</v>
      </c>
      <c r="BI31" s="95">
        <f>Config!$C36*Commandes!BI13</f>
        <v>0</v>
      </c>
      <c r="BJ31" s="95">
        <f>Config!$C36*Commandes!BJ13</f>
        <v>0</v>
      </c>
      <c r="BK31" s="100"/>
    </row>
    <row r="32" spans="2:63">
      <c r="B32" s="71">
        <f>Config!$B$19</f>
        <v>0</v>
      </c>
      <c r="C32" s="95">
        <f>Config!$C37*Commandes!C14</f>
        <v>0</v>
      </c>
      <c r="D32" s="95">
        <f>Config!$C37*Commandes!D14</f>
        <v>0</v>
      </c>
      <c r="E32" s="95">
        <f>Config!$C37*Commandes!E14</f>
        <v>0</v>
      </c>
      <c r="F32" s="95">
        <f>Config!$C37*Commandes!F14</f>
        <v>0</v>
      </c>
      <c r="G32" s="95">
        <f>Config!$C37*Commandes!G14</f>
        <v>0</v>
      </c>
      <c r="H32" s="95">
        <f>Config!$C37*Commandes!H14</f>
        <v>0</v>
      </c>
      <c r="I32" s="95">
        <f>Config!$C37*Commandes!I14</f>
        <v>0</v>
      </c>
      <c r="J32" s="95">
        <f>Config!$C37*Commandes!J14</f>
        <v>0</v>
      </c>
      <c r="K32" s="95">
        <f>Config!$C37*Commandes!K14</f>
        <v>0</v>
      </c>
      <c r="L32" s="95">
        <f>Config!$C37*Commandes!L14</f>
        <v>0</v>
      </c>
      <c r="M32" s="95">
        <f>Config!$C37*Commandes!M14</f>
        <v>0</v>
      </c>
      <c r="N32" s="95">
        <f>Config!$C37*Commandes!N14</f>
        <v>0</v>
      </c>
      <c r="O32" s="95">
        <f>Config!$C37*Commandes!O14</f>
        <v>0</v>
      </c>
      <c r="P32" s="95">
        <f>Config!$C37*Commandes!P14</f>
        <v>0</v>
      </c>
      <c r="Q32" s="95">
        <f>Config!$C37*Commandes!Q14</f>
        <v>0</v>
      </c>
      <c r="R32" s="95">
        <f>Config!$C37*Commandes!R14</f>
        <v>0</v>
      </c>
      <c r="S32" s="95">
        <f>Config!$C37*Commandes!S14</f>
        <v>0</v>
      </c>
      <c r="T32" s="95">
        <f>Config!$C37*Commandes!T14</f>
        <v>0</v>
      </c>
      <c r="U32" s="95">
        <f>Config!$C37*Commandes!U14</f>
        <v>0</v>
      </c>
      <c r="V32" s="95">
        <f>Config!$C37*Commandes!V14</f>
        <v>0</v>
      </c>
      <c r="W32" s="95">
        <f>Config!$C37*Commandes!W14</f>
        <v>0</v>
      </c>
      <c r="X32" s="95">
        <f>Config!$C37*Commandes!X14</f>
        <v>0</v>
      </c>
      <c r="Y32" s="95">
        <f>Config!$C37*Commandes!Y14</f>
        <v>0</v>
      </c>
      <c r="Z32" s="95">
        <f>Config!$C37*Commandes!Z14</f>
        <v>0</v>
      </c>
      <c r="AA32" s="95">
        <f>Config!$C37*Commandes!AA14</f>
        <v>0</v>
      </c>
      <c r="AB32" s="95">
        <f>Config!$C37*Commandes!AB14</f>
        <v>0</v>
      </c>
      <c r="AC32" s="95">
        <f>Config!$C37*Commandes!AC14</f>
        <v>0</v>
      </c>
      <c r="AD32" s="95">
        <f>Config!$C37*Commandes!AD14</f>
        <v>0</v>
      </c>
      <c r="AE32" s="95">
        <f>Config!$C37*Commandes!AE14</f>
        <v>0</v>
      </c>
      <c r="AF32" s="95">
        <f>Config!$C37*Commandes!AF14</f>
        <v>0</v>
      </c>
      <c r="AG32" s="95">
        <f>Config!$C37*Commandes!AG14</f>
        <v>0</v>
      </c>
      <c r="AH32" s="95">
        <f>Config!$C37*Commandes!AH14</f>
        <v>0</v>
      </c>
      <c r="AI32" s="95">
        <f>Config!$C37*Commandes!AI14</f>
        <v>0</v>
      </c>
      <c r="AJ32" s="95">
        <f>Config!$C37*Commandes!AJ14</f>
        <v>0</v>
      </c>
      <c r="AK32" s="95">
        <f>Config!$C37*Commandes!AK14</f>
        <v>0</v>
      </c>
      <c r="AL32" s="95">
        <f>Config!$C37*Commandes!AL14</f>
        <v>0</v>
      </c>
      <c r="AM32" s="95">
        <f>Config!$C37*Commandes!AM14</f>
        <v>0</v>
      </c>
      <c r="AN32" s="95">
        <f>Config!$C37*Commandes!AN14</f>
        <v>0</v>
      </c>
      <c r="AO32" s="95">
        <f>Config!$C37*Commandes!AO14</f>
        <v>0</v>
      </c>
      <c r="AP32" s="95">
        <f>Config!$C37*Commandes!AP14</f>
        <v>0</v>
      </c>
      <c r="AQ32" s="95">
        <f>Config!$C37*Commandes!AQ14</f>
        <v>0</v>
      </c>
      <c r="AR32" s="95">
        <f>Config!$C37*Commandes!AR14</f>
        <v>0</v>
      </c>
      <c r="AS32" s="95">
        <f>Config!$C37*Commandes!AS14</f>
        <v>0</v>
      </c>
      <c r="AT32" s="95">
        <f>Config!$C37*Commandes!AT14</f>
        <v>0</v>
      </c>
      <c r="AU32" s="95">
        <f>Config!$C37*Commandes!AU14</f>
        <v>0</v>
      </c>
      <c r="AV32" s="95">
        <f>Config!$C37*Commandes!AV14</f>
        <v>0</v>
      </c>
      <c r="AW32" s="95">
        <f>Config!$C37*Commandes!AW14</f>
        <v>0</v>
      </c>
      <c r="AX32" s="95">
        <f>Config!$C37*Commandes!AX14</f>
        <v>0</v>
      </c>
      <c r="AY32" s="95">
        <f>Config!$C37*Commandes!AY14</f>
        <v>0</v>
      </c>
      <c r="AZ32" s="95">
        <f>Config!$C37*Commandes!AZ14</f>
        <v>0</v>
      </c>
      <c r="BA32" s="95">
        <f>Config!$C37*Commandes!BA14</f>
        <v>0</v>
      </c>
      <c r="BB32" s="95">
        <f>Config!$C37*Commandes!BB14</f>
        <v>0</v>
      </c>
      <c r="BC32" s="95">
        <f>Config!$C37*Commandes!BC14</f>
        <v>0</v>
      </c>
      <c r="BD32" s="95">
        <f>Config!$C37*Commandes!BD14</f>
        <v>0</v>
      </c>
      <c r="BE32" s="95">
        <f>Config!$C37*Commandes!BE14</f>
        <v>0</v>
      </c>
      <c r="BF32" s="95">
        <f>Config!$C37*Commandes!BF14</f>
        <v>0</v>
      </c>
      <c r="BG32" s="95">
        <f>Config!$C37*Commandes!BG14</f>
        <v>0</v>
      </c>
      <c r="BH32" s="95">
        <f>Config!$C37*Commandes!BH14</f>
        <v>0</v>
      </c>
      <c r="BI32" s="95">
        <f>Config!$C37*Commandes!BI14</f>
        <v>0</v>
      </c>
      <c r="BJ32" s="95">
        <f>Config!$C37*Commandes!BJ14</f>
        <v>0</v>
      </c>
      <c r="BK32" s="100"/>
    </row>
    <row r="33" spans="2:63">
      <c r="B33" s="71">
        <f>Config!$B$20</f>
        <v>0</v>
      </c>
      <c r="C33" s="95">
        <f>Config!$C38*Commandes!C15</f>
        <v>0</v>
      </c>
      <c r="D33" s="95">
        <f>Config!$C38*Commandes!D15</f>
        <v>0</v>
      </c>
      <c r="E33" s="95">
        <f>Config!$C38*Commandes!E15</f>
        <v>0</v>
      </c>
      <c r="F33" s="95">
        <f>Config!$C38*Commandes!F15</f>
        <v>0</v>
      </c>
      <c r="G33" s="95">
        <f>Config!$C38*Commandes!G15</f>
        <v>0</v>
      </c>
      <c r="H33" s="95">
        <f>Config!$C38*Commandes!H15</f>
        <v>0</v>
      </c>
      <c r="I33" s="95">
        <f>Config!$C38*Commandes!I15</f>
        <v>0</v>
      </c>
      <c r="J33" s="95">
        <f>Config!$C38*Commandes!J15</f>
        <v>0</v>
      </c>
      <c r="K33" s="95">
        <f>Config!$C38*Commandes!K15</f>
        <v>0</v>
      </c>
      <c r="L33" s="95">
        <f>Config!$C38*Commandes!L15</f>
        <v>0</v>
      </c>
      <c r="M33" s="95">
        <f>Config!$C38*Commandes!M15</f>
        <v>0</v>
      </c>
      <c r="N33" s="95">
        <f>Config!$C38*Commandes!N15</f>
        <v>0</v>
      </c>
      <c r="O33" s="95">
        <f>Config!$C38*Commandes!O15</f>
        <v>0</v>
      </c>
      <c r="P33" s="95">
        <f>Config!$C38*Commandes!P15</f>
        <v>0</v>
      </c>
      <c r="Q33" s="95">
        <f>Config!$C38*Commandes!Q15</f>
        <v>0</v>
      </c>
      <c r="R33" s="95">
        <f>Config!$C38*Commandes!R15</f>
        <v>0</v>
      </c>
      <c r="S33" s="95">
        <f>Config!$C38*Commandes!S15</f>
        <v>0</v>
      </c>
      <c r="T33" s="95">
        <f>Config!$C38*Commandes!T15</f>
        <v>0</v>
      </c>
      <c r="U33" s="95">
        <f>Config!$C38*Commandes!U15</f>
        <v>0</v>
      </c>
      <c r="V33" s="95">
        <f>Config!$C38*Commandes!V15</f>
        <v>0</v>
      </c>
      <c r="W33" s="95">
        <f>Config!$C38*Commandes!W15</f>
        <v>0</v>
      </c>
      <c r="X33" s="95">
        <f>Config!$C38*Commandes!X15</f>
        <v>0</v>
      </c>
      <c r="Y33" s="95">
        <f>Config!$C38*Commandes!Y15</f>
        <v>0</v>
      </c>
      <c r="Z33" s="95">
        <f>Config!$C38*Commandes!Z15</f>
        <v>0</v>
      </c>
      <c r="AA33" s="95">
        <f>Config!$C38*Commandes!AA15</f>
        <v>0</v>
      </c>
      <c r="AB33" s="95">
        <f>Config!$C38*Commandes!AB15</f>
        <v>0</v>
      </c>
      <c r="AC33" s="95">
        <f>Config!$C38*Commandes!AC15</f>
        <v>0</v>
      </c>
      <c r="AD33" s="95">
        <f>Config!$C38*Commandes!AD15</f>
        <v>0</v>
      </c>
      <c r="AE33" s="95">
        <f>Config!$C38*Commandes!AE15</f>
        <v>0</v>
      </c>
      <c r="AF33" s="95">
        <f>Config!$C38*Commandes!AF15</f>
        <v>0</v>
      </c>
      <c r="AG33" s="95">
        <f>Config!$C38*Commandes!AG15</f>
        <v>0</v>
      </c>
      <c r="AH33" s="95">
        <f>Config!$C38*Commandes!AH15</f>
        <v>0</v>
      </c>
      <c r="AI33" s="95">
        <f>Config!$C38*Commandes!AI15</f>
        <v>0</v>
      </c>
      <c r="AJ33" s="95">
        <f>Config!$C38*Commandes!AJ15</f>
        <v>0</v>
      </c>
      <c r="AK33" s="95">
        <f>Config!$C38*Commandes!AK15</f>
        <v>0</v>
      </c>
      <c r="AL33" s="95">
        <f>Config!$C38*Commandes!AL15</f>
        <v>0</v>
      </c>
      <c r="AM33" s="95">
        <f>Config!$C38*Commandes!AM15</f>
        <v>0</v>
      </c>
      <c r="AN33" s="95">
        <f>Config!$C38*Commandes!AN15</f>
        <v>0</v>
      </c>
      <c r="AO33" s="95">
        <f>Config!$C38*Commandes!AO15</f>
        <v>0</v>
      </c>
      <c r="AP33" s="95">
        <f>Config!$C38*Commandes!AP15</f>
        <v>0</v>
      </c>
      <c r="AQ33" s="95">
        <f>Config!$C38*Commandes!AQ15</f>
        <v>0</v>
      </c>
      <c r="AR33" s="95">
        <f>Config!$C38*Commandes!AR15</f>
        <v>0</v>
      </c>
      <c r="AS33" s="95">
        <f>Config!$C38*Commandes!AS15</f>
        <v>0</v>
      </c>
      <c r="AT33" s="95">
        <f>Config!$C38*Commandes!AT15</f>
        <v>0</v>
      </c>
      <c r="AU33" s="95">
        <f>Config!$C38*Commandes!AU15</f>
        <v>0</v>
      </c>
      <c r="AV33" s="95">
        <f>Config!$C38*Commandes!AV15</f>
        <v>0</v>
      </c>
      <c r="AW33" s="95">
        <f>Config!$C38*Commandes!AW15</f>
        <v>0</v>
      </c>
      <c r="AX33" s="95">
        <f>Config!$C38*Commandes!AX15</f>
        <v>0</v>
      </c>
      <c r="AY33" s="95">
        <f>Config!$C38*Commandes!AY15</f>
        <v>0</v>
      </c>
      <c r="AZ33" s="95">
        <f>Config!$C38*Commandes!AZ15</f>
        <v>0</v>
      </c>
      <c r="BA33" s="95">
        <f>Config!$C38*Commandes!BA15</f>
        <v>0</v>
      </c>
      <c r="BB33" s="95">
        <f>Config!$C38*Commandes!BB15</f>
        <v>0</v>
      </c>
      <c r="BC33" s="95">
        <f>Config!$C38*Commandes!BC15</f>
        <v>0</v>
      </c>
      <c r="BD33" s="95">
        <f>Config!$C38*Commandes!BD15</f>
        <v>0</v>
      </c>
      <c r="BE33" s="95">
        <f>Config!$C38*Commandes!BE15</f>
        <v>0</v>
      </c>
      <c r="BF33" s="95">
        <f>Config!$C38*Commandes!BF15</f>
        <v>0</v>
      </c>
      <c r="BG33" s="95">
        <f>Config!$C38*Commandes!BG15</f>
        <v>0</v>
      </c>
      <c r="BH33" s="95">
        <f>Config!$C38*Commandes!BH15</f>
        <v>0</v>
      </c>
      <c r="BI33" s="95">
        <f>Config!$C38*Commandes!BI15</f>
        <v>0</v>
      </c>
      <c r="BJ33" s="95">
        <f>Config!$C38*Commandes!BJ15</f>
        <v>0</v>
      </c>
      <c r="BK33" s="100"/>
    </row>
    <row r="34" spans="2:63">
      <c r="B34" s="71">
        <f>Config!$B$21</f>
        <v>0</v>
      </c>
      <c r="C34" s="95">
        <f>Config!$C39*Commandes!C16</f>
        <v>0</v>
      </c>
      <c r="D34" s="95">
        <f>Config!$C39*Commandes!D16</f>
        <v>0</v>
      </c>
      <c r="E34" s="95">
        <f>Config!$C39*Commandes!E16</f>
        <v>0</v>
      </c>
      <c r="F34" s="95">
        <f>Config!$C39*Commandes!F16</f>
        <v>0</v>
      </c>
      <c r="G34" s="95">
        <f>Config!$C39*Commandes!G16</f>
        <v>0</v>
      </c>
      <c r="H34" s="95">
        <f>Config!$C39*Commandes!H16</f>
        <v>0</v>
      </c>
      <c r="I34" s="95">
        <f>Config!$C39*Commandes!I16</f>
        <v>0</v>
      </c>
      <c r="J34" s="95">
        <f>Config!$C39*Commandes!J16</f>
        <v>0</v>
      </c>
      <c r="K34" s="95">
        <f>Config!$C39*Commandes!K16</f>
        <v>0</v>
      </c>
      <c r="L34" s="95">
        <f>Config!$C39*Commandes!L16</f>
        <v>0</v>
      </c>
      <c r="M34" s="95">
        <f>Config!$C39*Commandes!M16</f>
        <v>0</v>
      </c>
      <c r="N34" s="95">
        <f>Config!$C39*Commandes!N16</f>
        <v>0</v>
      </c>
      <c r="O34" s="95">
        <f>Config!$C39*Commandes!O16</f>
        <v>0</v>
      </c>
      <c r="P34" s="95">
        <f>Config!$C39*Commandes!P16</f>
        <v>0</v>
      </c>
      <c r="Q34" s="95">
        <f>Config!$C39*Commandes!Q16</f>
        <v>0</v>
      </c>
      <c r="R34" s="95">
        <f>Config!$C39*Commandes!R16</f>
        <v>0</v>
      </c>
      <c r="S34" s="95">
        <f>Config!$C39*Commandes!S16</f>
        <v>0</v>
      </c>
      <c r="T34" s="95">
        <f>Config!$C39*Commandes!T16</f>
        <v>0</v>
      </c>
      <c r="U34" s="95">
        <f>Config!$C39*Commandes!U16</f>
        <v>0</v>
      </c>
      <c r="V34" s="95">
        <f>Config!$C39*Commandes!V16</f>
        <v>0</v>
      </c>
      <c r="W34" s="95">
        <f>Config!$C39*Commandes!W16</f>
        <v>0</v>
      </c>
      <c r="X34" s="95">
        <f>Config!$C39*Commandes!X16</f>
        <v>0</v>
      </c>
      <c r="Y34" s="95">
        <f>Config!$C39*Commandes!Y16</f>
        <v>0</v>
      </c>
      <c r="Z34" s="95">
        <f>Config!$C39*Commandes!Z16</f>
        <v>0</v>
      </c>
      <c r="AA34" s="95">
        <f>Config!$C39*Commandes!AA16</f>
        <v>0</v>
      </c>
      <c r="AB34" s="95">
        <f>Config!$C39*Commandes!AB16</f>
        <v>0</v>
      </c>
      <c r="AC34" s="95">
        <f>Config!$C39*Commandes!AC16</f>
        <v>0</v>
      </c>
      <c r="AD34" s="95">
        <f>Config!$C39*Commandes!AD16</f>
        <v>0</v>
      </c>
      <c r="AE34" s="95">
        <f>Config!$C39*Commandes!AE16</f>
        <v>0</v>
      </c>
      <c r="AF34" s="95">
        <f>Config!$C39*Commandes!AF16</f>
        <v>0</v>
      </c>
      <c r="AG34" s="95">
        <f>Config!$C39*Commandes!AG16</f>
        <v>0</v>
      </c>
      <c r="AH34" s="95">
        <f>Config!$C39*Commandes!AH16</f>
        <v>0</v>
      </c>
      <c r="AI34" s="95">
        <f>Config!$C39*Commandes!AI16</f>
        <v>0</v>
      </c>
      <c r="AJ34" s="95">
        <f>Config!$C39*Commandes!AJ16</f>
        <v>0</v>
      </c>
      <c r="AK34" s="95">
        <f>Config!$C39*Commandes!AK16</f>
        <v>0</v>
      </c>
      <c r="AL34" s="95">
        <f>Config!$C39*Commandes!AL16</f>
        <v>0</v>
      </c>
      <c r="AM34" s="95">
        <f>Config!$C39*Commandes!AM16</f>
        <v>0</v>
      </c>
      <c r="AN34" s="95">
        <f>Config!$C39*Commandes!AN16</f>
        <v>0</v>
      </c>
      <c r="AO34" s="95">
        <f>Config!$C39*Commandes!AO16</f>
        <v>0</v>
      </c>
      <c r="AP34" s="95">
        <f>Config!$C39*Commandes!AP16</f>
        <v>0</v>
      </c>
      <c r="AQ34" s="95">
        <f>Config!$C39*Commandes!AQ16</f>
        <v>0</v>
      </c>
      <c r="AR34" s="95">
        <f>Config!$C39*Commandes!AR16</f>
        <v>0</v>
      </c>
      <c r="AS34" s="95">
        <f>Config!$C39*Commandes!AS16</f>
        <v>0</v>
      </c>
      <c r="AT34" s="95">
        <f>Config!$C39*Commandes!AT16</f>
        <v>0</v>
      </c>
      <c r="AU34" s="95">
        <f>Config!$C39*Commandes!AU16</f>
        <v>0</v>
      </c>
      <c r="AV34" s="95">
        <f>Config!$C39*Commandes!AV16</f>
        <v>0</v>
      </c>
      <c r="AW34" s="95">
        <f>Config!$C39*Commandes!AW16</f>
        <v>0</v>
      </c>
      <c r="AX34" s="95">
        <f>Config!$C39*Commandes!AX16</f>
        <v>0</v>
      </c>
      <c r="AY34" s="95">
        <f>Config!$C39*Commandes!AY16</f>
        <v>0</v>
      </c>
      <c r="AZ34" s="95">
        <f>Config!$C39*Commandes!AZ16</f>
        <v>0</v>
      </c>
      <c r="BA34" s="95">
        <f>Config!$C39*Commandes!BA16</f>
        <v>0</v>
      </c>
      <c r="BB34" s="95">
        <f>Config!$C39*Commandes!BB16</f>
        <v>0</v>
      </c>
      <c r="BC34" s="95">
        <f>Config!$C39*Commandes!BC16</f>
        <v>0</v>
      </c>
      <c r="BD34" s="95">
        <f>Config!$C39*Commandes!BD16</f>
        <v>0</v>
      </c>
      <c r="BE34" s="95">
        <f>Config!$C39*Commandes!BE16</f>
        <v>0</v>
      </c>
      <c r="BF34" s="95">
        <f>Config!$C39*Commandes!BF16</f>
        <v>0</v>
      </c>
      <c r="BG34" s="95">
        <f>Config!$C39*Commandes!BG16</f>
        <v>0</v>
      </c>
      <c r="BH34" s="95">
        <f>Config!$C39*Commandes!BH16</f>
        <v>0</v>
      </c>
      <c r="BI34" s="95">
        <f>Config!$C39*Commandes!BI16</f>
        <v>0</v>
      </c>
      <c r="BJ34" s="95">
        <f>Config!$C39*Commandes!BJ16</f>
        <v>0</v>
      </c>
      <c r="BK34" s="100"/>
    </row>
    <row r="35" spans="2:63" s="15" customFormat="1">
      <c r="B35" s="71">
        <f>Config!$B$22</f>
        <v>0</v>
      </c>
      <c r="C35" s="95">
        <f>Config!$C40*Commandes!C17</f>
        <v>0</v>
      </c>
      <c r="D35" s="95">
        <f>Config!$C40*Commandes!D17</f>
        <v>0</v>
      </c>
      <c r="E35" s="95">
        <f>Config!$C40*Commandes!E17</f>
        <v>0</v>
      </c>
      <c r="F35" s="95">
        <f>Config!$C40*Commandes!F17</f>
        <v>0</v>
      </c>
      <c r="G35" s="95">
        <f>Config!$C40*Commandes!G17</f>
        <v>0</v>
      </c>
      <c r="H35" s="95">
        <f>Config!$C40*Commandes!H17</f>
        <v>0</v>
      </c>
      <c r="I35" s="95">
        <f>Config!$C40*Commandes!I17</f>
        <v>0</v>
      </c>
      <c r="J35" s="95">
        <f>Config!$C40*Commandes!J17</f>
        <v>0</v>
      </c>
      <c r="K35" s="95">
        <f>Config!$C40*Commandes!K17</f>
        <v>0</v>
      </c>
      <c r="L35" s="95">
        <f>Config!$C40*Commandes!L17</f>
        <v>0</v>
      </c>
      <c r="M35" s="95">
        <f>Config!$C40*Commandes!M17</f>
        <v>0</v>
      </c>
      <c r="N35" s="95">
        <f>Config!$C40*Commandes!N17</f>
        <v>0</v>
      </c>
      <c r="O35" s="95">
        <f>Config!$C40*Commandes!O17</f>
        <v>0</v>
      </c>
      <c r="P35" s="95">
        <f>Config!$C40*Commandes!P17</f>
        <v>0</v>
      </c>
      <c r="Q35" s="95">
        <f>Config!$C40*Commandes!Q17</f>
        <v>0</v>
      </c>
      <c r="R35" s="95">
        <f>Config!$C40*Commandes!R17</f>
        <v>0</v>
      </c>
      <c r="S35" s="95">
        <f>Config!$C40*Commandes!S17</f>
        <v>0</v>
      </c>
      <c r="T35" s="95">
        <f>Config!$C40*Commandes!T17</f>
        <v>0</v>
      </c>
      <c r="U35" s="95">
        <f>Config!$C40*Commandes!U17</f>
        <v>0</v>
      </c>
      <c r="V35" s="95">
        <f>Config!$C40*Commandes!V17</f>
        <v>0</v>
      </c>
      <c r="W35" s="95">
        <f>Config!$C40*Commandes!W17</f>
        <v>0</v>
      </c>
      <c r="X35" s="95">
        <f>Config!$C40*Commandes!X17</f>
        <v>0</v>
      </c>
      <c r="Y35" s="95">
        <f>Config!$C40*Commandes!Y17</f>
        <v>0</v>
      </c>
      <c r="Z35" s="95">
        <f>Config!$C40*Commandes!Z17</f>
        <v>0</v>
      </c>
      <c r="AA35" s="95">
        <f>Config!$C40*Commandes!AA17</f>
        <v>0</v>
      </c>
      <c r="AB35" s="95">
        <f>Config!$C40*Commandes!AB17</f>
        <v>0</v>
      </c>
      <c r="AC35" s="95">
        <f>Config!$C40*Commandes!AC17</f>
        <v>0</v>
      </c>
      <c r="AD35" s="95">
        <f>Config!$C40*Commandes!AD17</f>
        <v>0</v>
      </c>
      <c r="AE35" s="95">
        <f>Config!$C40*Commandes!AE17</f>
        <v>0</v>
      </c>
      <c r="AF35" s="95">
        <f>Config!$C40*Commandes!AF17</f>
        <v>0</v>
      </c>
      <c r="AG35" s="95">
        <f>Config!$C40*Commandes!AG17</f>
        <v>0</v>
      </c>
      <c r="AH35" s="95">
        <f>Config!$C40*Commandes!AH17</f>
        <v>0</v>
      </c>
      <c r="AI35" s="95">
        <f>Config!$C40*Commandes!AI17</f>
        <v>0</v>
      </c>
      <c r="AJ35" s="95">
        <f>Config!$C40*Commandes!AJ17</f>
        <v>0</v>
      </c>
      <c r="AK35" s="95">
        <f>Config!$C40*Commandes!AK17</f>
        <v>0</v>
      </c>
      <c r="AL35" s="95">
        <f>Config!$C40*Commandes!AL17</f>
        <v>0</v>
      </c>
      <c r="AM35" s="95">
        <f>Config!$C40*Commandes!AM17</f>
        <v>0</v>
      </c>
      <c r="AN35" s="95">
        <f>Config!$C40*Commandes!AN17</f>
        <v>0</v>
      </c>
      <c r="AO35" s="95">
        <f>Config!$C40*Commandes!AO17</f>
        <v>0</v>
      </c>
      <c r="AP35" s="95">
        <f>Config!$C40*Commandes!AP17</f>
        <v>0</v>
      </c>
      <c r="AQ35" s="95">
        <f>Config!$C40*Commandes!AQ17</f>
        <v>0</v>
      </c>
      <c r="AR35" s="95">
        <f>Config!$C40*Commandes!AR17</f>
        <v>0</v>
      </c>
      <c r="AS35" s="95">
        <f>Config!$C40*Commandes!AS17</f>
        <v>0</v>
      </c>
      <c r="AT35" s="95">
        <f>Config!$C40*Commandes!AT17</f>
        <v>0</v>
      </c>
      <c r="AU35" s="95">
        <f>Config!$C40*Commandes!AU17</f>
        <v>0</v>
      </c>
      <c r="AV35" s="95">
        <f>Config!$C40*Commandes!AV17</f>
        <v>0</v>
      </c>
      <c r="AW35" s="95">
        <f>Config!$C40*Commandes!AW17</f>
        <v>0</v>
      </c>
      <c r="AX35" s="95">
        <f>Config!$C40*Commandes!AX17</f>
        <v>0</v>
      </c>
      <c r="AY35" s="95">
        <f>Config!$C40*Commandes!AY17</f>
        <v>0</v>
      </c>
      <c r="AZ35" s="95">
        <f>Config!$C40*Commandes!AZ17</f>
        <v>0</v>
      </c>
      <c r="BA35" s="95">
        <f>Config!$C40*Commandes!BA17</f>
        <v>0</v>
      </c>
      <c r="BB35" s="95">
        <f>Config!$C40*Commandes!BB17</f>
        <v>0</v>
      </c>
      <c r="BC35" s="95">
        <f>Config!$C40*Commandes!BC17</f>
        <v>0</v>
      </c>
      <c r="BD35" s="95">
        <f>Config!$C40*Commandes!BD17</f>
        <v>0</v>
      </c>
      <c r="BE35" s="95">
        <f>Config!$C40*Commandes!BE17</f>
        <v>0</v>
      </c>
      <c r="BF35" s="95">
        <f>Config!$C40*Commandes!BF17</f>
        <v>0</v>
      </c>
      <c r="BG35" s="95">
        <f>Config!$C40*Commandes!BG17</f>
        <v>0</v>
      </c>
      <c r="BH35" s="95">
        <f>Config!$C40*Commandes!BH17</f>
        <v>0</v>
      </c>
      <c r="BI35" s="95">
        <f>Config!$C40*Commandes!BI17</f>
        <v>0</v>
      </c>
      <c r="BJ35" s="95">
        <f>Config!$C40*Commandes!BJ17</f>
        <v>0</v>
      </c>
      <c r="BK35" s="100"/>
    </row>
    <row r="36" spans="2:63" s="15" customFormat="1">
      <c r="B36" s="71">
        <f>Config!$B$23</f>
        <v>0</v>
      </c>
      <c r="C36" s="95">
        <f>Config!$C41*Commandes!C18</f>
        <v>0</v>
      </c>
      <c r="D36" s="95">
        <f>Config!$C41*Commandes!D18</f>
        <v>0</v>
      </c>
      <c r="E36" s="95">
        <f>Config!$C41*Commandes!E18</f>
        <v>0</v>
      </c>
      <c r="F36" s="95">
        <f>Config!$C41*Commandes!F18</f>
        <v>0</v>
      </c>
      <c r="G36" s="95">
        <f>Config!$C41*Commandes!G18</f>
        <v>0</v>
      </c>
      <c r="H36" s="95">
        <f>Config!$C41*Commandes!H18</f>
        <v>0</v>
      </c>
      <c r="I36" s="95">
        <f>Config!$C41*Commandes!I18</f>
        <v>0</v>
      </c>
      <c r="J36" s="95">
        <f>Config!$C41*Commandes!J18</f>
        <v>0</v>
      </c>
      <c r="K36" s="95">
        <f>Config!$C41*Commandes!K18</f>
        <v>0</v>
      </c>
      <c r="L36" s="95">
        <f>Config!$C41*Commandes!L18</f>
        <v>0</v>
      </c>
      <c r="M36" s="95">
        <f>Config!$C41*Commandes!M18</f>
        <v>0</v>
      </c>
      <c r="N36" s="95">
        <f>Config!$C41*Commandes!N18</f>
        <v>0</v>
      </c>
      <c r="O36" s="95">
        <f>Config!$C41*Commandes!O18</f>
        <v>0</v>
      </c>
      <c r="P36" s="95">
        <f>Config!$C41*Commandes!P18</f>
        <v>0</v>
      </c>
      <c r="Q36" s="95">
        <f>Config!$C41*Commandes!Q18</f>
        <v>0</v>
      </c>
      <c r="R36" s="95">
        <f>Config!$C41*Commandes!R18</f>
        <v>0</v>
      </c>
      <c r="S36" s="95">
        <f>Config!$C41*Commandes!S18</f>
        <v>0</v>
      </c>
      <c r="T36" s="95">
        <f>Config!$C41*Commandes!T18</f>
        <v>0</v>
      </c>
      <c r="U36" s="95">
        <f>Config!$C41*Commandes!U18</f>
        <v>0</v>
      </c>
      <c r="V36" s="95">
        <f>Config!$C41*Commandes!V18</f>
        <v>0</v>
      </c>
      <c r="W36" s="95">
        <f>Config!$C41*Commandes!W18</f>
        <v>0</v>
      </c>
      <c r="X36" s="95">
        <f>Config!$C41*Commandes!X18</f>
        <v>0</v>
      </c>
      <c r="Y36" s="95">
        <f>Config!$C41*Commandes!Y18</f>
        <v>0</v>
      </c>
      <c r="Z36" s="95">
        <f>Config!$C41*Commandes!Z18</f>
        <v>0</v>
      </c>
      <c r="AA36" s="95">
        <f>Config!$C41*Commandes!AA18</f>
        <v>0</v>
      </c>
      <c r="AB36" s="95">
        <f>Config!$C41*Commandes!AB18</f>
        <v>0</v>
      </c>
      <c r="AC36" s="95">
        <f>Config!$C41*Commandes!AC18</f>
        <v>0</v>
      </c>
      <c r="AD36" s="95">
        <f>Config!$C41*Commandes!AD18</f>
        <v>0</v>
      </c>
      <c r="AE36" s="95">
        <f>Config!$C41*Commandes!AE18</f>
        <v>0</v>
      </c>
      <c r="AF36" s="95">
        <f>Config!$C41*Commandes!AF18</f>
        <v>0</v>
      </c>
      <c r="AG36" s="95">
        <f>Config!$C41*Commandes!AG18</f>
        <v>0</v>
      </c>
      <c r="AH36" s="95">
        <f>Config!$C41*Commandes!AH18</f>
        <v>0</v>
      </c>
      <c r="AI36" s="95">
        <f>Config!$C41*Commandes!AI18</f>
        <v>0</v>
      </c>
      <c r="AJ36" s="95">
        <f>Config!$C41*Commandes!AJ18</f>
        <v>0</v>
      </c>
      <c r="AK36" s="95">
        <f>Config!$C41*Commandes!AK18</f>
        <v>0</v>
      </c>
      <c r="AL36" s="95">
        <f>Config!$C41*Commandes!AL18</f>
        <v>0</v>
      </c>
      <c r="AM36" s="95">
        <f>Config!$C41*Commandes!AM18</f>
        <v>0</v>
      </c>
      <c r="AN36" s="95">
        <f>Config!$C41*Commandes!AN18</f>
        <v>0</v>
      </c>
      <c r="AO36" s="95">
        <f>Config!$C41*Commandes!AO18</f>
        <v>0</v>
      </c>
      <c r="AP36" s="95">
        <f>Config!$C41*Commandes!AP18</f>
        <v>0</v>
      </c>
      <c r="AQ36" s="95">
        <f>Config!$C41*Commandes!AQ18</f>
        <v>0</v>
      </c>
      <c r="AR36" s="95">
        <f>Config!$C41*Commandes!AR18</f>
        <v>0</v>
      </c>
      <c r="AS36" s="95">
        <f>Config!$C41*Commandes!AS18</f>
        <v>0</v>
      </c>
      <c r="AT36" s="95">
        <f>Config!$C41*Commandes!AT18</f>
        <v>0</v>
      </c>
      <c r="AU36" s="95">
        <f>Config!$C41*Commandes!AU18</f>
        <v>0</v>
      </c>
      <c r="AV36" s="95">
        <f>Config!$C41*Commandes!AV18</f>
        <v>0</v>
      </c>
      <c r="AW36" s="95">
        <f>Config!$C41*Commandes!AW18</f>
        <v>0</v>
      </c>
      <c r="AX36" s="95">
        <f>Config!$C41*Commandes!AX18</f>
        <v>0</v>
      </c>
      <c r="AY36" s="95">
        <f>Config!$C41*Commandes!AY18</f>
        <v>0</v>
      </c>
      <c r="AZ36" s="95">
        <f>Config!$C41*Commandes!AZ18</f>
        <v>0</v>
      </c>
      <c r="BA36" s="95">
        <f>Config!$C41*Commandes!BA18</f>
        <v>0</v>
      </c>
      <c r="BB36" s="95">
        <f>Config!$C41*Commandes!BB18</f>
        <v>0</v>
      </c>
      <c r="BC36" s="95">
        <f>Config!$C41*Commandes!BC18</f>
        <v>0</v>
      </c>
      <c r="BD36" s="95">
        <f>Config!$C41*Commandes!BD18</f>
        <v>0</v>
      </c>
      <c r="BE36" s="95">
        <f>Config!$C41*Commandes!BE18</f>
        <v>0</v>
      </c>
      <c r="BF36" s="95">
        <f>Config!$C41*Commandes!BF18</f>
        <v>0</v>
      </c>
      <c r="BG36" s="95">
        <f>Config!$C41*Commandes!BG18</f>
        <v>0</v>
      </c>
      <c r="BH36" s="95">
        <f>Config!$C41*Commandes!BH18</f>
        <v>0</v>
      </c>
      <c r="BI36" s="95">
        <f>Config!$C41*Commandes!BI18</f>
        <v>0</v>
      </c>
      <c r="BJ36" s="95">
        <f>Config!$C41*Commandes!BJ18</f>
        <v>0</v>
      </c>
      <c r="BK36" s="100"/>
    </row>
    <row r="37" spans="2:63" s="15" customFormat="1">
      <c r="B37" s="71">
        <f>Config!$B$24</f>
        <v>0</v>
      </c>
      <c r="C37" s="95">
        <f>Config!$C42*Commandes!C19</f>
        <v>0</v>
      </c>
      <c r="D37" s="95">
        <f>Config!$C42*Commandes!D19</f>
        <v>0</v>
      </c>
      <c r="E37" s="95">
        <f>Config!$C42*Commandes!E19</f>
        <v>0</v>
      </c>
      <c r="F37" s="95">
        <f>Config!$C42*Commandes!F19</f>
        <v>0</v>
      </c>
      <c r="G37" s="95">
        <f>Config!$C42*Commandes!G19</f>
        <v>0</v>
      </c>
      <c r="H37" s="95">
        <f>Config!$C42*Commandes!H19</f>
        <v>0</v>
      </c>
      <c r="I37" s="95">
        <f>Config!$C42*Commandes!I19</f>
        <v>0</v>
      </c>
      <c r="J37" s="95">
        <f>Config!$C42*Commandes!J19</f>
        <v>0</v>
      </c>
      <c r="K37" s="95">
        <f>Config!$C42*Commandes!K19</f>
        <v>0</v>
      </c>
      <c r="L37" s="95">
        <f>Config!$C42*Commandes!L19</f>
        <v>0</v>
      </c>
      <c r="M37" s="95">
        <f>Config!$C42*Commandes!M19</f>
        <v>0</v>
      </c>
      <c r="N37" s="95">
        <f>Config!$C42*Commandes!N19</f>
        <v>0</v>
      </c>
      <c r="O37" s="95">
        <f>Config!$C42*Commandes!O19</f>
        <v>0</v>
      </c>
      <c r="P37" s="95">
        <f>Config!$C42*Commandes!P19</f>
        <v>0</v>
      </c>
      <c r="Q37" s="95">
        <f>Config!$C42*Commandes!Q19</f>
        <v>0</v>
      </c>
      <c r="R37" s="95">
        <f>Config!$C42*Commandes!R19</f>
        <v>0</v>
      </c>
      <c r="S37" s="95">
        <f>Config!$C42*Commandes!S19</f>
        <v>0</v>
      </c>
      <c r="T37" s="95">
        <f>Config!$C42*Commandes!T19</f>
        <v>0</v>
      </c>
      <c r="U37" s="95">
        <f>Config!$C42*Commandes!U19</f>
        <v>0</v>
      </c>
      <c r="V37" s="95">
        <f>Config!$C42*Commandes!V19</f>
        <v>0</v>
      </c>
      <c r="W37" s="95">
        <f>Config!$C42*Commandes!W19</f>
        <v>0</v>
      </c>
      <c r="X37" s="95">
        <f>Config!$C42*Commandes!X19</f>
        <v>0</v>
      </c>
      <c r="Y37" s="95">
        <f>Config!$C42*Commandes!Y19</f>
        <v>0</v>
      </c>
      <c r="Z37" s="95">
        <f>Config!$C42*Commandes!Z19</f>
        <v>0</v>
      </c>
      <c r="AA37" s="95">
        <f>Config!$C42*Commandes!AA19</f>
        <v>0</v>
      </c>
      <c r="AB37" s="95">
        <f>Config!$C42*Commandes!AB19</f>
        <v>0</v>
      </c>
      <c r="AC37" s="95">
        <f>Config!$C42*Commandes!AC19</f>
        <v>0</v>
      </c>
      <c r="AD37" s="95">
        <f>Config!$C42*Commandes!AD19</f>
        <v>0</v>
      </c>
      <c r="AE37" s="95">
        <f>Config!$C42*Commandes!AE19</f>
        <v>0</v>
      </c>
      <c r="AF37" s="95">
        <f>Config!$C42*Commandes!AF19</f>
        <v>0</v>
      </c>
      <c r="AG37" s="95">
        <f>Config!$C42*Commandes!AG19</f>
        <v>0</v>
      </c>
      <c r="AH37" s="95">
        <f>Config!$C42*Commandes!AH19</f>
        <v>0</v>
      </c>
      <c r="AI37" s="95">
        <f>Config!$C42*Commandes!AI19</f>
        <v>0</v>
      </c>
      <c r="AJ37" s="95">
        <f>Config!$C42*Commandes!AJ19</f>
        <v>0</v>
      </c>
      <c r="AK37" s="95">
        <f>Config!$C42*Commandes!AK19</f>
        <v>0</v>
      </c>
      <c r="AL37" s="95">
        <f>Config!$C42*Commandes!AL19</f>
        <v>0</v>
      </c>
      <c r="AM37" s="95">
        <f>Config!$C42*Commandes!AM19</f>
        <v>0</v>
      </c>
      <c r="AN37" s="95">
        <f>Config!$C42*Commandes!AN19</f>
        <v>0</v>
      </c>
      <c r="AO37" s="95">
        <f>Config!$C42*Commandes!AO19</f>
        <v>0</v>
      </c>
      <c r="AP37" s="95">
        <f>Config!$C42*Commandes!AP19</f>
        <v>0</v>
      </c>
      <c r="AQ37" s="95">
        <f>Config!$C42*Commandes!AQ19</f>
        <v>0</v>
      </c>
      <c r="AR37" s="95">
        <f>Config!$C42*Commandes!AR19</f>
        <v>0</v>
      </c>
      <c r="AS37" s="95">
        <f>Config!$C42*Commandes!AS19</f>
        <v>0</v>
      </c>
      <c r="AT37" s="95">
        <f>Config!$C42*Commandes!AT19</f>
        <v>0</v>
      </c>
      <c r="AU37" s="95">
        <f>Config!$C42*Commandes!AU19</f>
        <v>0</v>
      </c>
      <c r="AV37" s="95">
        <f>Config!$C42*Commandes!AV19</f>
        <v>0</v>
      </c>
      <c r="AW37" s="95">
        <f>Config!$C42*Commandes!AW19</f>
        <v>0</v>
      </c>
      <c r="AX37" s="95">
        <f>Config!$C42*Commandes!AX19</f>
        <v>0</v>
      </c>
      <c r="AY37" s="95">
        <f>Config!$C42*Commandes!AY19</f>
        <v>0</v>
      </c>
      <c r="AZ37" s="95">
        <f>Config!$C42*Commandes!AZ19</f>
        <v>0</v>
      </c>
      <c r="BA37" s="95">
        <f>Config!$C42*Commandes!BA19</f>
        <v>0</v>
      </c>
      <c r="BB37" s="95">
        <f>Config!$C42*Commandes!BB19</f>
        <v>0</v>
      </c>
      <c r="BC37" s="95">
        <f>Config!$C42*Commandes!BC19</f>
        <v>0</v>
      </c>
      <c r="BD37" s="95">
        <f>Config!$C42*Commandes!BD19</f>
        <v>0</v>
      </c>
      <c r="BE37" s="95">
        <f>Config!$C42*Commandes!BE19</f>
        <v>0</v>
      </c>
      <c r="BF37" s="95">
        <f>Config!$C42*Commandes!BF19</f>
        <v>0</v>
      </c>
      <c r="BG37" s="95">
        <f>Config!$C42*Commandes!BG19</f>
        <v>0</v>
      </c>
      <c r="BH37" s="95">
        <f>Config!$C42*Commandes!BH19</f>
        <v>0</v>
      </c>
      <c r="BI37" s="95">
        <f>Config!$C42*Commandes!BI19</f>
        <v>0</v>
      </c>
      <c r="BJ37" s="95">
        <f>Config!$C42*Commandes!BJ19</f>
        <v>0</v>
      </c>
      <c r="BK37" s="100"/>
    </row>
    <row r="38" spans="2:63" s="15" customFormat="1">
      <c r="B38" s="71">
        <f>Config!$B$25</f>
        <v>0</v>
      </c>
      <c r="C38" s="95">
        <f>Config!$C43*Commandes!C20</f>
        <v>0</v>
      </c>
      <c r="D38" s="95">
        <f>Config!$C43*Commandes!D20</f>
        <v>0</v>
      </c>
      <c r="E38" s="95">
        <f>Config!$C43*Commandes!E20</f>
        <v>0</v>
      </c>
      <c r="F38" s="95">
        <f>Config!$C43*Commandes!F20</f>
        <v>0</v>
      </c>
      <c r="G38" s="95">
        <f>Config!$C43*Commandes!G20</f>
        <v>0</v>
      </c>
      <c r="H38" s="95">
        <f>Config!$C43*Commandes!H20</f>
        <v>0</v>
      </c>
      <c r="I38" s="95">
        <f>Config!$C43*Commandes!I20</f>
        <v>0</v>
      </c>
      <c r="J38" s="95">
        <f>Config!$C43*Commandes!J20</f>
        <v>0</v>
      </c>
      <c r="K38" s="95">
        <f>Config!$C43*Commandes!K20</f>
        <v>0</v>
      </c>
      <c r="L38" s="95">
        <f>Config!$C43*Commandes!L20</f>
        <v>0</v>
      </c>
      <c r="M38" s="95">
        <f>Config!$C43*Commandes!M20</f>
        <v>0</v>
      </c>
      <c r="N38" s="95">
        <f>Config!$C43*Commandes!N20</f>
        <v>0</v>
      </c>
      <c r="O38" s="95">
        <f>Config!$C43*Commandes!O20</f>
        <v>0</v>
      </c>
      <c r="P38" s="95">
        <f>Config!$C43*Commandes!P20</f>
        <v>0</v>
      </c>
      <c r="Q38" s="95">
        <f>Config!$C43*Commandes!Q20</f>
        <v>0</v>
      </c>
      <c r="R38" s="95">
        <f>Config!$C43*Commandes!R20</f>
        <v>0</v>
      </c>
      <c r="S38" s="95">
        <f>Config!$C43*Commandes!S20</f>
        <v>0</v>
      </c>
      <c r="T38" s="95">
        <f>Config!$C43*Commandes!T20</f>
        <v>0</v>
      </c>
      <c r="U38" s="95">
        <f>Config!$C43*Commandes!U20</f>
        <v>0</v>
      </c>
      <c r="V38" s="95">
        <f>Config!$C43*Commandes!V20</f>
        <v>0</v>
      </c>
      <c r="W38" s="95">
        <f>Config!$C43*Commandes!W20</f>
        <v>0</v>
      </c>
      <c r="X38" s="95">
        <f>Config!$C43*Commandes!X20</f>
        <v>0</v>
      </c>
      <c r="Y38" s="95">
        <f>Config!$C43*Commandes!Y20</f>
        <v>0</v>
      </c>
      <c r="Z38" s="95">
        <f>Config!$C43*Commandes!Z20</f>
        <v>0</v>
      </c>
      <c r="AA38" s="95">
        <f>Config!$C43*Commandes!AA20</f>
        <v>0</v>
      </c>
      <c r="AB38" s="95">
        <f>Config!$C43*Commandes!AB20</f>
        <v>0</v>
      </c>
      <c r="AC38" s="95">
        <f>Config!$C43*Commandes!AC20</f>
        <v>0</v>
      </c>
      <c r="AD38" s="95">
        <f>Config!$C43*Commandes!AD20</f>
        <v>0</v>
      </c>
      <c r="AE38" s="95">
        <f>Config!$C43*Commandes!AE20</f>
        <v>0</v>
      </c>
      <c r="AF38" s="95">
        <f>Config!$C43*Commandes!AF20</f>
        <v>0</v>
      </c>
      <c r="AG38" s="95">
        <f>Config!$C43*Commandes!AG20</f>
        <v>0</v>
      </c>
      <c r="AH38" s="95">
        <f>Config!$C43*Commandes!AH20</f>
        <v>0</v>
      </c>
      <c r="AI38" s="95">
        <f>Config!$C43*Commandes!AI20</f>
        <v>0</v>
      </c>
      <c r="AJ38" s="95">
        <f>Config!$C43*Commandes!AJ20</f>
        <v>0</v>
      </c>
      <c r="AK38" s="95">
        <f>Config!$C43*Commandes!AK20</f>
        <v>0</v>
      </c>
      <c r="AL38" s="95">
        <f>Config!$C43*Commandes!AL20</f>
        <v>0</v>
      </c>
      <c r="AM38" s="95">
        <f>Config!$C43*Commandes!AM20</f>
        <v>0</v>
      </c>
      <c r="AN38" s="95">
        <f>Config!$C43*Commandes!AN20</f>
        <v>0</v>
      </c>
      <c r="AO38" s="95">
        <f>Config!$C43*Commandes!AO20</f>
        <v>0</v>
      </c>
      <c r="AP38" s="95">
        <f>Config!$C43*Commandes!AP20</f>
        <v>0</v>
      </c>
      <c r="AQ38" s="95">
        <f>Config!$C43*Commandes!AQ20</f>
        <v>0</v>
      </c>
      <c r="AR38" s="95">
        <f>Config!$C43*Commandes!AR20</f>
        <v>0</v>
      </c>
      <c r="AS38" s="95">
        <f>Config!$C43*Commandes!AS20</f>
        <v>0</v>
      </c>
      <c r="AT38" s="95">
        <f>Config!$C43*Commandes!AT20</f>
        <v>0</v>
      </c>
      <c r="AU38" s="95">
        <f>Config!$C43*Commandes!AU20</f>
        <v>0</v>
      </c>
      <c r="AV38" s="95">
        <f>Config!$C43*Commandes!AV20</f>
        <v>0</v>
      </c>
      <c r="AW38" s="95">
        <f>Config!$C43*Commandes!AW20</f>
        <v>0</v>
      </c>
      <c r="AX38" s="95">
        <f>Config!$C43*Commandes!AX20</f>
        <v>0</v>
      </c>
      <c r="AY38" s="95">
        <f>Config!$C43*Commandes!AY20</f>
        <v>0</v>
      </c>
      <c r="AZ38" s="95">
        <f>Config!$C43*Commandes!AZ20</f>
        <v>0</v>
      </c>
      <c r="BA38" s="95">
        <f>Config!$C43*Commandes!BA20</f>
        <v>0</v>
      </c>
      <c r="BB38" s="95">
        <f>Config!$C43*Commandes!BB20</f>
        <v>0</v>
      </c>
      <c r="BC38" s="95">
        <f>Config!$C43*Commandes!BC20</f>
        <v>0</v>
      </c>
      <c r="BD38" s="95">
        <f>Config!$C43*Commandes!BD20</f>
        <v>0</v>
      </c>
      <c r="BE38" s="95">
        <f>Config!$C43*Commandes!BE20</f>
        <v>0</v>
      </c>
      <c r="BF38" s="95">
        <f>Config!$C43*Commandes!BF20</f>
        <v>0</v>
      </c>
      <c r="BG38" s="95">
        <f>Config!$C43*Commandes!BG20</f>
        <v>0</v>
      </c>
      <c r="BH38" s="95">
        <f>Config!$C43*Commandes!BH20</f>
        <v>0</v>
      </c>
      <c r="BI38" s="95">
        <f>Config!$C43*Commandes!BI20</f>
        <v>0</v>
      </c>
      <c r="BJ38" s="95">
        <f>Config!$C43*Commandes!BJ20</f>
        <v>0</v>
      </c>
      <c r="BK38" s="100"/>
    </row>
    <row r="39" spans="2:63">
      <c r="B39" s="163"/>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row>
    <row r="40" spans="2:63">
      <c r="B40" s="108" t="s">
        <v>16</v>
      </c>
      <c r="C40" s="96">
        <f>SUM(C27:C38)</f>
        <v>0</v>
      </c>
      <c r="D40" s="96">
        <f t="shared" ref="D40:BJ40" si="8">SUM(D27:D38)</f>
        <v>0</v>
      </c>
      <c r="E40" s="96">
        <f t="shared" si="8"/>
        <v>0</v>
      </c>
      <c r="F40" s="96">
        <f t="shared" si="8"/>
        <v>0</v>
      </c>
      <c r="G40" s="96">
        <f t="shared" si="8"/>
        <v>0</v>
      </c>
      <c r="H40" s="96">
        <f t="shared" si="8"/>
        <v>0</v>
      </c>
      <c r="I40" s="96">
        <f t="shared" si="8"/>
        <v>0</v>
      </c>
      <c r="J40" s="96">
        <f t="shared" si="8"/>
        <v>0</v>
      </c>
      <c r="K40" s="96">
        <f t="shared" si="8"/>
        <v>0</v>
      </c>
      <c r="L40" s="96">
        <f t="shared" si="8"/>
        <v>0</v>
      </c>
      <c r="M40" s="96">
        <f t="shared" si="8"/>
        <v>0</v>
      </c>
      <c r="N40" s="96">
        <f t="shared" si="8"/>
        <v>0</v>
      </c>
      <c r="O40" s="96">
        <f t="shared" si="8"/>
        <v>0</v>
      </c>
      <c r="P40" s="96">
        <f t="shared" si="8"/>
        <v>0</v>
      </c>
      <c r="Q40" s="96">
        <f t="shared" si="8"/>
        <v>0</v>
      </c>
      <c r="R40" s="96">
        <f t="shared" si="8"/>
        <v>0</v>
      </c>
      <c r="S40" s="96">
        <f t="shared" si="8"/>
        <v>0</v>
      </c>
      <c r="T40" s="96">
        <f t="shared" si="8"/>
        <v>0</v>
      </c>
      <c r="U40" s="96">
        <f t="shared" si="8"/>
        <v>0</v>
      </c>
      <c r="V40" s="96">
        <f t="shared" si="8"/>
        <v>0</v>
      </c>
      <c r="W40" s="96">
        <f t="shared" si="8"/>
        <v>0</v>
      </c>
      <c r="X40" s="96">
        <f t="shared" si="8"/>
        <v>0</v>
      </c>
      <c r="Y40" s="96">
        <f t="shared" si="8"/>
        <v>0</v>
      </c>
      <c r="Z40" s="96">
        <f t="shared" si="8"/>
        <v>0</v>
      </c>
      <c r="AA40" s="96">
        <f t="shared" si="8"/>
        <v>0</v>
      </c>
      <c r="AB40" s="96">
        <f t="shared" si="8"/>
        <v>0</v>
      </c>
      <c r="AC40" s="96">
        <f t="shared" si="8"/>
        <v>0</v>
      </c>
      <c r="AD40" s="96">
        <f t="shared" si="8"/>
        <v>0</v>
      </c>
      <c r="AE40" s="96">
        <f t="shared" si="8"/>
        <v>0</v>
      </c>
      <c r="AF40" s="96">
        <f t="shared" si="8"/>
        <v>0</v>
      </c>
      <c r="AG40" s="96">
        <f t="shared" si="8"/>
        <v>0</v>
      </c>
      <c r="AH40" s="96">
        <f t="shared" si="8"/>
        <v>0</v>
      </c>
      <c r="AI40" s="96">
        <f t="shared" si="8"/>
        <v>0</v>
      </c>
      <c r="AJ40" s="96">
        <f t="shared" si="8"/>
        <v>0</v>
      </c>
      <c r="AK40" s="96">
        <f t="shared" si="8"/>
        <v>0</v>
      </c>
      <c r="AL40" s="96">
        <f t="shared" si="8"/>
        <v>0</v>
      </c>
      <c r="AM40" s="96">
        <f t="shared" si="8"/>
        <v>0</v>
      </c>
      <c r="AN40" s="96">
        <f t="shared" si="8"/>
        <v>0</v>
      </c>
      <c r="AO40" s="96">
        <f t="shared" si="8"/>
        <v>0</v>
      </c>
      <c r="AP40" s="96">
        <f t="shared" si="8"/>
        <v>0</v>
      </c>
      <c r="AQ40" s="96">
        <f t="shared" si="8"/>
        <v>0</v>
      </c>
      <c r="AR40" s="96">
        <f t="shared" si="8"/>
        <v>0</v>
      </c>
      <c r="AS40" s="96">
        <f t="shared" si="8"/>
        <v>0</v>
      </c>
      <c r="AT40" s="96">
        <f t="shared" si="8"/>
        <v>0</v>
      </c>
      <c r="AU40" s="96">
        <f t="shared" si="8"/>
        <v>0</v>
      </c>
      <c r="AV40" s="96">
        <f t="shared" si="8"/>
        <v>0</v>
      </c>
      <c r="AW40" s="96">
        <f t="shared" si="8"/>
        <v>0</v>
      </c>
      <c r="AX40" s="96">
        <f t="shared" si="8"/>
        <v>0</v>
      </c>
      <c r="AY40" s="96">
        <f t="shared" si="8"/>
        <v>0</v>
      </c>
      <c r="AZ40" s="96">
        <f t="shared" si="8"/>
        <v>0</v>
      </c>
      <c r="BA40" s="96">
        <f t="shared" si="8"/>
        <v>0</v>
      </c>
      <c r="BB40" s="96">
        <f t="shared" si="8"/>
        <v>0</v>
      </c>
      <c r="BC40" s="96">
        <f t="shared" si="8"/>
        <v>0</v>
      </c>
      <c r="BD40" s="96">
        <f t="shared" si="8"/>
        <v>0</v>
      </c>
      <c r="BE40" s="96">
        <f t="shared" si="8"/>
        <v>0</v>
      </c>
      <c r="BF40" s="96">
        <f t="shared" si="8"/>
        <v>0</v>
      </c>
      <c r="BG40" s="96">
        <f t="shared" si="8"/>
        <v>0</v>
      </c>
      <c r="BH40" s="96">
        <f t="shared" si="8"/>
        <v>0</v>
      </c>
      <c r="BI40" s="96">
        <f t="shared" si="8"/>
        <v>0</v>
      </c>
      <c r="BJ40" s="96">
        <f t="shared" si="8"/>
        <v>0</v>
      </c>
      <c r="BK40" s="100"/>
    </row>
    <row r="41" spans="2:63">
      <c r="B41" s="108" t="s">
        <v>33</v>
      </c>
      <c r="C41" s="96">
        <f>C40</f>
        <v>0</v>
      </c>
      <c r="D41" s="96">
        <f t="shared" ref="D41" si="9">C41+D40</f>
        <v>0</v>
      </c>
      <c r="E41" s="96">
        <f t="shared" ref="E41" si="10">D41+E40</f>
        <v>0</v>
      </c>
      <c r="F41" s="96">
        <f t="shared" ref="F41" si="11">E41+F40</f>
        <v>0</v>
      </c>
      <c r="G41" s="96">
        <f t="shared" ref="G41" si="12">F41+G40</f>
        <v>0</v>
      </c>
      <c r="H41" s="96">
        <f t="shared" ref="H41" si="13">G41+H40</f>
        <v>0</v>
      </c>
      <c r="I41" s="96">
        <f t="shared" ref="I41" si="14">H41+I40</f>
        <v>0</v>
      </c>
      <c r="J41" s="96">
        <f t="shared" ref="J41" si="15">I41+J40</f>
        <v>0</v>
      </c>
      <c r="K41" s="96">
        <f t="shared" ref="K41" si="16">J41+K40</f>
        <v>0</v>
      </c>
      <c r="L41" s="96">
        <f t="shared" ref="L41" si="17">K41+L40</f>
        <v>0</v>
      </c>
      <c r="M41" s="96">
        <f t="shared" ref="M41" si="18">L41+M40</f>
        <v>0</v>
      </c>
      <c r="N41" s="114">
        <f t="shared" ref="N41" si="19">M41+N40</f>
        <v>0</v>
      </c>
      <c r="O41" s="96">
        <f>O40</f>
        <v>0</v>
      </c>
      <c r="P41" s="96">
        <f t="shared" ref="P41" si="20">O41+P40</f>
        <v>0</v>
      </c>
      <c r="Q41" s="96">
        <f t="shared" ref="Q41" si="21">P41+Q40</f>
        <v>0</v>
      </c>
      <c r="R41" s="96">
        <f t="shared" ref="R41" si="22">Q41+R40</f>
        <v>0</v>
      </c>
      <c r="S41" s="96">
        <f t="shared" ref="S41" si="23">R41+S40</f>
        <v>0</v>
      </c>
      <c r="T41" s="96">
        <f t="shared" ref="T41" si="24">S41+T40</f>
        <v>0</v>
      </c>
      <c r="U41" s="96">
        <f t="shared" ref="U41" si="25">T41+U40</f>
        <v>0</v>
      </c>
      <c r="V41" s="96">
        <f t="shared" ref="V41" si="26">U41+V40</f>
        <v>0</v>
      </c>
      <c r="W41" s="96">
        <f t="shared" ref="W41" si="27">V41+W40</f>
        <v>0</v>
      </c>
      <c r="X41" s="96">
        <f t="shared" ref="X41" si="28">W41+X40</f>
        <v>0</v>
      </c>
      <c r="Y41" s="96">
        <f t="shared" ref="Y41" si="29">X41+Y40</f>
        <v>0</v>
      </c>
      <c r="Z41" s="114">
        <f t="shared" ref="Z41" si="30">Y41+Z40</f>
        <v>0</v>
      </c>
      <c r="AA41" s="96">
        <f>AA40</f>
        <v>0</v>
      </c>
      <c r="AB41" s="96">
        <f t="shared" ref="AB41" si="31">AA41+AB40</f>
        <v>0</v>
      </c>
      <c r="AC41" s="96">
        <f t="shared" ref="AC41" si="32">AB41+AC40</f>
        <v>0</v>
      </c>
      <c r="AD41" s="96">
        <f t="shared" ref="AD41" si="33">AC41+AD40</f>
        <v>0</v>
      </c>
      <c r="AE41" s="96">
        <f t="shared" ref="AE41" si="34">AD41+AE40</f>
        <v>0</v>
      </c>
      <c r="AF41" s="96">
        <f t="shared" ref="AF41" si="35">AE41+AF40</f>
        <v>0</v>
      </c>
      <c r="AG41" s="96">
        <f t="shared" ref="AG41" si="36">AF41+AG40</f>
        <v>0</v>
      </c>
      <c r="AH41" s="96">
        <f t="shared" ref="AH41" si="37">AG41+AH40</f>
        <v>0</v>
      </c>
      <c r="AI41" s="96">
        <f t="shared" ref="AI41" si="38">AH41+AI40</f>
        <v>0</v>
      </c>
      <c r="AJ41" s="96">
        <f t="shared" ref="AJ41" si="39">AI41+AJ40</f>
        <v>0</v>
      </c>
      <c r="AK41" s="96">
        <f t="shared" ref="AK41" si="40">AJ41+AK40</f>
        <v>0</v>
      </c>
      <c r="AL41" s="114">
        <f t="shared" ref="AL41" si="41">AK41+AL40</f>
        <v>0</v>
      </c>
      <c r="AM41" s="96">
        <f>AM40</f>
        <v>0</v>
      </c>
      <c r="AN41" s="96">
        <f t="shared" ref="AN41" si="42">AM41+AN40</f>
        <v>0</v>
      </c>
      <c r="AO41" s="96">
        <f t="shared" ref="AO41" si="43">AN41+AO40</f>
        <v>0</v>
      </c>
      <c r="AP41" s="96">
        <f t="shared" ref="AP41" si="44">AO41+AP40</f>
        <v>0</v>
      </c>
      <c r="AQ41" s="96">
        <f t="shared" ref="AQ41" si="45">AP41+AQ40</f>
        <v>0</v>
      </c>
      <c r="AR41" s="96">
        <f t="shared" ref="AR41" si="46">AQ41+AR40</f>
        <v>0</v>
      </c>
      <c r="AS41" s="96">
        <f t="shared" ref="AS41" si="47">AR41+AS40</f>
        <v>0</v>
      </c>
      <c r="AT41" s="96">
        <f t="shared" ref="AT41" si="48">AS41+AT40</f>
        <v>0</v>
      </c>
      <c r="AU41" s="96">
        <f t="shared" ref="AU41" si="49">AT41+AU40</f>
        <v>0</v>
      </c>
      <c r="AV41" s="96">
        <f t="shared" ref="AV41" si="50">AU41+AV40</f>
        <v>0</v>
      </c>
      <c r="AW41" s="96">
        <f t="shared" ref="AW41" si="51">AV41+AW40</f>
        <v>0</v>
      </c>
      <c r="AX41" s="114">
        <f t="shared" ref="AX41" si="52">AW41+AX40</f>
        <v>0</v>
      </c>
      <c r="AY41" s="96">
        <f>AY40</f>
        <v>0</v>
      </c>
      <c r="AZ41" s="96">
        <f t="shared" ref="AZ41" si="53">AY41+AZ40</f>
        <v>0</v>
      </c>
      <c r="BA41" s="96">
        <f t="shared" ref="BA41" si="54">AZ41+BA40</f>
        <v>0</v>
      </c>
      <c r="BB41" s="96">
        <f t="shared" ref="BB41" si="55">BA41+BB40</f>
        <v>0</v>
      </c>
      <c r="BC41" s="96">
        <f t="shared" ref="BC41" si="56">BB41+BC40</f>
        <v>0</v>
      </c>
      <c r="BD41" s="96">
        <f t="shared" ref="BD41" si="57">BC41+BD40</f>
        <v>0</v>
      </c>
      <c r="BE41" s="96">
        <f t="shared" ref="BE41" si="58">BD41+BE40</f>
        <v>0</v>
      </c>
      <c r="BF41" s="96">
        <f t="shared" ref="BF41" si="59">BE41+BF40</f>
        <v>0</v>
      </c>
      <c r="BG41" s="96">
        <f t="shared" ref="BG41" si="60">BF41+BG40</f>
        <v>0</v>
      </c>
      <c r="BH41" s="96">
        <f t="shared" ref="BH41" si="61">BG41+BH40</f>
        <v>0</v>
      </c>
      <c r="BI41" s="96">
        <f t="shared" ref="BI41" si="62">BH41+BI40</f>
        <v>0</v>
      </c>
      <c r="BJ41" s="114">
        <f t="shared" ref="BJ41" si="63">BI41+BJ40</f>
        <v>0</v>
      </c>
      <c r="BK41" s="100"/>
    </row>
    <row r="42" spans="2:63">
      <c r="B42" s="163"/>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row>
  </sheetData>
  <sheetProtection sheet="1" objects="1" scenarios="1"/>
  <mergeCells count="12">
    <mergeCell ref="B2:B3"/>
    <mergeCell ref="B5:O5"/>
    <mergeCell ref="AY25:BJ25"/>
    <mergeCell ref="C25:N25"/>
    <mergeCell ref="O25:Z25"/>
    <mergeCell ref="AA25:AL25"/>
    <mergeCell ref="AN25:AX25"/>
    <mergeCell ref="C7:N7"/>
    <mergeCell ref="O7:Z7"/>
    <mergeCell ref="AA7:AL7"/>
    <mergeCell ref="AY7:BJ7"/>
    <mergeCell ref="AM7:AX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codeName="Feuil16">
    <tabColor theme="3" tint="0.39997558519241921"/>
  </sheetPr>
  <dimension ref="A2:AK82"/>
  <sheetViews>
    <sheetView showGridLines="0" showRowColHeaders="0" zoomScale="55" zoomScaleNormal="55" workbookViewId="0">
      <selection activeCell="H102" sqref="H102"/>
    </sheetView>
  </sheetViews>
  <sheetFormatPr defaultColWidth="11.5546875" defaultRowHeight="14.4"/>
  <cols>
    <col min="1" max="1" width="3.5546875" customWidth="1"/>
    <col min="37" max="37" width="3.6640625" customWidth="1"/>
  </cols>
  <sheetData>
    <row r="2" spans="1:37" s="15" customFormat="1">
      <c r="B2" s="220" t="s">
        <v>111</v>
      </c>
      <c r="C2" s="221"/>
      <c r="D2" s="221"/>
      <c r="E2" s="222"/>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row>
    <row r="3" spans="1:37" s="15" customFormat="1">
      <c r="B3" s="223"/>
      <c r="C3" s="224"/>
      <c r="D3" s="224"/>
      <c r="E3" s="225"/>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row>
    <row r="4" spans="1:37">
      <c r="A4" s="15"/>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row>
    <row r="5" spans="1:37" s="15" customFormat="1">
      <c r="B5" s="165"/>
      <c r="C5" s="120" t="s">
        <v>13</v>
      </c>
      <c r="D5" s="120" t="s">
        <v>14</v>
      </c>
      <c r="E5" s="120" t="s">
        <v>15</v>
      </c>
      <c r="F5" s="120" t="s">
        <v>21</v>
      </c>
      <c r="G5" s="120" t="s">
        <v>22</v>
      </c>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row>
    <row r="6" spans="1:37" s="15" customFormat="1">
      <c r="B6" s="121" t="s">
        <v>112</v>
      </c>
      <c r="C6" s="190">
        <f>Personnel!P30</f>
        <v>0</v>
      </c>
      <c r="D6" s="190">
        <f>Personnel!AD30</f>
        <v>0</v>
      </c>
      <c r="E6" s="190">
        <f>Personnel!AH30</f>
        <v>0</v>
      </c>
      <c r="F6" s="190">
        <f>Personnel!AL30</f>
        <v>0</v>
      </c>
      <c r="G6" s="190">
        <f>Personnel!AP30</f>
        <v>0</v>
      </c>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row>
    <row r="7" spans="1:37" s="15" customFormat="1">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row>
    <row r="8" spans="1:37" s="15" customFormat="1" ht="15" customHeight="1">
      <c r="B8" s="211" t="s">
        <v>17</v>
      </c>
      <c r="C8" s="212"/>
      <c r="D8" s="212"/>
      <c r="E8" s="212"/>
      <c r="F8" s="212"/>
      <c r="G8" s="212"/>
      <c r="H8" s="212"/>
      <c r="I8" s="212"/>
      <c r="J8" s="212"/>
      <c r="K8" s="212"/>
      <c r="L8" s="212"/>
      <c r="M8" s="212"/>
      <c r="N8" s="213"/>
      <c r="O8" s="81"/>
      <c r="P8" s="81"/>
      <c r="Q8" s="81"/>
      <c r="R8" s="81"/>
      <c r="S8" s="81"/>
      <c r="T8" s="81"/>
      <c r="U8" s="81"/>
      <c r="V8" s="81"/>
      <c r="W8" s="81"/>
      <c r="X8" s="81"/>
      <c r="Y8" s="81"/>
      <c r="Z8" s="81"/>
      <c r="AA8" s="81"/>
      <c r="AB8" s="81"/>
      <c r="AC8" s="81"/>
      <c r="AD8" s="81"/>
      <c r="AE8" s="81"/>
      <c r="AF8" s="81"/>
      <c r="AG8" s="81"/>
      <c r="AH8" s="81"/>
      <c r="AI8" s="81"/>
      <c r="AJ8" s="81"/>
      <c r="AK8" s="100"/>
    </row>
    <row r="9" spans="1:37" s="15" customFormat="1">
      <c r="B9" s="211" t="s">
        <v>13</v>
      </c>
      <c r="C9" s="212"/>
      <c r="D9" s="212"/>
      <c r="E9" s="212"/>
      <c r="F9" s="212"/>
      <c r="G9" s="212"/>
      <c r="H9" s="212"/>
      <c r="I9" s="212"/>
      <c r="J9" s="212"/>
      <c r="K9" s="212"/>
      <c r="L9" s="212"/>
      <c r="M9" s="212"/>
      <c r="N9" s="213"/>
      <c r="O9" s="211" t="s">
        <v>14</v>
      </c>
      <c r="P9" s="212"/>
      <c r="Q9" s="212"/>
      <c r="R9" s="212"/>
      <c r="S9" s="212"/>
      <c r="T9" s="212"/>
      <c r="U9" s="212"/>
      <c r="V9" s="212"/>
      <c r="W9" s="212"/>
      <c r="X9" s="212"/>
      <c r="Y9" s="212"/>
      <c r="Z9" s="212"/>
      <c r="AA9" s="213"/>
      <c r="AB9" s="211" t="s">
        <v>15</v>
      </c>
      <c r="AC9" s="212"/>
      <c r="AD9" s="213"/>
      <c r="AE9" s="211" t="s">
        <v>21</v>
      </c>
      <c r="AF9" s="212"/>
      <c r="AG9" s="213"/>
      <c r="AH9" s="211" t="s">
        <v>22</v>
      </c>
      <c r="AI9" s="212"/>
      <c r="AJ9" s="213"/>
      <c r="AK9" s="100"/>
    </row>
    <row r="10" spans="1:37" s="15" customFormat="1">
      <c r="B10" s="82">
        <f>Config!$C$7</f>
        <v>43101</v>
      </c>
      <c r="C10" s="82">
        <f>DATE(YEAR(B10),MONTH(B10)+1,DAY(B10))</f>
        <v>43132</v>
      </c>
      <c r="D10" s="82">
        <f t="shared" ref="D10" si="0">DATE(YEAR(C10),MONTH(C10)+1,DAY(C10))</f>
        <v>43160</v>
      </c>
      <c r="E10" s="82">
        <f t="shared" ref="E10" si="1">DATE(YEAR(D10),MONTH(D10)+1,DAY(D10))</f>
        <v>43191</v>
      </c>
      <c r="F10" s="82">
        <f t="shared" ref="F10" si="2">DATE(YEAR(E10),MONTH(E10)+1,DAY(E10))</f>
        <v>43221</v>
      </c>
      <c r="G10" s="82">
        <f t="shared" ref="G10" si="3">DATE(YEAR(F10),MONTH(F10)+1,DAY(F10))</f>
        <v>43252</v>
      </c>
      <c r="H10" s="82">
        <f t="shared" ref="H10" si="4">DATE(YEAR(G10),MONTH(G10)+1,DAY(G10))</f>
        <v>43282</v>
      </c>
      <c r="I10" s="82">
        <f t="shared" ref="I10" si="5">DATE(YEAR(H10),MONTH(H10)+1,DAY(H10))</f>
        <v>43313</v>
      </c>
      <c r="J10" s="82">
        <f t="shared" ref="J10" si="6">DATE(YEAR(I10),MONTH(I10)+1,DAY(I10))</f>
        <v>43344</v>
      </c>
      <c r="K10" s="82">
        <f t="shared" ref="K10" si="7">DATE(YEAR(J10),MONTH(J10)+1,DAY(J10))</f>
        <v>43374</v>
      </c>
      <c r="L10" s="82">
        <f t="shared" ref="L10" si="8">DATE(YEAR(K10),MONTH(K10)+1,DAY(K10))</f>
        <v>43405</v>
      </c>
      <c r="M10" s="82">
        <f t="shared" ref="M10" si="9">DATE(YEAR(L10),MONTH(L10)+1,DAY(L10))</f>
        <v>43435</v>
      </c>
      <c r="N10" s="184" t="s">
        <v>12</v>
      </c>
      <c r="O10" s="82">
        <f>DATE(YEAR(M10),MONTH(M10)+1,DAY(M10))</f>
        <v>43466</v>
      </c>
      <c r="P10" s="82">
        <f t="shared" ref="P10" si="10">DATE(YEAR(O10),MONTH(O10)+1,DAY(O10))</f>
        <v>43497</v>
      </c>
      <c r="Q10" s="82">
        <f t="shared" ref="Q10" si="11">DATE(YEAR(P10),MONTH(P10)+1,DAY(P10))</f>
        <v>43525</v>
      </c>
      <c r="R10" s="82">
        <f t="shared" ref="R10" si="12">DATE(YEAR(Q10),MONTH(Q10)+1,DAY(Q10))</f>
        <v>43556</v>
      </c>
      <c r="S10" s="82">
        <f t="shared" ref="S10" si="13">DATE(YEAR(R10),MONTH(R10)+1,DAY(R10))</f>
        <v>43586</v>
      </c>
      <c r="T10" s="82">
        <f t="shared" ref="T10" si="14">DATE(YEAR(S10),MONTH(S10)+1,DAY(S10))</f>
        <v>43617</v>
      </c>
      <c r="U10" s="82">
        <f t="shared" ref="U10" si="15">DATE(YEAR(T10),MONTH(T10)+1,DAY(T10))</f>
        <v>43647</v>
      </c>
      <c r="V10" s="82">
        <f t="shared" ref="V10" si="16">DATE(YEAR(U10),MONTH(U10)+1,DAY(U10))</f>
        <v>43678</v>
      </c>
      <c r="W10" s="82">
        <f t="shared" ref="W10" si="17">DATE(YEAR(V10),MONTH(V10)+1,DAY(V10))</f>
        <v>43709</v>
      </c>
      <c r="X10" s="82">
        <f t="shared" ref="X10" si="18">DATE(YEAR(W10),MONTH(W10)+1,DAY(W10))</f>
        <v>43739</v>
      </c>
      <c r="Y10" s="82">
        <f t="shared" ref="Y10" si="19">DATE(YEAR(X10),MONTH(X10)+1,DAY(X10))</f>
        <v>43770</v>
      </c>
      <c r="Z10" s="82">
        <f t="shared" ref="Z10" si="20">DATE(YEAR(Y10),MONTH(Y10)+1,DAY(Y10))</f>
        <v>43800</v>
      </c>
      <c r="AA10" s="184" t="s">
        <v>12</v>
      </c>
      <c r="AB10" s="185" t="s">
        <v>18</v>
      </c>
      <c r="AC10" s="185" t="s">
        <v>19</v>
      </c>
      <c r="AD10" s="184" t="s">
        <v>12</v>
      </c>
      <c r="AE10" s="185" t="s">
        <v>18</v>
      </c>
      <c r="AF10" s="185" t="s">
        <v>19</v>
      </c>
      <c r="AG10" s="184" t="s">
        <v>12</v>
      </c>
      <c r="AH10" s="185" t="s">
        <v>18</v>
      </c>
      <c r="AI10" s="185" t="s">
        <v>19</v>
      </c>
      <c r="AJ10" s="184" t="s">
        <v>12</v>
      </c>
      <c r="AK10" s="100"/>
    </row>
    <row r="11" spans="1:37" s="15" customFormat="1">
      <c r="B11" s="172">
        <f>Personnel!$C10*Personnel!D10/12</f>
        <v>0</v>
      </c>
      <c r="C11" s="172">
        <f>Personnel!$C10*Personnel!E10/12</f>
        <v>0</v>
      </c>
      <c r="D11" s="172">
        <f>Personnel!$C10*Personnel!F10/12</f>
        <v>0</v>
      </c>
      <c r="E11" s="172">
        <f>Personnel!$C10*Personnel!G10/12</f>
        <v>0</v>
      </c>
      <c r="F11" s="172">
        <f>Personnel!$C10*Personnel!H10/12</f>
        <v>0</v>
      </c>
      <c r="G11" s="172">
        <f>Personnel!$C10*Personnel!I10/12</f>
        <v>0</v>
      </c>
      <c r="H11" s="172">
        <f>Personnel!$C10*Personnel!J10/12</f>
        <v>0</v>
      </c>
      <c r="I11" s="172">
        <f>Personnel!$C10*Personnel!K10/12</f>
        <v>0</v>
      </c>
      <c r="J11" s="172">
        <f>Personnel!$C10*Personnel!L10/12</f>
        <v>0</v>
      </c>
      <c r="K11" s="172">
        <f>Personnel!$C10*Personnel!M10/12</f>
        <v>0</v>
      </c>
      <c r="L11" s="172">
        <f>Personnel!$C10*Personnel!N10/12</f>
        <v>0</v>
      </c>
      <c r="M11" s="172">
        <f>Personnel!$C10*Personnel!O10/12</f>
        <v>0</v>
      </c>
      <c r="N11" s="87">
        <f t="shared" ref="N11:N30" si="21">SUM(B11:M11)</f>
        <v>0</v>
      </c>
      <c r="O11" s="172">
        <f>Personnel!$Q10*Personnel!R10/12</f>
        <v>0</v>
      </c>
      <c r="P11" s="172">
        <f>Personnel!$Q10*Personnel!S10/12</f>
        <v>0</v>
      </c>
      <c r="Q11" s="172">
        <f>Personnel!$Q10*Personnel!T10/12</f>
        <v>0</v>
      </c>
      <c r="R11" s="172">
        <f>Personnel!$Q10*Personnel!U10/12</f>
        <v>0</v>
      </c>
      <c r="S11" s="172">
        <f>Personnel!$Q10*Personnel!V10/12</f>
        <v>0</v>
      </c>
      <c r="T11" s="172">
        <f>Personnel!$Q10*Personnel!W10/12</f>
        <v>0</v>
      </c>
      <c r="U11" s="172">
        <f>Personnel!$Q10*Personnel!X10/12</f>
        <v>0</v>
      </c>
      <c r="V11" s="172">
        <f>Personnel!$Q10*Personnel!Y10/12</f>
        <v>0</v>
      </c>
      <c r="W11" s="172">
        <f>Personnel!$Q10*Personnel!Z10/12</f>
        <v>0</v>
      </c>
      <c r="X11" s="172">
        <f>Personnel!$Q10*Personnel!AA10/12</f>
        <v>0</v>
      </c>
      <c r="Y11" s="172">
        <f>Personnel!$Q10*Personnel!AB10/12</f>
        <v>0</v>
      </c>
      <c r="Z11" s="172">
        <f>Personnel!$Q10*Personnel!AC10/12</f>
        <v>0</v>
      </c>
      <c r="AA11" s="87">
        <f t="shared" ref="AA11:AA30" si="22">SUM(O11:Z11)</f>
        <v>0</v>
      </c>
      <c r="AB11" s="172">
        <f>Personnel!$AE10*Personnel!AF10/2</f>
        <v>0</v>
      </c>
      <c r="AC11" s="172">
        <f>Personnel!$AE10*Personnel!AG10/2</f>
        <v>0</v>
      </c>
      <c r="AD11" s="87">
        <f t="shared" ref="AD11:AD12" si="23">SUM(AB11:AC11)</f>
        <v>0</v>
      </c>
      <c r="AE11" s="172">
        <f>Personnel!$AI10*Personnel!AJ10/2</f>
        <v>0</v>
      </c>
      <c r="AF11" s="172">
        <f>Personnel!$AI10*Personnel!AK10/2</f>
        <v>0</v>
      </c>
      <c r="AG11" s="87">
        <f t="shared" ref="AG11:AG12" si="24">SUM(AE11:AF11)</f>
        <v>0</v>
      </c>
      <c r="AH11" s="172">
        <f>Personnel!$AM10*Personnel!AN10/2</f>
        <v>0</v>
      </c>
      <c r="AI11" s="172">
        <f>Personnel!$AM10*Personnel!AO10/2</f>
        <v>0</v>
      </c>
      <c r="AJ11" s="87">
        <f t="shared" ref="AJ11:AJ12" si="25">SUM(AH11:AI11)</f>
        <v>0</v>
      </c>
      <c r="AK11" s="100"/>
    </row>
    <row r="12" spans="1:37" s="15" customFormat="1">
      <c r="B12" s="172">
        <f>Personnel!$C11*Personnel!D11/12</f>
        <v>0</v>
      </c>
      <c r="C12" s="172">
        <f>Personnel!$C11*Personnel!E11/12</f>
        <v>0</v>
      </c>
      <c r="D12" s="172">
        <f>Personnel!$C11*Personnel!F11/12</f>
        <v>0</v>
      </c>
      <c r="E12" s="172">
        <f>Personnel!$C11*Personnel!G11/12</f>
        <v>0</v>
      </c>
      <c r="F12" s="172">
        <f>Personnel!$C11*Personnel!H11/12</f>
        <v>0</v>
      </c>
      <c r="G12" s="172">
        <f>Personnel!$C11*Personnel!I11/12</f>
        <v>0</v>
      </c>
      <c r="H12" s="172">
        <f>Personnel!$C11*Personnel!J11/12</f>
        <v>0</v>
      </c>
      <c r="I12" s="172">
        <f>Personnel!$C11*Personnel!K11/12</f>
        <v>0</v>
      </c>
      <c r="J12" s="172">
        <f>Personnel!$C11*Personnel!L11/12</f>
        <v>0</v>
      </c>
      <c r="K12" s="172">
        <f>Personnel!$C11*Personnel!M11/12</f>
        <v>0</v>
      </c>
      <c r="L12" s="172">
        <f>Personnel!$C11*Personnel!N11/12</f>
        <v>0</v>
      </c>
      <c r="M12" s="172">
        <f>Personnel!$C11*Personnel!O11/12</f>
        <v>0</v>
      </c>
      <c r="N12" s="87">
        <f t="shared" si="21"/>
        <v>0</v>
      </c>
      <c r="O12" s="172">
        <f>Personnel!$Q11*Personnel!R11/12</f>
        <v>0</v>
      </c>
      <c r="P12" s="172">
        <f>Personnel!$Q11*Personnel!S11/12</f>
        <v>0</v>
      </c>
      <c r="Q12" s="172">
        <f>Personnel!$Q11*Personnel!T11/12</f>
        <v>0</v>
      </c>
      <c r="R12" s="172">
        <f>Personnel!$Q11*Personnel!U11/12</f>
        <v>0</v>
      </c>
      <c r="S12" s="172">
        <f>Personnel!$Q11*Personnel!V11/12</f>
        <v>0</v>
      </c>
      <c r="T12" s="172">
        <f>Personnel!$Q11*Personnel!W11/12</f>
        <v>0</v>
      </c>
      <c r="U12" s="172">
        <f>Personnel!$Q11*Personnel!X11/12</f>
        <v>0</v>
      </c>
      <c r="V12" s="172">
        <f>Personnel!$Q11*Personnel!Y11/12</f>
        <v>0</v>
      </c>
      <c r="W12" s="172">
        <f>Personnel!$Q11*Personnel!Z11/12</f>
        <v>0</v>
      </c>
      <c r="X12" s="172">
        <f>Personnel!$Q11*Personnel!AA11/12</f>
        <v>0</v>
      </c>
      <c r="Y12" s="172">
        <f>Personnel!$Q11*Personnel!AB11/12</f>
        <v>0</v>
      </c>
      <c r="Z12" s="172">
        <f>Personnel!$Q11*Personnel!AC11/12</f>
        <v>0</v>
      </c>
      <c r="AA12" s="87">
        <f t="shared" si="22"/>
        <v>0</v>
      </c>
      <c r="AB12" s="172">
        <f>Personnel!$AE11*Personnel!AF11/2</f>
        <v>0</v>
      </c>
      <c r="AC12" s="172">
        <f>Personnel!$AE11*Personnel!AG11/2</f>
        <v>0</v>
      </c>
      <c r="AD12" s="87">
        <f t="shared" si="23"/>
        <v>0</v>
      </c>
      <c r="AE12" s="172">
        <f>Personnel!$AI11*Personnel!AJ11/2</f>
        <v>0</v>
      </c>
      <c r="AF12" s="172">
        <f>Personnel!$AI11*Personnel!AK11/2</f>
        <v>0</v>
      </c>
      <c r="AG12" s="87">
        <f t="shared" si="24"/>
        <v>0</v>
      </c>
      <c r="AH12" s="172">
        <f>Personnel!$AM11*Personnel!AN11/2</f>
        <v>0</v>
      </c>
      <c r="AI12" s="172">
        <f>Personnel!$AM11*Personnel!AO11/2</f>
        <v>0</v>
      </c>
      <c r="AJ12" s="87">
        <f t="shared" si="25"/>
        <v>0</v>
      </c>
      <c r="AK12" s="100"/>
    </row>
    <row r="13" spans="1:37" s="15" customFormat="1">
      <c r="B13" s="172">
        <f>Personnel!$C12*Personnel!D12/12</f>
        <v>0</v>
      </c>
      <c r="C13" s="172">
        <f>Personnel!$C12*Personnel!E12/12</f>
        <v>0</v>
      </c>
      <c r="D13" s="172">
        <f>Personnel!$C12*Personnel!F12/12</f>
        <v>0</v>
      </c>
      <c r="E13" s="172">
        <f>Personnel!$C12*Personnel!G12/12</f>
        <v>0</v>
      </c>
      <c r="F13" s="172">
        <f>Personnel!$C12*Personnel!H12/12</f>
        <v>0</v>
      </c>
      <c r="G13" s="172">
        <f>Personnel!$C12*Personnel!I12/12</f>
        <v>0</v>
      </c>
      <c r="H13" s="172">
        <f>Personnel!$C12*Personnel!J12/12</f>
        <v>0</v>
      </c>
      <c r="I13" s="172">
        <f>Personnel!$C12*Personnel!K12/12</f>
        <v>0</v>
      </c>
      <c r="J13" s="172">
        <f>Personnel!$C12*Personnel!L12/12</f>
        <v>0</v>
      </c>
      <c r="K13" s="172">
        <f>Personnel!$C12*Personnel!M12/12</f>
        <v>0</v>
      </c>
      <c r="L13" s="172">
        <f>Personnel!$C12*Personnel!N12/12</f>
        <v>0</v>
      </c>
      <c r="M13" s="172">
        <f>Personnel!$C12*Personnel!O12/12</f>
        <v>0</v>
      </c>
      <c r="N13" s="87">
        <f t="shared" si="21"/>
        <v>0</v>
      </c>
      <c r="O13" s="172">
        <f>Personnel!$Q12*Personnel!R12/12</f>
        <v>0</v>
      </c>
      <c r="P13" s="172">
        <f>Personnel!$Q12*Personnel!S12/12</f>
        <v>0</v>
      </c>
      <c r="Q13" s="172">
        <f>Personnel!$Q12*Personnel!T12/12</f>
        <v>0</v>
      </c>
      <c r="R13" s="172">
        <f>Personnel!$Q12*Personnel!U12/12</f>
        <v>0</v>
      </c>
      <c r="S13" s="172">
        <f>Personnel!$Q12*Personnel!V12/12</f>
        <v>0</v>
      </c>
      <c r="T13" s="172">
        <f>Personnel!$Q12*Personnel!W12/12</f>
        <v>0</v>
      </c>
      <c r="U13" s="172">
        <f>Personnel!$Q12*Personnel!X12/12</f>
        <v>0</v>
      </c>
      <c r="V13" s="172">
        <f>Personnel!$Q12*Personnel!Y12/12</f>
        <v>0</v>
      </c>
      <c r="W13" s="172">
        <f>Personnel!$Q12*Personnel!Z12/12</f>
        <v>0</v>
      </c>
      <c r="X13" s="172">
        <f>Personnel!$Q12*Personnel!AA12/12</f>
        <v>0</v>
      </c>
      <c r="Y13" s="172">
        <f>Personnel!$Q12*Personnel!AB12/12</f>
        <v>0</v>
      </c>
      <c r="Z13" s="172">
        <f>Personnel!$Q12*Personnel!AC12/12</f>
        <v>0</v>
      </c>
      <c r="AA13" s="87">
        <f t="shared" si="22"/>
        <v>0</v>
      </c>
      <c r="AB13" s="172">
        <f>Personnel!$AE12*Personnel!AF12/2</f>
        <v>0</v>
      </c>
      <c r="AC13" s="172">
        <f>Personnel!$AE12*Personnel!AG12/2</f>
        <v>0</v>
      </c>
      <c r="AD13" s="87">
        <f t="shared" ref="AD13" si="26">SUM(AB13:AC13)</f>
        <v>0</v>
      </c>
      <c r="AE13" s="172">
        <f>Personnel!$AI12*Personnel!AJ12/2</f>
        <v>0</v>
      </c>
      <c r="AF13" s="172">
        <f>Personnel!$AI12*Personnel!AK12/2</f>
        <v>0</v>
      </c>
      <c r="AG13" s="87">
        <f t="shared" ref="AG13" si="27">SUM(AE13:AF13)</f>
        <v>0</v>
      </c>
      <c r="AH13" s="172">
        <f>Personnel!$AM12*Personnel!AN12/2</f>
        <v>0</v>
      </c>
      <c r="AI13" s="172">
        <f>Personnel!$AM12*Personnel!AO12/2</f>
        <v>0</v>
      </c>
      <c r="AJ13" s="87">
        <f t="shared" ref="AJ13" si="28">SUM(AH13:AI13)</f>
        <v>0</v>
      </c>
      <c r="AK13" s="100"/>
    </row>
    <row r="14" spans="1:37" s="15" customFormat="1">
      <c r="B14" s="172">
        <f>Personnel!$C13*Personnel!D13/12</f>
        <v>0</v>
      </c>
      <c r="C14" s="172">
        <f>Personnel!$C13*Personnel!E13/12</f>
        <v>0</v>
      </c>
      <c r="D14" s="172">
        <f>Personnel!$C13*Personnel!F13/12</f>
        <v>0</v>
      </c>
      <c r="E14" s="172">
        <f>Personnel!$C13*Personnel!G13/12</f>
        <v>0</v>
      </c>
      <c r="F14" s="172">
        <f>Personnel!$C13*Personnel!H13/12</f>
        <v>0</v>
      </c>
      <c r="G14" s="172">
        <f>Personnel!$C13*Personnel!I13/12</f>
        <v>0</v>
      </c>
      <c r="H14" s="172">
        <f>Personnel!$C13*Personnel!J13/12</f>
        <v>0</v>
      </c>
      <c r="I14" s="172">
        <f>Personnel!$C13*Personnel!K13/12</f>
        <v>0</v>
      </c>
      <c r="J14" s="172">
        <f>Personnel!$C13*Personnel!L13/12</f>
        <v>0</v>
      </c>
      <c r="K14" s="172">
        <f>Personnel!$C13*Personnel!M13/12</f>
        <v>0</v>
      </c>
      <c r="L14" s="172">
        <f>Personnel!$C13*Personnel!N13/12</f>
        <v>0</v>
      </c>
      <c r="M14" s="172">
        <f>Personnel!$C13*Personnel!O13/12</f>
        <v>0</v>
      </c>
      <c r="N14" s="87">
        <f t="shared" si="21"/>
        <v>0</v>
      </c>
      <c r="O14" s="172">
        <f>Personnel!$Q13*Personnel!R13/12</f>
        <v>0</v>
      </c>
      <c r="P14" s="172">
        <f>Personnel!$Q13*Personnel!S13/12</f>
        <v>0</v>
      </c>
      <c r="Q14" s="172">
        <f>Personnel!$Q13*Personnel!T13/12</f>
        <v>0</v>
      </c>
      <c r="R14" s="172">
        <f>Personnel!$Q13*Personnel!U13/12</f>
        <v>0</v>
      </c>
      <c r="S14" s="172">
        <f>Personnel!$Q13*Personnel!V13/12</f>
        <v>0</v>
      </c>
      <c r="T14" s="172">
        <f>Personnel!$Q13*Personnel!W13/12</f>
        <v>0</v>
      </c>
      <c r="U14" s="172">
        <f>Personnel!$Q13*Personnel!X13/12</f>
        <v>0</v>
      </c>
      <c r="V14" s="172">
        <f>Personnel!$Q13*Personnel!Y13/12</f>
        <v>0</v>
      </c>
      <c r="W14" s="172">
        <f>Personnel!$Q13*Personnel!Z13/12</f>
        <v>0</v>
      </c>
      <c r="X14" s="172">
        <f>Personnel!$Q13*Personnel!AA13/12</f>
        <v>0</v>
      </c>
      <c r="Y14" s="172">
        <f>Personnel!$Q13*Personnel!AB13/12</f>
        <v>0</v>
      </c>
      <c r="Z14" s="172">
        <f>Personnel!$Q13*Personnel!AC13/12</f>
        <v>0</v>
      </c>
      <c r="AA14" s="87">
        <f t="shared" si="22"/>
        <v>0</v>
      </c>
      <c r="AB14" s="172">
        <f>Personnel!$AE13*Personnel!AF13/2</f>
        <v>0</v>
      </c>
      <c r="AC14" s="172">
        <f>Personnel!$AE13*Personnel!AG13/2</f>
        <v>0</v>
      </c>
      <c r="AD14" s="87">
        <f t="shared" ref="AD14:AD30" si="29">SUM(AB14:AC14)</f>
        <v>0</v>
      </c>
      <c r="AE14" s="172">
        <f>Personnel!$AI13*Personnel!AJ13/2</f>
        <v>0</v>
      </c>
      <c r="AF14" s="172">
        <f>Personnel!$AI13*Personnel!AK13/2</f>
        <v>0</v>
      </c>
      <c r="AG14" s="87">
        <f t="shared" ref="AG14:AG30" si="30">SUM(AE14:AF14)</f>
        <v>0</v>
      </c>
      <c r="AH14" s="172">
        <f>Personnel!$AM13*Personnel!AN13/2</f>
        <v>0</v>
      </c>
      <c r="AI14" s="172">
        <f>Personnel!$AM13*Personnel!AO13/2</f>
        <v>0</v>
      </c>
      <c r="AJ14" s="87">
        <f t="shared" ref="AJ14:AJ30" si="31">SUM(AH14:AI14)</f>
        <v>0</v>
      </c>
      <c r="AK14" s="100"/>
    </row>
    <row r="15" spans="1:37" s="15" customFormat="1">
      <c r="B15" s="172">
        <f>Personnel!$C14*Personnel!D14/12</f>
        <v>0</v>
      </c>
      <c r="C15" s="172">
        <f>Personnel!$C14*Personnel!E14/12</f>
        <v>0</v>
      </c>
      <c r="D15" s="172">
        <f>Personnel!$C14*Personnel!F14/12</f>
        <v>0</v>
      </c>
      <c r="E15" s="172">
        <f>Personnel!$C14*Personnel!G14/12</f>
        <v>0</v>
      </c>
      <c r="F15" s="172">
        <f>Personnel!$C14*Personnel!H14/12</f>
        <v>0</v>
      </c>
      <c r="G15" s="172">
        <f>Personnel!$C14*Personnel!I14/12</f>
        <v>0</v>
      </c>
      <c r="H15" s="172">
        <f>Personnel!$C14*Personnel!J14/12</f>
        <v>0</v>
      </c>
      <c r="I15" s="172">
        <f>Personnel!$C14*Personnel!K14/12</f>
        <v>0</v>
      </c>
      <c r="J15" s="172">
        <f>Personnel!$C14*Personnel!L14/12</f>
        <v>0</v>
      </c>
      <c r="K15" s="172">
        <f>Personnel!$C14*Personnel!M14/12</f>
        <v>0</v>
      </c>
      <c r="L15" s="172">
        <f>Personnel!$C14*Personnel!N14/12</f>
        <v>0</v>
      </c>
      <c r="M15" s="172">
        <f>Personnel!$C14*Personnel!O14/12</f>
        <v>0</v>
      </c>
      <c r="N15" s="87">
        <f t="shared" si="21"/>
        <v>0</v>
      </c>
      <c r="O15" s="172">
        <f>Personnel!$Q14*Personnel!R14/12</f>
        <v>0</v>
      </c>
      <c r="P15" s="172">
        <f>Personnel!$Q14*Personnel!S14/12</f>
        <v>0</v>
      </c>
      <c r="Q15" s="172">
        <f>Personnel!$Q14*Personnel!T14/12</f>
        <v>0</v>
      </c>
      <c r="R15" s="172">
        <f>Personnel!$Q14*Personnel!U14/12</f>
        <v>0</v>
      </c>
      <c r="S15" s="172">
        <f>Personnel!$Q14*Personnel!V14/12</f>
        <v>0</v>
      </c>
      <c r="T15" s="172">
        <f>Personnel!$Q14*Personnel!W14/12</f>
        <v>0</v>
      </c>
      <c r="U15" s="172">
        <f>Personnel!$Q14*Personnel!X14/12</f>
        <v>0</v>
      </c>
      <c r="V15" s="172">
        <f>Personnel!$Q14*Personnel!Y14/12</f>
        <v>0</v>
      </c>
      <c r="W15" s="172">
        <f>Personnel!$Q14*Personnel!Z14/12</f>
        <v>0</v>
      </c>
      <c r="X15" s="172">
        <f>Personnel!$Q14*Personnel!AA14/12</f>
        <v>0</v>
      </c>
      <c r="Y15" s="172">
        <f>Personnel!$Q14*Personnel!AB14/12</f>
        <v>0</v>
      </c>
      <c r="Z15" s="172">
        <f>Personnel!$Q14*Personnel!AC14/12</f>
        <v>0</v>
      </c>
      <c r="AA15" s="87">
        <f t="shared" si="22"/>
        <v>0</v>
      </c>
      <c r="AB15" s="172">
        <f>Personnel!$AE14*Personnel!AF14/2</f>
        <v>0</v>
      </c>
      <c r="AC15" s="172">
        <f>Personnel!$AE14*Personnel!AG14/2</f>
        <v>0</v>
      </c>
      <c r="AD15" s="87">
        <f t="shared" si="29"/>
        <v>0</v>
      </c>
      <c r="AE15" s="172">
        <f>Personnel!$AI14*Personnel!AJ14/2</f>
        <v>0</v>
      </c>
      <c r="AF15" s="172">
        <f>Personnel!$AI14*Personnel!AK14/2</f>
        <v>0</v>
      </c>
      <c r="AG15" s="87">
        <f t="shared" si="30"/>
        <v>0</v>
      </c>
      <c r="AH15" s="172">
        <f>Personnel!$AM14*Personnel!AN14/2</f>
        <v>0</v>
      </c>
      <c r="AI15" s="172">
        <f>Personnel!$AM14*Personnel!AO14/2</f>
        <v>0</v>
      </c>
      <c r="AJ15" s="87">
        <f t="shared" si="31"/>
        <v>0</v>
      </c>
      <c r="AK15" s="100"/>
    </row>
    <row r="16" spans="1:37" s="15" customFormat="1">
      <c r="B16" s="172">
        <f>Personnel!$C15*Personnel!D15/12</f>
        <v>0</v>
      </c>
      <c r="C16" s="172">
        <f>Personnel!$C15*Personnel!E15/12</f>
        <v>0</v>
      </c>
      <c r="D16" s="172">
        <f>Personnel!$C15*Personnel!F15/12</f>
        <v>0</v>
      </c>
      <c r="E16" s="172">
        <f>Personnel!$C15*Personnel!G15/12</f>
        <v>0</v>
      </c>
      <c r="F16" s="172">
        <f>Personnel!$C15*Personnel!H15/12</f>
        <v>0</v>
      </c>
      <c r="G16" s="172">
        <f>Personnel!$C15*Personnel!I15/12</f>
        <v>0</v>
      </c>
      <c r="H16" s="172">
        <f>Personnel!$C15*Personnel!J15/12</f>
        <v>0</v>
      </c>
      <c r="I16" s="172">
        <f>Personnel!$C15*Personnel!K15/12</f>
        <v>0</v>
      </c>
      <c r="J16" s="172">
        <f>Personnel!$C15*Personnel!L15/12</f>
        <v>0</v>
      </c>
      <c r="K16" s="172">
        <f>Personnel!$C15*Personnel!M15/12</f>
        <v>0</v>
      </c>
      <c r="L16" s="172">
        <f>Personnel!$C15*Personnel!N15/12</f>
        <v>0</v>
      </c>
      <c r="M16" s="172">
        <f>Personnel!$C15*Personnel!O15/12</f>
        <v>0</v>
      </c>
      <c r="N16" s="87">
        <f t="shared" si="21"/>
        <v>0</v>
      </c>
      <c r="O16" s="172">
        <f>Personnel!$Q15*Personnel!R15/12</f>
        <v>0</v>
      </c>
      <c r="P16" s="172">
        <f>Personnel!$Q15*Personnel!S15/12</f>
        <v>0</v>
      </c>
      <c r="Q16" s="172">
        <f>Personnel!$Q15*Personnel!T15/12</f>
        <v>0</v>
      </c>
      <c r="R16" s="172">
        <f>Personnel!$Q15*Personnel!U15/12</f>
        <v>0</v>
      </c>
      <c r="S16" s="172">
        <f>Personnel!$Q15*Personnel!V15/12</f>
        <v>0</v>
      </c>
      <c r="T16" s="172">
        <f>Personnel!$Q15*Personnel!W15/12</f>
        <v>0</v>
      </c>
      <c r="U16" s="172">
        <f>Personnel!$Q15*Personnel!X15/12</f>
        <v>0</v>
      </c>
      <c r="V16" s="172">
        <f>Personnel!$Q15*Personnel!Y15/12</f>
        <v>0</v>
      </c>
      <c r="W16" s="172">
        <f>Personnel!$Q15*Personnel!Z15/12</f>
        <v>0</v>
      </c>
      <c r="X16" s="172">
        <f>Personnel!$Q15*Personnel!AA15/12</f>
        <v>0</v>
      </c>
      <c r="Y16" s="172">
        <f>Personnel!$Q15*Personnel!AB15/12</f>
        <v>0</v>
      </c>
      <c r="Z16" s="172">
        <f>Personnel!$Q15*Personnel!AC15/12</f>
        <v>0</v>
      </c>
      <c r="AA16" s="87">
        <f t="shared" si="22"/>
        <v>0</v>
      </c>
      <c r="AB16" s="172">
        <f>Personnel!$AE15*Personnel!AF15/2</f>
        <v>0</v>
      </c>
      <c r="AC16" s="172">
        <f>Personnel!$AE15*Personnel!AG15/2</f>
        <v>0</v>
      </c>
      <c r="AD16" s="87">
        <f t="shared" si="29"/>
        <v>0</v>
      </c>
      <c r="AE16" s="172">
        <f>Personnel!$AI15*Personnel!AJ15/2</f>
        <v>0</v>
      </c>
      <c r="AF16" s="172">
        <f>Personnel!$AI15*Personnel!AK15/2</f>
        <v>0</v>
      </c>
      <c r="AG16" s="87">
        <f t="shared" si="30"/>
        <v>0</v>
      </c>
      <c r="AH16" s="172">
        <f>Personnel!$AM15*Personnel!AN15/2</f>
        <v>0</v>
      </c>
      <c r="AI16" s="172">
        <f>Personnel!$AM15*Personnel!AO15/2</f>
        <v>0</v>
      </c>
      <c r="AJ16" s="87">
        <f t="shared" si="31"/>
        <v>0</v>
      </c>
      <c r="AK16" s="100"/>
    </row>
    <row r="17" spans="2:37" s="15" customFormat="1">
      <c r="B17" s="172">
        <f>Personnel!$C16*Personnel!D16/12</f>
        <v>0</v>
      </c>
      <c r="C17" s="172">
        <f>Personnel!$C16*Personnel!E16/12</f>
        <v>0</v>
      </c>
      <c r="D17" s="172">
        <f>Personnel!$C16*Personnel!F16/12</f>
        <v>0</v>
      </c>
      <c r="E17" s="172">
        <f>Personnel!$C16*Personnel!G16/12</f>
        <v>0</v>
      </c>
      <c r="F17" s="172">
        <f>Personnel!$C16*Personnel!H16/12</f>
        <v>0</v>
      </c>
      <c r="G17" s="172">
        <f>Personnel!$C16*Personnel!I16/12</f>
        <v>0</v>
      </c>
      <c r="H17" s="172">
        <f>Personnel!$C16*Personnel!J16/12</f>
        <v>0</v>
      </c>
      <c r="I17" s="172">
        <f>Personnel!$C16*Personnel!K16/12</f>
        <v>0</v>
      </c>
      <c r="J17" s="172">
        <f>Personnel!$C16*Personnel!L16/12</f>
        <v>0</v>
      </c>
      <c r="K17" s="172">
        <f>Personnel!$C16*Personnel!M16/12</f>
        <v>0</v>
      </c>
      <c r="L17" s="172">
        <f>Personnel!$C16*Personnel!N16/12</f>
        <v>0</v>
      </c>
      <c r="M17" s="172">
        <f>Personnel!$C16*Personnel!O16/12</f>
        <v>0</v>
      </c>
      <c r="N17" s="87">
        <f t="shared" si="21"/>
        <v>0</v>
      </c>
      <c r="O17" s="172">
        <f>Personnel!$Q16*Personnel!R16/12</f>
        <v>0</v>
      </c>
      <c r="P17" s="172">
        <f>Personnel!$Q16*Personnel!S16/12</f>
        <v>0</v>
      </c>
      <c r="Q17" s="172">
        <f>Personnel!$Q16*Personnel!T16/12</f>
        <v>0</v>
      </c>
      <c r="R17" s="172">
        <f>Personnel!$Q16*Personnel!U16/12</f>
        <v>0</v>
      </c>
      <c r="S17" s="172">
        <f>Personnel!$Q16*Personnel!V16/12</f>
        <v>0</v>
      </c>
      <c r="T17" s="172">
        <f>Personnel!$Q16*Personnel!W16/12</f>
        <v>0</v>
      </c>
      <c r="U17" s="172">
        <f>Personnel!$Q16*Personnel!X16/12</f>
        <v>0</v>
      </c>
      <c r="V17" s="172">
        <f>Personnel!$Q16*Personnel!Y16/12</f>
        <v>0</v>
      </c>
      <c r="W17" s="172">
        <f>Personnel!$Q16*Personnel!Z16/12</f>
        <v>0</v>
      </c>
      <c r="X17" s="172">
        <f>Personnel!$Q16*Personnel!AA16/12</f>
        <v>0</v>
      </c>
      <c r="Y17" s="172">
        <f>Personnel!$Q16*Personnel!AB16/12</f>
        <v>0</v>
      </c>
      <c r="Z17" s="172">
        <f>Personnel!$Q16*Personnel!AC16/12</f>
        <v>0</v>
      </c>
      <c r="AA17" s="87">
        <f t="shared" si="22"/>
        <v>0</v>
      </c>
      <c r="AB17" s="172">
        <f>Personnel!$AE16*Personnel!AF16/2</f>
        <v>0</v>
      </c>
      <c r="AC17" s="172">
        <f>Personnel!$AE16*Personnel!AG16/2</f>
        <v>0</v>
      </c>
      <c r="AD17" s="87">
        <f t="shared" si="29"/>
        <v>0</v>
      </c>
      <c r="AE17" s="172">
        <f>Personnel!$AI16*Personnel!AJ16/2</f>
        <v>0</v>
      </c>
      <c r="AF17" s="172">
        <f>Personnel!$AI16*Personnel!AK16/2</f>
        <v>0</v>
      </c>
      <c r="AG17" s="87">
        <f t="shared" si="30"/>
        <v>0</v>
      </c>
      <c r="AH17" s="172">
        <f>Personnel!$AM16*Personnel!AN16/2</f>
        <v>0</v>
      </c>
      <c r="AI17" s="172">
        <f>Personnel!$AM16*Personnel!AO16/2</f>
        <v>0</v>
      </c>
      <c r="AJ17" s="87">
        <f t="shared" si="31"/>
        <v>0</v>
      </c>
      <c r="AK17" s="100"/>
    </row>
    <row r="18" spans="2:37" s="15" customFormat="1">
      <c r="B18" s="172">
        <f>Personnel!$C17*Personnel!D17/12</f>
        <v>0</v>
      </c>
      <c r="C18" s="172">
        <f>Personnel!$C17*Personnel!E17/12</f>
        <v>0</v>
      </c>
      <c r="D18" s="172">
        <f>Personnel!$C17*Personnel!F17/12</f>
        <v>0</v>
      </c>
      <c r="E18" s="172">
        <f>Personnel!$C17*Personnel!G17/12</f>
        <v>0</v>
      </c>
      <c r="F18" s="172">
        <f>Personnel!$C17*Personnel!H17/12</f>
        <v>0</v>
      </c>
      <c r="G18" s="172">
        <f>Personnel!$C17*Personnel!I17/12</f>
        <v>0</v>
      </c>
      <c r="H18" s="172">
        <f>Personnel!$C17*Personnel!J17/12</f>
        <v>0</v>
      </c>
      <c r="I18" s="172">
        <f>Personnel!$C17*Personnel!K17/12</f>
        <v>0</v>
      </c>
      <c r="J18" s="172">
        <f>Personnel!$C17*Personnel!L17/12</f>
        <v>0</v>
      </c>
      <c r="K18" s="172">
        <f>Personnel!$C17*Personnel!M17/12</f>
        <v>0</v>
      </c>
      <c r="L18" s="172">
        <f>Personnel!$C17*Personnel!N17/12</f>
        <v>0</v>
      </c>
      <c r="M18" s="172">
        <f>Personnel!$C17*Personnel!O17/12</f>
        <v>0</v>
      </c>
      <c r="N18" s="87">
        <f t="shared" si="21"/>
        <v>0</v>
      </c>
      <c r="O18" s="172">
        <f>Personnel!$Q17*Personnel!R17/12</f>
        <v>0</v>
      </c>
      <c r="P18" s="172">
        <f>Personnel!$Q17*Personnel!S17/12</f>
        <v>0</v>
      </c>
      <c r="Q18" s="172">
        <f>Personnel!$Q17*Personnel!T17/12</f>
        <v>0</v>
      </c>
      <c r="R18" s="172">
        <f>Personnel!$Q17*Personnel!U17/12</f>
        <v>0</v>
      </c>
      <c r="S18" s="172">
        <f>Personnel!$Q17*Personnel!V17/12</f>
        <v>0</v>
      </c>
      <c r="T18" s="172">
        <f>Personnel!$Q17*Personnel!W17/12</f>
        <v>0</v>
      </c>
      <c r="U18" s="172">
        <f>Personnel!$Q17*Personnel!X17/12</f>
        <v>0</v>
      </c>
      <c r="V18" s="172">
        <f>Personnel!$Q17*Personnel!Y17/12</f>
        <v>0</v>
      </c>
      <c r="W18" s="172">
        <f>Personnel!$Q17*Personnel!Z17/12</f>
        <v>0</v>
      </c>
      <c r="X18" s="172">
        <f>Personnel!$Q17*Personnel!AA17/12</f>
        <v>0</v>
      </c>
      <c r="Y18" s="172">
        <f>Personnel!$Q17*Personnel!AB17/12</f>
        <v>0</v>
      </c>
      <c r="Z18" s="172">
        <f>Personnel!$Q17*Personnel!AC17/12</f>
        <v>0</v>
      </c>
      <c r="AA18" s="87">
        <f t="shared" si="22"/>
        <v>0</v>
      </c>
      <c r="AB18" s="172">
        <f>Personnel!$AE17*Personnel!AF17/2</f>
        <v>0</v>
      </c>
      <c r="AC18" s="172">
        <f>Personnel!$AE17*Personnel!AG17/2</f>
        <v>0</v>
      </c>
      <c r="AD18" s="87">
        <f t="shared" si="29"/>
        <v>0</v>
      </c>
      <c r="AE18" s="172">
        <f>Personnel!$AI17*Personnel!AJ17/2</f>
        <v>0</v>
      </c>
      <c r="AF18" s="172">
        <f>Personnel!$AI17*Personnel!AK17/2</f>
        <v>0</v>
      </c>
      <c r="AG18" s="87">
        <f t="shared" si="30"/>
        <v>0</v>
      </c>
      <c r="AH18" s="172">
        <f>Personnel!$AM17*Personnel!AN17/2</f>
        <v>0</v>
      </c>
      <c r="AI18" s="172">
        <f>Personnel!$AM17*Personnel!AO17/2</f>
        <v>0</v>
      </c>
      <c r="AJ18" s="87">
        <f t="shared" si="31"/>
        <v>0</v>
      </c>
      <c r="AK18" s="100"/>
    </row>
    <row r="19" spans="2:37" s="15" customFormat="1">
      <c r="B19" s="172">
        <f>Personnel!$C18*Personnel!D18/12</f>
        <v>0</v>
      </c>
      <c r="C19" s="172">
        <f>Personnel!$C18*Personnel!E18/12</f>
        <v>0</v>
      </c>
      <c r="D19" s="172">
        <f>Personnel!$C18*Personnel!F18/12</f>
        <v>0</v>
      </c>
      <c r="E19" s="172">
        <f>Personnel!$C18*Personnel!G18/12</f>
        <v>0</v>
      </c>
      <c r="F19" s="172">
        <f>Personnel!$C18*Personnel!H18/12</f>
        <v>0</v>
      </c>
      <c r="G19" s="172">
        <f>Personnel!$C18*Personnel!I18/12</f>
        <v>0</v>
      </c>
      <c r="H19" s="172">
        <f>Personnel!$C18*Personnel!J18/12</f>
        <v>0</v>
      </c>
      <c r="I19" s="172">
        <f>Personnel!$C18*Personnel!K18/12</f>
        <v>0</v>
      </c>
      <c r="J19" s="172">
        <f>Personnel!$C18*Personnel!L18/12</f>
        <v>0</v>
      </c>
      <c r="K19" s="172">
        <f>Personnel!$C18*Personnel!M18/12</f>
        <v>0</v>
      </c>
      <c r="L19" s="172">
        <f>Personnel!$C18*Personnel!N18/12</f>
        <v>0</v>
      </c>
      <c r="M19" s="172">
        <f>Personnel!$C18*Personnel!O18/12</f>
        <v>0</v>
      </c>
      <c r="N19" s="87">
        <f t="shared" si="21"/>
        <v>0</v>
      </c>
      <c r="O19" s="172">
        <f>Personnel!$Q18*Personnel!R18/12</f>
        <v>0</v>
      </c>
      <c r="P19" s="172">
        <f>Personnel!$Q18*Personnel!S18/12</f>
        <v>0</v>
      </c>
      <c r="Q19" s="172">
        <f>Personnel!$Q18*Personnel!T18/12</f>
        <v>0</v>
      </c>
      <c r="R19" s="172">
        <f>Personnel!$Q18*Personnel!U18/12</f>
        <v>0</v>
      </c>
      <c r="S19" s="172">
        <f>Personnel!$Q18*Personnel!V18/12</f>
        <v>0</v>
      </c>
      <c r="T19" s="172">
        <f>Personnel!$Q18*Personnel!W18/12</f>
        <v>0</v>
      </c>
      <c r="U19" s="172">
        <f>Personnel!$Q18*Personnel!X18/12</f>
        <v>0</v>
      </c>
      <c r="V19" s="172">
        <f>Personnel!$Q18*Personnel!Y18/12</f>
        <v>0</v>
      </c>
      <c r="W19" s="172">
        <f>Personnel!$Q18*Personnel!Z18/12</f>
        <v>0</v>
      </c>
      <c r="X19" s="172">
        <f>Personnel!$Q18*Personnel!AA18/12</f>
        <v>0</v>
      </c>
      <c r="Y19" s="172">
        <f>Personnel!$Q18*Personnel!AB18/12</f>
        <v>0</v>
      </c>
      <c r="Z19" s="172">
        <f>Personnel!$Q18*Personnel!AC18/12</f>
        <v>0</v>
      </c>
      <c r="AA19" s="87">
        <f t="shared" si="22"/>
        <v>0</v>
      </c>
      <c r="AB19" s="172">
        <f>Personnel!$AE18*Personnel!AF18/2</f>
        <v>0</v>
      </c>
      <c r="AC19" s="172">
        <f>Personnel!$AE18*Personnel!AG18/2</f>
        <v>0</v>
      </c>
      <c r="AD19" s="87">
        <f t="shared" si="29"/>
        <v>0</v>
      </c>
      <c r="AE19" s="172">
        <f>Personnel!$AI18*Personnel!AJ18/2</f>
        <v>0</v>
      </c>
      <c r="AF19" s="172">
        <f>Personnel!$AI18*Personnel!AK18/2</f>
        <v>0</v>
      </c>
      <c r="AG19" s="87">
        <f t="shared" si="30"/>
        <v>0</v>
      </c>
      <c r="AH19" s="172">
        <f>Personnel!$AM18*Personnel!AN18/2</f>
        <v>0</v>
      </c>
      <c r="AI19" s="172">
        <f>Personnel!$AM18*Personnel!AO18/2</f>
        <v>0</v>
      </c>
      <c r="AJ19" s="87">
        <f t="shared" si="31"/>
        <v>0</v>
      </c>
      <c r="AK19" s="100"/>
    </row>
    <row r="20" spans="2:37" s="15" customFormat="1">
      <c r="B20" s="172">
        <f>Personnel!$C19*Personnel!D19/12</f>
        <v>0</v>
      </c>
      <c r="C20" s="172">
        <f>Personnel!$C19*Personnel!E19/12</f>
        <v>0</v>
      </c>
      <c r="D20" s="172">
        <f>Personnel!$C19*Personnel!F19/12</f>
        <v>0</v>
      </c>
      <c r="E20" s="172">
        <f>Personnel!$C19*Personnel!G19/12</f>
        <v>0</v>
      </c>
      <c r="F20" s="172">
        <f>Personnel!$C19*Personnel!H19/12</f>
        <v>0</v>
      </c>
      <c r="G20" s="172">
        <f>Personnel!$C19*Personnel!I19/12</f>
        <v>0</v>
      </c>
      <c r="H20" s="172">
        <f>Personnel!$C19*Personnel!J19/12</f>
        <v>0</v>
      </c>
      <c r="I20" s="172">
        <f>Personnel!$C19*Personnel!K19/12</f>
        <v>0</v>
      </c>
      <c r="J20" s="172">
        <f>Personnel!$C19*Personnel!L19/12</f>
        <v>0</v>
      </c>
      <c r="K20" s="172">
        <f>Personnel!$C19*Personnel!M19/12</f>
        <v>0</v>
      </c>
      <c r="L20" s="172">
        <f>Personnel!$C19*Personnel!N19/12</f>
        <v>0</v>
      </c>
      <c r="M20" s="172">
        <f>Personnel!$C19*Personnel!O19/12</f>
        <v>0</v>
      </c>
      <c r="N20" s="87">
        <f t="shared" si="21"/>
        <v>0</v>
      </c>
      <c r="O20" s="172">
        <f>Personnel!$Q19*Personnel!R19/12</f>
        <v>0</v>
      </c>
      <c r="P20" s="172">
        <f>Personnel!$Q19*Personnel!S19/12</f>
        <v>0</v>
      </c>
      <c r="Q20" s="172">
        <f>Personnel!$Q19*Personnel!T19/12</f>
        <v>0</v>
      </c>
      <c r="R20" s="172">
        <f>Personnel!$Q19*Personnel!U19/12</f>
        <v>0</v>
      </c>
      <c r="S20" s="172">
        <f>Personnel!$Q19*Personnel!V19/12</f>
        <v>0</v>
      </c>
      <c r="T20" s="172">
        <f>Personnel!$Q19*Personnel!W19/12</f>
        <v>0</v>
      </c>
      <c r="U20" s="172">
        <f>Personnel!$Q19*Personnel!X19/12</f>
        <v>0</v>
      </c>
      <c r="V20" s="172">
        <f>Personnel!$Q19*Personnel!Y19/12</f>
        <v>0</v>
      </c>
      <c r="W20" s="172">
        <f>Personnel!$Q19*Personnel!Z19/12</f>
        <v>0</v>
      </c>
      <c r="X20" s="172">
        <f>Personnel!$Q19*Personnel!AA19/12</f>
        <v>0</v>
      </c>
      <c r="Y20" s="172">
        <f>Personnel!$Q19*Personnel!AB19/12</f>
        <v>0</v>
      </c>
      <c r="Z20" s="172">
        <f>Personnel!$Q19*Personnel!AC19/12</f>
        <v>0</v>
      </c>
      <c r="AA20" s="87">
        <f t="shared" si="22"/>
        <v>0</v>
      </c>
      <c r="AB20" s="172">
        <f>Personnel!$AE19*Personnel!AF19/2</f>
        <v>0</v>
      </c>
      <c r="AC20" s="172">
        <f>Personnel!$AE19*Personnel!AG19/2</f>
        <v>0</v>
      </c>
      <c r="AD20" s="87">
        <f t="shared" si="29"/>
        <v>0</v>
      </c>
      <c r="AE20" s="172">
        <f>Personnel!$AI19*Personnel!AJ19/2</f>
        <v>0</v>
      </c>
      <c r="AF20" s="172">
        <f>Personnel!$AI19*Personnel!AK19/2</f>
        <v>0</v>
      </c>
      <c r="AG20" s="87">
        <f t="shared" si="30"/>
        <v>0</v>
      </c>
      <c r="AH20" s="172">
        <f>Personnel!$AM19*Personnel!AN19/2</f>
        <v>0</v>
      </c>
      <c r="AI20" s="172">
        <f>Personnel!$AM19*Personnel!AO19/2</f>
        <v>0</v>
      </c>
      <c r="AJ20" s="87">
        <f t="shared" si="31"/>
        <v>0</v>
      </c>
      <c r="AK20" s="100"/>
    </row>
    <row r="21" spans="2:37" s="15" customFormat="1">
      <c r="B21" s="172">
        <f>Personnel!$C20*Personnel!D20/12</f>
        <v>0</v>
      </c>
      <c r="C21" s="172">
        <f>Personnel!$C20*Personnel!E20/12</f>
        <v>0</v>
      </c>
      <c r="D21" s="172">
        <f>Personnel!$C20*Personnel!F20/12</f>
        <v>0</v>
      </c>
      <c r="E21" s="172">
        <f>Personnel!$C20*Personnel!G20/12</f>
        <v>0</v>
      </c>
      <c r="F21" s="172">
        <f>Personnel!$C20*Personnel!H20/12</f>
        <v>0</v>
      </c>
      <c r="G21" s="172">
        <f>Personnel!$C20*Personnel!I20/12</f>
        <v>0</v>
      </c>
      <c r="H21" s="172">
        <f>Personnel!$C20*Personnel!J20/12</f>
        <v>0</v>
      </c>
      <c r="I21" s="172">
        <f>Personnel!$C20*Personnel!K20/12</f>
        <v>0</v>
      </c>
      <c r="J21" s="172">
        <f>Personnel!$C20*Personnel!L20/12</f>
        <v>0</v>
      </c>
      <c r="K21" s="172">
        <f>Personnel!$C20*Personnel!M20/12</f>
        <v>0</v>
      </c>
      <c r="L21" s="172">
        <f>Personnel!$C20*Personnel!N20/12</f>
        <v>0</v>
      </c>
      <c r="M21" s="172">
        <f>Personnel!$C20*Personnel!O20/12</f>
        <v>0</v>
      </c>
      <c r="N21" s="87">
        <f t="shared" si="21"/>
        <v>0</v>
      </c>
      <c r="O21" s="172">
        <f>Personnel!$Q20*Personnel!R20/12</f>
        <v>0</v>
      </c>
      <c r="P21" s="172">
        <f>Personnel!$Q20*Personnel!S20/12</f>
        <v>0</v>
      </c>
      <c r="Q21" s="172">
        <f>Personnel!$Q20*Personnel!T20/12</f>
        <v>0</v>
      </c>
      <c r="R21" s="172">
        <f>Personnel!$Q20*Personnel!U20/12</f>
        <v>0</v>
      </c>
      <c r="S21" s="172">
        <f>Personnel!$Q20*Personnel!V20/12</f>
        <v>0</v>
      </c>
      <c r="T21" s="172">
        <f>Personnel!$Q20*Personnel!W20/12</f>
        <v>0</v>
      </c>
      <c r="U21" s="172">
        <f>Personnel!$Q20*Personnel!X20/12</f>
        <v>0</v>
      </c>
      <c r="V21" s="172">
        <f>Personnel!$Q20*Personnel!Y20/12</f>
        <v>0</v>
      </c>
      <c r="W21" s="172">
        <f>Personnel!$Q20*Personnel!Z20/12</f>
        <v>0</v>
      </c>
      <c r="X21" s="172">
        <f>Personnel!$Q20*Personnel!AA20/12</f>
        <v>0</v>
      </c>
      <c r="Y21" s="172">
        <f>Personnel!$Q20*Personnel!AB20/12</f>
        <v>0</v>
      </c>
      <c r="Z21" s="172">
        <f>Personnel!$Q20*Personnel!AC20/12</f>
        <v>0</v>
      </c>
      <c r="AA21" s="87">
        <f t="shared" si="22"/>
        <v>0</v>
      </c>
      <c r="AB21" s="172">
        <f>Personnel!$AE20*Personnel!AF20/2</f>
        <v>0</v>
      </c>
      <c r="AC21" s="172">
        <f>Personnel!$AE20*Personnel!AG20/2</f>
        <v>0</v>
      </c>
      <c r="AD21" s="87">
        <f t="shared" si="29"/>
        <v>0</v>
      </c>
      <c r="AE21" s="172">
        <f>Personnel!$AI20*Personnel!AJ20/2</f>
        <v>0</v>
      </c>
      <c r="AF21" s="172">
        <f>Personnel!$AI20*Personnel!AK20/2</f>
        <v>0</v>
      </c>
      <c r="AG21" s="87">
        <f t="shared" si="30"/>
        <v>0</v>
      </c>
      <c r="AH21" s="172">
        <f>Personnel!$AM20*Personnel!AN20/2</f>
        <v>0</v>
      </c>
      <c r="AI21" s="172">
        <f>Personnel!$AM20*Personnel!AO20/2</f>
        <v>0</v>
      </c>
      <c r="AJ21" s="87">
        <f t="shared" si="31"/>
        <v>0</v>
      </c>
      <c r="AK21" s="100"/>
    </row>
    <row r="22" spans="2:37" s="15" customFormat="1">
      <c r="B22" s="172">
        <f>Personnel!$C21*Personnel!D21/12</f>
        <v>0</v>
      </c>
      <c r="C22" s="172">
        <f>Personnel!$C21*Personnel!E21/12</f>
        <v>0</v>
      </c>
      <c r="D22" s="172">
        <f>Personnel!$C21*Personnel!F21/12</f>
        <v>0</v>
      </c>
      <c r="E22" s="172">
        <f>Personnel!$C21*Personnel!G21/12</f>
        <v>0</v>
      </c>
      <c r="F22" s="172">
        <f>Personnel!$C21*Personnel!H21/12</f>
        <v>0</v>
      </c>
      <c r="G22" s="172">
        <f>Personnel!$C21*Personnel!I21/12</f>
        <v>0</v>
      </c>
      <c r="H22" s="172">
        <f>Personnel!$C21*Personnel!J21/12</f>
        <v>0</v>
      </c>
      <c r="I22" s="172">
        <f>Personnel!$C21*Personnel!K21/12</f>
        <v>0</v>
      </c>
      <c r="J22" s="172">
        <f>Personnel!$C21*Personnel!L21/12</f>
        <v>0</v>
      </c>
      <c r="K22" s="172">
        <f>Personnel!$C21*Personnel!M21/12</f>
        <v>0</v>
      </c>
      <c r="L22" s="172">
        <f>Personnel!$C21*Personnel!N21/12</f>
        <v>0</v>
      </c>
      <c r="M22" s="172">
        <f>Personnel!$C21*Personnel!O21/12</f>
        <v>0</v>
      </c>
      <c r="N22" s="87">
        <f t="shared" si="21"/>
        <v>0</v>
      </c>
      <c r="O22" s="172">
        <f>Personnel!$Q21*Personnel!R21/12</f>
        <v>0</v>
      </c>
      <c r="P22" s="172">
        <f>Personnel!$Q21*Personnel!S21/12</f>
        <v>0</v>
      </c>
      <c r="Q22" s="172">
        <f>Personnel!$Q21*Personnel!T21/12</f>
        <v>0</v>
      </c>
      <c r="R22" s="172">
        <f>Personnel!$Q21*Personnel!U21/12</f>
        <v>0</v>
      </c>
      <c r="S22" s="172">
        <f>Personnel!$Q21*Personnel!V21/12</f>
        <v>0</v>
      </c>
      <c r="T22" s="172">
        <f>Personnel!$Q21*Personnel!W21/12</f>
        <v>0</v>
      </c>
      <c r="U22" s="172">
        <f>Personnel!$Q21*Personnel!X21/12</f>
        <v>0</v>
      </c>
      <c r="V22" s="172">
        <f>Personnel!$Q21*Personnel!Y21/12</f>
        <v>0</v>
      </c>
      <c r="W22" s="172">
        <f>Personnel!$Q21*Personnel!Z21/12</f>
        <v>0</v>
      </c>
      <c r="X22" s="172">
        <f>Personnel!$Q21*Personnel!AA21/12</f>
        <v>0</v>
      </c>
      <c r="Y22" s="172">
        <f>Personnel!$Q21*Personnel!AB21/12</f>
        <v>0</v>
      </c>
      <c r="Z22" s="172">
        <f>Personnel!$Q21*Personnel!AC21/12</f>
        <v>0</v>
      </c>
      <c r="AA22" s="87">
        <f t="shared" si="22"/>
        <v>0</v>
      </c>
      <c r="AB22" s="172">
        <f>Personnel!$AE21*Personnel!AF21/2</f>
        <v>0</v>
      </c>
      <c r="AC22" s="172">
        <f>Personnel!$AE21*Personnel!AG21/2</f>
        <v>0</v>
      </c>
      <c r="AD22" s="87">
        <f t="shared" si="29"/>
        <v>0</v>
      </c>
      <c r="AE22" s="172">
        <f>Personnel!$AI21*Personnel!AJ21/2</f>
        <v>0</v>
      </c>
      <c r="AF22" s="172">
        <f>Personnel!$AI21*Personnel!AK21/2</f>
        <v>0</v>
      </c>
      <c r="AG22" s="87">
        <f t="shared" si="30"/>
        <v>0</v>
      </c>
      <c r="AH22" s="172">
        <f>Personnel!$AM21*Personnel!AN21/2</f>
        <v>0</v>
      </c>
      <c r="AI22" s="172">
        <f>Personnel!$AM21*Personnel!AO21/2</f>
        <v>0</v>
      </c>
      <c r="AJ22" s="87">
        <f t="shared" si="31"/>
        <v>0</v>
      </c>
      <c r="AK22" s="100"/>
    </row>
    <row r="23" spans="2:37" s="15" customFormat="1">
      <c r="B23" s="172">
        <f>Personnel!$C22*Personnel!D22/12</f>
        <v>0</v>
      </c>
      <c r="C23" s="172">
        <f>Personnel!$C22*Personnel!E22/12</f>
        <v>0</v>
      </c>
      <c r="D23" s="172">
        <f>Personnel!$C22*Personnel!F22/12</f>
        <v>0</v>
      </c>
      <c r="E23" s="172">
        <f>Personnel!$C22*Personnel!G22/12</f>
        <v>0</v>
      </c>
      <c r="F23" s="172">
        <f>Personnel!$C22*Personnel!H22/12</f>
        <v>0</v>
      </c>
      <c r="G23" s="172">
        <f>Personnel!$C22*Personnel!I22/12</f>
        <v>0</v>
      </c>
      <c r="H23" s="172">
        <f>Personnel!$C22*Personnel!J22/12</f>
        <v>0</v>
      </c>
      <c r="I23" s="172">
        <f>Personnel!$C22*Personnel!K22/12</f>
        <v>0</v>
      </c>
      <c r="J23" s="172">
        <f>Personnel!$C22*Personnel!L22/12</f>
        <v>0</v>
      </c>
      <c r="K23" s="172">
        <f>Personnel!$C22*Personnel!M22/12</f>
        <v>0</v>
      </c>
      <c r="L23" s="172">
        <f>Personnel!$C22*Personnel!N22/12</f>
        <v>0</v>
      </c>
      <c r="M23" s="172">
        <f>Personnel!$C22*Personnel!O22/12</f>
        <v>0</v>
      </c>
      <c r="N23" s="87">
        <f t="shared" si="21"/>
        <v>0</v>
      </c>
      <c r="O23" s="172">
        <f>Personnel!$Q22*Personnel!R22/12</f>
        <v>0</v>
      </c>
      <c r="P23" s="172">
        <f>Personnel!$Q22*Personnel!S22/12</f>
        <v>0</v>
      </c>
      <c r="Q23" s="172">
        <f>Personnel!$Q22*Personnel!T22/12</f>
        <v>0</v>
      </c>
      <c r="R23" s="172">
        <f>Personnel!$Q22*Personnel!U22/12</f>
        <v>0</v>
      </c>
      <c r="S23" s="172">
        <f>Personnel!$Q22*Personnel!V22/12</f>
        <v>0</v>
      </c>
      <c r="T23" s="172">
        <f>Personnel!$Q22*Personnel!W22/12</f>
        <v>0</v>
      </c>
      <c r="U23" s="172">
        <f>Personnel!$Q22*Personnel!X22/12</f>
        <v>0</v>
      </c>
      <c r="V23" s="172">
        <f>Personnel!$Q22*Personnel!Y22/12</f>
        <v>0</v>
      </c>
      <c r="W23" s="172">
        <f>Personnel!$Q22*Personnel!Z22/12</f>
        <v>0</v>
      </c>
      <c r="X23" s="172">
        <f>Personnel!$Q22*Personnel!AA22/12</f>
        <v>0</v>
      </c>
      <c r="Y23" s="172">
        <f>Personnel!$Q22*Personnel!AB22/12</f>
        <v>0</v>
      </c>
      <c r="Z23" s="172">
        <f>Personnel!$Q22*Personnel!AC22/12</f>
        <v>0</v>
      </c>
      <c r="AA23" s="87">
        <f t="shared" si="22"/>
        <v>0</v>
      </c>
      <c r="AB23" s="172">
        <f>Personnel!$AE22*Personnel!AF22/2</f>
        <v>0</v>
      </c>
      <c r="AC23" s="172">
        <f>Personnel!$AE22*Personnel!AG22/2</f>
        <v>0</v>
      </c>
      <c r="AD23" s="87">
        <f t="shared" si="29"/>
        <v>0</v>
      </c>
      <c r="AE23" s="172">
        <f>Personnel!$AI22*Personnel!AJ22/2</f>
        <v>0</v>
      </c>
      <c r="AF23" s="172">
        <f>Personnel!$AI22*Personnel!AK22/2</f>
        <v>0</v>
      </c>
      <c r="AG23" s="87">
        <f t="shared" si="30"/>
        <v>0</v>
      </c>
      <c r="AH23" s="172">
        <f>Personnel!$AM22*Personnel!AN22/2</f>
        <v>0</v>
      </c>
      <c r="AI23" s="172">
        <f>Personnel!$AM22*Personnel!AO22/2</f>
        <v>0</v>
      </c>
      <c r="AJ23" s="87">
        <f t="shared" si="31"/>
        <v>0</v>
      </c>
      <c r="AK23" s="100"/>
    </row>
    <row r="24" spans="2:37" s="15" customFormat="1">
      <c r="B24" s="172">
        <f>Personnel!$C23*Personnel!D23/12</f>
        <v>0</v>
      </c>
      <c r="C24" s="172">
        <f>Personnel!$C23*Personnel!E23/12</f>
        <v>0</v>
      </c>
      <c r="D24" s="172">
        <f>Personnel!$C23*Personnel!F23/12</f>
        <v>0</v>
      </c>
      <c r="E24" s="172">
        <f>Personnel!$C23*Personnel!G23/12</f>
        <v>0</v>
      </c>
      <c r="F24" s="172">
        <f>Personnel!$C23*Personnel!H23/12</f>
        <v>0</v>
      </c>
      <c r="G24" s="172">
        <f>Personnel!$C23*Personnel!I23/12</f>
        <v>0</v>
      </c>
      <c r="H24" s="172">
        <f>Personnel!$C23*Personnel!J23/12</f>
        <v>0</v>
      </c>
      <c r="I24" s="172">
        <f>Personnel!$C23*Personnel!K23/12</f>
        <v>0</v>
      </c>
      <c r="J24" s="172">
        <f>Personnel!$C23*Personnel!L23/12</f>
        <v>0</v>
      </c>
      <c r="K24" s="172">
        <f>Personnel!$C23*Personnel!M23/12</f>
        <v>0</v>
      </c>
      <c r="L24" s="172">
        <f>Personnel!$C23*Personnel!N23/12</f>
        <v>0</v>
      </c>
      <c r="M24" s="172">
        <f>Personnel!$C23*Personnel!O23/12</f>
        <v>0</v>
      </c>
      <c r="N24" s="87">
        <f t="shared" si="21"/>
        <v>0</v>
      </c>
      <c r="O24" s="172">
        <f>Personnel!$Q23*Personnel!R23/12</f>
        <v>0</v>
      </c>
      <c r="P24" s="172">
        <f>Personnel!$Q23*Personnel!S23/12</f>
        <v>0</v>
      </c>
      <c r="Q24" s="172">
        <f>Personnel!$Q23*Personnel!T23/12</f>
        <v>0</v>
      </c>
      <c r="R24" s="172">
        <f>Personnel!$Q23*Personnel!U23/12</f>
        <v>0</v>
      </c>
      <c r="S24" s="172">
        <f>Personnel!$Q23*Personnel!V23/12</f>
        <v>0</v>
      </c>
      <c r="T24" s="172">
        <f>Personnel!$Q23*Personnel!W23/12</f>
        <v>0</v>
      </c>
      <c r="U24" s="172">
        <f>Personnel!$Q23*Personnel!X23/12</f>
        <v>0</v>
      </c>
      <c r="V24" s="172">
        <f>Personnel!$Q23*Personnel!Y23/12</f>
        <v>0</v>
      </c>
      <c r="W24" s="172">
        <f>Personnel!$Q23*Personnel!Z23/12</f>
        <v>0</v>
      </c>
      <c r="X24" s="172">
        <f>Personnel!$Q23*Personnel!AA23/12</f>
        <v>0</v>
      </c>
      <c r="Y24" s="172">
        <f>Personnel!$Q23*Personnel!AB23/12</f>
        <v>0</v>
      </c>
      <c r="Z24" s="172">
        <f>Personnel!$Q23*Personnel!AC23/12</f>
        <v>0</v>
      </c>
      <c r="AA24" s="87">
        <f t="shared" si="22"/>
        <v>0</v>
      </c>
      <c r="AB24" s="172">
        <f>Personnel!$AE23*Personnel!AF23/2</f>
        <v>0</v>
      </c>
      <c r="AC24" s="172">
        <f>Personnel!$AE23*Personnel!AG23/2</f>
        <v>0</v>
      </c>
      <c r="AD24" s="87">
        <f t="shared" si="29"/>
        <v>0</v>
      </c>
      <c r="AE24" s="172">
        <f>Personnel!$AI23*Personnel!AJ23/2</f>
        <v>0</v>
      </c>
      <c r="AF24" s="172">
        <f>Personnel!$AI23*Personnel!AK23/2</f>
        <v>0</v>
      </c>
      <c r="AG24" s="87">
        <f t="shared" si="30"/>
        <v>0</v>
      </c>
      <c r="AH24" s="172">
        <f>Personnel!$AM23*Personnel!AN23/2</f>
        <v>0</v>
      </c>
      <c r="AI24" s="172">
        <f>Personnel!$AM23*Personnel!AO23/2</f>
        <v>0</v>
      </c>
      <c r="AJ24" s="87">
        <f t="shared" si="31"/>
        <v>0</v>
      </c>
      <c r="AK24" s="100"/>
    </row>
    <row r="25" spans="2:37" s="15" customFormat="1">
      <c r="B25" s="172">
        <f>Personnel!$C24*Personnel!D24/12</f>
        <v>0</v>
      </c>
      <c r="C25" s="172">
        <f>Personnel!$C24*Personnel!E24/12</f>
        <v>0</v>
      </c>
      <c r="D25" s="172">
        <f>Personnel!$C24*Personnel!F24/12</f>
        <v>0</v>
      </c>
      <c r="E25" s="172">
        <f>Personnel!$C24*Personnel!G24/12</f>
        <v>0</v>
      </c>
      <c r="F25" s="172">
        <f>Personnel!$C24*Personnel!H24/12</f>
        <v>0</v>
      </c>
      <c r="G25" s="172">
        <f>Personnel!$C24*Personnel!I24/12</f>
        <v>0</v>
      </c>
      <c r="H25" s="172">
        <f>Personnel!$C24*Personnel!J24/12</f>
        <v>0</v>
      </c>
      <c r="I25" s="172">
        <f>Personnel!$C24*Personnel!K24/12</f>
        <v>0</v>
      </c>
      <c r="J25" s="172">
        <f>Personnel!$C24*Personnel!L24/12</f>
        <v>0</v>
      </c>
      <c r="K25" s="172">
        <f>Personnel!$C24*Personnel!M24/12</f>
        <v>0</v>
      </c>
      <c r="L25" s="172">
        <f>Personnel!$C24*Personnel!N24/12</f>
        <v>0</v>
      </c>
      <c r="M25" s="172">
        <f>Personnel!$C24*Personnel!O24/12</f>
        <v>0</v>
      </c>
      <c r="N25" s="87">
        <f t="shared" si="21"/>
        <v>0</v>
      </c>
      <c r="O25" s="172">
        <f>Personnel!$Q24*Personnel!R24/12</f>
        <v>0</v>
      </c>
      <c r="P25" s="172">
        <f>Personnel!$Q24*Personnel!S24/12</f>
        <v>0</v>
      </c>
      <c r="Q25" s="172">
        <f>Personnel!$Q24*Personnel!T24/12</f>
        <v>0</v>
      </c>
      <c r="R25" s="172">
        <f>Personnel!$Q24*Personnel!U24/12</f>
        <v>0</v>
      </c>
      <c r="S25" s="172">
        <f>Personnel!$Q24*Personnel!V24/12</f>
        <v>0</v>
      </c>
      <c r="T25" s="172">
        <f>Personnel!$Q24*Personnel!W24/12</f>
        <v>0</v>
      </c>
      <c r="U25" s="172">
        <f>Personnel!$Q24*Personnel!X24/12</f>
        <v>0</v>
      </c>
      <c r="V25" s="172">
        <f>Personnel!$Q24*Personnel!Y24/12</f>
        <v>0</v>
      </c>
      <c r="W25" s="172">
        <f>Personnel!$Q24*Personnel!Z24/12</f>
        <v>0</v>
      </c>
      <c r="X25" s="172">
        <f>Personnel!$Q24*Personnel!AA24/12</f>
        <v>0</v>
      </c>
      <c r="Y25" s="172">
        <f>Personnel!$Q24*Personnel!AB24/12</f>
        <v>0</v>
      </c>
      <c r="Z25" s="172">
        <f>Personnel!$Q24*Personnel!AC24/12</f>
        <v>0</v>
      </c>
      <c r="AA25" s="87">
        <f t="shared" si="22"/>
        <v>0</v>
      </c>
      <c r="AB25" s="172">
        <f>Personnel!$AE24*Personnel!AF24/2</f>
        <v>0</v>
      </c>
      <c r="AC25" s="172">
        <f>Personnel!$AE24*Personnel!AG24/2</f>
        <v>0</v>
      </c>
      <c r="AD25" s="87">
        <f t="shared" si="29"/>
        <v>0</v>
      </c>
      <c r="AE25" s="172">
        <f>Personnel!$AI24*Personnel!AJ24/2</f>
        <v>0</v>
      </c>
      <c r="AF25" s="172">
        <f>Personnel!$AI24*Personnel!AK24/2</f>
        <v>0</v>
      </c>
      <c r="AG25" s="87">
        <f t="shared" si="30"/>
        <v>0</v>
      </c>
      <c r="AH25" s="172">
        <f>Personnel!$AM24*Personnel!AN24/2</f>
        <v>0</v>
      </c>
      <c r="AI25" s="172">
        <f>Personnel!$AM24*Personnel!AO24/2</f>
        <v>0</v>
      </c>
      <c r="AJ25" s="87">
        <f t="shared" si="31"/>
        <v>0</v>
      </c>
      <c r="AK25" s="100"/>
    </row>
    <row r="26" spans="2:37" s="15" customFormat="1">
      <c r="B26" s="172">
        <f>Personnel!$C25*Personnel!D25/12</f>
        <v>0</v>
      </c>
      <c r="C26" s="172">
        <f>Personnel!$C25*Personnel!E25/12</f>
        <v>0</v>
      </c>
      <c r="D26" s="172">
        <f>Personnel!$C25*Personnel!F25/12</f>
        <v>0</v>
      </c>
      <c r="E26" s="172">
        <f>Personnel!$C25*Personnel!G25/12</f>
        <v>0</v>
      </c>
      <c r="F26" s="172">
        <f>Personnel!$C25*Personnel!H25/12</f>
        <v>0</v>
      </c>
      <c r="G26" s="172">
        <f>Personnel!$C25*Personnel!I25/12</f>
        <v>0</v>
      </c>
      <c r="H26" s="172">
        <f>Personnel!$C25*Personnel!J25/12</f>
        <v>0</v>
      </c>
      <c r="I26" s="172">
        <f>Personnel!$C25*Personnel!K25/12</f>
        <v>0</v>
      </c>
      <c r="J26" s="172">
        <f>Personnel!$C25*Personnel!L25/12</f>
        <v>0</v>
      </c>
      <c r="K26" s="172">
        <f>Personnel!$C25*Personnel!M25/12</f>
        <v>0</v>
      </c>
      <c r="L26" s="172">
        <f>Personnel!$C25*Personnel!N25/12</f>
        <v>0</v>
      </c>
      <c r="M26" s="172">
        <f>Personnel!$C25*Personnel!O25/12</f>
        <v>0</v>
      </c>
      <c r="N26" s="87">
        <f t="shared" si="21"/>
        <v>0</v>
      </c>
      <c r="O26" s="172">
        <f>Personnel!$Q25*Personnel!R25/12</f>
        <v>0</v>
      </c>
      <c r="P26" s="172">
        <f>Personnel!$Q25*Personnel!S25/12</f>
        <v>0</v>
      </c>
      <c r="Q26" s="172">
        <f>Personnel!$Q25*Personnel!T25/12</f>
        <v>0</v>
      </c>
      <c r="R26" s="172">
        <f>Personnel!$Q25*Personnel!U25/12</f>
        <v>0</v>
      </c>
      <c r="S26" s="172">
        <f>Personnel!$Q25*Personnel!V25/12</f>
        <v>0</v>
      </c>
      <c r="T26" s="172">
        <f>Personnel!$Q25*Personnel!W25/12</f>
        <v>0</v>
      </c>
      <c r="U26" s="172">
        <f>Personnel!$Q25*Personnel!X25/12</f>
        <v>0</v>
      </c>
      <c r="V26" s="172">
        <f>Personnel!$Q25*Personnel!Y25/12</f>
        <v>0</v>
      </c>
      <c r="W26" s="172">
        <f>Personnel!$Q25*Personnel!Z25/12</f>
        <v>0</v>
      </c>
      <c r="X26" s="172">
        <f>Personnel!$Q25*Personnel!AA25/12</f>
        <v>0</v>
      </c>
      <c r="Y26" s="172">
        <f>Personnel!$Q25*Personnel!AB25/12</f>
        <v>0</v>
      </c>
      <c r="Z26" s="172">
        <f>Personnel!$Q25*Personnel!AC25/12</f>
        <v>0</v>
      </c>
      <c r="AA26" s="87">
        <f t="shared" si="22"/>
        <v>0</v>
      </c>
      <c r="AB26" s="172">
        <f>Personnel!$AE25*Personnel!AF25/2</f>
        <v>0</v>
      </c>
      <c r="AC26" s="172">
        <f>Personnel!$AE25*Personnel!AG25/2</f>
        <v>0</v>
      </c>
      <c r="AD26" s="87">
        <f t="shared" si="29"/>
        <v>0</v>
      </c>
      <c r="AE26" s="172">
        <f>Personnel!$AI25*Personnel!AJ25/2</f>
        <v>0</v>
      </c>
      <c r="AF26" s="172">
        <f>Personnel!$AI25*Personnel!AK25/2</f>
        <v>0</v>
      </c>
      <c r="AG26" s="87">
        <f t="shared" si="30"/>
        <v>0</v>
      </c>
      <c r="AH26" s="172">
        <f>Personnel!$AM25*Personnel!AN25/2</f>
        <v>0</v>
      </c>
      <c r="AI26" s="172">
        <f>Personnel!$AM25*Personnel!AO25/2</f>
        <v>0</v>
      </c>
      <c r="AJ26" s="87">
        <f t="shared" si="31"/>
        <v>0</v>
      </c>
      <c r="AK26" s="100"/>
    </row>
    <row r="27" spans="2:37" s="15" customFormat="1">
      <c r="B27" s="172">
        <f>Personnel!$C26*Personnel!D26/12</f>
        <v>0</v>
      </c>
      <c r="C27" s="172">
        <f>Personnel!$C26*Personnel!E26/12</f>
        <v>0</v>
      </c>
      <c r="D27" s="172">
        <f>Personnel!$C26*Personnel!F26/12</f>
        <v>0</v>
      </c>
      <c r="E27" s="172">
        <f>Personnel!$C26*Personnel!G26/12</f>
        <v>0</v>
      </c>
      <c r="F27" s="172">
        <f>Personnel!$C26*Personnel!H26/12</f>
        <v>0</v>
      </c>
      <c r="G27" s="172">
        <f>Personnel!$C26*Personnel!I26/12</f>
        <v>0</v>
      </c>
      <c r="H27" s="172">
        <f>Personnel!$C26*Personnel!J26/12</f>
        <v>0</v>
      </c>
      <c r="I27" s="172">
        <f>Personnel!$C26*Personnel!K26/12</f>
        <v>0</v>
      </c>
      <c r="J27" s="172">
        <f>Personnel!$C26*Personnel!L26/12</f>
        <v>0</v>
      </c>
      <c r="K27" s="172">
        <f>Personnel!$C26*Personnel!M26/12</f>
        <v>0</v>
      </c>
      <c r="L27" s="172">
        <f>Personnel!$C26*Personnel!N26/12</f>
        <v>0</v>
      </c>
      <c r="M27" s="172">
        <f>Personnel!$C26*Personnel!O26/12</f>
        <v>0</v>
      </c>
      <c r="N27" s="87">
        <f t="shared" si="21"/>
        <v>0</v>
      </c>
      <c r="O27" s="172">
        <f>Personnel!$Q26*Personnel!R26/12</f>
        <v>0</v>
      </c>
      <c r="P27" s="172">
        <f>Personnel!$Q26*Personnel!S26/12</f>
        <v>0</v>
      </c>
      <c r="Q27" s="172">
        <f>Personnel!$Q26*Personnel!T26/12</f>
        <v>0</v>
      </c>
      <c r="R27" s="172">
        <f>Personnel!$Q26*Personnel!U26/12</f>
        <v>0</v>
      </c>
      <c r="S27" s="172">
        <f>Personnel!$Q26*Personnel!V26/12</f>
        <v>0</v>
      </c>
      <c r="T27" s="172">
        <f>Personnel!$Q26*Personnel!W26/12</f>
        <v>0</v>
      </c>
      <c r="U27" s="172">
        <f>Personnel!$Q26*Personnel!X26/12</f>
        <v>0</v>
      </c>
      <c r="V27" s="172">
        <f>Personnel!$Q26*Personnel!Y26/12</f>
        <v>0</v>
      </c>
      <c r="W27" s="172">
        <f>Personnel!$Q26*Personnel!Z26/12</f>
        <v>0</v>
      </c>
      <c r="X27" s="172">
        <f>Personnel!$Q26*Personnel!AA26/12</f>
        <v>0</v>
      </c>
      <c r="Y27" s="172">
        <f>Personnel!$Q26*Personnel!AB26/12</f>
        <v>0</v>
      </c>
      <c r="Z27" s="172">
        <f>Personnel!$Q26*Personnel!AC26/12</f>
        <v>0</v>
      </c>
      <c r="AA27" s="87">
        <f t="shared" si="22"/>
        <v>0</v>
      </c>
      <c r="AB27" s="172">
        <f>Personnel!$AE26*Personnel!AF26/2</f>
        <v>0</v>
      </c>
      <c r="AC27" s="172">
        <f>Personnel!$AE26*Personnel!AG26/2</f>
        <v>0</v>
      </c>
      <c r="AD27" s="87">
        <f t="shared" si="29"/>
        <v>0</v>
      </c>
      <c r="AE27" s="172">
        <f>Personnel!$AI26*Personnel!AJ26/2</f>
        <v>0</v>
      </c>
      <c r="AF27" s="172">
        <f>Personnel!$AI26*Personnel!AK26/2</f>
        <v>0</v>
      </c>
      <c r="AG27" s="87">
        <f t="shared" si="30"/>
        <v>0</v>
      </c>
      <c r="AH27" s="172">
        <f>Personnel!$AM26*Personnel!AN26/2</f>
        <v>0</v>
      </c>
      <c r="AI27" s="172">
        <f>Personnel!$AM26*Personnel!AO26/2</f>
        <v>0</v>
      </c>
      <c r="AJ27" s="87">
        <f t="shared" si="31"/>
        <v>0</v>
      </c>
      <c r="AK27" s="100"/>
    </row>
    <row r="28" spans="2:37" s="15" customFormat="1">
      <c r="B28" s="172">
        <f>Personnel!$C27*Personnel!D27/12</f>
        <v>0</v>
      </c>
      <c r="C28" s="172">
        <f>Personnel!$C27*Personnel!E27/12</f>
        <v>0</v>
      </c>
      <c r="D28" s="172">
        <f>Personnel!$C27*Personnel!F27/12</f>
        <v>0</v>
      </c>
      <c r="E28" s="172">
        <f>Personnel!$C27*Personnel!G27/12</f>
        <v>0</v>
      </c>
      <c r="F28" s="172">
        <f>Personnel!$C27*Personnel!H27/12</f>
        <v>0</v>
      </c>
      <c r="G28" s="172">
        <f>Personnel!$C27*Personnel!I27/12</f>
        <v>0</v>
      </c>
      <c r="H28" s="172">
        <f>Personnel!$C27*Personnel!J27/12</f>
        <v>0</v>
      </c>
      <c r="I28" s="172">
        <f>Personnel!$C27*Personnel!K27/12</f>
        <v>0</v>
      </c>
      <c r="J28" s="172">
        <f>Personnel!$C27*Personnel!L27/12</f>
        <v>0</v>
      </c>
      <c r="K28" s="172">
        <f>Personnel!$C27*Personnel!M27/12</f>
        <v>0</v>
      </c>
      <c r="L28" s="172">
        <f>Personnel!$C27*Personnel!N27/12</f>
        <v>0</v>
      </c>
      <c r="M28" s="172">
        <f>Personnel!$C27*Personnel!O27/12</f>
        <v>0</v>
      </c>
      <c r="N28" s="87">
        <f t="shared" si="21"/>
        <v>0</v>
      </c>
      <c r="O28" s="172">
        <f>Personnel!$Q27*Personnel!R27/12</f>
        <v>0</v>
      </c>
      <c r="P28" s="172">
        <f>Personnel!$Q27*Personnel!S27/12</f>
        <v>0</v>
      </c>
      <c r="Q28" s="172">
        <f>Personnel!$Q27*Personnel!T27/12</f>
        <v>0</v>
      </c>
      <c r="R28" s="172">
        <f>Personnel!$Q27*Personnel!U27/12</f>
        <v>0</v>
      </c>
      <c r="S28" s="172">
        <f>Personnel!$Q27*Personnel!V27/12</f>
        <v>0</v>
      </c>
      <c r="T28" s="172">
        <f>Personnel!$Q27*Personnel!W27/12</f>
        <v>0</v>
      </c>
      <c r="U28" s="172">
        <f>Personnel!$Q27*Personnel!X27/12</f>
        <v>0</v>
      </c>
      <c r="V28" s="172">
        <f>Personnel!$Q27*Personnel!Y27/12</f>
        <v>0</v>
      </c>
      <c r="W28" s="172">
        <f>Personnel!$Q27*Personnel!Z27/12</f>
        <v>0</v>
      </c>
      <c r="X28" s="172">
        <f>Personnel!$Q27*Personnel!AA27/12</f>
        <v>0</v>
      </c>
      <c r="Y28" s="172">
        <f>Personnel!$Q27*Personnel!AB27/12</f>
        <v>0</v>
      </c>
      <c r="Z28" s="172">
        <f>Personnel!$Q27*Personnel!AC27/12</f>
        <v>0</v>
      </c>
      <c r="AA28" s="87">
        <f t="shared" si="22"/>
        <v>0</v>
      </c>
      <c r="AB28" s="172">
        <f>Personnel!$AE27*Personnel!AF27/2</f>
        <v>0</v>
      </c>
      <c r="AC28" s="172">
        <f>Personnel!$AE27*Personnel!AG27/2</f>
        <v>0</v>
      </c>
      <c r="AD28" s="87">
        <f t="shared" si="29"/>
        <v>0</v>
      </c>
      <c r="AE28" s="172">
        <f>Personnel!$AI27*Personnel!AJ27/2</f>
        <v>0</v>
      </c>
      <c r="AF28" s="172">
        <f>Personnel!$AI27*Personnel!AK27/2</f>
        <v>0</v>
      </c>
      <c r="AG28" s="87">
        <f t="shared" si="30"/>
        <v>0</v>
      </c>
      <c r="AH28" s="172">
        <f>Personnel!$AM27*Personnel!AN27/2</f>
        <v>0</v>
      </c>
      <c r="AI28" s="172">
        <f>Personnel!$AM27*Personnel!AO27/2</f>
        <v>0</v>
      </c>
      <c r="AJ28" s="87">
        <f t="shared" si="31"/>
        <v>0</v>
      </c>
      <c r="AK28" s="100"/>
    </row>
    <row r="29" spans="2:37" s="15" customFormat="1">
      <c r="B29" s="172">
        <f>Personnel!$C28*Personnel!D28/12</f>
        <v>0</v>
      </c>
      <c r="C29" s="172">
        <f>Personnel!$C28*Personnel!E28/12</f>
        <v>0</v>
      </c>
      <c r="D29" s="172">
        <f>Personnel!$C28*Personnel!F28/12</f>
        <v>0</v>
      </c>
      <c r="E29" s="172">
        <f>Personnel!$C28*Personnel!G28/12</f>
        <v>0</v>
      </c>
      <c r="F29" s="172">
        <f>Personnel!$C28*Personnel!H28/12</f>
        <v>0</v>
      </c>
      <c r="G29" s="172">
        <f>Personnel!$C28*Personnel!I28/12</f>
        <v>0</v>
      </c>
      <c r="H29" s="172">
        <f>Personnel!$C28*Personnel!J28/12</f>
        <v>0</v>
      </c>
      <c r="I29" s="172">
        <f>Personnel!$C28*Personnel!K28/12</f>
        <v>0</v>
      </c>
      <c r="J29" s="172">
        <f>Personnel!$C28*Personnel!L28/12</f>
        <v>0</v>
      </c>
      <c r="K29" s="172">
        <f>Personnel!$C28*Personnel!M28/12</f>
        <v>0</v>
      </c>
      <c r="L29" s="172">
        <f>Personnel!$C28*Personnel!N28/12</f>
        <v>0</v>
      </c>
      <c r="M29" s="172">
        <f>Personnel!$C28*Personnel!O28/12</f>
        <v>0</v>
      </c>
      <c r="N29" s="87">
        <f t="shared" si="21"/>
        <v>0</v>
      </c>
      <c r="O29" s="172">
        <f>Personnel!$Q28*Personnel!R28/12</f>
        <v>0</v>
      </c>
      <c r="P29" s="172">
        <f>Personnel!$Q28*Personnel!S28/12</f>
        <v>0</v>
      </c>
      <c r="Q29" s="172">
        <f>Personnel!$Q28*Personnel!T28/12</f>
        <v>0</v>
      </c>
      <c r="R29" s="172">
        <f>Personnel!$Q28*Personnel!U28/12</f>
        <v>0</v>
      </c>
      <c r="S29" s="172">
        <f>Personnel!$Q28*Personnel!V28/12</f>
        <v>0</v>
      </c>
      <c r="T29" s="172">
        <f>Personnel!$Q28*Personnel!W28/12</f>
        <v>0</v>
      </c>
      <c r="U29" s="172">
        <f>Personnel!$Q28*Personnel!X28/12</f>
        <v>0</v>
      </c>
      <c r="V29" s="172">
        <f>Personnel!$Q28*Personnel!Y28/12</f>
        <v>0</v>
      </c>
      <c r="W29" s="172">
        <f>Personnel!$Q28*Personnel!Z28/12</f>
        <v>0</v>
      </c>
      <c r="X29" s="172">
        <f>Personnel!$Q28*Personnel!AA28/12</f>
        <v>0</v>
      </c>
      <c r="Y29" s="172">
        <f>Personnel!$Q28*Personnel!AB28/12</f>
        <v>0</v>
      </c>
      <c r="Z29" s="172">
        <f>Personnel!$Q28*Personnel!AC28/12</f>
        <v>0</v>
      </c>
      <c r="AA29" s="87">
        <f t="shared" si="22"/>
        <v>0</v>
      </c>
      <c r="AB29" s="172">
        <f>Personnel!$AE28*Personnel!AF28/2</f>
        <v>0</v>
      </c>
      <c r="AC29" s="172">
        <f>Personnel!$AE28*Personnel!AG28/2</f>
        <v>0</v>
      </c>
      <c r="AD29" s="87">
        <f t="shared" si="29"/>
        <v>0</v>
      </c>
      <c r="AE29" s="172">
        <f>Personnel!$AI28*Personnel!AJ28/2</f>
        <v>0</v>
      </c>
      <c r="AF29" s="172">
        <f>Personnel!$AI28*Personnel!AK28/2</f>
        <v>0</v>
      </c>
      <c r="AG29" s="87">
        <f t="shared" si="30"/>
        <v>0</v>
      </c>
      <c r="AH29" s="172">
        <f>Personnel!$AM28*Personnel!AN28/2</f>
        <v>0</v>
      </c>
      <c r="AI29" s="172">
        <f>Personnel!$AM28*Personnel!AO28/2</f>
        <v>0</v>
      </c>
      <c r="AJ29" s="87">
        <f t="shared" si="31"/>
        <v>0</v>
      </c>
      <c r="AK29" s="100"/>
    </row>
    <row r="30" spans="2:37" s="15" customFormat="1">
      <c r="B30" s="172">
        <f>Personnel!$C29*Personnel!D29/12</f>
        <v>0</v>
      </c>
      <c r="C30" s="172">
        <f>Personnel!$C29*Personnel!E29/12</f>
        <v>0</v>
      </c>
      <c r="D30" s="172">
        <f>Personnel!$C29*Personnel!F29/12</f>
        <v>0</v>
      </c>
      <c r="E30" s="172">
        <f>Personnel!$C29*Personnel!G29/12</f>
        <v>0</v>
      </c>
      <c r="F30" s="172">
        <f>Personnel!$C29*Personnel!H29/12</f>
        <v>0</v>
      </c>
      <c r="G30" s="172">
        <f>Personnel!$C29*Personnel!I29/12</f>
        <v>0</v>
      </c>
      <c r="H30" s="172">
        <f>Personnel!$C29*Personnel!J29/12</f>
        <v>0</v>
      </c>
      <c r="I30" s="172">
        <f>Personnel!$C29*Personnel!K29/12</f>
        <v>0</v>
      </c>
      <c r="J30" s="172">
        <f>Personnel!$C29*Personnel!L29/12</f>
        <v>0</v>
      </c>
      <c r="K30" s="172">
        <f>Personnel!$C29*Personnel!M29/12</f>
        <v>0</v>
      </c>
      <c r="L30" s="172">
        <f>Personnel!$C29*Personnel!N29/12</f>
        <v>0</v>
      </c>
      <c r="M30" s="172">
        <f>Personnel!$C29*Personnel!O29/12</f>
        <v>0</v>
      </c>
      <c r="N30" s="87">
        <f t="shared" si="21"/>
        <v>0</v>
      </c>
      <c r="O30" s="172">
        <f>Personnel!$Q29*Personnel!R29/12</f>
        <v>0</v>
      </c>
      <c r="P30" s="172">
        <f>Personnel!$Q29*Personnel!S29/12</f>
        <v>0</v>
      </c>
      <c r="Q30" s="172">
        <f>Personnel!$Q29*Personnel!T29/12</f>
        <v>0</v>
      </c>
      <c r="R30" s="172">
        <f>Personnel!$Q29*Personnel!U29/12</f>
        <v>0</v>
      </c>
      <c r="S30" s="172">
        <f>Personnel!$Q29*Personnel!V29/12</f>
        <v>0</v>
      </c>
      <c r="T30" s="172">
        <f>Personnel!$Q29*Personnel!W29/12</f>
        <v>0</v>
      </c>
      <c r="U30" s="172">
        <f>Personnel!$Q29*Personnel!X29/12</f>
        <v>0</v>
      </c>
      <c r="V30" s="172">
        <f>Personnel!$Q29*Personnel!Y29/12</f>
        <v>0</v>
      </c>
      <c r="W30" s="172">
        <f>Personnel!$Q29*Personnel!Z29/12</f>
        <v>0</v>
      </c>
      <c r="X30" s="172">
        <f>Personnel!$Q29*Personnel!AA29/12</f>
        <v>0</v>
      </c>
      <c r="Y30" s="172">
        <f>Personnel!$Q29*Personnel!AB29/12</f>
        <v>0</v>
      </c>
      <c r="Z30" s="172">
        <f>Personnel!$Q29*Personnel!AC29/12</f>
        <v>0</v>
      </c>
      <c r="AA30" s="87">
        <f t="shared" si="22"/>
        <v>0</v>
      </c>
      <c r="AB30" s="172">
        <f>Personnel!$AE29*Personnel!AF29/2</f>
        <v>0</v>
      </c>
      <c r="AC30" s="172">
        <f>Personnel!$AE29*Personnel!AG29/2</f>
        <v>0</v>
      </c>
      <c r="AD30" s="87">
        <f t="shared" si="29"/>
        <v>0</v>
      </c>
      <c r="AE30" s="172">
        <f>Personnel!$AI29*Personnel!AJ29/2</f>
        <v>0</v>
      </c>
      <c r="AF30" s="172">
        <f>Personnel!$AI29*Personnel!AK29/2</f>
        <v>0</v>
      </c>
      <c r="AG30" s="87">
        <f t="shared" si="30"/>
        <v>0</v>
      </c>
      <c r="AH30" s="172">
        <f>Personnel!$AM29*Personnel!AN29/2</f>
        <v>0</v>
      </c>
      <c r="AI30" s="172">
        <f>Personnel!$AM29*Personnel!AO29/2</f>
        <v>0</v>
      </c>
      <c r="AJ30" s="87">
        <f t="shared" si="31"/>
        <v>0</v>
      </c>
      <c r="AK30" s="100"/>
    </row>
    <row r="31" spans="2:37" s="15" customFormat="1">
      <c r="B31" s="172">
        <f>SUM(B11:B30)</f>
        <v>0</v>
      </c>
      <c r="C31" s="172">
        <f t="shared" ref="C31:AJ31" si="32">SUM(C11:C30)</f>
        <v>0</v>
      </c>
      <c r="D31" s="172">
        <f t="shared" si="32"/>
        <v>0</v>
      </c>
      <c r="E31" s="172">
        <f t="shared" si="32"/>
        <v>0</v>
      </c>
      <c r="F31" s="172">
        <f t="shared" si="32"/>
        <v>0</v>
      </c>
      <c r="G31" s="172">
        <f t="shared" si="32"/>
        <v>0</v>
      </c>
      <c r="H31" s="172">
        <f t="shared" si="32"/>
        <v>0</v>
      </c>
      <c r="I31" s="172">
        <f t="shared" si="32"/>
        <v>0</v>
      </c>
      <c r="J31" s="172">
        <f t="shared" si="32"/>
        <v>0</v>
      </c>
      <c r="K31" s="172">
        <f t="shared" si="32"/>
        <v>0</v>
      </c>
      <c r="L31" s="172">
        <f t="shared" si="32"/>
        <v>0</v>
      </c>
      <c r="M31" s="172">
        <f t="shared" si="32"/>
        <v>0</v>
      </c>
      <c r="N31" s="172">
        <f t="shared" si="32"/>
        <v>0</v>
      </c>
      <c r="O31" s="172">
        <f t="shared" si="32"/>
        <v>0</v>
      </c>
      <c r="P31" s="172">
        <f t="shared" si="32"/>
        <v>0</v>
      </c>
      <c r="Q31" s="172">
        <f t="shared" si="32"/>
        <v>0</v>
      </c>
      <c r="R31" s="172">
        <f t="shared" si="32"/>
        <v>0</v>
      </c>
      <c r="S31" s="172">
        <f t="shared" si="32"/>
        <v>0</v>
      </c>
      <c r="T31" s="172">
        <f t="shared" si="32"/>
        <v>0</v>
      </c>
      <c r="U31" s="172">
        <f t="shared" si="32"/>
        <v>0</v>
      </c>
      <c r="V31" s="172">
        <f t="shared" si="32"/>
        <v>0</v>
      </c>
      <c r="W31" s="172">
        <f t="shared" si="32"/>
        <v>0</v>
      </c>
      <c r="X31" s="172">
        <f t="shared" si="32"/>
        <v>0</v>
      </c>
      <c r="Y31" s="172">
        <f t="shared" si="32"/>
        <v>0</v>
      </c>
      <c r="Z31" s="172">
        <f t="shared" si="32"/>
        <v>0</v>
      </c>
      <c r="AA31" s="172">
        <f t="shared" si="32"/>
        <v>0</v>
      </c>
      <c r="AB31" s="172">
        <f t="shared" si="32"/>
        <v>0</v>
      </c>
      <c r="AC31" s="172">
        <f t="shared" si="32"/>
        <v>0</v>
      </c>
      <c r="AD31" s="172">
        <f t="shared" si="32"/>
        <v>0</v>
      </c>
      <c r="AE31" s="172">
        <f t="shared" si="32"/>
        <v>0</v>
      </c>
      <c r="AF31" s="172">
        <f t="shared" si="32"/>
        <v>0</v>
      </c>
      <c r="AG31" s="172">
        <f t="shared" si="32"/>
        <v>0</v>
      </c>
      <c r="AH31" s="172">
        <f t="shared" si="32"/>
        <v>0</v>
      </c>
      <c r="AI31" s="172">
        <f t="shared" si="32"/>
        <v>0</v>
      </c>
      <c r="AJ31" s="172">
        <f t="shared" si="32"/>
        <v>0</v>
      </c>
      <c r="AK31" s="100"/>
    </row>
    <row r="32" spans="2:37" s="15" customFormat="1">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row>
    <row r="33" spans="1:37" ht="15" customHeight="1">
      <c r="A33" s="15"/>
      <c r="B33" s="210" t="s">
        <v>20</v>
      </c>
      <c r="C33" s="210"/>
      <c r="D33" s="210"/>
      <c r="E33" s="210"/>
      <c r="F33" s="210"/>
      <c r="G33" s="210"/>
      <c r="H33" s="210"/>
      <c r="I33" s="210"/>
      <c r="J33" s="210"/>
      <c r="K33" s="210"/>
      <c r="L33" s="210"/>
      <c r="M33" s="210"/>
      <c r="N33" s="210"/>
      <c r="O33" s="81"/>
      <c r="P33" s="81"/>
      <c r="Q33" s="81"/>
      <c r="R33" s="81"/>
      <c r="S33" s="81"/>
      <c r="T33" s="81"/>
      <c r="U33" s="81"/>
      <c r="V33" s="81"/>
      <c r="W33" s="81"/>
      <c r="X33" s="81"/>
      <c r="Y33" s="81"/>
      <c r="Z33" s="81"/>
      <c r="AA33" s="81"/>
      <c r="AB33" s="81"/>
      <c r="AC33" s="81"/>
      <c r="AD33" s="81"/>
      <c r="AE33" s="81"/>
      <c r="AF33" s="81"/>
      <c r="AG33" s="81"/>
      <c r="AH33" s="81"/>
      <c r="AI33" s="81"/>
      <c r="AJ33" s="81"/>
      <c r="AK33" s="100"/>
    </row>
    <row r="34" spans="1:37">
      <c r="A34" s="15"/>
      <c r="B34" s="210" t="s">
        <v>13</v>
      </c>
      <c r="C34" s="210"/>
      <c r="D34" s="210"/>
      <c r="E34" s="210"/>
      <c r="F34" s="210"/>
      <c r="G34" s="210"/>
      <c r="H34" s="210"/>
      <c r="I34" s="210"/>
      <c r="J34" s="210"/>
      <c r="K34" s="210"/>
      <c r="L34" s="210"/>
      <c r="M34" s="210"/>
      <c r="N34" s="210"/>
      <c r="O34" s="210" t="s">
        <v>14</v>
      </c>
      <c r="P34" s="210"/>
      <c r="Q34" s="210"/>
      <c r="R34" s="210"/>
      <c r="S34" s="210"/>
      <c r="T34" s="210"/>
      <c r="U34" s="210"/>
      <c r="V34" s="210"/>
      <c r="W34" s="210"/>
      <c r="X34" s="210"/>
      <c r="Y34" s="210"/>
      <c r="Z34" s="210"/>
      <c r="AA34" s="210"/>
      <c r="AB34" s="210" t="s">
        <v>15</v>
      </c>
      <c r="AC34" s="210"/>
      <c r="AD34" s="210"/>
      <c r="AE34" s="210" t="s">
        <v>21</v>
      </c>
      <c r="AF34" s="210"/>
      <c r="AG34" s="210"/>
      <c r="AH34" s="210" t="s">
        <v>22</v>
      </c>
      <c r="AI34" s="210"/>
      <c r="AJ34" s="210"/>
      <c r="AK34" s="100"/>
    </row>
    <row r="35" spans="1:37">
      <c r="A35" s="15"/>
      <c r="B35" s="82">
        <f>Config!$C$7</f>
        <v>43101</v>
      </c>
      <c r="C35" s="82">
        <f>DATE(YEAR(B35),MONTH(B35)+1,DAY(B35))</f>
        <v>43132</v>
      </c>
      <c r="D35" s="82">
        <f t="shared" ref="D35:M35" si="33">DATE(YEAR(C35),MONTH(C35)+1,DAY(C35))</f>
        <v>43160</v>
      </c>
      <c r="E35" s="82">
        <f t="shared" si="33"/>
        <v>43191</v>
      </c>
      <c r="F35" s="82">
        <f t="shared" si="33"/>
        <v>43221</v>
      </c>
      <c r="G35" s="82">
        <f t="shared" si="33"/>
        <v>43252</v>
      </c>
      <c r="H35" s="82">
        <f t="shared" si="33"/>
        <v>43282</v>
      </c>
      <c r="I35" s="82">
        <f t="shared" si="33"/>
        <v>43313</v>
      </c>
      <c r="J35" s="82">
        <f t="shared" si="33"/>
        <v>43344</v>
      </c>
      <c r="K35" s="82">
        <f t="shared" si="33"/>
        <v>43374</v>
      </c>
      <c r="L35" s="82">
        <f t="shared" si="33"/>
        <v>43405</v>
      </c>
      <c r="M35" s="82">
        <f t="shared" si="33"/>
        <v>43435</v>
      </c>
      <c r="N35" s="119" t="s">
        <v>12</v>
      </c>
      <c r="O35" s="82">
        <f>DATE(YEAR(M35),MONTH(M35)+1,DAY(M35))</f>
        <v>43466</v>
      </c>
      <c r="P35" s="82">
        <f t="shared" ref="P35:Z35" si="34">DATE(YEAR(O35),MONTH(O35)+1,DAY(O35))</f>
        <v>43497</v>
      </c>
      <c r="Q35" s="82">
        <f t="shared" si="34"/>
        <v>43525</v>
      </c>
      <c r="R35" s="82">
        <f t="shared" si="34"/>
        <v>43556</v>
      </c>
      <c r="S35" s="82">
        <f t="shared" si="34"/>
        <v>43586</v>
      </c>
      <c r="T35" s="82">
        <f t="shared" si="34"/>
        <v>43617</v>
      </c>
      <c r="U35" s="82">
        <f t="shared" si="34"/>
        <v>43647</v>
      </c>
      <c r="V35" s="82">
        <f t="shared" si="34"/>
        <v>43678</v>
      </c>
      <c r="W35" s="82">
        <f t="shared" si="34"/>
        <v>43709</v>
      </c>
      <c r="X35" s="82">
        <f t="shared" si="34"/>
        <v>43739</v>
      </c>
      <c r="Y35" s="82">
        <f t="shared" si="34"/>
        <v>43770</v>
      </c>
      <c r="Z35" s="82">
        <f t="shared" si="34"/>
        <v>43800</v>
      </c>
      <c r="AA35" s="119" t="s">
        <v>12</v>
      </c>
      <c r="AB35" s="122" t="s">
        <v>18</v>
      </c>
      <c r="AC35" s="122" t="s">
        <v>19</v>
      </c>
      <c r="AD35" s="119" t="s">
        <v>12</v>
      </c>
      <c r="AE35" s="122" t="s">
        <v>18</v>
      </c>
      <c r="AF35" s="122" t="s">
        <v>19</v>
      </c>
      <c r="AG35" s="119" t="s">
        <v>12</v>
      </c>
      <c r="AH35" s="122" t="s">
        <v>18</v>
      </c>
      <c r="AI35" s="122" t="s">
        <v>19</v>
      </c>
      <c r="AJ35" s="119" t="s">
        <v>12</v>
      </c>
      <c r="AK35" s="100"/>
    </row>
    <row r="36" spans="1:37">
      <c r="A36" s="15"/>
      <c r="B36" s="172"/>
      <c r="C36" s="172"/>
      <c r="D36" s="172"/>
      <c r="E36" s="172"/>
      <c r="F36" s="172"/>
      <c r="G36" s="172"/>
      <c r="H36" s="172"/>
      <c r="I36" s="172"/>
      <c r="J36" s="172"/>
      <c r="K36" s="172"/>
      <c r="L36" s="172"/>
      <c r="M36" s="172"/>
      <c r="N36" s="87">
        <f t="shared" ref="N36:N55" si="35">SUM(B36:M36)</f>
        <v>0</v>
      </c>
      <c r="O36" s="172"/>
      <c r="P36" s="172"/>
      <c r="Q36" s="172"/>
      <c r="R36" s="172"/>
      <c r="S36" s="172"/>
      <c r="T36" s="172"/>
      <c r="U36" s="172"/>
      <c r="V36" s="172"/>
      <c r="W36" s="172"/>
      <c r="X36" s="172"/>
      <c r="Y36" s="172"/>
      <c r="Z36" s="172"/>
      <c r="AA36" s="87">
        <f t="shared" ref="AA36:AA55" si="36">SUM(O36:Z36)</f>
        <v>0</v>
      </c>
      <c r="AB36" s="172"/>
      <c r="AC36" s="172"/>
      <c r="AD36" s="87">
        <f t="shared" ref="AD36:AD55" si="37">SUM(AB36:AC36)</f>
        <v>0</v>
      </c>
      <c r="AE36" s="172"/>
      <c r="AF36" s="172"/>
      <c r="AG36" s="87">
        <f t="shared" ref="AG36:AG55" si="38">SUM(AE36:AF36)</f>
        <v>0</v>
      </c>
      <c r="AH36" s="172"/>
      <c r="AI36" s="172"/>
      <c r="AJ36" s="87">
        <f t="shared" ref="AJ36:AJ55" si="39">SUM(AH36:AI36)</f>
        <v>0</v>
      </c>
      <c r="AK36" s="100"/>
    </row>
    <row r="37" spans="1:37">
      <c r="A37" s="15"/>
      <c r="B37" s="172"/>
      <c r="C37" s="172"/>
      <c r="D37" s="172"/>
      <c r="E37" s="172"/>
      <c r="F37" s="172"/>
      <c r="G37" s="172"/>
      <c r="H37" s="172"/>
      <c r="I37" s="172"/>
      <c r="J37" s="172"/>
      <c r="K37" s="172"/>
      <c r="L37" s="172"/>
      <c r="M37" s="172"/>
      <c r="N37" s="87">
        <f t="shared" si="35"/>
        <v>0</v>
      </c>
      <c r="O37" s="172"/>
      <c r="P37" s="172"/>
      <c r="Q37" s="172"/>
      <c r="R37" s="172"/>
      <c r="S37" s="172"/>
      <c r="T37" s="172"/>
      <c r="U37" s="172"/>
      <c r="V37" s="172"/>
      <c r="W37" s="172"/>
      <c r="X37" s="172"/>
      <c r="Y37" s="172"/>
      <c r="Z37" s="172"/>
      <c r="AA37" s="87">
        <f t="shared" si="36"/>
        <v>0</v>
      </c>
      <c r="AB37" s="172"/>
      <c r="AC37" s="172"/>
      <c r="AD37" s="87">
        <f t="shared" si="37"/>
        <v>0</v>
      </c>
      <c r="AE37" s="172"/>
      <c r="AF37" s="172"/>
      <c r="AG37" s="87">
        <f t="shared" si="38"/>
        <v>0</v>
      </c>
      <c r="AH37" s="172"/>
      <c r="AI37" s="172"/>
      <c r="AJ37" s="87">
        <f t="shared" si="39"/>
        <v>0</v>
      </c>
      <c r="AK37" s="100"/>
    </row>
    <row r="38" spans="1:37">
      <c r="A38" s="15"/>
      <c r="B38" s="172">
        <f>IF((B13&lt;=Config!$C$72),0,Config!$C$70*B13)</f>
        <v>0</v>
      </c>
      <c r="C38" s="172">
        <f>IF((C13&lt;=Config!$C$72),0,Config!$C$70*C13)</f>
        <v>0</v>
      </c>
      <c r="D38" s="172">
        <f>IF((D13&lt;=Config!$C$72),0,Config!$C$70*D13)</f>
        <v>0</v>
      </c>
      <c r="E38" s="172">
        <f>IF((E13&lt;=Config!$C$72),0,Config!$C$70*E13)</f>
        <v>0</v>
      </c>
      <c r="F38" s="172">
        <f>IF((F13&lt;=Config!$C$72),0,Config!$C$70*F13)</f>
        <v>0</v>
      </c>
      <c r="G38" s="172">
        <f>IF((G13&lt;=Config!$C$72),0,Config!$C$70*G13)</f>
        <v>0</v>
      </c>
      <c r="H38" s="172">
        <f>IF((H13&lt;=Config!$C$72),0,Config!$C$70*H13)</f>
        <v>0</v>
      </c>
      <c r="I38" s="172">
        <f>IF((I13&lt;=Config!$C$72),0,Config!$C$70*I13)</f>
        <v>0</v>
      </c>
      <c r="J38" s="172">
        <f>IF((J13&lt;=Config!$C$72),0,Config!$C$70*J13)</f>
        <v>0</v>
      </c>
      <c r="K38" s="172">
        <f>IF((K13&lt;=Config!$C$72),0,Config!$C$70*K13)</f>
        <v>0</v>
      </c>
      <c r="L38" s="172">
        <f>IF((L13&lt;=Config!$C$72),0,Config!$C$70*L13)</f>
        <v>0</v>
      </c>
      <c r="M38" s="172">
        <f>IF((M13&lt;=Config!$C$72),0,Config!$C$70*M13)</f>
        <v>0</v>
      </c>
      <c r="N38" s="87">
        <f t="shared" si="35"/>
        <v>0</v>
      </c>
      <c r="O38" s="172">
        <f>IF((O13&lt;=Config!$C$72),0,Config!$C$70*O13)</f>
        <v>0</v>
      </c>
      <c r="P38" s="172">
        <f>IF((P13&lt;=Config!$C$72),0,Config!$C$70*P13)</f>
        <v>0</v>
      </c>
      <c r="Q38" s="172">
        <f>IF((Q13&lt;=Config!$C$72),0,Config!$C$70*Q13)</f>
        <v>0</v>
      </c>
      <c r="R38" s="172">
        <f>IF((R13&lt;=Config!$C$72),0,Config!$C$70*R13)</f>
        <v>0</v>
      </c>
      <c r="S38" s="172">
        <f>IF((S13&lt;=Config!$C$72),0,Config!$C$70*S13)</f>
        <v>0</v>
      </c>
      <c r="T38" s="172">
        <f>IF((T13&lt;=Config!$C$72),0,Config!$C$70*T13)</f>
        <v>0</v>
      </c>
      <c r="U38" s="172">
        <f>IF((U13&lt;=Config!$C$72),0,Config!$C$70*U13)</f>
        <v>0</v>
      </c>
      <c r="V38" s="172">
        <f>IF((V13&lt;=Config!$C$72),0,Config!$C$70*V13)</f>
        <v>0</v>
      </c>
      <c r="W38" s="172">
        <f>IF((W13&lt;=Config!$C$72),0,Config!$C$70*W13)</f>
        <v>0</v>
      </c>
      <c r="X38" s="172">
        <f>IF((X13&lt;=Config!$C$72),0,Config!$C$70*X13)</f>
        <v>0</v>
      </c>
      <c r="Y38" s="172">
        <f>IF((Y13&lt;=Config!$C$72),0,Config!$C$70*Y13)</f>
        <v>0</v>
      </c>
      <c r="Z38" s="172">
        <f>IF((Z13&lt;=Config!$C$72),0,Config!$C$70*Z13)</f>
        <v>0</v>
      </c>
      <c r="AA38" s="87">
        <f t="shared" si="36"/>
        <v>0</v>
      </c>
      <c r="AB38" s="172">
        <f>IF((AB13&lt;=(Config!$C$72*6)),0,Config!$C$70*AB13)</f>
        <v>0</v>
      </c>
      <c r="AC38" s="172">
        <f>IF((AC13&lt;=(Config!$C$72*6)),0,Config!$C$70*AC13)</f>
        <v>0</v>
      </c>
      <c r="AD38" s="87">
        <f t="shared" ref="AD38" si="40">SUM(AB38:AC38)</f>
        <v>0</v>
      </c>
      <c r="AE38" s="172">
        <f>IF((AE13&lt;=(Config!$C$72*6)),0,Config!$C$70*AE13)</f>
        <v>0</v>
      </c>
      <c r="AF38" s="172">
        <f>IF((AF13&lt;=(Config!$C$72*6)),0,Config!$C$70*AF13)</f>
        <v>0</v>
      </c>
      <c r="AG38" s="87">
        <f t="shared" ref="AG38" si="41">SUM(AE38:AF38)</f>
        <v>0</v>
      </c>
      <c r="AH38" s="172">
        <f>IF((AH13&lt;=(Config!$C$72*6)),0,Config!$C$70*AH13)</f>
        <v>0</v>
      </c>
      <c r="AI38" s="172">
        <f>IF((AI13&lt;=(Config!$C$72*6)),0,Config!$C$70*AI13)</f>
        <v>0</v>
      </c>
      <c r="AJ38" s="87">
        <f t="shared" ref="AJ38" si="42">SUM(AH38:AI38)</f>
        <v>0</v>
      </c>
      <c r="AK38" s="100"/>
    </row>
    <row r="39" spans="1:37">
      <c r="A39" s="15"/>
      <c r="B39" s="172">
        <f>IF((B14&lt;=Config!$C$72),0,Config!$C$70*B14)</f>
        <v>0</v>
      </c>
      <c r="C39" s="172">
        <f>IF((C14&lt;=Config!$C$72),0,Config!$C$70*C14)</f>
        <v>0</v>
      </c>
      <c r="D39" s="172">
        <f>IF((D14&lt;=Config!$C$72),0,Config!$C$70*D14)</f>
        <v>0</v>
      </c>
      <c r="E39" s="172">
        <f>IF((E14&lt;=Config!$C$72),0,Config!$C$70*E14)</f>
        <v>0</v>
      </c>
      <c r="F39" s="172">
        <f>IF((F14&lt;=Config!$C$72),0,Config!$C$70*F14)</f>
        <v>0</v>
      </c>
      <c r="G39" s="172">
        <f>IF((G14&lt;=Config!$C$72),0,Config!$C$70*G14)</f>
        <v>0</v>
      </c>
      <c r="H39" s="172">
        <f>IF((H14&lt;=Config!$C$72),0,Config!$C$70*H14)</f>
        <v>0</v>
      </c>
      <c r="I39" s="172">
        <f>IF((I14&lt;=Config!$C$72),0,Config!$C$70*I14)</f>
        <v>0</v>
      </c>
      <c r="J39" s="172">
        <f>IF((J14&lt;=Config!$C$72),0,Config!$C$70*J14)</f>
        <v>0</v>
      </c>
      <c r="K39" s="172">
        <f>IF((K14&lt;=Config!$C$72),0,Config!$C$70*K14)</f>
        <v>0</v>
      </c>
      <c r="L39" s="172">
        <f>IF((L14&lt;=Config!$C$72),0,Config!$C$70*L14)</f>
        <v>0</v>
      </c>
      <c r="M39" s="172">
        <f>IF((M14&lt;=Config!$C$72),0,Config!$C$70*M14)</f>
        <v>0</v>
      </c>
      <c r="N39" s="87">
        <f t="shared" si="35"/>
        <v>0</v>
      </c>
      <c r="O39" s="172">
        <f>IF((O14&lt;=Config!$C$72),0,Config!$C$70*O14)</f>
        <v>0</v>
      </c>
      <c r="P39" s="172">
        <f>IF((P14&lt;=Config!$C$72),0,Config!$C$70*P14)</f>
        <v>0</v>
      </c>
      <c r="Q39" s="172">
        <f>IF((Q14&lt;=Config!$C$72),0,Config!$C$70*Q14)</f>
        <v>0</v>
      </c>
      <c r="R39" s="172">
        <f>IF((R14&lt;=Config!$C$72),0,Config!$C$70*R14)</f>
        <v>0</v>
      </c>
      <c r="S39" s="172">
        <f>IF((S14&lt;=Config!$C$72),0,Config!$C$70*S14)</f>
        <v>0</v>
      </c>
      <c r="T39" s="172">
        <f>IF((T14&lt;=Config!$C$72),0,Config!$C$70*T14)</f>
        <v>0</v>
      </c>
      <c r="U39" s="172">
        <f>IF((U14&lt;=Config!$C$72),0,Config!$C$70*U14)</f>
        <v>0</v>
      </c>
      <c r="V39" s="172">
        <f>IF((V14&lt;=Config!$C$72),0,Config!$C$70*V14)</f>
        <v>0</v>
      </c>
      <c r="W39" s="172">
        <f>IF((W14&lt;=Config!$C$72),0,Config!$C$70*W14)</f>
        <v>0</v>
      </c>
      <c r="X39" s="172">
        <f>IF((X14&lt;=Config!$C$72),0,Config!$C$70*X14)</f>
        <v>0</v>
      </c>
      <c r="Y39" s="172">
        <f>IF((Y14&lt;=Config!$C$72),0,Config!$C$70*Y14)</f>
        <v>0</v>
      </c>
      <c r="Z39" s="172">
        <f>IF((Z14&lt;=Config!$C$72),0,Config!$C$70*Z14)</f>
        <v>0</v>
      </c>
      <c r="AA39" s="87">
        <f t="shared" si="36"/>
        <v>0</v>
      </c>
      <c r="AB39" s="172">
        <f>IF((AB14&lt;=(Config!$C$72*6)),0,Config!$C$70*AB14)</f>
        <v>0</v>
      </c>
      <c r="AC39" s="172">
        <f>IF((AC14&lt;=(Config!$C$72*6)),0,Config!$C$70*AC14)</f>
        <v>0</v>
      </c>
      <c r="AD39" s="87">
        <f t="shared" si="37"/>
        <v>0</v>
      </c>
      <c r="AE39" s="172">
        <f>IF((AE14&lt;=(Config!$C$72*6)),0,Config!$C$70*AE14)</f>
        <v>0</v>
      </c>
      <c r="AF39" s="172">
        <f>IF((AF14&lt;=(Config!$C$72*6)),0,Config!$C$70*AF14)</f>
        <v>0</v>
      </c>
      <c r="AG39" s="87">
        <f t="shared" si="38"/>
        <v>0</v>
      </c>
      <c r="AH39" s="172">
        <f>IF((AH14&lt;=(Config!$C$72*6)),0,Config!$C$70*AH14)</f>
        <v>0</v>
      </c>
      <c r="AI39" s="172">
        <f>IF((AI14&lt;=(Config!$C$72*6)),0,Config!$C$70*AI14)</f>
        <v>0</v>
      </c>
      <c r="AJ39" s="87">
        <f t="shared" si="39"/>
        <v>0</v>
      </c>
      <c r="AK39" s="100"/>
    </row>
    <row r="40" spans="1:37">
      <c r="A40" s="15"/>
      <c r="B40" s="172">
        <f>IF((B15&lt;=Config!$C$72),0,Config!$C$70*B15)</f>
        <v>0</v>
      </c>
      <c r="C40" s="172">
        <f>IF((C15&lt;=Config!$C$72),0,Config!$C$70*C15)</f>
        <v>0</v>
      </c>
      <c r="D40" s="172">
        <f>IF((D15&lt;=Config!$C$72),0,Config!$C$70*D15)</f>
        <v>0</v>
      </c>
      <c r="E40" s="172">
        <f>IF((E15&lt;=Config!$C$72),0,Config!$C$70*E15)</f>
        <v>0</v>
      </c>
      <c r="F40" s="172">
        <f>IF((F15&lt;=Config!$C$72),0,Config!$C$70*F15)</f>
        <v>0</v>
      </c>
      <c r="G40" s="172">
        <f>IF((G15&lt;=Config!$C$72),0,Config!$C$70*G15)</f>
        <v>0</v>
      </c>
      <c r="H40" s="172">
        <f>IF((H15&lt;=Config!$C$72),0,Config!$C$70*H15)</f>
        <v>0</v>
      </c>
      <c r="I40" s="172">
        <f>IF((I15&lt;=Config!$C$72),0,Config!$C$70*I15)</f>
        <v>0</v>
      </c>
      <c r="J40" s="172">
        <f>IF((J15&lt;=Config!$C$72),0,Config!$C$70*J15)</f>
        <v>0</v>
      </c>
      <c r="K40" s="172">
        <f>IF((K15&lt;=Config!$C$72),0,Config!$C$70*K15)</f>
        <v>0</v>
      </c>
      <c r="L40" s="172">
        <f>IF((L15&lt;=Config!$C$72),0,Config!$C$70*L15)</f>
        <v>0</v>
      </c>
      <c r="M40" s="172">
        <f>IF((M15&lt;=Config!$C$72),0,Config!$C$70*M15)</f>
        <v>0</v>
      </c>
      <c r="N40" s="87">
        <f t="shared" si="35"/>
        <v>0</v>
      </c>
      <c r="O40" s="172">
        <f>IF((O15&lt;=Config!$C$72),0,Config!$C$70*O15)</f>
        <v>0</v>
      </c>
      <c r="P40" s="172">
        <f>IF((P15&lt;=Config!$C$72),0,Config!$C$70*P15)</f>
        <v>0</v>
      </c>
      <c r="Q40" s="172">
        <f>IF((Q15&lt;=Config!$C$72),0,Config!$C$70*Q15)</f>
        <v>0</v>
      </c>
      <c r="R40" s="172">
        <f>IF((R15&lt;=Config!$C$72),0,Config!$C$70*R15)</f>
        <v>0</v>
      </c>
      <c r="S40" s="172">
        <f>IF((S15&lt;=Config!$C$72),0,Config!$C$70*S15)</f>
        <v>0</v>
      </c>
      <c r="T40" s="172">
        <f>IF((T15&lt;=Config!$C$72),0,Config!$C$70*T15)</f>
        <v>0</v>
      </c>
      <c r="U40" s="172">
        <f>IF((U15&lt;=Config!$C$72),0,Config!$C$70*U15)</f>
        <v>0</v>
      </c>
      <c r="V40" s="172">
        <f>IF((V15&lt;=Config!$C$72),0,Config!$C$70*V15)</f>
        <v>0</v>
      </c>
      <c r="W40" s="172">
        <f>IF((W15&lt;=Config!$C$72),0,Config!$C$70*W15)</f>
        <v>0</v>
      </c>
      <c r="X40" s="172">
        <f>IF((X15&lt;=Config!$C$72),0,Config!$C$70*X15)</f>
        <v>0</v>
      </c>
      <c r="Y40" s="172">
        <f>IF((Y15&lt;=Config!$C$72),0,Config!$C$70*Y15)</f>
        <v>0</v>
      </c>
      <c r="Z40" s="172">
        <f>IF((Z15&lt;=Config!$C$72),0,Config!$C$70*Z15)</f>
        <v>0</v>
      </c>
      <c r="AA40" s="87">
        <f t="shared" si="36"/>
        <v>0</v>
      </c>
      <c r="AB40" s="172">
        <f>IF((AB15&lt;=(Config!$C$72*6)),0,Config!$C$70*AB15)</f>
        <v>0</v>
      </c>
      <c r="AC40" s="172">
        <f>IF((AC15&lt;=(Config!$C$72*6)),0,Config!$C$70*AC15)</f>
        <v>0</v>
      </c>
      <c r="AD40" s="87">
        <f t="shared" si="37"/>
        <v>0</v>
      </c>
      <c r="AE40" s="172">
        <f>IF((AE15&lt;=(Config!$C$72*6)),0,Config!$C$70*AE15)</f>
        <v>0</v>
      </c>
      <c r="AF40" s="172">
        <f>IF((AF15&lt;=(Config!$C$72*6)),0,Config!$C$70*AF15)</f>
        <v>0</v>
      </c>
      <c r="AG40" s="87">
        <f t="shared" si="38"/>
        <v>0</v>
      </c>
      <c r="AH40" s="172">
        <f>IF((AH15&lt;=(Config!$C$72*6)),0,Config!$C$70*AH15)</f>
        <v>0</v>
      </c>
      <c r="AI40" s="172">
        <f>IF((AI15&lt;=(Config!$C$72*6)),0,Config!$C$70*AI15)</f>
        <v>0</v>
      </c>
      <c r="AJ40" s="87">
        <f t="shared" si="39"/>
        <v>0</v>
      </c>
      <c r="AK40" s="100"/>
    </row>
    <row r="41" spans="1:37">
      <c r="A41" s="15"/>
      <c r="B41" s="172">
        <f>IF((B16&lt;=Config!$C$72),0,Config!$C$70*B16)</f>
        <v>0</v>
      </c>
      <c r="C41" s="172">
        <f>IF((C16&lt;=Config!$C$72),0,Config!$C$70*C16)</f>
        <v>0</v>
      </c>
      <c r="D41" s="172">
        <f>IF((D16&lt;=Config!$C$72),0,Config!$C$70*D16)</f>
        <v>0</v>
      </c>
      <c r="E41" s="172">
        <f>IF((E16&lt;=Config!$C$72),0,Config!$C$70*E16)</f>
        <v>0</v>
      </c>
      <c r="F41" s="172">
        <f>IF((F16&lt;=Config!$C$72),0,Config!$C$70*F16)</f>
        <v>0</v>
      </c>
      <c r="G41" s="172">
        <f>IF((G16&lt;=Config!$C$72),0,Config!$C$70*G16)</f>
        <v>0</v>
      </c>
      <c r="H41" s="172">
        <f>IF((H16&lt;=Config!$C$72),0,Config!$C$70*H16)</f>
        <v>0</v>
      </c>
      <c r="I41" s="172">
        <f>IF((I16&lt;=Config!$C$72),0,Config!$C$70*I16)</f>
        <v>0</v>
      </c>
      <c r="J41" s="172">
        <f>IF((J16&lt;=Config!$C$72),0,Config!$C$70*J16)</f>
        <v>0</v>
      </c>
      <c r="K41" s="172">
        <f>IF((K16&lt;=Config!$C$72),0,Config!$C$70*K16)</f>
        <v>0</v>
      </c>
      <c r="L41" s="172">
        <f>IF((L16&lt;=Config!$C$72),0,Config!$C$70*L16)</f>
        <v>0</v>
      </c>
      <c r="M41" s="172">
        <f>IF((M16&lt;=Config!$C$72),0,Config!$C$70*M16)</f>
        <v>0</v>
      </c>
      <c r="N41" s="87">
        <f t="shared" si="35"/>
        <v>0</v>
      </c>
      <c r="O41" s="172">
        <f>IF((O16&lt;=Config!$C$72),0,Config!$C$70*O16)</f>
        <v>0</v>
      </c>
      <c r="P41" s="172">
        <f>IF((P16&lt;=Config!$C$72),0,Config!$C$70*P16)</f>
        <v>0</v>
      </c>
      <c r="Q41" s="172">
        <f>IF((Q16&lt;=Config!$C$72),0,Config!$C$70*Q16)</f>
        <v>0</v>
      </c>
      <c r="R41" s="172">
        <f>IF((R16&lt;=Config!$C$72),0,Config!$C$70*R16)</f>
        <v>0</v>
      </c>
      <c r="S41" s="172">
        <f>IF((S16&lt;=Config!$C$72),0,Config!$C$70*S16)</f>
        <v>0</v>
      </c>
      <c r="T41" s="172">
        <f>IF((T16&lt;=Config!$C$72),0,Config!$C$70*T16)</f>
        <v>0</v>
      </c>
      <c r="U41" s="172">
        <f>IF((U16&lt;=Config!$C$72),0,Config!$C$70*U16)</f>
        <v>0</v>
      </c>
      <c r="V41" s="172">
        <f>IF((V16&lt;=Config!$C$72),0,Config!$C$70*V16)</f>
        <v>0</v>
      </c>
      <c r="W41" s="172">
        <f>IF((W16&lt;=Config!$C$72),0,Config!$C$70*W16)</f>
        <v>0</v>
      </c>
      <c r="X41" s="172">
        <f>IF((X16&lt;=Config!$C$72),0,Config!$C$70*X16)</f>
        <v>0</v>
      </c>
      <c r="Y41" s="172">
        <f>IF((Y16&lt;=Config!$C$72),0,Config!$C$70*Y16)</f>
        <v>0</v>
      </c>
      <c r="Z41" s="172">
        <f>IF((Z16&lt;=Config!$C$72),0,Config!$C$70*Z16)</f>
        <v>0</v>
      </c>
      <c r="AA41" s="87">
        <f t="shared" si="36"/>
        <v>0</v>
      </c>
      <c r="AB41" s="172">
        <f>IF((AB16&lt;=(Config!$C$72*6)),0,Config!$C$70*AB16)</f>
        <v>0</v>
      </c>
      <c r="AC41" s="172">
        <f>IF((AC16&lt;=(Config!$C$72*6)),0,Config!$C$70*AC16)</f>
        <v>0</v>
      </c>
      <c r="AD41" s="87">
        <f t="shared" si="37"/>
        <v>0</v>
      </c>
      <c r="AE41" s="172">
        <f>IF((AE16&lt;=(Config!$C$72*6)),0,Config!$C$70*AE16)</f>
        <v>0</v>
      </c>
      <c r="AF41" s="172">
        <f>IF((AF16&lt;=(Config!$C$72*6)),0,Config!$C$70*AF16)</f>
        <v>0</v>
      </c>
      <c r="AG41" s="87">
        <f t="shared" si="38"/>
        <v>0</v>
      </c>
      <c r="AH41" s="172">
        <f>IF((AH16&lt;=(Config!$C$72*6)),0,Config!$C$70*AH16)</f>
        <v>0</v>
      </c>
      <c r="AI41" s="172">
        <f>IF((AI16&lt;=(Config!$C$72*6)),0,Config!$C$70*AI16)</f>
        <v>0</v>
      </c>
      <c r="AJ41" s="87">
        <f t="shared" si="39"/>
        <v>0</v>
      </c>
      <c r="AK41" s="100"/>
    </row>
    <row r="42" spans="1:37">
      <c r="A42" s="15"/>
      <c r="B42" s="172">
        <f>IF((B17&lt;=Config!$C$72),0,Config!$C$70*B17)</f>
        <v>0</v>
      </c>
      <c r="C42" s="172">
        <f>IF((C17&lt;=Config!$C$72),0,Config!$C$70*C17)</f>
        <v>0</v>
      </c>
      <c r="D42" s="172">
        <f>IF((D17&lt;=Config!$C$72),0,Config!$C$70*D17)</f>
        <v>0</v>
      </c>
      <c r="E42" s="172">
        <f>IF((E17&lt;=Config!$C$72),0,Config!$C$70*E17)</f>
        <v>0</v>
      </c>
      <c r="F42" s="172">
        <f>IF((F17&lt;=Config!$C$72),0,Config!$C$70*F17)</f>
        <v>0</v>
      </c>
      <c r="G42" s="172">
        <f>IF((G17&lt;=Config!$C$72),0,Config!$C$70*G17)</f>
        <v>0</v>
      </c>
      <c r="H42" s="172">
        <f>IF((H17&lt;=Config!$C$72),0,Config!$C$70*H17)</f>
        <v>0</v>
      </c>
      <c r="I42" s="172">
        <f>IF((I17&lt;=Config!$C$72),0,Config!$C$70*I17)</f>
        <v>0</v>
      </c>
      <c r="J42" s="172">
        <f>IF((J17&lt;=Config!$C$72),0,Config!$C$70*J17)</f>
        <v>0</v>
      </c>
      <c r="K42" s="172">
        <f>IF((K17&lt;=Config!$C$72),0,Config!$C$70*K17)</f>
        <v>0</v>
      </c>
      <c r="L42" s="172">
        <f>IF((L17&lt;=Config!$C$72),0,Config!$C$70*L17)</f>
        <v>0</v>
      </c>
      <c r="M42" s="172">
        <f>IF((M17&lt;=Config!$C$72),0,Config!$C$70*M17)</f>
        <v>0</v>
      </c>
      <c r="N42" s="87">
        <f t="shared" si="35"/>
        <v>0</v>
      </c>
      <c r="O42" s="172">
        <f>IF((O17&lt;=Config!$C$72),0,Config!$C$70*O17)</f>
        <v>0</v>
      </c>
      <c r="P42" s="172">
        <f>IF((P17&lt;=Config!$C$72),0,Config!$C$70*P17)</f>
        <v>0</v>
      </c>
      <c r="Q42" s="172">
        <f>IF((Q17&lt;=Config!$C$72),0,Config!$C$70*Q17)</f>
        <v>0</v>
      </c>
      <c r="R42" s="172">
        <f>IF((R17&lt;=Config!$C$72),0,Config!$C$70*R17)</f>
        <v>0</v>
      </c>
      <c r="S42" s="172">
        <f>IF((S17&lt;=Config!$C$72),0,Config!$C$70*S17)</f>
        <v>0</v>
      </c>
      <c r="T42" s="172">
        <f>IF((T17&lt;=Config!$C$72),0,Config!$C$70*T17)</f>
        <v>0</v>
      </c>
      <c r="U42" s="172">
        <f>IF((U17&lt;=Config!$C$72),0,Config!$C$70*U17)</f>
        <v>0</v>
      </c>
      <c r="V42" s="172">
        <f>IF((V17&lt;=Config!$C$72),0,Config!$C$70*V17)</f>
        <v>0</v>
      </c>
      <c r="W42" s="172">
        <f>IF((W17&lt;=Config!$C$72),0,Config!$C$70*W17)</f>
        <v>0</v>
      </c>
      <c r="X42" s="172">
        <f>IF((X17&lt;=Config!$C$72),0,Config!$C$70*X17)</f>
        <v>0</v>
      </c>
      <c r="Y42" s="172">
        <f>IF((Y17&lt;=Config!$C$72),0,Config!$C$70*Y17)</f>
        <v>0</v>
      </c>
      <c r="Z42" s="172">
        <f>IF((Z17&lt;=Config!$C$72),0,Config!$C$70*Z17)</f>
        <v>0</v>
      </c>
      <c r="AA42" s="87">
        <f t="shared" si="36"/>
        <v>0</v>
      </c>
      <c r="AB42" s="172">
        <f>IF((AB17&lt;=(Config!$C$72*6)),0,Config!$C$70*AB17)</f>
        <v>0</v>
      </c>
      <c r="AC42" s="172">
        <f>IF((AC17&lt;=(Config!$C$72*6)),0,Config!$C$70*AC17)</f>
        <v>0</v>
      </c>
      <c r="AD42" s="87">
        <f t="shared" si="37"/>
        <v>0</v>
      </c>
      <c r="AE42" s="172">
        <f>IF((AE17&lt;=(Config!$C$72*6)),0,Config!$C$70*AE17)</f>
        <v>0</v>
      </c>
      <c r="AF42" s="172">
        <f>IF((AF17&lt;=(Config!$C$72*6)),0,Config!$C$70*AF17)</f>
        <v>0</v>
      </c>
      <c r="AG42" s="87">
        <f t="shared" si="38"/>
        <v>0</v>
      </c>
      <c r="AH42" s="172">
        <f>IF((AH17&lt;=(Config!$C$72*6)),0,Config!$C$70*AH17)</f>
        <v>0</v>
      </c>
      <c r="AI42" s="172">
        <f>IF((AI17&lt;=(Config!$C$72*6)),0,Config!$C$70*AI17)</f>
        <v>0</v>
      </c>
      <c r="AJ42" s="87">
        <f t="shared" si="39"/>
        <v>0</v>
      </c>
      <c r="AK42" s="100"/>
    </row>
    <row r="43" spans="1:37">
      <c r="A43" s="15"/>
      <c r="B43" s="172">
        <f>IF((B18&lt;=Config!$C$72),0,Config!$C$70*B18)</f>
        <v>0</v>
      </c>
      <c r="C43" s="172">
        <f>IF((C18&lt;=Config!$C$72),0,Config!$C$70*C18)</f>
        <v>0</v>
      </c>
      <c r="D43" s="172">
        <f>IF((D18&lt;=Config!$C$72),0,Config!$C$70*D18)</f>
        <v>0</v>
      </c>
      <c r="E43" s="172">
        <f>IF((E18&lt;=Config!$C$72),0,Config!$C$70*E18)</f>
        <v>0</v>
      </c>
      <c r="F43" s="172">
        <f>IF((F18&lt;=Config!$C$72),0,Config!$C$70*F18)</f>
        <v>0</v>
      </c>
      <c r="G43" s="172">
        <f>IF((G18&lt;=Config!$C$72),0,Config!$C$70*G18)</f>
        <v>0</v>
      </c>
      <c r="H43" s="172">
        <f>IF((H18&lt;=Config!$C$72),0,Config!$C$70*H18)</f>
        <v>0</v>
      </c>
      <c r="I43" s="172">
        <f>IF((I18&lt;=Config!$C$72),0,Config!$C$70*I18)</f>
        <v>0</v>
      </c>
      <c r="J43" s="172">
        <f>IF((J18&lt;=Config!$C$72),0,Config!$C$70*J18)</f>
        <v>0</v>
      </c>
      <c r="K43" s="172">
        <f>IF((K18&lt;=Config!$C$72),0,Config!$C$70*K18)</f>
        <v>0</v>
      </c>
      <c r="L43" s="172">
        <f>IF((L18&lt;=Config!$C$72),0,Config!$C$70*L18)</f>
        <v>0</v>
      </c>
      <c r="M43" s="172">
        <f>IF((M18&lt;=Config!$C$72),0,Config!$C$70*M18)</f>
        <v>0</v>
      </c>
      <c r="N43" s="87">
        <f t="shared" si="35"/>
        <v>0</v>
      </c>
      <c r="O43" s="172">
        <f>IF((O18&lt;=Config!$C$72),0,Config!$C$70*O18)</f>
        <v>0</v>
      </c>
      <c r="P43" s="172">
        <f>IF((P18&lt;=Config!$C$72),0,Config!$C$70*P18)</f>
        <v>0</v>
      </c>
      <c r="Q43" s="172">
        <f>IF((Q18&lt;=Config!$C$72),0,Config!$C$70*Q18)</f>
        <v>0</v>
      </c>
      <c r="R43" s="172">
        <f>IF((R18&lt;=Config!$C$72),0,Config!$C$70*R18)</f>
        <v>0</v>
      </c>
      <c r="S43" s="172">
        <f>IF((S18&lt;=Config!$C$72),0,Config!$C$70*S18)</f>
        <v>0</v>
      </c>
      <c r="T43" s="172">
        <f>IF((T18&lt;=Config!$C$72),0,Config!$C$70*T18)</f>
        <v>0</v>
      </c>
      <c r="U43" s="172">
        <f>IF((U18&lt;=Config!$C$72),0,Config!$C$70*U18)</f>
        <v>0</v>
      </c>
      <c r="V43" s="172">
        <f>IF((V18&lt;=Config!$C$72),0,Config!$C$70*V18)</f>
        <v>0</v>
      </c>
      <c r="W43" s="172">
        <f>IF((W18&lt;=Config!$C$72),0,Config!$C$70*W18)</f>
        <v>0</v>
      </c>
      <c r="X43" s="172">
        <f>IF((X18&lt;=Config!$C$72),0,Config!$C$70*X18)</f>
        <v>0</v>
      </c>
      <c r="Y43" s="172">
        <f>IF((Y18&lt;=Config!$C$72),0,Config!$C$70*Y18)</f>
        <v>0</v>
      </c>
      <c r="Z43" s="172">
        <f>IF((Z18&lt;=Config!$C$72),0,Config!$C$70*Z18)</f>
        <v>0</v>
      </c>
      <c r="AA43" s="87">
        <f t="shared" si="36"/>
        <v>0</v>
      </c>
      <c r="AB43" s="172">
        <f>IF((AB18&lt;=(Config!$C$72*6)),0,Config!$C$70*AB18)</f>
        <v>0</v>
      </c>
      <c r="AC43" s="172">
        <f>IF((AC18&lt;=(Config!$C$72*6)),0,Config!$C$70*AC18)</f>
        <v>0</v>
      </c>
      <c r="AD43" s="87">
        <f t="shared" si="37"/>
        <v>0</v>
      </c>
      <c r="AE43" s="172">
        <f>IF((AE18&lt;=(Config!$C$72*6)),0,Config!$C$70*AE18)</f>
        <v>0</v>
      </c>
      <c r="AF43" s="172">
        <f>IF((AF18&lt;=(Config!$C$72*6)),0,Config!$C$70*AF18)</f>
        <v>0</v>
      </c>
      <c r="AG43" s="87">
        <f t="shared" si="38"/>
        <v>0</v>
      </c>
      <c r="AH43" s="172">
        <f>IF((AH18&lt;=(Config!$C$72*6)),0,Config!$C$70*AH18)</f>
        <v>0</v>
      </c>
      <c r="AI43" s="172">
        <f>IF((AI18&lt;=(Config!$C$72*6)),0,Config!$C$70*AI18)</f>
        <v>0</v>
      </c>
      <c r="AJ43" s="87">
        <f t="shared" si="39"/>
        <v>0</v>
      </c>
      <c r="AK43" s="100"/>
    </row>
    <row r="44" spans="1:37">
      <c r="A44" s="15"/>
      <c r="B44" s="172">
        <f>IF((B19&lt;=Config!$C$72),0,Config!$C$70*B19)</f>
        <v>0</v>
      </c>
      <c r="C44" s="172">
        <f>IF((C19&lt;=Config!$C$72),0,Config!$C$70*C19)</f>
        <v>0</v>
      </c>
      <c r="D44" s="172">
        <f>IF((D19&lt;=Config!$C$72),0,Config!$C$70*D19)</f>
        <v>0</v>
      </c>
      <c r="E44" s="172">
        <f>IF((E19&lt;=Config!$C$72),0,Config!$C$70*E19)</f>
        <v>0</v>
      </c>
      <c r="F44" s="172">
        <f>IF((F19&lt;=Config!$C$72),0,Config!$C$70*F19)</f>
        <v>0</v>
      </c>
      <c r="G44" s="172">
        <f>IF((G19&lt;=Config!$C$72),0,Config!$C$70*G19)</f>
        <v>0</v>
      </c>
      <c r="H44" s="172">
        <f>IF((H19&lt;=Config!$C$72),0,Config!$C$70*H19)</f>
        <v>0</v>
      </c>
      <c r="I44" s="172">
        <f>IF((I19&lt;=Config!$C$72),0,Config!$C$70*I19)</f>
        <v>0</v>
      </c>
      <c r="J44" s="172">
        <f>IF((J19&lt;=Config!$C$72),0,Config!$C$70*J19)</f>
        <v>0</v>
      </c>
      <c r="K44" s="172">
        <f>IF((K19&lt;=Config!$C$72),0,Config!$C$70*K19)</f>
        <v>0</v>
      </c>
      <c r="L44" s="172">
        <f>IF((L19&lt;=Config!$C$72),0,Config!$C$70*L19)</f>
        <v>0</v>
      </c>
      <c r="M44" s="172">
        <f>IF((M19&lt;=Config!$C$72),0,Config!$C$70*M19)</f>
        <v>0</v>
      </c>
      <c r="N44" s="87">
        <f t="shared" si="35"/>
        <v>0</v>
      </c>
      <c r="O44" s="172">
        <f>IF((O19&lt;=Config!$C$72),0,Config!$C$70*O19)</f>
        <v>0</v>
      </c>
      <c r="P44" s="172">
        <f>IF((P19&lt;=Config!$C$72),0,Config!$C$70*P19)</f>
        <v>0</v>
      </c>
      <c r="Q44" s="172">
        <f>IF((Q19&lt;=Config!$C$72),0,Config!$C$70*Q19)</f>
        <v>0</v>
      </c>
      <c r="R44" s="172">
        <f>IF((R19&lt;=Config!$C$72),0,Config!$C$70*R19)</f>
        <v>0</v>
      </c>
      <c r="S44" s="172">
        <f>IF((S19&lt;=Config!$C$72),0,Config!$C$70*S19)</f>
        <v>0</v>
      </c>
      <c r="T44" s="172">
        <f>IF((T19&lt;=Config!$C$72),0,Config!$C$70*T19)</f>
        <v>0</v>
      </c>
      <c r="U44" s="172">
        <f>IF((U19&lt;=Config!$C$72),0,Config!$C$70*U19)</f>
        <v>0</v>
      </c>
      <c r="V44" s="172">
        <f>IF((V19&lt;=Config!$C$72),0,Config!$C$70*V19)</f>
        <v>0</v>
      </c>
      <c r="W44" s="172">
        <f>IF((W19&lt;=Config!$C$72),0,Config!$C$70*W19)</f>
        <v>0</v>
      </c>
      <c r="X44" s="172">
        <f>IF((X19&lt;=Config!$C$72),0,Config!$C$70*X19)</f>
        <v>0</v>
      </c>
      <c r="Y44" s="172">
        <f>IF((Y19&lt;=Config!$C$72),0,Config!$C$70*Y19)</f>
        <v>0</v>
      </c>
      <c r="Z44" s="172">
        <f>IF((Z19&lt;=Config!$C$72),0,Config!$C$70*Z19)</f>
        <v>0</v>
      </c>
      <c r="AA44" s="87">
        <f t="shared" si="36"/>
        <v>0</v>
      </c>
      <c r="AB44" s="172">
        <f>IF((AB19&lt;=(Config!$C$72*6)),0,Config!$C$70*AB19)</f>
        <v>0</v>
      </c>
      <c r="AC44" s="172">
        <f>IF((AC19&lt;=(Config!$C$72*6)),0,Config!$C$70*AC19)</f>
        <v>0</v>
      </c>
      <c r="AD44" s="87">
        <f t="shared" si="37"/>
        <v>0</v>
      </c>
      <c r="AE44" s="172">
        <f>IF((AE19&lt;=(Config!$C$72*6)),0,Config!$C$70*AE19)</f>
        <v>0</v>
      </c>
      <c r="AF44" s="172">
        <f>IF((AF19&lt;=(Config!$C$72*6)),0,Config!$C$70*AF19)</f>
        <v>0</v>
      </c>
      <c r="AG44" s="87">
        <f t="shared" si="38"/>
        <v>0</v>
      </c>
      <c r="AH44" s="172">
        <f>IF((AH19&lt;=(Config!$C$72*6)),0,Config!$C$70*AH19)</f>
        <v>0</v>
      </c>
      <c r="AI44" s="172">
        <f>IF((AI19&lt;=(Config!$C$72*6)),0,Config!$C$70*AI19)</f>
        <v>0</v>
      </c>
      <c r="AJ44" s="87">
        <f t="shared" si="39"/>
        <v>0</v>
      </c>
      <c r="AK44" s="100"/>
    </row>
    <row r="45" spans="1:37">
      <c r="A45" s="15"/>
      <c r="B45" s="172">
        <f>IF((B20&lt;=Config!$C$72),0,Config!$C$70*B20)</f>
        <v>0</v>
      </c>
      <c r="C45" s="172">
        <f>IF((C20&lt;=Config!$C$72),0,Config!$C$70*C20)</f>
        <v>0</v>
      </c>
      <c r="D45" s="172">
        <f>IF((D20&lt;=Config!$C$72),0,Config!$C$70*D20)</f>
        <v>0</v>
      </c>
      <c r="E45" s="172">
        <f>IF((E20&lt;=Config!$C$72),0,Config!$C$70*E20)</f>
        <v>0</v>
      </c>
      <c r="F45" s="172">
        <f>IF((F20&lt;=Config!$C$72),0,Config!$C$70*F20)</f>
        <v>0</v>
      </c>
      <c r="G45" s="172">
        <f>IF((G20&lt;=Config!$C$72),0,Config!$C$70*G20)</f>
        <v>0</v>
      </c>
      <c r="H45" s="172">
        <f>IF((H20&lt;=Config!$C$72),0,Config!$C$70*H20)</f>
        <v>0</v>
      </c>
      <c r="I45" s="172">
        <f>IF((I20&lt;=Config!$C$72),0,Config!$C$70*I20)</f>
        <v>0</v>
      </c>
      <c r="J45" s="172">
        <f>IF((J20&lt;=Config!$C$72),0,Config!$C$70*J20)</f>
        <v>0</v>
      </c>
      <c r="K45" s="172">
        <f>IF((K20&lt;=Config!$C$72),0,Config!$C$70*K20)</f>
        <v>0</v>
      </c>
      <c r="L45" s="172">
        <f>IF((L20&lt;=Config!$C$72),0,Config!$C$70*L20)</f>
        <v>0</v>
      </c>
      <c r="M45" s="172">
        <f>IF((M20&lt;=Config!$C$72),0,Config!$C$70*M20)</f>
        <v>0</v>
      </c>
      <c r="N45" s="87">
        <f t="shared" si="35"/>
        <v>0</v>
      </c>
      <c r="O45" s="172">
        <f>IF((O20&lt;=Config!$C$72),0,Config!$C$70*O20)</f>
        <v>0</v>
      </c>
      <c r="P45" s="172">
        <f>IF((P20&lt;=Config!$C$72),0,Config!$C$70*P20)</f>
        <v>0</v>
      </c>
      <c r="Q45" s="172">
        <f>IF((Q20&lt;=Config!$C$72),0,Config!$C$70*Q20)</f>
        <v>0</v>
      </c>
      <c r="R45" s="172">
        <f>IF((R20&lt;=Config!$C$72),0,Config!$C$70*R20)</f>
        <v>0</v>
      </c>
      <c r="S45" s="172">
        <f>IF((S20&lt;=Config!$C$72),0,Config!$C$70*S20)</f>
        <v>0</v>
      </c>
      <c r="T45" s="172">
        <f>IF((T20&lt;=Config!$C$72),0,Config!$C$70*T20)</f>
        <v>0</v>
      </c>
      <c r="U45" s="172">
        <f>IF((U20&lt;=Config!$C$72),0,Config!$C$70*U20)</f>
        <v>0</v>
      </c>
      <c r="V45" s="172">
        <f>IF((V20&lt;=Config!$C$72),0,Config!$C$70*V20)</f>
        <v>0</v>
      </c>
      <c r="W45" s="172">
        <f>IF((W20&lt;=Config!$C$72),0,Config!$C$70*W20)</f>
        <v>0</v>
      </c>
      <c r="X45" s="172">
        <f>IF((X20&lt;=Config!$C$72),0,Config!$C$70*X20)</f>
        <v>0</v>
      </c>
      <c r="Y45" s="172">
        <f>IF((Y20&lt;=Config!$C$72),0,Config!$C$70*Y20)</f>
        <v>0</v>
      </c>
      <c r="Z45" s="172">
        <f>IF((Z20&lt;=Config!$C$72),0,Config!$C$70*Z20)</f>
        <v>0</v>
      </c>
      <c r="AA45" s="87">
        <f t="shared" si="36"/>
        <v>0</v>
      </c>
      <c r="AB45" s="172">
        <f>IF((AB20&lt;=(Config!$C$72*6)),0,Config!$C$70*AB20)</f>
        <v>0</v>
      </c>
      <c r="AC45" s="172">
        <f>IF((AC20&lt;=(Config!$C$72*6)),0,Config!$C$70*AC20)</f>
        <v>0</v>
      </c>
      <c r="AD45" s="87">
        <f t="shared" si="37"/>
        <v>0</v>
      </c>
      <c r="AE45" s="172">
        <f>IF((AE20&lt;=(Config!$C$72*6)),0,Config!$C$70*AE20)</f>
        <v>0</v>
      </c>
      <c r="AF45" s="172">
        <f>IF((AF20&lt;=(Config!$C$72*6)),0,Config!$C$70*AF20)</f>
        <v>0</v>
      </c>
      <c r="AG45" s="87">
        <f t="shared" si="38"/>
        <v>0</v>
      </c>
      <c r="AH45" s="172">
        <f>IF((AH20&lt;=(Config!$C$72*6)),0,Config!$C$70*AH20)</f>
        <v>0</v>
      </c>
      <c r="AI45" s="172">
        <f>IF((AI20&lt;=(Config!$C$72*6)),0,Config!$C$70*AI20)</f>
        <v>0</v>
      </c>
      <c r="AJ45" s="87">
        <f t="shared" si="39"/>
        <v>0</v>
      </c>
      <c r="AK45" s="100"/>
    </row>
    <row r="46" spans="1:37">
      <c r="A46" s="15"/>
      <c r="B46" s="172">
        <f>IF((B21&lt;=Config!$C$72),0,Config!$C$70*B21)</f>
        <v>0</v>
      </c>
      <c r="C46" s="172">
        <f>IF((C21&lt;=Config!$C$72),0,Config!$C$70*C21)</f>
        <v>0</v>
      </c>
      <c r="D46" s="172">
        <f>IF((D21&lt;=Config!$C$72),0,Config!$C$70*D21)</f>
        <v>0</v>
      </c>
      <c r="E46" s="172">
        <f>IF((E21&lt;=Config!$C$72),0,Config!$C$70*E21)</f>
        <v>0</v>
      </c>
      <c r="F46" s="172">
        <f>IF((F21&lt;=Config!$C$72),0,Config!$C$70*F21)</f>
        <v>0</v>
      </c>
      <c r="G46" s="172">
        <f>IF((G21&lt;=Config!$C$72),0,Config!$C$70*G21)</f>
        <v>0</v>
      </c>
      <c r="H46" s="172">
        <f>IF((H21&lt;=Config!$C$72),0,Config!$C$70*H21)</f>
        <v>0</v>
      </c>
      <c r="I46" s="172">
        <f>IF((I21&lt;=Config!$C$72),0,Config!$C$70*I21)</f>
        <v>0</v>
      </c>
      <c r="J46" s="172">
        <f>IF((J21&lt;=Config!$C$72),0,Config!$C$70*J21)</f>
        <v>0</v>
      </c>
      <c r="K46" s="172">
        <f>IF((K21&lt;=Config!$C$72),0,Config!$C$70*K21)</f>
        <v>0</v>
      </c>
      <c r="L46" s="172">
        <f>IF((L21&lt;=Config!$C$72),0,Config!$C$70*L21)</f>
        <v>0</v>
      </c>
      <c r="M46" s="172">
        <f>IF((M21&lt;=Config!$C$72),0,Config!$C$70*M21)</f>
        <v>0</v>
      </c>
      <c r="N46" s="87">
        <f t="shared" si="35"/>
        <v>0</v>
      </c>
      <c r="O46" s="172">
        <f>IF((O21&lt;=Config!$C$72),0,Config!$C$70*O21)</f>
        <v>0</v>
      </c>
      <c r="P46" s="172">
        <f>IF((P21&lt;=Config!$C$72),0,Config!$C$70*P21)</f>
        <v>0</v>
      </c>
      <c r="Q46" s="172">
        <f>IF((Q21&lt;=Config!$C$72),0,Config!$C$70*Q21)</f>
        <v>0</v>
      </c>
      <c r="R46" s="172">
        <f>IF((R21&lt;=Config!$C$72),0,Config!$C$70*R21)</f>
        <v>0</v>
      </c>
      <c r="S46" s="172">
        <f>IF((S21&lt;=Config!$C$72),0,Config!$C$70*S21)</f>
        <v>0</v>
      </c>
      <c r="T46" s="172">
        <f>IF((T21&lt;=Config!$C$72),0,Config!$C$70*T21)</f>
        <v>0</v>
      </c>
      <c r="U46" s="172">
        <f>IF((U21&lt;=Config!$C$72),0,Config!$C$70*U21)</f>
        <v>0</v>
      </c>
      <c r="V46" s="172">
        <f>IF((V21&lt;=Config!$C$72),0,Config!$C$70*V21)</f>
        <v>0</v>
      </c>
      <c r="W46" s="172">
        <f>IF((W21&lt;=Config!$C$72),0,Config!$C$70*W21)</f>
        <v>0</v>
      </c>
      <c r="X46" s="172">
        <f>IF((X21&lt;=Config!$C$72),0,Config!$C$70*X21)</f>
        <v>0</v>
      </c>
      <c r="Y46" s="172">
        <f>IF((Y21&lt;=Config!$C$72),0,Config!$C$70*Y21)</f>
        <v>0</v>
      </c>
      <c r="Z46" s="172">
        <f>IF((Z21&lt;=Config!$C$72),0,Config!$C$70*Z21)</f>
        <v>0</v>
      </c>
      <c r="AA46" s="87">
        <f t="shared" si="36"/>
        <v>0</v>
      </c>
      <c r="AB46" s="172">
        <f>IF((AB21&lt;=(Config!$C$72*6)),0,Config!$C$70*AB21)</f>
        <v>0</v>
      </c>
      <c r="AC46" s="172">
        <f>IF((AC21&lt;=(Config!$C$72*6)),0,Config!$C$70*AC21)</f>
        <v>0</v>
      </c>
      <c r="AD46" s="87">
        <f t="shared" si="37"/>
        <v>0</v>
      </c>
      <c r="AE46" s="172">
        <f>IF((AE21&lt;=(Config!$C$72*6)),0,Config!$C$70*AE21)</f>
        <v>0</v>
      </c>
      <c r="AF46" s="172">
        <f>IF((AF21&lt;=(Config!$C$72*6)),0,Config!$C$70*AF21)</f>
        <v>0</v>
      </c>
      <c r="AG46" s="87">
        <f t="shared" si="38"/>
        <v>0</v>
      </c>
      <c r="AH46" s="172">
        <f>IF((AH21&lt;=(Config!$C$72*6)),0,Config!$C$70*AH21)</f>
        <v>0</v>
      </c>
      <c r="AI46" s="172">
        <f>IF((AI21&lt;=(Config!$C$72*6)),0,Config!$C$70*AI21)</f>
        <v>0</v>
      </c>
      <c r="AJ46" s="87">
        <f t="shared" si="39"/>
        <v>0</v>
      </c>
      <c r="AK46" s="100"/>
    </row>
    <row r="47" spans="1:37">
      <c r="A47" s="15"/>
      <c r="B47" s="172">
        <f>IF((B22&lt;=Config!$C$72),0,Config!$C$70*B22)</f>
        <v>0</v>
      </c>
      <c r="C47" s="172">
        <f>IF((C22&lt;=Config!$C$72),0,Config!$C$70*C22)</f>
        <v>0</v>
      </c>
      <c r="D47" s="172">
        <f>IF((D22&lt;=Config!$C$72),0,Config!$C$70*D22)</f>
        <v>0</v>
      </c>
      <c r="E47" s="172">
        <f>IF((E22&lt;=Config!$C$72),0,Config!$C$70*E22)</f>
        <v>0</v>
      </c>
      <c r="F47" s="172">
        <f>IF((F22&lt;=Config!$C$72),0,Config!$C$70*F22)</f>
        <v>0</v>
      </c>
      <c r="G47" s="172">
        <f>IF((G22&lt;=Config!$C$72),0,Config!$C$70*G22)</f>
        <v>0</v>
      </c>
      <c r="H47" s="172">
        <f>IF((H22&lt;=Config!$C$72),0,Config!$C$70*H22)</f>
        <v>0</v>
      </c>
      <c r="I47" s="172">
        <f>IF((I22&lt;=Config!$C$72),0,Config!$C$70*I22)</f>
        <v>0</v>
      </c>
      <c r="J47" s="172">
        <f>IF((J22&lt;=Config!$C$72),0,Config!$C$70*J22)</f>
        <v>0</v>
      </c>
      <c r="K47" s="172">
        <f>IF((K22&lt;=Config!$C$72),0,Config!$C$70*K22)</f>
        <v>0</v>
      </c>
      <c r="L47" s="172">
        <f>IF((L22&lt;=Config!$C$72),0,Config!$C$70*L22)</f>
        <v>0</v>
      </c>
      <c r="M47" s="172">
        <f>IF((M22&lt;=Config!$C$72),0,Config!$C$70*M22)</f>
        <v>0</v>
      </c>
      <c r="N47" s="87">
        <f t="shared" si="35"/>
        <v>0</v>
      </c>
      <c r="O47" s="172">
        <f>IF((O22&lt;=Config!$C$72),0,Config!$C$70*O22)</f>
        <v>0</v>
      </c>
      <c r="P47" s="172">
        <f>IF((P22&lt;=Config!$C$72),0,Config!$C$70*P22)</f>
        <v>0</v>
      </c>
      <c r="Q47" s="172">
        <f>IF((Q22&lt;=Config!$C$72),0,Config!$C$70*Q22)</f>
        <v>0</v>
      </c>
      <c r="R47" s="172">
        <f>IF((R22&lt;=Config!$C$72),0,Config!$C$70*R22)</f>
        <v>0</v>
      </c>
      <c r="S47" s="172">
        <f>IF((S22&lt;=Config!$C$72),0,Config!$C$70*S22)</f>
        <v>0</v>
      </c>
      <c r="T47" s="172">
        <f>IF((T22&lt;=Config!$C$72),0,Config!$C$70*T22)</f>
        <v>0</v>
      </c>
      <c r="U47" s="172">
        <f>IF((U22&lt;=Config!$C$72),0,Config!$C$70*U22)</f>
        <v>0</v>
      </c>
      <c r="V47" s="172">
        <f>IF((V22&lt;=Config!$C$72),0,Config!$C$70*V22)</f>
        <v>0</v>
      </c>
      <c r="W47" s="172">
        <f>IF((W22&lt;=Config!$C$72),0,Config!$C$70*W22)</f>
        <v>0</v>
      </c>
      <c r="X47" s="172">
        <f>IF((X22&lt;=Config!$C$72),0,Config!$C$70*X22)</f>
        <v>0</v>
      </c>
      <c r="Y47" s="172">
        <f>IF((Y22&lt;=Config!$C$72),0,Config!$C$70*Y22)</f>
        <v>0</v>
      </c>
      <c r="Z47" s="172">
        <f>IF((Z22&lt;=Config!$C$72),0,Config!$C$70*Z22)</f>
        <v>0</v>
      </c>
      <c r="AA47" s="87">
        <f t="shared" si="36"/>
        <v>0</v>
      </c>
      <c r="AB47" s="172">
        <f>IF((AB22&lt;=(Config!$C$72*6)),0,Config!$C$70*AB22)</f>
        <v>0</v>
      </c>
      <c r="AC47" s="172">
        <f>IF((AC22&lt;=(Config!$C$72*6)),0,Config!$C$70*AC22)</f>
        <v>0</v>
      </c>
      <c r="AD47" s="87">
        <f t="shared" si="37"/>
        <v>0</v>
      </c>
      <c r="AE47" s="172">
        <f>IF((AE22&lt;=(Config!$C$72*6)),0,Config!$C$70*AE22)</f>
        <v>0</v>
      </c>
      <c r="AF47" s="172">
        <f>IF((AF22&lt;=(Config!$C$72*6)),0,Config!$C$70*AF22)</f>
        <v>0</v>
      </c>
      <c r="AG47" s="87">
        <f t="shared" si="38"/>
        <v>0</v>
      </c>
      <c r="AH47" s="172">
        <f>IF((AH22&lt;=(Config!$C$72*6)),0,Config!$C$70*AH22)</f>
        <v>0</v>
      </c>
      <c r="AI47" s="172">
        <f>IF((AI22&lt;=(Config!$C$72*6)),0,Config!$C$70*AI22)</f>
        <v>0</v>
      </c>
      <c r="AJ47" s="87">
        <f t="shared" si="39"/>
        <v>0</v>
      </c>
      <c r="AK47" s="100"/>
    </row>
    <row r="48" spans="1:37">
      <c r="A48" s="15"/>
      <c r="B48" s="172">
        <f>IF((B23&lt;=Config!$C$72),0,Config!$C$70*B23)</f>
        <v>0</v>
      </c>
      <c r="C48" s="172">
        <f>IF((C23&lt;=Config!$C$72),0,Config!$C$70*C23)</f>
        <v>0</v>
      </c>
      <c r="D48" s="172">
        <f>IF((D23&lt;=Config!$C$72),0,Config!$C$70*D23)</f>
        <v>0</v>
      </c>
      <c r="E48" s="172">
        <f>IF((E23&lt;=Config!$C$72),0,Config!$C$70*E23)</f>
        <v>0</v>
      </c>
      <c r="F48" s="172">
        <f>IF((F23&lt;=Config!$C$72),0,Config!$C$70*F23)</f>
        <v>0</v>
      </c>
      <c r="G48" s="172">
        <f>IF((G23&lt;=Config!$C$72),0,Config!$C$70*G23)</f>
        <v>0</v>
      </c>
      <c r="H48" s="172">
        <f>IF((H23&lt;=Config!$C$72),0,Config!$C$70*H23)</f>
        <v>0</v>
      </c>
      <c r="I48" s="172">
        <f>IF((I23&lt;=Config!$C$72),0,Config!$C$70*I23)</f>
        <v>0</v>
      </c>
      <c r="J48" s="172">
        <f>IF((J23&lt;=Config!$C$72),0,Config!$C$70*J23)</f>
        <v>0</v>
      </c>
      <c r="K48" s="172">
        <f>IF((K23&lt;=Config!$C$72),0,Config!$C$70*K23)</f>
        <v>0</v>
      </c>
      <c r="L48" s="172">
        <f>IF((L23&lt;=Config!$C$72),0,Config!$C$70*L23)</f>
        <v>0</v>
      </c>
      <c r="M48" s="172">
        <f>IF((M23&lt;=Config!$C$72),0,Config!$C$70*M23)</f>
        <v>0</v>
      </c>
      <c r="N48" s="87">
        <f t="shared" si="35"/>
        <v>0</v>
      </c>
      <c r="O48" s="172">
        <f>IF((O23&lt;=Config!$C$72),0,Config!$C$70*O23)</f>
        <v>0</v>
      </c>
      <c r="P48" s="172">
        <f>IF((P23&lt;=Config!$C$72),0,Config!$C$70*P23)</f>
        <v>0</v>
      </c>
      <c r="Q48" s="172">
        <f>IF((Q23&lt;=Config!$C$72),0,Config!$C$70*Q23)</f>
        <v>0</v>
      </c>
      <c r="R48" s="172">
        <f>IF((R23&lt;=Config!$C$72),0,Config!$C$70*R23)</f>
        <v>0</v>
      </c>
      <c r="S48" s="172">
        <f>IF((S23&lt;=Config!$C$72),0,Config!$C$70*S23)</f>
        <v>0</v>
      </c>
      <c r="T48" s="172">
        <f>IF((T23&lt;=Config!$C$72),0,Config!$C$70*T23)</f>
        <v>0</v>
      </c>
      <c r="U48" s="172">
        <f>IF((U23&lt;=Config!$C$72),0,Config!$C$70*U23)</f>
        <v>0</v>
      </c>
      <c r="V48" s="172">
        <f>IF((V23&lt;=Config!$C$72),0,Config!$C$70*V23)</f>
        <v>0</v>
      </c>
      <c r="W48" s="172">
        <f>IF((W23&lt;=Config!$C$72),0,Config!$C$70*W23)</f>
        <v>0</v>
      </c>
      <c r="X48" s="172">
        <f>IF((X23&lt;=Config!$C$72),0,Config!$C$70*X23)</f>
        <v>0</v>
      </c>
      <c r="Y48" s="172">
        <f>IF((Y23&lt;=Config!$C$72),0,Config!$C$70*Y23)</f>
        <v>0</v>
      </c>
      <c r="Z48" s="172">
        <f>IF((Z23&lt;=Config!$C$72),0,Config!$C$70*Z23)</f>
        <v>0</v>
      </c>
      <c r="AA48" s="87">
        <f t="shared" si="36"/>
        <v>0</v>
      </c>
      <c r="AB48" s="172">
        <f>IF((AB23&lt;=(Config!$C$72*6)),0,Config!$C$70*AB23)</f>
        <v>0</v>
      </c>
      <c r="AC48" s="172">
        <f>IF((AC23&lt;=(Config!$C$72*6)),0,Config!$C$70*AC23)</f>
        <v>0</v>
      </c>
      <c r="AD48" s="87">
        <f t="shared" si="37"/>
        <v>0</v>
      </c>
      <c r="AE48" s="172">
        <f>IF((AE23&lt;=(Config!$C$72*6)),0,Config!$C$70*AE23)</f>
        <v>0</v>
      </c>
      <c r="AF48" s="172">
        <f>IF((AF23&lt;=(Config!$C$72*6)),0,Config!$C$70*AF23)</f>
        <v>0</v>
      </c>
      <c r="AG48" s="87">
        <f t="shared" si="38"/>
        <v>0</v>
      </c>
      <c r="AH48" s="172">
        <f>IF((AH23&lt;=(Config!$C$72*6)),0,Config!$C$70*AH23)</f>
        <v>0</v>
      </c>
      <c r="AI48" s="172">
        <f>IF((AI23&lt;=(Config!$C$72*6)),0,Config!$C$70*AI23)</f>
        <v>0</v>
      </c>
      <c r="AJ48" s="87">
        <f t="shared" si="39"/>
        <v>0</v>
      </c>
      <c r="AK48" s="100"/>
    </row>
    <row r="49" spans="1:37">
      <c r="A49" s="15"/>
      <c r="B49" s="172">
        <f>IF((B24&lt;=Config!$C$72),0,Config!$C$70*B24)</f>
        <v>0</v>
      </c>
      <c r="C49" s="172">
        <f>IF((C24&lt;=Config!$C$72),0,Config!$C$70*C24)</f>
        <v>0</v>
      </c>
      <c r="D49" s="172">
        <f>IF((D24&lt;=Config!$C$72),0,Config!$C$70*D24)</f>
        <v>0</v>
      </c>
      <c r="E49" s="172">
        <f>IF((E24&lt;=Config!$C$72),0,Config!$C$70*E24)</f>
        <v>0</v>
      </c>
      <c r="F49" s="172">
        <f>IF((F24&lt;=Config!$C$72),0,Config!$C$70*F24)</f>
        <v>0</v>
      </c>
      <c r="G49" s="172">
        <f>IF((G24&lt;=Config!$C$72),0,Config!$C$70*G24)</f>
        <v>0</v>
      </c>
      <c r="H49" s="172">
        <f>IF((H24&lt;=Config!$C$72),0,Config!$C$70*H24)</f>
        <v>0</v>
      </c>
      <c r="I49" s="172">
        <f>IF((I24&lt;=Config!$C$72),0,Config!$C$70*I24)</f>
        <v>0</v>
      </c>
      <c r="J49" s="172">
        <f>IF((J24&lt;=Config!$C$72),0,Config!$C$70*J24)</f>
        <v>0</v>
      </c>
      <c r="K49" s="172">
        <f>IF((K24&lt;=Config!$C$72),0,Config!$C$70*K24)</f>
        <v>0</v>
      </c>
      <c r="L49" s="172">
        <f>IF((L24&lt;=Config!$C$72),0,Config!$C$70*L24)</f>
        <v>0</v>
      </c>
      <c r="M49" s="172">
        <f>IF((M24&lt;=Config!$C$72),0,Config!$C$70*M24)</f>
        <v>0</v>
      </c>
      <c r="N49" s="87">
        <f t="shared" si="35"/>
        <v>0</v>
      </c>
      <c r="O49" s="172">
        <f>IF((O24&lt;=Config!$C$72),0,Config!$C$70*O24)</f>
        <v>0</v>
      </c>
      <c r="P49" s="172">
        <f>IF((P24&lt;=Config!$C$72),0,Config!$C$70*P24)</f>
        <v>0</v>
      </c>
      <c r="Q49" s="172">
        <f>IF((Q24&lt;=Config!$C$72),0,Config!$C$70*Q24)</f>
        <v>0</v>
      </c>
      <c r="R49" s="172">
        <f>IF((R24&lt;=Config!$C$72),0,Config!$C$70*R24)</f>
        <v>0</v>
      </c>
      <c r="S49" s="172">
        <f>IF((S24&lt;=Config!$C$72),0,Config!$C$70*S24)</f>
        <v>0</v>
      </c>
      <c r="T49" s="172">
        <f>IF((T24&lt;=Config!$C$72),0,Config!$C$70*T24)</f>
        <v>0</v>
      </c>
      <c r="U49" s="172">
        <f>IF((U24&lt;=Config!$C$72),0,Config!$C$70*U24)</f>
        <v>0</v>
      </c>
      <c r="V49" s="172">
        <f>IF((V24&lt;=Config!$C$72),0,Config!$C$70*V24)</f>
        <v>0</v>
      </c>
      <c r="W49" s="172">
        <f>IF((W24&lt;=Config!$C$72),0,Config!$C$70*W24)</f>
        <v>0</v>
      </c>
      <c r="X49" s="172">
        <f>IF((X24&lt;=Config!$C$72),0,Config!$C$70*X24)</f>
        <v>0</v>
      </c>
      <c r="Y49" s="172">
        <f>IF((Y24&lt;=Config!$C$72),0,Config!$C$70*Y24)</f>
        <v>0</v>
      </c>
      <c r="Z49" s="172">
        <f>IF((Z24&lt;=Config!$C$72),0,Config!$C$70*Z24)</f>
        <v>0</v>
      </c>
      <c r="AA49" s="87">
        <f t="shared" si="36"/>
        <v>0</v>
      </c>
      <c r="AB49" s="172">
        <f>IF((AB24&lt;=(Config!$C$72*6)),0,Config!$C$70*AB24)</f>
        <v>0</v>
      </c>
      <c r="AC49" s="172">
        <f>IF((AC24&lt;=(Config!$C$72*6)),0,Config!$C$70*AC24)</f>
        <v>0</v>
      </c>
      <c r="AD49" s="87">
        <f t="shared" si="37"/>
        <v>0</v>
      </c>
      <c r="AE49" s="172">
        <f>IF((AE24&lt;=(Config!$C$72*6)),0,Config!$C$70*AE24)</f>
        <v>0</v>
      </c>
      <c r="AF49" s="172">
        <f>IF((AF24&lt;=(Config!$C$72*6)),0,Config!$C$70*AF24)</f>
        <v>0</v>
      </c>
      <c r="AG49" s="87">
        <f t="shared" si="38"/>
        <v>0</v>
      </c>
      <c r="AH49" s="172">
        <f>IF((AH24&lt;=(Config!$C$72*6)),0,Config!$C$70*AH24)</f>
        <v>0</v>
      </c>
      <c r="AI49" s="172">
        <f>IF((AI24&lt;=(Config!$C$72*6)),0,Config!$C$70*AI24)</f>
        <v>0</v>
      </c>
      <c r="AJ49" s="87">
        <f t="shared" si="39"/>
        <v>0</v>
      </c>
      <c r="AK49" s="100"/>
    </row>
    <row r="50" spans="1:37">
      <c r="A50" s="15"/>
      <c r="B50" s="172">
        <f>IF((B25&lt;=Config!$C$72),0,Config!$C$70*B25)</f>
        <v>0</v>
      </c>
      <c r="C50" s="172">
        <f>IF((C25&lt;=Config!$C$72),0,Config!$C$70*C25)</f>
        <v>0</v>
      </c>
      <c r="D50" s="172">
        <f>IF((D25&lt;=Config!$C$72),0,Config!$C$70*D25)</f>
        <v>0</v>
      </c>
      <c r="E50" s="172">
        <f>IF((E25&lt;=Config!$C$72),0,Config!$C$70*E25)</f>
        <v>0</v>
      </c>
      <c r="F50" s="172">
        <f>IF((F25&lt;=Config!$C$72),0,Config!$C$70*F25)</f>
        <v>0</v>
      </c>
      <c r="G50" s="172">
        <f>IF((G25&lt;=Config!$C$72),0,Config!$C$70*G25)</f>
        <v>0</v>
      </c>
      <c r="H50" s="172">
        <f>IF((H25&lt;=Config!$C$72),0,Config!$C$70*H25)</f>
        <v>0</v>
      </c>
      <c r="I50" s="172">
        <f>IF((I25&lt;=Config!$C$72),0,Config!$C$70*I25)</f>
        <v>0</v>
      </c>
      <c r="J50" s="172">
        <f>IF((J25&lt;=Config!$C$72),0,Config!$C$70*J25)</f>
        <v>0</v>
      </c>
      <c r="K50" s="172">
        <f>IF((K25&lt;=Config!$C$72),0,Config!$C$70*K25)</f>
        <v>0</v>
      </c>
      <c r="L50" s="172">
        <f>IF((L25&lt;=Config!$C$72),0,Config!$C$70*L25)</f>
        <v>0</v>
      </c>
      <c r="M50" s="172">
        <f>IF((M25&lt;=Config!$C$72),0,Config!$C$70*M25)</f>
        <v>0</v>
      </c>
      <c r="N50" s="87">
        <f t="shared" si="35"/>
        <v>0</v>
      </c>
      <c r="O50" s="172">
        <f>IF((O25&lt;=Config!$C$72),0,Config!$C$70*O25)</f>
        <v>0</v>
      </c>
      <c r="P50" s="172">
        <f>IF((P25&lt;=Config!$C$72),0,Config!$C$70*P25)</f>
        <v>0</v>
      </c>
      <c r="Q50" s="172">
        <f>IF((Q25&lt;=Config!$C$72),0,Config!$C$70*Q25)</f>
        <v>0</v>
      </c>
      <c r="R50" s="172">
        <f>IF((R25&lt;=Config!$C$72),0,Config!$C$70*R25)</f>
        <v>0</v>
      </c>
      <c r="S50" s="172">
        <f>IF((S25&lt;=Config!$C$72),0,Config!$C$70*S25)</f>
        <v>0</v>
      </c>
      <c r="T50" s="172">
        <f>IF((T25&lt;=Config!$C$72),0,Config!$C$70*T25)</f>
        <v>0</v>
      </c>
      <c r="U50" s="172">
        <f>IF((U25&lt;=Config!$C$72),0,Config!$C$70*U25)</f>
        <v>0</v>
      </c>
      <c r="V50" s="172">
        <f>IF((V25&lt;=Config!$C$72),0,Config!$C$70*V25)</f>
        <v>0</v>
      </c>
      <c r="W50" s="172">
        <f>IF((W25&lt;=Config!$C$72),0,Config!$C$70*W25)</f>
        <v>0</v>
      </c>
      <c r="X50" s="172">
        <f>IF((X25&lt;=Config!$C$72),0,Config!$C$70*X25)</f>
        <v>0</v>
      </c>
      <c r="Y50" s="172">
        <f>IF((Y25&lt;=Config!$C$72),0,Config!$C$70*Y25)</f>
        <v>0</v>
      </c>
      <c r="Z50" s="172">
        <f>IF((Z25&lt;=Config!$C$72),0,Config!$C$70*Z25)</f>
        <v>0</v>
      </c>
      <c r="AA50" s="87">
        <f t="shared" si="36"/>
        <v>0</v>
      </c>
      <c r="AB50" s="172">
        <f>IF((AB25&lt;=(Config!$C$72*6)),0,Config!$C$70*AB25)</f>
        <v>0</v>
      </c>
      <c r="AC50" s="172">
        <f>IF((AC25&lt;=(Config!$C$72*6)),0,Config!$C$70*AC25)</f>
        <v>0</v>
      </c>
      <c r="AD50" s="87">
        <f t="shared" si="37"/>
        <v>0</v>
      </c>
      <c r="AE50" s="172">
        <f>IF((AE25&lt;=(Config!$C$72*6)),0,Config!$C$70*AE25)</f>
        <v>0</v>
      </c>
      <c r="AF50" s="172">
        <f>IF((AF25&lt;=(Config!$C$72*6)),0,Config!$C$70*AF25)</f>
        <v>0</v>
      </c>
      <c r="AG50" s="87">
        <f t="shared" si="38"/>
        <v>0</v>
      </c>
      <c r="AH50" s="172">
        <f>IF((AH25&lt;=(Config!$C$72*6)),0,Config!$C$70*AH25)</f>
        <v>0</v>
      </c>
      <c r="AI50" s="172">
        <f>IF((AI25&lt;=(Config!$C$72*6)),0,Config!$C$70*AI25)</f>
        <v>0</v>
      </c>
      <c r="AJ50" s="87">
        <f t="shared" si="39"/>
        <v>0</v>
      </c>
      <c r="AK50" s="100"/>
    </row>
    <row r="51" spans="1:37" s="15" customFormat="1">
      <c r="B51" s="172">
        <f>IF((B26&lt;=Config!$C$72),0,Config!$C$70*B26)</f>
        <v>0</v>
      </c>
      <c r="C51" s="172">
        <f>IF((C26&lt;=Config!$C$72),0,Config!$C$70*C26)</f>
        <v>0</v>
      </c>
      <c r="D51" s="172">
        <f>IF((D26&lt;=Config!$C$72),0,Config!$C$70*D26)</f>
        <v>0</v>
      </c>
      <c r="E51" s="172">
        <f>IF((E26&lt;=Config!$C$72),0,Config!$C$70*E26)</f>
        <v>0</v>
      </c>
      <c r="F51" s="172">
        <f>IF((F26&lt;=Config!$C$72),0,Config!$C$70*F26)</f>
        <v>0</v>
      </c>
      <c r="G51" s="172">
        <f>IF((G26&lt;=Config!$C$72),0,Config!$C$70*G26)</f>
        <v>0</v>
      </c>
      <c r="H51" s="172">
        <f>IF((H26&lt;=Config!$C$72),0,Config!$C$70*H26)</f>
        <v>0</v>
      </c>
      <c r="I51" s="172">
        <f>IF((I26&lt;=Config!$C$72),0,Config!$C$70*I26)</f>
        <v>0</v>
      </c>
      <c r="J51" s="172">
        <f>IF((J26&lt;=Config!$C$72),0,Config!$C$70*J26)</f>
        <v>0</v>
      </c>
      <c r="K51" s="172">
        <f>IF((K26&lt;=Config!$C$72),0,Config!$C$70*K26)</f>
        <v>0</v>
      </c>
      <c r="L51" s="172">
        <f>IF((L26&lt;=Config!$C$72),0,Config!$C$70*L26)</f>
        <v>0</v>
      </c>
      <c r="M51" s="172">
        <f>IF((M26&lt;=Config!$C$72),0,Config!$C$70*M26)</f>
        <v>0</v>
      </c>
      <c r="N51" s="87">
        <f t="shared" si="35"/>
        <v>0</v>
      </c>
      <c r="O51" s="172">
        <f>IF((O26&lt;=Config!$C$72),0,Config!$C$70*O26)</f>
        <v>0</v>
      </c>
      <c r="P51" s="172">
        <f>IF((P26&lt;=Config!$C$72),0,Config!$C$70*P26)</f>
        <v>0</v>
      </c>
      <c r="Q51" s="172">
        <f>IF((Q26&lt;=Config!$C$72),0,Config!$C$70*Q26)</f>
        <v>0</v>
      </c>
      <c r="R51" s="172">
        <f>IF((R26&lt;=Config!$C$72),0,Config!$C$70*R26)</f>
        <v>0</v>
      </c>
      <c r="S51" s="172">
        <f>IF((S26&lt;=Config!$C$72),0,Config!$C$70*S26)</f>
        <v>0</v>
      </c>
      <c r="T51" s="172">
        <f>IF((T26&lt;=Config!$C$72),0,Config!$C$70*T26)</f>
        <v>0</v>
      </c>
      <c r="U51" s="172">
        <f>IF((U26&lt;=Config!$C$72),0,Config!$C$70*U26)</f>
        <v>0</v>
      </c>
      <c r="V51" s="172">
        <f>IF((V26&lt;=Config!$C$72),0,Config!$C$70*V26)</f>
        <v>0</v>
      </c>
      <c r="W51" s="172">
        <f>IF((W26&lt;=Config!$C$72),0,Config!$C$70*W26)</f>
        <v>0</v>
      </c>
      <c r="X51" s="172">
        <f>IF((X26&lt;=Config!$C$72),0,Config!$C$70*X26)</f>
        <v>0</v>
      </c>
      <c r="Y51" s="172">
        <f>IF((Y26&lt;=Config!$C$72),0,Config!$C$70*Y26)</f>
        <v>0</v>
      </c>
      <c r="Z51" s="172">
        <f>IF((Z26&lt;=Config!$C$72),0,Config!$C$70*Z26)</f>
        <v>0</v>
      </c>
      <c r="AA51" s="87">
        <f t="shared" si="36"/>
        <v>0</v>
      </c>
      <c r="AB51" s="172">
        <f>IF((AB26&lt;=(Config!$C$72*6)),0,Config!$C$70*AB26)</f>
        <v>0</v>
      </c>
      <c r="AC51" s="172">
        <f>IF((AC26&lt;=(Config!$C$72*6)),0,Config!$C$70*AC26)</f>
        <v>0</v>
      </c>
      <c r="AD51" s="87">
        <f t="shared" si="37"/>
        <v>0</v>
      </c>
      <c r="AE51" s="172">
        <f>IF((AE26&lt;=(Config!$C$72*6)),0,Config!$C$70*AE26)</f>
        <v>0</v>
      </c>
      <c r="AF51" s="172">
        <f>IF((AF26&lt;=(Config!$C$72*6)),0,Config!$C$70*AF26)</f>
        <v>0</v>
      </c>
      <c r="AG51" s="87">
        <f t="shared" si="38"/>
        <v>0</v>
      </c>
      <c r="AH51" s="172">
        <f>IF((AH26&lt;=(Config!$C$72*6)),0,Config!$C$70*AH26)</f>
        <v>0</v>
      </c>
      <c r="AI51" s="172">
        <f>IF((AI26&lt;=(Config!$C$72*6)),0,Config!$C$70*AI26)</f>
        <v>0</v>
      </c>
      <c r="AJ51" s="87">
        <f t="shared" si="39"/>
        <v>0</v>
      </c>
      <c r="AK51" s="100"/>
    </row>
    <row r="52" spans="1:37" s="15" customFormat="1">
      <c r="B52" s="172">
        <f>IF((B27&lt;=Config!$C$72),0,Config!$C$70*B27)</f>
        <v>0</v>
      </c>
      <c r="C52" s="172">
        <f>IF((C27&lt;=Config!$C$72),0,Config!$C$70*C27)</f>
        <v>0</v>
      </c>
      <c r="D52" s="172">
        <f>IF((D27&lt;=Config!$C$72),0,Config!$C$70*D27)</f>
        <v>0</v>
      </c>
      <c r="E52" s="172">
        <f>IF((E27&lt;=Config!$C$72),0,Config!$C$70*E27)</f>
        <v>0</v>
      </c>
      <c r="F52" s="172">
        <f>IF((F27&lt;=Config!$C$72),0,Config!$C$70*F27)</f>
        <v>0</v>
      </c>
      <c r="G52" s="172">
        <f>IF((G27&lt;=Config!$C$72),0,Config!$C$70*G27)</f>
        <v>0</v>
      </c>
      <c r="H52" s="172">
        <f>IF((H27&lt;=Config!$C$72),0,Config!$C$70*H27)</f>
        <v>0</v>
      </c>
      <c r="I52" s="172">
        <f>IF((I27&lt;=Config!$C$72),0,Config!$C$70*I27)</f>
        <v>0</v>
      </c>
      <c r="J52" s="172">
        <f>IF((J27&lt;=Config!$C$72),0,Config!$C$70*J27)</f>
        <v>0</v>
      </c>
      <c r="K52" s="172">
        <f>IF((K27&lt;=Config!$C$72),0,Config!$C$70*K27)</f>
        <v>0</v>
      </c>
      <c r="L52" s="172">
        <f>IF((L27&lt;=Config!$C$72),0,Config!$C$70*L27)</f>
        <v>0</v>
      </c>
      <c r="M52" s="172">
        <f>IF((M27&lt;=Config!$C$72),0,Config!$C$70*M27)</f>
        <v>0</v>
      </c>
      <c r="N52" s="87">
        <f t="shared" si="35"/>
        <v>0</v>
      </c>
      <c r="O52" s="172">
        <f>IF((O27&lt;=Config!$C$72),0,Config!$C$70*O27)</f>
        <v>0</v>
      </c>
      <c r="P52" s="172">
        <f>IF((P27&lt;=Config!$C$72),0,Config!$C$70*P27)</f>
        <v>0</v>
      </c>
      <c r="Q52" s="172">
        <f>IF((Q27&lt;=Config!$C$72),0,Config!$C$70*Q27)</f>
        <v>0</v>
      </c>
      <c r="R52" s="172">
        <f>IF((R27&lt;=Config!$C$72),0,Config!$C$70*R27)</f>
        <v>0</v>
      </c>
      <c r="S52" s="172">
        <f>IF((S27&lt;=Config!$C$72),0,Config!$C$70*S27)</f>
        <v>0</v>
      </c>
      <c r="T52" s="172">
        <f>IF((T27&lt;=Config!$C$72),0,Config!$C$70*T27)</f>
        <v>0</v>
      </c>
      <c r="U52" s="172">
        <f>IF((U27&lt;=Config!$C$72),0,Config!$C$70*U27)</f>
        <v>0</v>
      </c>
      <c r="V52" s="172">
        <f>IF((V27&lt;=Config!$C$72),0,Config!$C$70*V27)</f>
        <v>0</v>
      </c>
      <c r="W52" s="172">
        <f>IF((W27&lt;=Config!$C$72),0,Config!$C$70*W27)</f>
        <v>0</v>
      </c>
      <c r="X52" s="172">
        <f>IF((X27&lt;=Config!$C$72),0,Config!$C$70*X27)</f>
        <v>0</v>
      </c>
      <c r="Y52" s="172">
        <f>IF((Y27&lt;=Config!$C$72),0,Config!$C$70*Y27)</f>
        <v>0</v>
      </c>
      <c r="Z52" s="172">
        <f>IF((Z27&lt;=Config!$C$72),0,Config!$C$70*Z27)</f>
        <v>0</v>
      </c>
      <c r="AA52" s="87">
        <f t="shared" si="36"/>
        <v>0</v>
      </c>
      <c r="AB52" s="172">
        <f>IF((AB27&lt;=(Config!$C$72*6)),0,Config!$C$70*AB27)</f>
        <v>0</v>
      </c>
      <c r="AC52" s="172">
        <f>IF((AC27&lt;=(Config!$C$72*6)),0,Config!$C$70*AC27)</f>
        <v>0</v>
      </c>
      <c r="AD52" s="87">
        <f t="shared" si="37"/>
        <v>0</v>
      </c>
      <c r="AE52" s="172">
        <f>IF((AE27&lt;=(Config!$C$72*6)),0,Config!$C$70*AE27)</f>
        <v>0</v>
      </c>
      <c r="AF52" s="172">
        <f>IF((AF27&lt;=(Config!$C$72*6)),0,Config!$C$70*AF27)</f>
        <v>0</v>
      </c>
      <c r="AG52" s="87">
        <f t="shared" si="38"/>
        <v>0</v>
      </c>
      <c r="AH52" s="172">
        <f>IF((AH27&lt;=(Config!$C$72*6)),0,Config!$C$70*AH27)</f>
        <v>0</v>
      </c>
      <c r="AI52" s="172">
        <f>IF((AI27&lt;=(Config!$C$72*6)),0,Config!$C$70*AI27)</f>
        <v>0</v>
      </c>
      <c r="AJ52" s="87">
        <f t="shared" si="39"/>
        <v>0</v>
      </c>
      <c r="AK52" s="100"/>
    </row>
    <row r="53" spans="1:37" s="15" customFormat="1">
      <c r="B53" s="172">
        <f>IF((B28&lt;=Config!$C$72),0,Config!$C$70*B28)</f>
        <v>0</v>
      </c>
      <c r="C53" s="172">
        <f>IF((C28&lt;=Config!$C$72),0,Config!$C$70*C28)</f>
        <v>0</v>
      </c>
      <c r="D53" s="172">
        <f>IF((D28&lt;=Config!$C$72),0,Config!$C$70*D28)</f>
        <v>0</v>
      </c>
      <c r="E53" s="172">
        <f>IF((E28&lt;=Config!$C$72),0,Config!$C$70*E28)</f>
        <v>0</v>
      </c>
      <c r="F53" s="172">
        <f>IF((F28&lt;=Config!$C$72),0,Config!$C$70*F28)</f>
        <v>0</v>
      </c>
      <c r="G53" s="172">
        <f>IF((G28&lt;=Config!$C$72),0,Config!$C$70*G28)</f>
        <v>0</v>
      </c>
      <c r="H53" s="172">
        <f>IF((H28&lt;=Config!$C$72),0,Config!$C$70*H28)</f>
        <v>0</v>
      </c>
      <c r="I53" s="172">
        <f>IF((I28&lt;=Config!$C$72),0,Config!$C$70*I28)</f>
        <v>0</v>
      </c>
      <c r="J53" s="172">
        <f>IF((J28&lt;=Config!$C$72),0,Config!$C$70*J28)</f>
        <v>0</v>
      </c>
      <c r="K53" s="172">
        <f>IF((K28&lt;=Config!$C$72),0,Config!$C$70*K28)</f>
        <v>0</v>
      </c>
      <c r="L53" s="172">
        <f>IF((L28&lt;=Config!$C$72),0,Config!$C$70*L28)</f>
        <v>0</v>
      </c>
      <c r="M53" s="172">
        <f>IF((M28&lt;=Config!$C$72),0,Config!$C$70*M28)</f>
        <v>0</v>
      </c>
      <c r="N53" s="87">
        <f t="shared" si="35"/>
        <v>0</v>
      </c>
      <c r="O53" s="172">
        <f>IF((O28&lt;=Config!$C$72),0,Config!$C$70*O28)</f>
        <v>0</v>
      </c>
      <c r="P53" s="172">
        <f>IF((P28&lt;=Config!$C$72),0,Config!$C$70*P28)</f>
        <v>0</v>
      </c>
      <c r="Q53" s="172">
        <f>IF((Q28&lt;=Config!$C$72),0,Config!$C$70*Q28)</f>
        <v>0</v>
      </c>
      <c r="R53" s="172">
        <f>IF((R28&lt;=Config!$C$72),0,Config!$C$70*R28)</f>
        <v>0</v>
      </c>
      <c r="S53" s="172">
        <f>IF((S28&lt;=Config!$C$72),0,Config!$C$70*S28)</f>
        <v>0</v>
      </c>
      <c r="T53" s="172">
        <f>IF((T28&lt;=Config!$C$72),0,Config!$C$70*T28)</f>
        <v>0</v>
      </c>
      <c r="U53" s="172">
        <f>IF((U28&lt;=Config!$C$72),0,Config!$C$70*U28)</f>
        <v>0</v>
      </c>
      <c r="V53" s="172">
        <f>IF((V28&lt;=Config!$C$72),0,Config!$C$70*V28)</f>
        <v>0</v>
      </c>
      <c r="W53" s="172">
        <f>IF((W28&lt;=Config!$C$72),0,Config!$C$70*W28)</f>
        <v>0</v>
      </c>
      <c r="X53" s="172">
        <f>IF((X28&lt;=Config!$C$72),0,Config!$C$70*X28)</f>
        <v>0</v>
      </c>
      <c r="Y53" s="172">
        <f>IF((Y28&lt;=Config!$C$72),0,Config!$C$70*Y28)</f>
        <v>0</v>
      </c>
      <c r="Z53" s="172">
        <f>IF((Z28&lt;=Config!$C$72),0,Config!$C$70*Z28)</f>
        <v>0</v>
      </c>
      <c r="AA53" s="87">
        <f t="shared" si="36"/>
        <v>0</v>
      </c>
      <c r="AB53" s="172">
        <f>IF((AB28&lt;=(Config!$C$72*6)),0,Config!$C$70*AB28)</f>
        <v>0</v>
      </c>
      <c r="AC53" s="172">
        <f>IF((AC28&lt;=(Config!$C$72*6)),0,Config!$C$70*AC28)</f>
        <v>0</v>
      </c>
      <c r="AD53" s="87">
        <f t="shared" si="37"/>
        <v>0</v>
      </c>
      <c r="AE53" s="172">
        <f>IF((AE28&lt;=(Config!$C$72*6)),0,Config!$C$70*AE28)</f>
        <v>0</v>
      </c>
      <c r="AF53" s="172">
        <f>IF((AF28&lt;=(Config!$C$72*6)),0,Config!$C$70*AF28)</f>
        <v>0</v>
      </c>
      <c r="AG53" s="87">
        <f t="shared" si="38"/>
        <v>0</v>
      </c>
      <c r="AH53" s="172">
        <f>IF((AH28&lt;=(Config!$C$72*6)),0,Config!$C$70*AH28)</f>
        <v>0</v>
      </c>
      <c r="AI53" s="172">
        <f>IF((AI28&lt;=(Config!$C$72*6)),0,Config!$C$70*AI28)</f>
        <v>0</v>
      </c>
      <c r="AJ53" s="87">
        <f t="shared" si="39"/>
        <v>0</v>
      </c>
      <c r="AK53" s="100"/>
    </row>
    <row r="54" spans="1:37" s="15" customFormat="1">
      <c r="B54" s="172">
        <f>IF((B29&lt;=Config!$C$72),0,Config!$C$70*B29)</f>
        <v>0</v>
      </c>
      <c r="C54" s="172">
        <f>IF((C29&lt;=Config!$C$72),0,Config!$C$70*C29)</f>
        <v>0</v>
      </c>
      <c r="D54" s="172">
        <f>IF((D29&lt;=Config!$C$72),0,Config!$C$70*D29)</f>
        <v>0</v>
      </c>
      <c r="E54" s="172">
        <f>IF((E29&lt;=Config!$C$72),0,Config!$C$70*E29)</f>
        <v>0</v>
      </c>
      <c r="F54" s="172">
        <f>IF((F29&lt;=Config!$C$72),0,Config!$C$70*F29)</f>
        <v>0</v>
      </c>
      <c r="G54" s="172">
        <f>IF((G29&lt;=Config!$C$72),0,Config!$C$70*G29)</f>
        <v>0</v>
      </c>
      <c r="H54" s="172">
        <f>IF((H29&lt;=Config!$C$72),0,Config!$C$70*H29)</f>
        <v>0</v>
      </c>
      <c r="I54" s="172">
        <f>IF((I29&lt;=Config!$C$72),0,Config!$C$70*I29)</f>
        <v>0</v>
      </c>
      <c r="J54" s="172">
        <f>IF((J29&lt;=Config!$C$72),0,Config!$C$70*J29)</f>
        <v>0</v>
      </c>
      <c r="K54" s="172">
        <f>IF((K29&lt;=Config!$C$72),0,Config!$C$70*K29)</f>
        <v>0</v>
      </c>
      <c r="L54" s="172">
        <f>IF((L29&lt;=Config!$C$72),0,Config!$C$70*L29)</f>
        <v>0</v>
      </c>
      <c r="M54" s="172">
        <f>IF((M29&lt;=Config!$C$72),0,Config!$C$70*M29)</f>
        <v>0</v>
      </c>
      <c r="N54" s="87">
        <f t="shared" si="35"/>
        <v>0</v>
      </c>
      <c r="O54" s="172">
        <f>IF((O29&lt;=Config!$C$72),0,Config!$C$70*O29)</f>
        <v>0</v>
      </c>
      <c r="P54" s="172">
        <f>IF((P29&lt;=Config!$C$72),0,Config!$C$70*P29)</f>
        <v>0</v>
      </c>
      <c r="Q54" s="172">
        <f>IF((Q29&lt;=Config!$C$72),0,Config!$C$70*Q29)</f>
        <v>0</v>
      </c>
      <c r="R54" s="172">
        <f>IF((R29&lt;=Config!$C$72),0,Config!$C$70*R29)</f>
        <v>0</v>
      </c>
      <c r="S54" s="172">
        <f>IF((S29&lt;=Config!$C$72),0,Config!$C$70*S29)</f>
        <v>0</v>
      </c>
      <c r="T54" s="172">
        <f>IF((T29&lt;=Config!$C$72),0,Config!$C$70*T29)</f>
        <v>0</v>
      </c>
      <c r="U54" s="172">
        <f>IF((U29&lt;=Config!$C$72),0,Config!$C$70*U29)</f>
        <v>0</v>
      </c>
      <c r="V54" s="172">
        <f>IF((V29&lt;=Config!$C$72),0,Config!$C$70*V29)</f>
        <v>0</v>
      </c>
      <c r="W54" s="172">
        <f>IF((W29&lt;=Config!$C$72),0,Config!$C$70*W29)</f>
        <v>0</v>
      </c>
      <c r="X54" s="172">
        <f>IF((X29&lt;=Config!$C$72),0,Config!$C$70*X29)</f>
        <v>0</v>
      </c>
      <c r="Y54" s="172">
        <f>IF((Y29&lt;=Config!$C$72),0,Config!$C$70*Y29)</f>
        <v>0</v>
      </c>
      <c r="Z54" s="172">
        <f>IF((Z29&lt;=Config!$C$72),0,Config!$C$70*Z29)</f>
        <v>0</v>
      </c>
      <c r="AA54" s="87">
        <f t="shared" si="36"/>
        <v>0</v>
      </c>
      <c r="AB54" s="172">
        <f>IF((AB29&lt;=(Config!$C$72*6)),0,Config!$C$70*AB29)</f>
        <v>0</v>
      </c>
      <c r="AC54" s="172">
        <f>IF((AC29&lt;=(Config!$C$72*6)),0,Config!$C$70*AC29)</f>
        <v>0</v>
      </c>
      <c r="AD54" s="87">
        <f t="shared" si="37"/>
        <v>0</v>
      </c>
      <c r="AE54" s="172">
        <f>IF((AE29&lt;=(Config!$C$72*6)),0,Config!$C$70*AE29)</f>
        <v>0</v>
      </c>
      <c r="AF54" s="172">
        <f>IF((AF29&lt;=(Config!$C$72*6)),0,Config!$C$70*AF29)</f>
        <v>0</v>
      </c>
      <c r="AG54" s="87">
        <f t="shared" si="38"/>
        <v>0</v>
      </c>
      <c r="AH54" s="172">
        <f>IF((AH29&lt;=(Config!$C$72*6)),0,Config!$C$70*AH29)</f>
        <v>0</v>
      </c>
      <c r="AI54" s="172">
        <f>IF((AI29&lt;=(Config!$C$72*6)),0,Config!$C$70*AI29)</f>
        <v>0</v>
      </c>
      <c r="AJ54" s="87">
        <f t="shared" si="39"/>
        <v>0</v>
      </c>
      <c r="AK54" s="100"/>
    </row>
    <row r="55" spans="1:37" s="15" customFormat="1">
      <c r="B55" s="172">
        <f>IF((B30&lt;=Config!$C$72),0,Config!$C$70*B30)</f>
        <v>0</v>
      </c>
      <c r="C55" s="172">
        <f>IF((C30&lt;=Config!$C$72),0,Config!$C$70*C30)</f>
        <v>0</v>
      </c>
      <c r="D55" s="172">
        <f>IF((D30&lt;=Config!$C$72),0,Config!$C$70*D30)</f>
        <v>0</v>
      </c>
      <c r="E55" s="172">
        <f>IF((E30&lt;=Config!$C$72),0,Config!$C$70*E30)</f>
        <v>0</v>
      </c>
      <c r="F55" s="172">
        <f>IF((F30&lt;=Config!$C$72),0,Config!$C$70*F30)</f>
        <v>0</v>
      </c>
      <c r="G55" s="172">
        <f>IF((G30&lt;=Config!$C$72),0,Config!$C$70*G30)</f>
        <v>0</v>
      </c>
      <c r="H55" s="172">
        <f>IF((H30&lt;=Config!$C$72),0,Config!$C$70*H30)</f>
        <v>0</v>
      </c>
      <c r="I55" s="172">
        <f>IF((I30&lt;=Config!$C$72),0,Config!$C$70*I30)</f>
        <v>0</v>
      </c>
      <c r="J55" s="172">
        <f>IF((J30&lt;=Config!$C$72),0,Config!$C$70*J30)</f>
        <v>0</v>
      </c>
      <c r="K55" s="172">
        <f>IF((K30&lt;=Config!$C$72),0,Config!$C$70*K30)</f>
        <v>0</v>
      </c>
      <c r="L55" s="172">
        <f>IF((L30&lt;=Config!$C$72),0,Config!$C$70*L30)</f>
        <v>0</v>
      </c>
      <c r="M55" s="172">
        <f>IF((M30&lt;=Config!$C$72),0,Config!$C$70*M30)</f>
        <v>0</v>
      </c>
      <c r="N55" s="87">
        <f t="shared" si="35"/>
        <v>0</v>
      </c>
      <c r="O55" s="172">
        <f>IF((O30&lt;=Config!$C$72),0,Config!$C$70*O30)</f>
        <v>0</v>
      </c>
      <c r="P55" s="172">
        <f>IF((P30&lt;=Config!$C$72),0,Config!$C$70*P30)</f>
        <v>0</v>
      </c>
      <c r="Q55" s="172">
        <f>IF((Q30&lt;=Config!$C$72),0,Config!$C$70*Q30)</f>
        <v>0</v>
      </c>
      <c r="R55" s="172">
        <f>IF((R30&lt;=Config!$C$72),0,Config!$C$70*R30)</f>
        <v>0</v>
      </c>
      <c r="S55" s="172">
        <f>IF((S30&lt;=Config!$C$72),0,Config!$C$70*S30)</f>
        <v>0</v>
      </c>
      <c r="T55" s="172">
        <f>IF((T30&lt;=Config!$C$72),0,Config!$C$70*T30)</f>
        <v>0</v>
      </c>
      <c r="U55" s="172">
        <f>IF((U30&lt;=Config!$C$72),0,Config!$C$70*U30)</f>
        <v>0</v>
      </c>
      <c r="V55" s="172">
        <f>IF((V30&lt;=Config!$C$72),0,Config!$C$70*V30)</f>
        <v>0</v>
      </c>
      <c r="W55" s="172">
        <f>IF((W30&lt;=Config!$C$72),0,Config!$C$70*W30)</f>
        <v>0</v>
      </c>
      <c r="X55" s="172">
        <f>IF((X30&lt;=Config!$C$72),0,Config!$C$70*X30)</f>
        <v>0</v>
      </c>
      <c r="Y55" s="172">
        <f>IF((Y30&lt;=Config!$C$72),0,Config!$C$70*Y30)</f>
        <v>0</v>
      </c>
      <c r="Z55" s="172">
        <f>IF((Z30&lt;=Config!$C$72),0,Config!$C$70*Z30)</f>
        <v>0</v>
      </c>
      <c r="AA55" s="87">
        <f t="shared" si="36"/>
        <v>0</v>
      </c>
      <c r="AB55" s="172">
        <f>IF((AB30&lt;=(Config!$C$72*6)),0,Config!$C$70*AB30)</f>
        <v>0</v>
      </c>
      <c r="AC55" s="172">
        <f>IF((AC30&lt;=(Config!$C$72*6)),0,Config!$C$70*AC30)</f>
        <v>0</v>
      </c>
      <c r="AD55" s="87">
        <f t="shared" si="37"/>
        <v>0</v>
      </c>
      <c r="AE55" s="172">
        <f>IF((AE30&lt;=(Config!$C$72*6)),0,Config!$C$70*AE30)</f>
        <v>0</v>
      </c>
      <c r="AF55" s="172">
        <f>IF((AF30&lt;=(Config!$C$72*6)),0,Config!$C$70*AF30)</f>
        <v>0</v>
      </c>
      <c r="AG55" s="87">
        <f t="shared" si="38"/>
        <v>0</v>
      </c>
      <c r="AH55" s="172">
        <f>IF((AH30&lt;=(Config!$C$72*6)),0,Config!$C$70*AH30)</f>
        <v>0</v>
      </c>
      <c r="AI55" s="172">
        <f>IF((AI30&lt;=(Config!$C$72*6)),0,Config!$C$70*AI30)</f>
        <v>0</v>
      </c>
      <c r="AJ55" s="87">
        <f t="shared" si="39"/>
        <v>0</v>
      </c>
      <c r="AK55" s="100"/>
    </row>
    <row r="56" spans="1:37">
      <c r="A56" s="15"/>
      <c r="B56" s="172">
        <f>SUM(B36:B55)</f>
        <v>0</v>
      </c>
      <c r="C56" s="172">
        <f t="shared" ref="C56:AJ56" si="43">SUM(C36:C55)</f>
        <v>0</v>
      </c>
      <c r="D56" s="172">
        <f t="shared" si="43"/>
        <v>0</v>
      </c>
      <c r="E56" s="172">
        <f t="shared" si="43"/>
        <v>0</v>
      </c>
      <c r="F56" s="172">
        <f t="shared" si="43"/>
        <v>0</v>
      </c>
      <c r="G56" s="172">
        <f t="shared" si="43"/>
        <v>0</v>
      </c>
      <c r="H56" s="172">
        <f t="shared" si="43"/>
        <v>0</v>
      </c>
      <c r="I56" s="172">
        <f t="shared" si="43"/>
        <v>0</v>
      </c>
      <c r="J56" s="172">
        <f t="shared" si="43"/>
        <v>0</v>
      </c>
      <c r="K56" s="172">
        <f t="shared" si="43"/>
        <v>0</v>
      </c>
      <c r="L56" s="172">
        <f t="shared" si="43"/>
        <v>0</v>
      </c>
      <c r="M56" s="172">
        <f t="shared" si="43"/>
        <v>0</v>
      </c>
      <c r="N56" s="172">
        <f t="shared" si="43"/>
        <v>0</v>
      </c>
      <c r="O56" s="172">
        <f t="shared" si="43"/>
        <v>0</v>
      </c>
      <c r="P56" s="172">
        <f t="shared" si="43"/>
        <v>0</v>
      </c>
      <c r="Q56" s="172">
        <f t="shared" si="43"/>
        <v>0</v>
      </c>
      <c r="R56" s="172">
        <f t="shared" si="43"/>
        <v>0</v>
      </c>
      <c r="S56" s="172">
        <f t="shared" si="43"/>
        <v>0</v>
      </c>
      <c r="T56" s="172">
        <f t="shared" si="43"/>
        <v>0</v>
      </c>
      <c r="U56" s="172">
        <f t="shared" si="43"/>
        <v>0</v>
      </c>
      <c r="V56" s="172">
        <f t="shared" si="43"/>
        <v>0</v>
      </c>
      <c r="W56" s="172">
        <f t="shared" si="43"/>
        <v>0</v>
      </c>
      <c r="X56" s="172">
        <f t="shared" si="43"/>
        <v>0</v>
      </c>
      <c r="Y56" s="172">
        <f t="shared" si="43"/>
        <v>0</v>
      </c>
      <c r="Z56" s="172">
        <f t="shared" si="43"/>
        <v>0</v>
      </c>
      <c r="AA56" s="172">
        <f t="shared" si="43"/>
        <v>0</v>
      </c>
      <c r="AB56" s="172">
        <f t="shared" si="43"/>
        <v>0</v>
      </c>
      <c r="AC56" s="172">
        <f t="shared" si="43"/>
        <v>0</v>
      </c>
      <c r="AD56" s="172">
        <f t="shared" si="43"/>
        <v>0</v>
      </c>
      <c r="AE56" s="172">
        <f t="shared" si="43"/>
        <v>0</v>
      </c>
      <c r="AF56" s="172">
        <f t="shared" si="43"/>
        <v>0</v>
      </c>
      <c r="AG56" s="172">
        <f t="shared" si="43"/>
        <v>0</v>
      </c>
      <c r="AH56" s="172">
        <f t="shared" si="43"/>
        <v>0</v>
      </c>
      <c r="AI56" s="172">
        <f t="shared" si="43"/>
        <v>0</v>
      </c>
      <c r="AJ56" s="172">
        <f t="shared" si="43"/>
        <v>0</v>
      </c>
      <c r="AK56" s="100"/>
    </row>
    <row r="57" spans="1:37">
      <c r="A57" s="15"/>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row>
    <row r="58" spans="1:37">
      <c r="A58" s="15"/>
      <c r="B58" s="219" t="s">
        <v>184</v>
      </c>
      <c r="C58" s="219"/>
      <c r="D58" s="219"/>
      <c r="E58" s="219"/>
      <c r="F58" s="219"/>
      <c r="G58" s="219"/>
      <c r="H58" s="219"/>
      <c r="I58" s="219"/>
      <c r="J58" s="219"/>
      <c r="K58" s="219"/>
      <c r="L58" s="219"/>
      <c r="M58" s="219"/>
      <c r="N58" s="219"/>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00"/>
    </row>
    <row r="59" spans="1:37">
      <c r="A59" s="15"/>
      <c r="B59" s="219" t="s">
        <v>13</v>
      </c>
      <c r="C59" s="219"/>
      <c r="D59" s="219"/>
      <c r="E59" s="219"/>
      <c r="F59" s="219"/>
      <c r="G59" s="219"/>
      <c r="H59" s="219"/>
      <c r="I59" s="219"/>
      <c r="J59" s="219"/>
      <c r="K59" s="219"/>
      <c r="L59" s="219"/>
      <c r="M59" s="219"/>
      <c r="N59" s="219"/>
      <c r="O59" s="219" t="s">
        <v>14</v>
      </c>
      <c r="P59" s="219"/>
      <c r="Q59" s="219"/>
      <c r="R59" s="219"/>
      <c r="S59" s="219"/>
      <c r="T59" s="219"/>
      <c r="U59" s="219"/>
      <c r="V59" s="219"/>
      <c r="W59" s="219"/>
      <c r="X59" s="219"/>
      <c r="Y59" s="219"/>
      <c r="Z59" s="219"/>
      <c r="AA59" s="219"/>
      <c r="AB59" s="219" t="s">
        <v>15</v>
      </c>
      <c r="AC59" s="219"/>
      <c r="AD59" s="219"/>
      <c r="AE59" s="219" t="s">
        <v>21</v>
      </c>
      <c r="AF59" s="219"/>
      <c r="AG59" s="219"/>
      <c r="AH59" s="219" t="s">
        <v>22</v>
      </c>
      <c r="AI59" s="219"/>
      <c r="AJ59" s="219"/>
      <c r="AK59" s="100"/>
    </row>
    <row r="60" spans="1:37">
      <c r="A60" s="15"/>
      <c r="B60" s="82">
        <f>Config!$C$7</f>
        <v>43101</v>
      </c>
      <c r="C60" s="82">
        <f>DATE(YEAR(B60),MONTH(B60)+1,DAY(B60))</f>
        <v>43132</v>
      </c>
      <c r="D60" s="82">
        <f t="shared" ref="D60:M60" si="44">DATE(YEAR(C60),MONTH(C60)+1,DAY(C60))</f>
        <v>43160</v>
      </c>
      <c r="E60" s="82">
        <f t="shared" si="44"/>
        <v>43191</v>
      </c>
      <c r="F60" s="82">
        <f t="shared" si="44"/>
        <v>43221</v>
      </c>
      <c r="G60" s="82">
        <f t="shared" si="44"/>
        <v>43252</v>
      </c>
      <c r="H60" s="82">
        <f t="shared" si="44"/>
        <v>43282</v>
      </c>
      <c r="I60" s="82">
        <f t="shared" si="44"/>
        <v>43313</v>
      </c>
      <c r="J60" s="82">
        <f t="shared" si="44"/>
        <v>43344</v>
      </c>
      <c r="K60" s="82">
        <f t="shared" si="44"/>
        <v>43374</v>
      </c>
      <c r="L60" s="82">
        <f t="shared" si="44"/>
        <v>43405</v>
      </c>
      <c r="M60" s="82">
        <f t="shared" si="44"/>
        <v>43435</v>
      </c>
      <c r="N60" s="174" t="s">
        <v>12</v>
      </c>
      <c r="O60" s="82">
        <f>DATE(YEAR(M60),MONTH(M60)+1,DAY(M60))</f>
        <v>43466</v>
      </c>
      <c r="P60" s="82">
        <f t="shared" ref="P60:Z60" si="45">DATE(YEAR(O60),MONTH(O60)+1,DAY(O60))</f>
        <v>43497</v>
      </c>
      <c r="Q60" s="82">
        <f t="shared" si="45"/>
        <v>43525</v>
      </c>
      <c r="R60" s="82">
        <f t="shared" si="45"/>
        <v>43556</v>
      </c>
      <c r="S60" s="82">
        <f t="shared" si="45"/>
        <v>43586</v>
      </c>
      <c r="T60" s="82">
        <f t="shared" si="45"/>
        <v>43617</v>
      </c>
      <c r="U60" s="82">
        <f t="shared" si="45"/>
        <v>43647</v>
      </c>
      <c r="V60" s="82">
        <f t="shared" si="45"/>
        <v>43678</v>
      </c>
      <c r="W60" s="82">
        <f t="shared" si="45"/>
        <v>43709</v>
      </c>
      <c r="X60" s="82">
        <f t="shared" si="45"/>
        <v>43739</v>
      </c>
      <c r="Y60" s="82">
        <f t="shared" si="45"/>
        <v>43770</v>
      </c>
      <c r="Z60" s="82">
        <f t="shared" si="45"/>
        <v>43800</v>
      </c>
      <c r="AA60" s="174" t="s">
        <v>12</v>
      </c>
      <c r="AB60" s="130" t="s">
        <v>18</v>
      </c>
      <c r="AC60" s="130" t="s">
        <v>19</v>
      </c>
      <c r="AD60" s="174" t="s">
        <v>12</v>
      </c>
      <c r="AE60" s="130" t="s">
        <v>18</v>
      </c>
      <c r="AF60" s="130" t="s">
        <v>19</v>
      </c>
      <c r="AG60" s="174" t="s">
        <v>12</v>
      </c>
      <c r="AH60" s="130" t="s">
        <v>18</v>
      </c>
      <c r="AI60" s="130" t="s">
        <v>19</v>
      </c>
      <c r="AJ60" s="174" t="s">
        <v>12</v>
      </c>
      <c r="AK60" s="100"/>
    </row>
    <row r="61" spans="1:37">
      <c r="A61" s="15"/>
      <c r="B61" s="172">
        <f>B11+B36</f>
        <v>0</v>
      </c>
      <c r="C61" s="172">
        <f t="shared" ref="C61:M61" si="46">C11+C36</f>
        <v>0</v>
      </c>
      <c r="D61" s="172">
        <f t="shared" si="46"/>
        <v>0</v>
      </c>
      <c r="E61" s="172">
        <f t="shared" si="46"/>
        <v>0</v>
      </c>
      <c r="F61" s="172">
        <f t="shared" si="46"/>
        <v>0</v>
      </c>
      <c r="G61" s="172">
        <f t="shared" si="46"/>
        <v>0</v>
      </c>
      <c r="H61" s="172">
        <f t="shared" si="46"/>
        <v>0</v>
      </c>
      <c r="I61" s="172">
        <f t="shared" si="46"/>
        <v>0</v>
      </c>
      <c r="J61" s="172">
        <f t="shared" si="46"/>
        <v>0</v>
      </c>
      <c r="K61" s="172">
        <f t="shared" si="46"/>
        <v>0</v>
      </c>
      <c r="L61" s="172">
        <f t="shared" si="46"/>
        <v>0</v>
      </c>
      <c r="M61" s="172">
        <f t="shared" si="46"/>
        <v>0</v>
      </c>
      <c r="N61" s="87">
        <f t="shared" ref="N61:N80" si="47">SUM(B61:M61)</f>
        <v>0</v>
      </c>
      <c r="O61" s="172">
        <f>O11+O36</f>
        <v>0</v>
      </c>
      <c r="P61" s="172">
        <f t="shared" ref="P61:Z61" si="48">P11+P36</f>
        <v>0</v>
      </c>
      <c r="Q61" s="172">
        <f t="shared" si="48"/>
        <v>0</v>
      </c>
      <c r="R61" s="172">
        <f t="shared" si="48"/>
        <v>0</v>
      </c>
      <c r="S61" s="172">
        <f t="shared" si="48"/>
        <v>0</v>
      </c>
      <c r="T61" s="172">
        <f t="shared" si="48"/>
        <v>0</v>
      </c>
      <c r="U61" s="172">
        <f t="shared" si="48"/>
        <v>0</v>
      </c>
      <c r="V61" s="172">
        <f t="shared" si="48"/>
        <v>0</v>
      </c>
      <c r="W61" s="172">
        <f t="shared" si="48"/>
        <v>0</v>
      </c>
      <c r="X61" s="172">
        <f t="shared" si="48"/>
        <v>0</v>
      </c>
      <c r="Y61" s="172">
        <f t="shared" si="48"/>
        <v>0</v>
      </c>
      <c r="Z61" s="172">
        <f t="shared" si="48"/>
        <v>0</v>
      </c>
      <c r="AA61" s="87">
        <f t="shared" ref="AA61:AA80" si="49">SUM(O61:Z61)</f>
        <v>0</v>
      </c>
      <c r="AB61" s="172">
        <f>AB11+AB36</f>
        <v>0</v>
      </c>
      <c r="AC61" s="172">
        <f>AC11+AC36</f>
        <v>0</v>
      </c>
      <c r="AD61" s="87">
        <f t="shared" ref="AD61:AD80" si="50">SUM(AB61:AC61)</f>
        <v>0</v>
      </c>
      <c r="AE61" s="172">
        <f>AE11+AE36</f>
        <v>0</v>
      </c>
      <c r="AF61" s="172">
        <f>AF11+AF36</f>
        <v>0</v>
      </c>
      <c r="AG61" s="87">
        <f t="shared" ref="AG61:AG80" si="51">SUM(AE61:AF61)</f>
        <v>0</v>
      </c>
      <c r="AH61" s="172">
        <f>AH11+AH36</f>
        <v>0</v>
      </c>
      <c r="AI61" s="172">
        <f>AI11+AI36</f>
        <v>0</v>
      </c>
      <c r="AJ61" s="87">
        <f t="shared" ref="AJ61:AJ80" si="52">SUM(AH61:AI61)</f>
        <v>0</v>
      </c>
      <c r="AK61" s="100"/>
    </row>
    <row r="62" spans="1:37">
      <c r="A62" s="15"/>
      <c r="B62" s="172">
        <f t="shared" ref="B62:M80" si="53">B12+B37</f>
        <v>0</v>
      </c>
      <c r="C62" s="172">
        <f t="shared" si="53"/>
        <v>0</v>
      </c>
      <c r="D62" s="172">
        <f t="shared" si="53"/>
        <v>0</v>
      </c>
      <c r="E62" s="172">
        <f t="shared" si="53"/>
        <v>0</v>
      </c>
      <c r="F62" s="172">
        <f t="shared" si="53"/>
        <v>0</v>
      </c>
      <c r="G62" s="172">
        <f t="shared" si="53"/>
        <v>0</v>
      </c>
      <c r="H62" s="172">
        <f t="shared" si="53"/>
        <v>0</v>
      </c>
      <c r="I62" s="172">
        <f t="shared" si="53"/>
        <v>0</v>
      </c>
      <c r="J62" s="172">
        <f t="shared" si="53"/>
        <v>0</v>
      </c>
      <c r="K62" s="172">
        <f t="shared" si="53"/>
        <v>0</v>
      </c>
      <c r="L62" s="172">
        <f t="shared" si="53"/>
        <v>0</v>
      </c>
      <c r="M62" s="172">
        <f t="shared" si="53"/>
        <v>0</v>
      </c>
      <c r="N62" s="87">
        <f t="shared" si="47"/>
        <v>0</v>
      </c>
      <c r="O62" s="172">
        <f t="shared" ref="O62:Z62" si="54">O12+O37</f>
        <v>0</v>
      </c>
      <c r="P62" s="172">
        <f t="shared" si="54"/>
        <v>0</v>
      </c>
      <c r="Q62" s="172">
        <f t="shared" si="54"/>
        <v>0</v>
      </c>
      <c r="R62" s="172">
        <f t="shared" si="54"/>
        <v>0</v>
      </c>
      <c r="S62" s="172">
        <f t="shared" si="54"/>
        <v>0</v>
      </c>
      <c r="T62" s="172">
        <f t="shared" si="54"/>
        <v>0</v>
      </c>
      <c r="U62" s="172">
        <f t="shared" si="54"/>
        <v>0</v>
      </c>
      <c r="V62" s="172">
        <f t="shared" si="54"/>
        <v>0</v>
      </c>
      <c r="W62" s="172">
        <f t="shared" si="54"/>
        <v>0</v>
      </c>
      <c r="X62" s="172">
        <f t="shared" si="54"/>
        <v>0</v>
      </c>
      <c r="Y62" s="172">
        <f t="shared" si="54"/>
        <v>0</v>
      </c>
      <c r="Z62" s="172">
        <f t="shared" si="54"/>
        <v>0</v>
      </c>
      <c r="AA62" s="87">
        <f t="shared" si="49"/>
        <v>0</v>
      </c>
      <c r="AB62" s="172">
        <f t="shared" ref="AB62:AC62" si="55">AB12+AB37</f>
        <v>0</v>
      </c>
      <c r="AC62" s="172">
        <f t="shared" si="55"/>
        <v>0</v>
      </c>
      <c r="AD62" s="87">
        <f t="shared" si="50"/>
        <v>0</v>
      </c>
      <c r="AE62" s="172">
        <f t="shared" ref="AE62:AF62" si="56">AE12+AE37</f>
        <v>0</v>
      </c>
      <c r="AF62" s="172">
        <f t="shared" si="56"/>
        <v>0</v>
      </c>
      <c r="AG62" s="87">
        <f t="shared" si="51"/>
        <v>0</v>
      </c>
      <c r="AH62" s="172">
        <f t="shared" ref="AH62:AI62" si="57">AH12+AH37</f>
        <v>0</v>
      </c>
      <c r="AI62" s="172">
        <f t="shared" si="57"/>
        <v>0</v>
      </c>
      <c r="AJ62" s="87">
        <f t="shared" si="52"/>
        <v>0</v>
      </c>
      <c r="AK62" s="100"/>
    </row>
    <row r="63" spans="1:37">
      <c r="A63" s="15"/>
      <c r="B63" s="172">
        <f t="shared" si="53"/>
        <v>0</v>
      </c>
      <c r="C63" s="172">
        <f t="shared" si="53"/>
        <v>0</v>
      </c>
      <c r="D63" s="172">
        <f t="shared" si="53"/>
        <v>0</v>
      </c>
      <c r="E63" s="172">
        <f t="shared" si="53"/>
        <v>0</v>
      </c>
      <c r="F63" s="172">
        <f t="shared" si="53"/>
        <v>0</v>
      </c>
      <c r="G63" s="172">
        <f t="shared" si="53"/>
        <v>0</v>
      </c>
      <c r="H63" s="172">
        <f t="shared" si="53"/>
        <v>0</v>
      </c>
      <c r="I63" s="172">
        <f t="shared" si="53"/>
        <v>0</v>
      </c>
      <c r="J63" s="172">
        <f t="shared" si="53"/>
        <v>0</v>
      </c>
      <c r="K63" s="172">
        <f t="shared" si="53"/>
        <v>0</v>
      </c>
      <c r="L63" s="172">
        <f t="shared" si="53"/>
        <v>0</v>
      </c>
      <c r="M63" s="172">
        <f t="shared" si="53"/>
        <v>0</v>
      </c>
      <c r="N63" s="87">
        <f t="shared" si="47"/>
        <v>0</v>
      </c>
      <c r="O63" s="172">
        <f t="shared" ref="O63:Z63" si="58">O13+O38</f>
        <v>0</v>
      </c>
      <c r="P63" s="172">
        <f t="shared" si="58"/>
        <v>0</v>
      </c>
      <c r="Q63" s="172">
        <f t="shared" si="58"/>
        <v>0</v>
      </c>
      <c r="R63" s="172">
        <f t="shared" si="58"/>
        <v>0</v>
      </c>
      <c r="S63" s="172">
        <f t="shared" si="58"/>
        <v>0</v>
      </c>
      <c r="T63" s="172">
        <f t="shared" si="58"/>
        <v>0</v>
      </c>
      <c r="U63" s="172">
        <f t="shared" si="58"/>
        <v>0</v>
      </c>
      <c r="V63" s="172">
        <f t="shared" si="58"/>
        <v>0</v>
      </c>
      <c r="W63" s="172">
        <f t="shared" si="58"/>
        <v>0</v>
      </c>
      <c r="X63" s="172">
        <f t="shared" si="58"/>
        <v>0</v>
      </c>
      <c r="Y63" s="172">
        <f t="shared" si="58"/>
        <v>0</v>
      </c>
      <c r="Z63" s="172">
        <f t="shared" si="58"/>
        <v>0</v>
      </c>
      <c r="AA63" s="87">
        <f t="shared" si="49"/>
        <v>0</v>
      </c>
      <c r="AB63" s="172">
        <f t="shared" ref="AB63:AC63" si="59">AB13+AB38</f>
        <v>0</v>
      </c>
      <c r="AC63" s="172">
        <f t="shared" si="59"/>
        <v>0</v>
      </c>
      <c r="AD63" s="87">
        <f t="shared" si="50"/>
        <v>0</v>
      </c>
      <c r="AE63" s="172">
        <f t="shared" ref="AE63:AF63" si="60">AE13+AE38</f>
        <v>0</v>
      </c>
      <c r="AF63" s="172">
        <f t="shared" si="60"/>
        <v>0</v>
      </c>
      <c r="AG63" s="87">
        <f t="shared" si="51"/>
        <v>0</v>
      </c>
      <c r="AH63" s="172">
        <f t="shared" ref="AH63:AI63" si="61">AH13+AH38</f>
        <v>0</v>
      </c>
      <c r="AI63" s="172">
        <f t="shared" si="61"/>
        <v>0</v>
      </c>
      <c r="AJ63" s="87">
        <f t="shared" si="52"/>
        <v>0</v>
      </c>
      <c r="AK63" s="100"/>
    </row>
    <row r="64" spans="1:37">
      <c r="A64" s="15"/>
      <c r="B64" s="172">
        <f t="shared" si="53"/>
        <v>0</v>
      </c>
      <c r="C64" s="172">
        <f t="shared" si="53"/>
        <v>0</v>
      </c>
      <c r="D64" s="172">
        <f t="shared" si="53"/>
        <v>0</v>
      </c>
      <c r="E64" s="172">
        <f t="shared" si="53"/>
        <v>0</v>
      </c>
      <c r="F64" s="172">
        <f t="shared" si="53"/>
        <v>0</v>
      </c>
      <c r="G64" s="172">
        <f t="shared" si="53"/>
        <v>0</v>
      </c>
      <c r="H64" s="172">
        <f t="shared" si="53"/>
        <v>0</v>
      </c>
      <c r="I64" s="172">
        <f t="shared" si="53"/>
        <v>0</v>
      </c>
      <c r="J64" s="172">
        <f t="shared" si="53"/>
        <v>0</v>
      </c>
      <c r="K64" s="172">
        <f t="shared" si="53"/>
        <v>0</v>
      </c>
      <c r="L64" s="172">
        <f t="shared" si="53"/>
        <v>0</v>
      </c>
      <c r="M64" s="172">
        <f t="shared" si="53"/>
        <v>0</v>
      </c>
      <c r="N64" s="87">
        <f t="shared" si="47"/>
        <v>0</v>
      </c>
      <c r="O64" s="172">
        <f t="shared" ref="O64:Z64" si="62">O14+O39</f>
        <v>0</v>
      </c>
      <c r="P64" s="172">
        <f t="shared" si="62"/>
        <v>0</v>
      </c>
      <c r="Q64" s="172">
        <f t="shared" si="62"/>
        <v>0</v>
      </c>
      <c r="R64" s="172">
        <f t="shared" si="62"/>
        <v>0</v>
      </c>
      <c r="S64" s="172">
        <f t="shared" si="62"/>
        <v>0</v>
      </c>
      <c r="T64" s="172">
        <f t="shared" si="62"/>
        <v>0</v>
      </c>
      <c r="U64" s="172">
        <f t="shared" si="62"/>
        <v>0</v>
      </c>
      <c r="V64" s="172">
        <f t="shared" si="62"/>
        <v>0</v>
      </c>
      <c r="W64" s="172">
        <f t="shared" si="62"/>
        <v>0</v>
      </c>
      <c r="X64" s="172">
        <f t="shared" si="62"/>
        <v>0</v>
      </c>
      <c r="Y64" s="172">
        <f t="shared" si="62"/>
        <v>0</v>
      </c>
      <c r="Z64" s="172">
        <f t="shared" si="62"/>
        <v>0</v>
      </c>
      <c r="AA64" s="87">
        <f t="shared" si="49"/>
        <v>0</v>
      </c>
      <c r="AB64" s="172">
        <f t="shared" ref="AB64:AC64" si="63">AB14+AB39</f>
        <v>0</v>
      </c>
      <c r="AC64" s="172">
        <f t="shared" si="63"/>
        <v>0</v>
      </c>
      <c r="AD64" s="87">
        <f t="shared" si="50"/>
        <v>0</v>
      </c>
      <c r="AE64" s="172">
        <f t="shared" ref="AE64:AF64" si="64">AE14+AE39</f>
        <v>0</v>
      </c>
      <c r="AF64" s="172">
        <f t="shared" si="64"/>
        <v>0</v>
      </c>
      <c r="AG64" s="87">
        <f t="shared" si="51"/>
        <v>0</v>
      </c>
      <c r="AH64" s="172">
        <f t="shared" ref="AH64:AI64" si="65">AH14+AH39</f>
        <v>0</v>
      </c>
      <c r="AI64" s="172">
        <f t="shared" si="65"/>
        <v>0</v>
      </c>
      <c r="AJ64" s="87">
        <f t="shared" si="52"/>
        <v>0</v>
      </c>
      <c r="AK64" s="100"/>
    </row>
    <row r="65" spans="1:37">
      <c r="A65" s="15"/>
      <c r="B65" s="172">
        <f t="shared" si="53"/>
        <v>0</v>
      </c>
      <c r="C65" s="172">
        <f t="shared" si="53"/>
        <v>0</v>
      </c>
      <c r="D65" s="172">
        <f t="shared" si="53"/>
        <v>0</v>
      </c>
      <c r="E65" s="172">
        <f t="shared" si="53"/>
        <v>0</v>
      </c>
      <c r="F65" s="172">
        <f t="shared" si="53"/>
        <v>0</v>
      </c>
      <c r="G65" s="172">
        <f t="shared" si="53"/>
        <v>0</v>
      </c>
      <c r="H65" s="172">
        <f t="shared" si="53"/>
        <v>0</v>
      </c>
      <c r="I65" s="172">
        <f t="shared" si="53"/>
        <v>0</v>
      </c>
      <c r="J65" s="172">
        <f t="shared" si="53"/>
        <v>0</v>
      </c>
      <c r="K65" s="172">
        <f t="shared" si="53"/>
        <v>0</v>
      </c>
      <c r="L65" s="172">
        <f t="shared" si="53"/>
        <v>0</v>
      </c>
      <c r="M65" s="172">
        <f t="shared" si="53"/>
        <v>0</v>
      </c>
      <c r="N65" s="87">
        <f t="shared" si="47"/>
        <v>0</v>
      </c>
      <c r="O65" s="172">
        <f t="shared" ref="O65:Z65" si="66">O15+O40</f>
        <v>0</v>
      </c>
      <c r="P65" s="172">
        <f t="shared" si="66"/>
        <v>0</v>
      </c>
      <c r="Q65" s="172">
        <f t="shared" si="66"/>
        <v>0</v>
      </c>
      <c r="R65" s="172">
        <f t="shared" si="66"/>
        <v>0</v>
      </c>
      <c r="S65" s="172">
        <f t="shared" si="66"/>
        <v>0</v>
      </c>
      <c r="T65" s="172">
        <f t="shared" si="66"/>
        <v>0</v>
      </c>
      <c r="U65" s="172">
        <f t="shared" si="66"/>
        <v>0</v>
      </c>
      <c r="V65" s="172">
        <f t="shared" si="66"/>
        <v>0</v>
      </c>
      <c r="W65" s="172">
        <f t="shared" si="66"/>
        <v>0</v>
      </c>
      <c r="X65" s="172">
        <f t="shared" si="66"/>
        <v>0</v>
      </c>
      <c r="Y65" s="172">
        <f t="shared" si="66"/>
        <v>0</v>
      </c>
      <c r="Z65" s="172">
        <f t="shared" si="66"/>
        <v>0</v>
      </c>
      <c r="AA65" s="87">
        <f t="shared" si="49"/>
        <v>0</v>
      </c>
      <c r="AB65" s="172">
        <f t="shared" ref="AB65:AC65" si="67">AB15+AB40</f>
        <v>0</v>
      </c>
      <c r="AC65" s="172">
        <f t="shared" si="67"/>
        <v>0</v>
      </c>
      <c r="AD65" s="87">
        <f t="shared" si="50"/>
        <v>0</v>
      </c>
      <c r="AE65" s="172">
        <f t="shared" ref="AE65:AF65" si="68">AE15+AE40</f>
        <v>0</v>
      </c>
      <c r="AF65" s="172">
        <f t="shared" si="68"/>
        <v>0</v>
      </c>
      <c r="AG65" s="87">
        <f t="shared" si="51"/>
        <v>0</v>
      </c>
      <c r="AH65" s="172">
        <f t="shared" ref="AH65:AI65" si="69">AH15+AH40</f>
        <v>0</v>
      </c>
      <c r="AI65" s="172">
        <f t="shared" si="69"/>
        <v>0</v>
      </c>
      <c r="AJ65" s="87">
        <f t="shared" si="52"/>
        <v>0</v>
      </c>
      <c r="AK65" s="100"/>
    </row>
    <row r="66" spans="1:37">
      <c r="A66" s="15"/>
      <c r="B66" s="172">
        <f t="shared" si="53"/>
        <v>0</v>
      </c>
      <c r="C66" s="172">
        <f t="shared" si="53"/>
        <v>0</v>
      </c>
      <c r="D66" s="172">
        <f t="shared" si="53"/>
        <v>0</v>
      </c>
      <c r="E66" s="172">
        <f t="shared" si="53"/>
        <v>0</v>
      </c>
      <c r="F66" s="172">
        <f t="shared" si="53"/>
        <v>0</v>
      </c>
      <c r="G66" s="172">
        <f t="shared" si="53"/>
        <v>0</v>
      </c>
      <c r="H66" s="172">
        <f t="shared" si="53"/>
        <v>0</v>
      </c>
      <c r="I66" s="172">
        <f t="shared" si="53"/>
        <v>0</v>
      </c>
      <c r="J66" s="172">
        <f t="shared" si="53"/>
        <v>0</v>
      </c>
      <c r="K66" s="172">
        <f t="shared" si="53"/>
        <v>0</v>
      </c>
      <c r="L66" s="172">
        <f t="shared" si="53"/>
        <v>0</v>
      </c>
      <c r="M66" s="172">
        <f t="shared" si="53"/>
        <v>0</v>
      </c>
      <c r="N66" s="87">
        <f t="shared" si="47"/>
        <v>0</v>
      </c>
      <c r="O66" s="172">
        <f t="shared" ref="O66:Z66" si="70">O16+O41</f>
        <v>0</v>
      </c>
      <c r="P66" s="172">
        <f t="shared" si="70"/>
        <v>0</v>
      </c>
      <c r="Q66" s="172">
        <f t="shared" si="70"/>
        <v>0</v>
      </c>
      <c r="R66" s="172">
        <f t="shared" si="70"/>
        <v>0</v>
      </c>
      <c r="S66" s="172">
        <f t="shared" si="70"/>
        <v>0</v>
      </c>
      <c r="T66" s="172">
        <f t="shared" si="70"/>
        <v>0</v>
      </c>
      <c r="U66" s="172">
        <f t="shared" si="70"/>
        <v>0</v>
      </c>
      <c r="V66" s="172">
        <f t="shared" si="70"/>
        <v>0</v>
      </c>
      <c r="W66" s="172">
        <f t="shared" si="70"/>
        <v>0</v>
      </c>
      <c r="X66" s="172">
        <f t="shared" si="70"/>
        <v>0</v>
      </c>
      <c r="Y66" s="172">
        <f t="shared" si="70"/>
        <v>0</v>
      </c>
      <c r="Z66" s="172">
        <f t="shared" si="70"/>
        <v>0</v>
      </c>
      <c r="AA66" s="87">
        <f t="shared" si="49"/>
        <v>0</v>
      </c>
      <c r="AB66" s="172">
        <f t="shared" ref="AB66:AC66" si="71">AB16+AB41</f>
        <v>0</v>
      </c>
      <c r="AC66" s="172">
        <f t="shared" si="71"/>
        <v>0</v>
      </c>
      <c r="AD66" s="87">
        <f t="shared" si="50"/>
        <v>0</v>
      </c>
      <c r="AE66" s="172">
        <f t="shared" ref="AE66:AF66" si="72">AE16+AE41</f>
        <v>0</v>
      </c>
      <c r="AF66" s="172">
        <f t="shared" si="72"/>
        <v>0</v>
      </c>
      <c r="AG66" s="87">
        <f t="shared" si="51"/>
        <v>0</v>
      </c>
      <c r="AH66" s="172">
        <f t="shared" ref="AH66:AI66" si="73">AH16+AH41</f>
        <v>0</v>
      </c>
      <c r="AI66" s="172">
        <f t="shared" si="73"/>
        <v>0</v>
      </c>
      <c r="AJ66" s="87">
        <f t="shared" si="52"/>
        <v>0</v>
      </c>
      <c r="AK66" s="100"/>
    </row>
    <row r="67" spans="1:37">
      <c r="A67" s="15"/>
      <c r="B67" s="172">
        <f t="shared" si="53"/>
        <v>0</v>
      </c>
      <c r="C67" s="172">
        <f t="shared" si="53"/>
        <v>0</v>
      </c>
      <c r="D67" s="172">
        <f t="shared" si="53"/>
        <v>0</v>
      </c>
      <c r="E67" s="172">
        <f t="shared" si="53"/>
        <v>0</v>
      </c>
      <c r="F67" s="172">
        <f t="shared" si="53"/>
        <v>0</v>
      </c>
      <c r="G67" s="172">
        <f t="shared" si="53"/>
        <v>0</v>
      </c>
      <c r="H67" s="172">
        <f t="shared" si="53"/>
        <v>0</v>
      </c>
      <c r="I67" s="172">
        <f t="shared" si="53"/>
        <v>0</v>
      </c>
      <c r="J67" s="172">
        <f t="shared" si="53"/>
        <v>0</v>
      </c>
      <c r="K67" s="172">
        <f t="shared" si="53"/>
        <v>0</v>
      </c>
      <c r="L67" s="172">
        <f t="shared" si="53"/>
        <v>0</v>
      </c>
      <c r="M67" s="172">
        <f t="shared" si="53"/>
        <v>0</v>
      </c>
      <c r="N67" s="87">
        <f t="shared" si="47"/>
        <v>0</v>
      </c>
      <c r="O67" s="172">
        <f t="shared" ref="O67:Z67" si="74">O17+O42</f>
        <v>0</v>
      </c>
      <c r="P67" s="172">
        <f t="shared" si="74"/>
        <v>0</v>
      </c>
      <c r="Q67" s="172">
        <f t="shared" si="74"/>
        <v>0</v>
      </c>
      <c r="R67" s="172">
        <f t="shared" si="74"/>
        <v>0</v>
      </c>
      <c r="S67" s="172">
        <f t="shared" si="74"/>
        <v>0</v>
      </c>
      <c r="T67" s="172">
        <f t="shared" si="74"/>
        <v>0</v>
      </c>
      <c r="U67" s="172">
        <f t="shared" si="74"/>
        <v>0</v>
      </c>
      <c r="V67" s="172">
        <f t="shared" si="74"/>
        <v>0</v>
      </c>
      <c r="W67" s="172">
        <f t="shared" si="74"/>
        <v>0</v>
      </c>
      <c r="X67" s="172">
        <f t="shared" si="74"/>
        <v>0</v>
      </c>
      <c r="Y67" s="172">
        <f t="shared" si="74"/>
        <v>0</v>
      </c>
      <c r="Z67" s="172">
        <f t="shared" si="74"/>
        <v>0</v>
      </c>
      <c r="AA67" s="87">
        <f t="shared" si="49"/>
        <v>0</v>
      </c>
      <c r="AB67" s="172">
        <f t="shared" ref="AB67:AC67" si="75">AB17+AB42</f>
        <v>0</v>
      </c>
      <c r="AC67" s="172">
        <f t="shared" si="75"/>
        <v>0</v>
      </c>
      <c r="AD67" s="87">
        <f t="shared" si="50"/>
        <v>0</v>
      </c>
      <c r="AE67" s="172">
        <f t="shared" ref="AE67:AF67" si="76">AE17+AE42</f>
        <v>0</v>
      </c>
      <c r="AF67" s="172">
        <f t="shared" si="76"/>
        <v>0</v>
      </c>
      <c r="AG67" s="87">
        <f t="shared" si="51"/>
        <v>0</v>
      </c>
      <c r="AH67" s="172">
        <f t="shared" ref="AH67:AI67" si="77">AH17+AH42</f>
        <v>0</v>
      </c>
      <c r="AI67" s="172">
        <f t="shared" si="77"/>
        <v>0</v>
      </c>
      <c r="AJ67" s="87">
        <f t="shared" si="52"/>
        <v>0</v>
      </c>
      <c r="AK67" s="100"/>
    </row>
    <row r="68" spans="1:37">
      <c r="A68" s="15"/>
      <c r="B68" s="172">
        <f t="shared" si="53"/>
        <v>0</v>
      </c>
      <c r="C68" s="172">
        <f t="shared" si="53"/>
        <v>0</v>
      </c>
      <c r="D68" s="172">
        <f t="shared" si="53"/>
        <v>0</v>
      </c>
      <c r="E68" s="172">
        <f t="shared" si="53"/>
        <v>0</v>
      </c>
      <c r="F68" s="172">
        <f t="shared" si="53"/>
        <v>0</v>
      </c>
      <c r="G68" s="172">
        <f t="shared" si="53"/>
        <v>0</v>
      </c>
      <c r="H68" s="172">
        <f t="shared" si="53"/>
        <v>0</v>
      </c>
      <c r="I68" s="172">
        <f t="shared" si="53"/>
        <v>0</v>
      </c>
      <c r="J68" s="172">
        <f t="shared" si="53"/>
        <v>0</v>
      </c>
      <c r="K68" s="172">
        <f t="shared" si="53"/>
        <v>0</v>
      </c>
      <c r="L68" s="172">
        <f t="shared" si="53"/>
        <v>0</v>
      </c>
      <c r="M68" s="172">
        <f t="shared" si="53"/>
        <v>0</v>
      </c>
      <c r="N68" s="87">
        <f t="shared" si="47"/>
        <v>0</v>
      </c>
      <c r="O68" s="172">
        <f t="shared" ref="O68:Z68" si="78">O18+O43</f>
        <v>0</v>
      </c>
      <c r="P68" s="172">
        <f t="shared" si="78"/>
        <v>0</v>
      </c>
      <c r="Q68" s="172">
        <f t="shared" si="78"/>
        <v>0</v>
      </c>
      <c r="R68" s="172">
        <f t="shared" si="78"/>
        <v>0</v>
      </c>
      <c r="S68" s="172">
        <f t="shared" si="78"/>
        <v>0</v>
      </c>
      <c r="T68" s="172">
        <f t="shared" si="78"/>
        <v>0</v>
      </c>
      <c r="U68" s="172">
        <f t="shared" si="78"/>
        <v>0</v>
      </c>
      <c r="V68" s="172">
        <f t="shared" si="78"/>
        <v>0</v>
      </c>
      <c r="W68" s="172">
        <f t="shared" si="78"/>
        <v>0</v>
      </c>
      <c r="X68" s="172">
        <f t="shared" si="78"/>
        <v>0</v>
      </c>
      <c r="Y68" s="172">
        <f t="shared" si="78"/>
        <v>0</v>
      </c>
      <c r="Z68" s="172">
        <f t="shared" si="78"/>
        <v>0</v>
      </c>
      <c r="AA68" s="87">
        <f t="shared" si="49"/>
        <v>0</v>
      </c>
      <c r="AB68" s="172">
        <f t="shared" ref="AB68:AC68" si="79">AB18+AB43</f>
        <v>0</v>
      </c>
      <c r="AC68" s="172">
        <f t="shared" si="79"/>
        <v>0</v>
      </c>
      <c r="AD68" s="87">
        <f t="shared" si="50"/>
        <v>0</v>
      </c>
      <c r="AE68" s="172">
        <f t="shared" ref="AE68:AF68" si="80">AE18+AE43</f>
        <v>0</v>
      </c>
      <c r="AF68" s="172">
        <f t="shared" si="80"/>
        <v>0</v>
      </c>
      <c r="AG68" s="87">
        <f t="shared" si="51"/>
        <v>0</v>
      </c>
      <c r="AH68" s="172">
        <f t="shared" ref="AH68:AI68" si="81">AH18+AH43</f>
        <v>0</v>
      </c>
      <c r="AI68" s="172">
        <f t="shared" si="81"/>
        <v>0</v>
      </c>
      <c r="AJ68" s="87">
        <f t="shared" si="52"/>
        <v>0</v>
      </c>
      <c r="AK68" s="100"/>
    </row>
    <row r="69" spans="1:37">
      <c r="A69" s="15"/>
      <c r="B69" s="172">
        <f t="shared" si="53"/>
        <v>0</v>
      </c>
      <c r="C69" s="172">
        <f t="shared" si="53"/>
        <v>0</v>
      </c>
      <c r="D69" s="172">
        <f t="shared" si="53"/>
        <v>0</v>
      </c>
      <c r="E69" s="172">
        <f t="shared" si="53"/>
        <v>0</v>
      </c>
      <c r="F69" s="172">
        <f t="shared" si="53"/>
        <v>0</v>
      </c>
      <c r="G69" s="172">
        <f t="shared" si="53"/>
        <v>0</v>
      </c>
      <c r="H69" s="172">
        <f t="shared" si="53"/>
        <v>0</v>
      </c>
      <c r="I69" s="172">
        <f t="shared" si="53"/>
        <v>0</v>
      </c>
      <c r="J69" s="172">
        <f t="shared" si="53"/>
        <v>0</v>
      </c>
      <c r="K69" s="172">
        <f t="shared" si="53"/>
        <v>0</v>
      </c>
      <c r="L69" s="172">
        <f t="shared" si="53"/>
        <v>0</v>
      </c>
      <c r="M69" s="172">
        <f t="shared" si="53"/>
        <v>0</v>
      </c>
      <c r="N69" s="87">
        <f t="shared" si="47"/>
        <v>0</v>
      </c>
      <c r="O69" s="172">
        <f t="shared" ref="O69:Z69" si="82">O19+O44</f>
        <v>0</v>
      </c>
      <c r="P69" s="172">
        <f t="shared" si="82"/>
        <v>0</v>
      </c>
      <c r="Q69" s="172">
        <f t="shared" si="82"/>
        <v>0</v>
      </c>
      <c r="R69" s="172">
        <f t="shared" si="82"/>
        <v>0</v>
      </c>
      <c r="S69" s="172">
        <f t="shared" si="82"/>
        <v>0</v>
      </c>
      <c r="T69" s="172">
        <f t="shared" si="82"/>
        <v>0</v>
      </c>
      <c r="U69" s="172">
        <f t="shared" si="82"/>
        <v>0</v>
      </c>
      <c r="V69" s="172">
        <f t="shared" si="82"/>
        <v>0</v>
      </c>
      <c r="W69" s="172">
        <f t="shared" si="82"/>
        <v>0</v>
      </c>
      <c r="X69" s="172">
        <f t="shared" si="82"/>
        <v>0</v>
      </c>
      <c r="Y69" s="172">
        <f t="shared" si="82"/>
        <v>0</v>
      </c>
      <c r="Z69" s="172">
        <f t="shared" si="82"/>
        <v>0</v>
      </c>
      <c r="AA69" s="87">
        <f t="shared" si="49"/>
        <v>0</v>
      </c>
      <c r="AB69" s="172">
        <f t="shared" ref="AB69:AC69" si="83">AB19+AB44</f>
        <v>0</v>
      </c>
      <c r="AC69" s="172">
        <f t="shared" si="83"/>
        <v>0</v>
      </c>
      <c r="AD69" s="87">
        <f t="shared" si="50"/>
        <v>0</v>
      </c>
      <c r="AE69" s="172">
        <f t="shared" ref="AE69:AF69" si="84">AE19+AE44</f>
        <v>0</v>
      </c>
      <c r="AF69" s="172">
        <f t="shared" si="84"/>
        <v>0</v>
      </c>
      <c r="AG69" s="87">
        <f t="shared" si="51"/>
        <v>0</v>
      </c>
      <c r="AH69" s="172">
        <f t="shared" ref="AH69:AI69" si="85">AH19+AH44</f>
        <v>0</v>
      </c>
      <c r="AI69" s="172">
        <f t="shared" si="85"/>
        <v>0</v>
      </c>
      <c r="AJ69" s="87">
        <f t="shared" si="52"/>
        <v>0</v>
      </c>
      <c r="AK69" s="100"/>
    </row>
    <row r="70" spans="1:37">
      <c r="A70" s="15"/>
      <c r="B70" s="172">
        <f t="shared" si="53"/>
        <v>0</v>
      </c>
      <c r="C70" s="172">
        <f t="shared" si="53"/>
        <v>0</v>
      </c>
      <c r="D70" s="172">
        <f t="shared" si="53"/>
        <v>0</v>
      </c>
      <c r="E70" s="172">
        <f t="shared" si="53"/>
        <v>0</v>
      </c>
      <c r="F70" s="172">
        <f t="shared" si="53"/>
        <v>0</v>
      </c>
      <c r="G70" s="172">
        <f t="shared" si="53"/>
        <v>0</v>
      </c>
      <c r="H70" s="172">
        <f t="shared" si="53"/>
        <v>0</v>
      </c>
      <c r="I70" s="172">
        <f t="shared" si="53"/>
        <v>0</v>
      </c>
      <c r="J70" s="172">
        <f t="shared" si="53"/>
        <v>0</v>
      </c>
      <c r="K70" s="172">
        <f t="shared" si="53"/>
        <v>0</v>
      </c>
      <c r="L70" s="172">
        <f t="shared" si="53"/>
        <v>0</v>
      </c>
      <c r="M70" s="172">
        <f t="shared" si="53"/>
        <v>0</v>
      </c>
      <c r="N70" s="87">
        <f t="shared" si="47"/>
        <v>0</v>
      </c>
      <c r="O70" s="172">
        <f t="shared" ref="O70:Z70" si="86">O20+O45</f>
        <v>0</v>
      </c>
      <c r="P70" s="172">
        <f t="shared" si="86"/>
        <v>0</v>
      </c>
      <c r="Q70" s="172">
        <f t="shared" si="86"/>
        <v>0</v>
      </c>
      <c r="R70" s="172">
        <f t="shared" si="86"/>
        <v>0</v>
      </c>
      <c r="S70" s="172">
        <f t="shared" si="86"/>
        <v>0</v>
      </c>
      <c r="T70" s="172">
        <f t="shared" si="86"/>
        <v>0</v>
      </c>
      <c r="U70" s="172">
        <f t="shared" si="86"/>
        <v>0</v>
      </c>
      <c r="V70" s="172">
        <f t="shared" si="86"/>
        <v>0</v>
      </c>
      <c r="W70" s="172">
        <f t="shared" si="86"/>
        <v>0</v>
      </c>
      <c r="X70" s="172">
        <f t="shared" si="86"/>
        <v>0</v>
      </c>
      <c r="Y70" s="172">
        <f t="shared" si="86"/>
        <v>0</v>
      </c>
      <c r="Z70" s="172">
        <f t="shared" si="86"/>
        <v>0</v>
      </c>
      <c r="AA70" s="87">
        <f t="shared" si="49"/>
        <v>0</v>
      </c>
      <c r="AB70" s="172">
        <f t="shared" ref="AB70:AC70" si="87">AB20+AB45</f>
        <v>0</v>
      </c>
      <c r="AC70" s="172">
        <f t="shared" si="87"/>
        <v>0</v>
      </c>
      <c r="AD70" s="87">
        <f t="shared" si="50"/>
        <v>0</v>
      </c>
      <c r="AE70" s="172">
        <f t="shared" ref="AE70:AF70" si="88">AE20+AE45</f>
        <v>0</v>
      </c>
      <c r="AF70" s="172">
        <f t="shared" si="88"/>
        <v>0</v>
      </c>
      <c r="AG70" s="87">
        <f t="shared" si="51"/>
        <v>0</v>
      </c>
      <c r="AH70" s="172">
        <f t="shared" ref="AH70:AI70" si="89">AH20+AH45</f>
        <v>0</v>
      </c>
      <c r="AI70" s="172">
        <f t="shared" si="89"/>
        <v>0</v>
      </c>
      <c r="AJ70" s="87">
        <f t="shared" si="52"/>
        <v>0</v>
      </c>
      <c r="AK70" s="100"/>
    </row>
    <row r="71" spans="1:37">
      <c r="A71" s="15"/>
      <c r="B71" s="172">
        <f t="shared" si="53"/>
        <v>0</v>
      </c>
      <c r="C71" s="172">
        <f t="shared" si="53"/>
        <v>0</v>
      </c>
      <c r="D71" s="172">
        <f t="shared" si="53"/>
        <v>0</v>
      </c>
      <c r="E71" s="172">
        <f t="shared" si="53"/>
        <v>0</v>
      </c>
      <c r="F71" s="172">
        <f t="shared" si="53"/>
        <v>0</v>
      </c>
      <c r="G71" s="172">
        <f t="shared" si="53"/>
        <v>0</v>
      </c>
      <c r="H71" s="172">
        <f t="shared" si="53"/>
        <v>0</v>
      </c>
      <c r="I71" s="172">
        <f t="shared" si="53"/>
        <v>0</v>
      </c>
      <c r="J71" s="172">
        <f t="shared" si="53"/>
        <v>0</v>
      </c>
      <c r="K71" s="172">
        <f t="shared" si="53"/>
        <v>0</v>
      </c>
      <c r="L71" s="172">
        <f t="shared" si="53"/>
        <v>0</v>
      </c>
      <c r="M71" s="172">
        <f t="shared" si="53"/>
        <v>0</v>
      </c>
      <c r="N71" s="87">
        <f t="shared" si="47"/>
        <v>0</v>
      </c>
      <c r="O71" s="172">
        <f t="shared" ref="O71:Z71" si="90">O21+O46</f>
        <v>0</v>
      </c>
      <c r="P71" s="172">
        <f t="shared" si="90"/>
        <v>0</v>
      </c>
      <c r="Q71" s="172">
        <f t="shared" si="90"/>
        <v>0</v>
      </c>
      <c r="R71" s="172">
        <f t="shared" si="90"/>
        <v>0</v>
      </c>
      <c r="S71" s="172">
        <f t="shared" si="90"/>
        <v>0</v>
      </c>
      <c r="T71" s="172">
        <f t="shared" si="90"/>
        <v>0</v>
      </c>
      <c r="U71" s="172">
        <f t="shared" si="90"/>
        <v>0</v>
      </c>
      <c r="V71" s="172">
        <f t="shared" si="90"/>
        <v>0</v>
      </c>
      <c r="W71" s="172">
        <f t="shared" si="90"/>
        <v>0</v>
      </c>
      <c r="X71" s="172">
        <f t="shared" si="90"/>
        <v>0</v>
      </c>
      <c r="Y71" s="172">
        <f t="shared" si="90"/>
        <v>0</v>
      </c>
      <c r="Z71" s="172">
        <f t="shared" si="90"/>
        <v>0</v>
      </c>
      <c r="AA71" s="87">
        <f t="shared" si="49"/>
        <v>0</v>
      </c>
      <c r="AB71" s="172">
        <f t="shared" ref="AB71:AC71" si="91">AB21+AB46</f>
        <v>0</v>
      </c>
      <c r="AC71" s="172">
        <f t="shared" si="91"/>
        <v>0</v>
      </c>
      <c r="AD71" s="87">
        <f t="shared" si="50"/>
        <v>0</v>
      </c>
      <c r="AE71" s="172">
        <f t="shared" ref="AE71:AF71" si="92">AE21+AE46</f>
        <v>0</v>
      </c>
      <c r="AF71" s="172">
        <f t="shared" si="92"/>
        <v>0</v>
      </c>
      <c r="AG71" s="87">
        <f t="shared" si="51"/>
        <v>0</v>
      </c>
      <c r="AH71" s="172">
        <f t="shared" ref="AH71:AI71" si="93">AH21+AH46</f>
        <v>0</v>
      </c>
      <c r="AI71" s="172">
        <f t="shared" si="93"/>
        <v>0</v>
      </c>
      <c r="AJ71" s="87">
        <f t="shared" si="52"/>
        <v>0</v>
      </c>
      <c r="AK71" s="100"/>
    </row>
    <row r="72" spans="1:37">
      <c r="A72" s="15"/>
      <c r="B72" s="172">
        <f t="shared" si="53"/>
        <v>0</v>
      </c>
      <c r="C72" s="172">
        <f t="shared" si="53"/>
        <v>0</v>
      </c>
      <c r="D72" s="172">
        <f t="shared" si="53"/>
        <v>0</v>
      </c>
      <c r="E72" s="172">
        <f t="shared" si="53"/>
        <v>0</v>
      </c>
      <c r="F72" s="172">
        <f t="shared" si="53"/>
        <v>0</v>
      </c>
      <c r="G72" s="172">
        <f t="shared" si="53"/>
        <v>0</v>
      </c>
      <c r="H72" s="172">
        <f t="shared" si="53"/>
        <v>0</v>
      </c>
      <c r="I72" s="172">
        <f t="shared" si="53"/>
        <v>0</v>
      </c>
      <c r="J72" s="172">
        <f t="shared" si="53"/>
        <v>0</v>
      </c>
      <c r="K72" s="172">
        <f t="shared" si="53"/>
        <v>0</v>
      </c>
      <c r="L72" s="172">
        <f t="shared" si="53"/>
        <v>0</v>
      </c>
      <c r="M72" s="172">
        <f t="shared" si="53"/>
        <v>0</v>
      </c>
      <c r="N72" s="87">
        <f t="shared" si="47"/>
        <v>0</v>
      </c>
      <c r="O72" s="172">
        <f t="shared" ref="O72:Z72" si="94">O22+O47</f>
        <v>0</v>
      </c>
      <c r="P72" s="172">
        <f t="shared" si="94"/>
        <v>0</v>
      </c>
      <c r="Q72" s="172">
        <f t="shared" si="94"/>
        <v>0</v>
      </c>
      <c r="R72" s="172">
        <f t="shared" si="94"/>
        <v>0</v>
      </c>
      <c r="S72" s="172">
        <f t="shared" si="94"/>
        <v>0</v>
      </c>
      <c r="T72" s="172">
        <f t="shared" si="94"/>
        <v>0</v>
      </c>
      <c r="U72" s="172">
        <f t="shared" si="94"/>
        <v>0</v>
      </c>
      <c r="V72" s="172">
        <f t="shared" si="94"/>
        <v>0</v>
      </c>
      <c r="W72" s="172">
        <f t="shared" si="94"/>
        <v>0</v>
      </c>
      <c r="X72" s="172">
        <f t="shared" si="94"/>
        <v>0</v>
      </c>
      <c r="Y72" s="172">
        <f t="shared" si="94"/>
        <v>0</v>
      </c>
      <c r="Z72" s="172">
        <f t="shared" si="94"/>
        <v>0</v>
      </c>
      <c r="AA72" s="87">
        <f t="shared" si="49"/>
        <v>0</v>
      </c>
      <c r="AB72" s="172">
        <f t="shared" ref="AB72:AC72" si="95">AB22+AB47</f>
        <v>0</v>
      </c>
      <c r="AC72" s="172">
        <f t="shared" si="95"/>
        <v>0</v>
      </c>
      <c r="AD72" s="87">
        <f t="shared" si="50"/>
        <v>0</v>
      </c>
      <c r="AE72" s="172">
        <f t="shared" ref="AE72:AF72" si="96">AE22+AE47</f>
        <v>0</v>
      </c>
      <c r="AF72" s="172">
        <f t="shared" si="96"/>
        <v>0</v>
      </c>
      <c r="AG72" s="87">
        <f t="shared" si="51"/>
        <v>0</v>
      </c>
      <c r="AH72" s="172">
        <f t="shared" ref="AH72:AI72" si="97">AH22+AH47</f>
        <v>0</v>
      </c>
      <c r="AI72" s="172">
        <f t="shared" si="97"/>
        <v>0</v>
      </c>
      <c r="AJ72" s="87">
        <f t="shared" si="52"/>
        <v>0</v>
      </c>
      <c r="AK72" s="100"/>
    </row>
    <row r="73" spans="1:37">
      <c r="A73" s="15"/>
      <c r="B73" s="172">
        <f t="shared" si="53"/>
        <v>0</v>
      </c>
      <c r="C73" s="172">
        <f t="shared" si="53"/>
        <v>0</v>
      </c>
      <c r="D73" s="172">
        <f t="shared" si="53"/>
        <v>0</v>
      </c>
      <c r="E73" s="172">
        <f t="shared" si="53"/>
        <v>0</v>
      </c>
      <c r="F73" s="172">
        <f t="shared" si="53"/>
        <v>0</v>
      </c>
      <c r="G73" s="172">
        <f t="shared" si="53"/>
        <v>0</v>
      </c>
      <c r="H73" s="172">
        <f t="shared" si="53"/>
        <v>0</v>
      </c>
      <c r="I73" s="172">
        <f t="shared" si="53"/>
        <v>0</v>
      </c>
      <c r="J73" s="172">
        <f t="shared" si="53"/>
        <v>0</v>
      </c>
      <c r="K73" s="172">
        <f t="shared" si="53"/>
        <v>0</v>
      </c>
      <c r="L73" s="172">
        <f t="shared" si="53"/>
        <v>0</v>
      </c>
      <c r="M73" s="172">
        <f t="shared" si="53"/>
        <v>0</v>
      </c>
      <c r="N73" s="87">
        <f t="shared" si="47"/>
        <v>0</v>
      </c>
      <c r="O73" s="172">
        <f t="shared" ref="O73:Z73" si="98">O23+O48</f>
        <v>0</v>
      </c>
      <c r="P73" s="172">
        <f t="shared" si="98"/>
        <v>0</v>
      </c>
      <c r="Q73" s="172">
        <f t="shared" si="98"/>
        <v>0</v>
      </c>
      <c r="R73" s="172">
        <f t="shared" si="98"/>
        <v>0</v>
      </c>
      <c r="S73" s="172">
        <f t="shared" si="98"/>
        <v>0</v>
      </c>
      <c r="T73" s="172">
        <f t="shared" si="98"/>
        <v>0</v>
      </c>
      <c r="U73" s="172">
        <f t="shared" si="98"/>
        <v>0</v>
      </c>
      <c r="V73" s="172">
        <f t="shared" si="98"/>
        <v>0</v>
      </c>
      <c r="W73" s="172">
        <f t="shared" si="98"/>
        <v>0</v>
      </c>
      <c r="X73" s="172">
        <f t="shared" si="98"/>
        <v>0</v>
      </c>
      <c r="Y73" s="172">
        <f t="shared" si="98"/>
        <v>0</v>
      </c>
      <c r="Z73" s="172">
        <f t="shared" si="98"/>
        <v>0</v>
      </c>
      <c r="AA73" s="87">
        <f t="shared" si="49"/>
        <v>0</v>
      </c>
      <c r="AB73" s="172">
        <f t="shared" ref="AB73:AC73" si="99">AB23+AB48</f>
        <v>0</v>
      </c>
      <c r="AC73" s="172">
        <f t="shared" si="99"/>
        <v>0</v>
      </c>
      <c r="AD73" s="87">
        <f t="shared" si="50"/>
        <v>0</v>
      </c>
      <c r="AE73" s="172">
        <f t="shared" ref="AE73:AF73" si="100">AE23+AE48</f>
        <v>0</v>
      </c>
      <c r="AF73" s="172">
        <f t="shared" si="100"/>
        <v>0</v>
      </c>
      <c r="AG73" s="87">
        <f t="shared" si="51"/>
        <v>0</v>
      </c>
      <c r="AH73" s="172">
        <f t="shared" ref="AH73:AI73" si="101">AH23+AH48</f>
        <v>0</v>
      </c>
      <c r="AI73" s="172">
        <f t="shared" si="101"/>
        <v>0</v>
      </c>
      <c r="AJ73" s="87">
        <f t="shared" si="52"/>
        <v>0</v>
      </c>
      <c r="AK73" s="100"/>
    </row>
    <row r="74" spans="1:37">
      <c r="A74" s="15"/>
      <c r="B74" s="172">
        <f t="shared" si="53"/>
        <v>0</v>
      </c>
      <c r="C74" s="172">
        <f t="shared" si="53"/>
        <v>0</v>
      </c>
      <c r="D74" s="172">
        <f t="shared" si="53"/>
        <v>0</v>
      </c>
      <c r="E74" s="172">
        <f t="shared" si="53"/>
        <v>0</v>
      </c>
      <c r="F74" s="172">
        <f t="shared" si="53"/>
        <v>0</v>
      </c>
      <c r="G74" s="172">
        <f t="shared" si="53"/>
        <v>0</v>
      </c>
      <c r="H74" s="172">
        <f t="shared" si="53"/>
        <v>0</v>
      </c>
      <c r="I74" s="172">
        <f t="shared" si="53"/>
        <v>0</v>
      </c>
      <c r="J74" s="172">
        <f t="shared" si="53"/>
        <v>0</v>
      </c>
      <c r="K74" s="172">
        <f t="shared" si="53"/>
        <v>0</v>
      </c>
      <c r="L74" s="172">
        <f t="shared" si="53"/>
        <v>0</v>
      </c>
      <c r="M74" s="172">
        <f t="shared" si="53"/>
        <v>0</v>
      </c>
      <c r="N74" s="87">
        <f t="shared" si="47"/>
        <v>0</v>
      </c>
      <c r="O74" s="172">
        <f t="shared" ref="O74:Z74" si="102">O24+O49</f>
        <v>0</v>
      </c>
      <c r="P74" s="172">
        <f t="shared" si="102"/>
        <v>0</v>
      </c>
      <c r="Q74" s="172">
        <f t="shared" si="102"/>
        <v>0</v>
      </c>
      <c r="R74" s="172">
        <f t="shared" si="102"/>
        <v>0</v>
      </c>
      <c r="S74" s="172">
        <f t="shared" si="102"/>
        <v>0</v>
      </c>
      <c r="T74" s="172">
        <f t="shared" si="102"/>
        <v>0</v>
      </c>
      <c r="U74" s="172">
        <f t="shared" si="102"/>
        <v>0</v>
      </c>
      <c r="V74" s="172">
        <f t="shared" si="102"/>
        <v>0</v>
      </c>
      <c r="W74" s="172">
        <f t="shared" si="102"/>
        <v>0</v>
      </c>
      <c r="X74" s="172">
        <f t="shared" si="102"/>
        <v>0</v>
      </c>
      <c r="Y74" s="172">
        <f t="shared" si="102"/>
        <v>0</v>
      </c>
      <c r="Z74" s="172">
        <f t="shared" si="102"/>
        <v>0</v>
      </c>
      <c r="AA74" s="87">
        <f t="shared" si="49"/>
        <v>0</v>
      </c>
      <c r="AB74" s="172">
        <f t="shared" ref="AB74:AC74" si="103">AB24+AB49</f>
        <v>0</v>
      </c>
      <c r="AC74" s="172">
        <f t="shared" si="103"/>
        <v>0</v>
      </c>
      <c r="AD74" s="87">
        <f t="shared" si="50"/>
        <v>0</v>
      </c>
      <c r="AE74" s="172">
        <f t="shared" ref="AE74:AF74" si="104">AE24+AE49</f>
        <v>0</v>
      </c>
      <c r="AF74" s="172">
        <f t="shared" si="104"/>
        <v>0</v>
      </c>
      <c r="AG74" s="87">
        <f t="shared" si="51"/>
        <v>0</v>
      </c>
      <c r="AH74" s="172">
        <f t="shared" ref="AH74:AI74" si="105">AH24+AH49</f>
        <v>0</v>
      </c>
      <c r="AI74" s="172">
        <f t="shared" si="105"/>
        <v>0</v>
      </c>
      <c r="AJ74" s="87">
        <f t="shared" si="52"/>
        <v>0</v>
      </c>
      <c r="AK74" s="100"/>
    </row>
    <row r="75" spans="1:37">
      <c r="A75" s="15"/>
      <c r="B75" s="172">
        <f t="shared" si="53"/>
        <v>0</v>
      </c>
      <c r="C75" s="172">
        <f t="shared" si="53"/>
        <v>0</v>
      </c>
      <c r="D75" s="172">
        <f t="shared" si="53"/>
        <v>0</v>
      </c>
      <c r="E75" s="172">
        <f t="shared" si="53"/>
        <v>0</v>
      </c>
      <c r="F75" s="172">
        <f t="shared" si="53"/>
        <v>0</v>
      </c>
      <c r="G75" s="172">
        <f t="shared" si="53"/>
        <v>0</v>
      </c>
      <c r="H75" s="172">
        <f t="shared" si="53"/>
        <v>0</v>
      </c>
      <c r="I75" s="172">
        <f t="shared" si="53"/>
        <v>0</v>
      </c>
      <c r="J75" s="172">
        <f t="shared" si="53"/>
        <v>0</v>
      </c>
      <c r="K75" s="172">
        <f t="shared" si="53"/>
        <v>0</v>
      </c>
      <c r="L75" s="172">
        <f t="shared" si="53"/>
        <v>0</v>
      </c>
      <c r="M75" s="172">
        <f t="shared" si="53"/>
        <v>0</v>
      </c>
      <c r="N75" s="87">
        <f t="shared" si="47"/>
        <v>0</v>
      </c>
      <c r="O75" s="172">
        <f t="shared" ref="O75:Z75" si="106">O25+O50</f>
        <v>0</v>
      </c>
      <c r="P75" s="172">
        <f t="shared" si="106"/>
        <v>0</v>
      </c>
      <c r="Q75" s="172">
        <f t="shared" si="106"/>
        <v>0</v>
      </c>
      <c r="R75" s="172">
        <f t="shared" si="106"/>
        <v>0</v>
      </c>
      <c r="S75" s="172">
        <f t="shared" si="106"/>
        <v>0</v>
      </c>
      <c r="T75" s="172">
        <f t="shared" si="106"/>
        <v>0</v>
      </c>
      <c r="U75" s="172">
        <f t="shared" si="106"/>
        <v>0</v>
      </c>
      <c r="V75" s="172">
        <f t="shared" si="106"/>
        <v>0</v>
      </c>
      <c r="W75" s="172">
        <f t="shared" si="106"/>
        <v>0</v>
      </c>
      <c r="X75" s="172">
        <f t="shared" si="106"/>
        <v>0</v>
      </c>
      <c r="Y75" s="172">
        <f t="shared" si="106"/>
        <v>0</v>
      </c>
      <c r="Z75" s="172">
        <f t="shared" si="106"/>
        <v>0</v>
      </c>
      <c r="AA75" s="87">
        <f t="shared" si="49"/>
        <v>0</v>
      </c>
      <c r="AB75" s="172">
        <f t="shared" ref="AB75:AC75" si="107">AB25+AB50</f>
        <v>0</v>
      </c>
      <c r="AC75" s="172">
        <f t="shared" si="107"/>
        <v>0</v>
      </c>
      <c r="AD75" s="87">
        <f t="shared" si="50"/>
        <v>0</v>
      </c>
      <c r="AE75" s="172">
        <f t="shared" ref="AE75:AF75" si="108">AE25+AE50</f>
        <v>0</v>
      </c>
      <c r="AF75" s="172">
        <f t="shared" si="108"/>
        <v>0</v>
      </c>
      <c r="AG75" s="87">
        <f t="shared" si="51"/>
        <v>0</v>
      </c>
      <c r="AH75" s="172">
        <f t="shared" ref="AH75:AI75" si="109">AH25+AH50</f>
        <v>0</v>
      </c>
      <c r="AI75" s="172">
        <f t="shared" si="109"/>
        <v>0</v>
      </c>
      <c r="AJ75" s="87">
        <f t="shared" si="52"/>
        <v>0</v>
      </c>
      <c r="AK75" s="100"/>
    </row>
    <row r="76" spans="1:37" s="15" customFormat="1">
      <c r="B76" s="172">
        <f t="shared" si="53"/>
        <v>0</v>
      </c>
      <c r="C76" s="172">
        <f t="shared" si="53"/>
        <v>0</v>
      </c>
      <c r="D76" s="172">
        <f t="shared" si="53"/>
        <v>0</v>
      </c>
      <c r="E76" s="172">
        <f t="shared" si="53"/>
        <v>0</v>
      </c>
      <c r="F76" s="172">
        <f t="shared" si="53"/>
        <v>0</v>
      </c>
      <c r="G76" s="172">
        <f t="shared" si="53"/>
        <v>0</v>
      </c>
      <c r="H76" s="172">
        <f t="shared" si="53"/>
        <v>0</v>
      </c>
      <c r="I76" s="172">
        <f t="shared" si="53"/>
        <v>0</v>
      </c>
      <c r="J76" s="172">
        <f t="shared" si="53"/>
        <v>0</v>
      </c>
      <c r="K76" s="172">
        <f t="shared" si="53"/>
        <v>0</v>
      </c>
      <c r="L76" s="172">
        <f t="shared" si="53"/>
        <v>0</v>
      </c>
      <c r="M76" s="172">
        <f t="shared" si="53"/>
        <v>0</v>
      </c>
      <c r="N76" s="87">
        <f t="shared" si="47"/>
        <v>0</v>
      </c>
      <c r="O76" s="172">
        <f t="shared" ref="O76:Z76" si="110">O26+O51</f>
        <v>0</v>
      </c>
      <c r="P76" s="172">
        <f t="shared" si="110"/>
        <v>0</v>
      </c>
      <c r="Q76" s="172">
        <f t="shared" si="110"/>
        <v>0</v>
      </c>
      <c r="R76" s="172">
        <f t="shared" si="110"/>
        <v>0</v>
      </c>
      <c r="S76" s="172">
        <f t="shared" si="110"/>
        <v>0</v>
      </c>
      <c r="T76" s="172">
        <f t="shared" si="110"/>
        <v>0</v>
      </c>
      <c r="U76" s="172">
        <f t="shared" si="110"/>
        <v>0</v>
      </c>
      <c r="V76" s="172">
        <f t="shared" si="110"/>
        <v>0</v>
      </c>
      <c r="W76" s="172">
        <f t="shared" si="110"/>
        <v>0</v>
      </c>
      <c r="X76" s="172">
        <f t="shared" si="110"/>
        <v>0</v>
      </c>
      <c r="Y76" s="172">
        <f t="shared" si="110"/>
        <v>0</v>
      </c>
      <c r="Z76" s="172">
        <f t="shared" si="110"/>
        <v>0</v>
      </c>
      <c r="AA76" s="87">
        <f t="shared" si="49"/>
        <v>0</v>
      </c>
      <c r="AB76" s="172">
        <f t="shared" ref="AB76:AC76" si="111">AB26+AB51</f>
        <v>0</v>
      </c>
      <c r="AC76" s="172">
        <f t="shared" si="111"/>
        <v>0</v>
      </c>
      <c r="AD76" s="87">
        <f t="shared" si="50"/>
        <v>0</v>
      </c>
      <c r="AE76" s="172">
        <f t="shared" ref="AE76:AF76" si="112">AE26+AE51</f>
        <v>0</v>
      </c>
      <c r="AF76" s="172">
        <f t="shared" si="112"/>
        <v>0</v>
      </c>
      <c r="AG76" s="87">
        <f t="shared" si="51"/>
        <v>0</v>
      </c>
      <c r="AH76" s="172">
        <f t="shared" ref="AH76:AI76" si="113">AH26+AH51</f>
        <v>0</v>
      </c>
      <c r="AI76" s="172">
        <f t="shared" si="113"/>
        <v>0</v>
      </c>
      <c r="AJ76" s="87">
        <f t="shared" si="52"/>
        <v>0</v>
      </c>
      <c r="AK76" s="100"/>
    </row>
    <row r="77" spans="1:37" s="15" customFormat="1">
      <c r="B77" s="172">
        <f t="shared" si="53"/>
        <v>0</v>
      </c>
      <c r="C77" s="172">
        <f t="shared" si="53"/>
        <v>0</v>
      </c>
      <c r="D77" s="172">
        <f t="shared" si="53"/>
        <v>0</v>
      </c>
      <c r="E77" s="172">
        <f t="shared" si="53"/>
        <v>0</v>
      </c>
      <c r="F77" s="172">
        <f t="shared" si="53"/>
        <v>0</v>
      </c>
      <c r="G77" s="172">
        <f t="shared" si="53"/>
        <v>0</v>
      </c>
      <c r="H77" s="172">
        <f t="shared" si="53"/>
        <v>0</v>
      </c>
      <c r="I77" s="172">
        <f t="shared" si="53"/>
        <v>0</v>
      </c>
      <c r="J77" s="172">
        <f t="shared" si="53"/>
        <v>0</v>
      </c>
      <c r="K77" s="172">
        <f t="shared" si="53"/>
        <v>0</v>
      </c>
      <c r="L77" s="172">
        <f t="shared" si="53"/>
        <v>0</v>
      </c>
      <c r="M77" s="172">
        <f t="shared" si="53"/>
        <v>0</v>
      </c>
      <c r="N77" s="87">
        <f t="shared" si="47"/>
        <v>0</v>
      </c>
      <c r="O77" s="172">
        <f t="shared" ref="O77:Z77" si="114">O27+O52</f>
        <v>0</v>
      </c>
      <c r="P77" s="172">
        <f t="shared" si="114"/>
        <v>0</v>
      </c>
      <c r="Q77" s="172">
        <f t="shared" si="114"/>
        <v>0</v>
      </c>
      <c r="R77" s="172">
        <f t="shared" si="114"/>
        <v>0</v>
      </c>
      <c r="S77" s="172">
        <f t="shared" si="114"/>
        <v>0</v>
      </c>
      <c r="T77" s="172">
        <f t="shared" si="114"/>
        <v>0</v>
      </c>
      <c r="U77" s="172">
        <f t="shared" si="114"/>
        <v>0</v>
      </c>
      <c r="V77" s="172">
        <f t="shared" si="114"/>
        <v>0</v>
      </c>
      <c r="W77" s="172">
        <f t="shared" si="114"/>
        <v>0</v>
      </c>
      <c r="X77" s="172">
        <f t="shared" si="114"/>
        <v>0</v>
      </c>
      <c r="Y77" s="172">
        <f t="shared" si="114"/>
        <v>0</v>
      </c>
      <c r="Z77" s="172">
        <f t="shared" si="114"/>
        <v>0</v>
      </c>
      <c r="AA77" s="87">
        <f t="shared" si="49"/>
        <v>0</v>
      </c>
      <c r="AB77" s="172">
        <f t="shared" ref="AB77:AC77" si="115">AB27+AB52</f>
        <v>0</v>
      </c>
      <c r="AC77" s="172">
        <f t="shared" si="115"/>
        <v>0</v>
      </c>
      <c r="AD77" s="87">
        <f t="shared" si="50"/>
        <v>0</v>
      </c>
      <c r="AE77" s="172">
        <f t="shared" ref="AE77:AF77" si="116">AE27+AE52</f>
        <v>0</v>
      </c>
      <c r="AF77" s="172">
        <f t="shared" si="116"/>
        <v>0</v>
      </c>
      <c r="AG77" s="87">
        <f t="shared" si="51"/>
        <v>0</v>
      </c>
      <c r="AH77" s="172">
        <f t="shared" ref="AH77:AI77" si="117">AH27+AH52</f>
        <v>0</v>
      </c>
      <c r="AI77" s="172">
        <f t="shared" si="117"/>
        <v>0</v>
      </c>
      <c r="AJ77" s="87">
        <f t="shared" si="52"/>
        <v>0</v>
      </c>
      <c r="AK77" s="100"/>
    </row>
    <row r="78" spans="1:37" s="15" customFormat="1">
      <c r="B78" s="172">
        <f t="shared" si="53"/>
        <v>0</v>
      </c>
      <c r="C78" s="172">
        <f t="shared" si="53"/>
        <v>0</v>
      </c>
      <c r="D78" s="172">
        <f t="shared" si="53"/>
        <v>0</v>
      </c>
      <c r="E78" s="172">
        <f t="shared" si="53"/>
        <v>0</v>
      </c>
      <c r="F78" s="172">
        <f t="shared" si="53"/>
        <v>0</v>
      </c>
      <c r="G78" s="172">
        <f t="shared" si="53"/>
        <v>0</v>
      </c>
      <c r="H78" s="172">
        <f t="shared" si="53"/>
        <v>0</v>
      </c>
      <c r="I78" s="172">
        <f t="shared" si="53"/>
        <v>0</v>
      </c>
      <c r="J78" s="172">
        <f t="shared" si="53"/>
        <v>0</v>
      </c>
      <c r="K78" s="172">
        <f t="shared" si="53"/>
        <v>0</v>
      </c>
      <c r="L78" s="172">
        <f t="shared" si="53"/>
        <v>0</v>
      </c>
      <c r="M78" s="172">
        <f t="shared" si="53"/>
        <v>0</v>
      </c>
      <c r="N78" s="87">
        <f t="shared" si="47"/>
        <v>0</v>
      </c>
      <c r="O78" s="172">
        <f t="shared" ref="O78:Z78" si="118">O28+O53</f>
        <v>0</v>
      </c>
      <c r="P78" s="172">
        <f t="shared" si="118"/>
        <v>0</v>
      </c>
      <c r="Q78" s="172">
        <f t="shared" si="118"/>
        <v>0</v>
      </c>
      <c r="R78" s="172">
        <f t="shared" si="118"/>
        <v>0</v>
      </c>
      <c r="S78" s="172">
        <f t="shared" si="118"/>
        <v>0</v>
      </c>
      <c r="T78" s="172">
        <f t="shared" si="118"/>
        <v>0</v>
      </c>
      <c r="U78" s="172">
        <f t="shared" si="118"/>
        <v>0</v>
      </c>
      <c r="V78" s="172">
        <f t="shared" si="118"/>
        <v>0</v>
      </c>
      <c r="W78" s="172">
        <f t="shared" si="118"/>
        <v>0</v>
      </c>
      <c r="X78" s="172">
        <f t="shared" si="118"/>
        <v>0</v>
      </c>
      <c r="Y78" s="172">
        <f t="shared" si="118"/>
        <v>0</v>
      </c>
      <c r="Z78" s="172">
        <f t="shared" si="118"/>
        <v>0</v>
      </c>
      <c r="AA78" s="87">
        <f t="shared" si="49"/>
        <v>0</v>
      </c>
      <c r="AB78" s="172">
        <f t="shared" ref="AB78:AC78" si="119">AB28+AB53</f>
        <v>0</v>
      </c>
      <c r="AC78" s="172">
        <f t="shared" si="119"/>
        <v>0</v>
      </c>
      <c r="AD78" s="87">
        <f t="shared" si="50"/>
        <v>0</v>
      </c>
      <c r="AE78" s="172">
        <f t="shared" ref="AE78:AF78" si="120">AE28+AE53</f>
        <v>0</v>
      </c>
      <c r="AF78" s="172">
        <f t="shared" si="120"/>
        <v>0</v>
      </c>
      <c r="AG78" s="87">
        <f t="shared" si="51"/>
        <v>0</v>
      </c>
      <c r="AH78" s="172">
        <f t="shared" ref="AH78:AI78" si="121">AH28+AH53</f>
        <v>0</v>
      </c>
      <c r="AI78" s="172">
        <f t="shared" si="121"/>
        <v>0</v>
      </c>
      <c r="AJ78" s="87">
        <f t="shared" si="52"/>
        <v>0</v>
      </c>
      <c r="AK78" s="100"/>
    </row>
    <row r="79" spans="1:37" s="15" customFormat="1">
      <c r="B79" s="172">
        <f t="shared" si="53"/>
        <v>0</v>
      </c>
      <c r="C79" s="172">
        <f t="shared" si="53"/>
        <v>0</v>
      </c>
      <c r="D79" s="172">
        <f t="shared" si="53"/>
        <v>0</v>
      </c>
      <c r="E79" s="172">
        <f t="shared" si="53"/>
        <v>0</v>
      </c>
      <c r="F79" s="172">
        <f t="shared" si="53"/>
        <v>0</v>
      </c>
      <c r="G79" s="172">
        <f t="shared" si="53"/>
        <v>0</v>
      </c>
      <c r="H79" s="172">
        <f t="shared" si="53"/>
        <v>0</v>
      </c>
      <c r="I79" s="172">
        <f t="shared" si="53"/>
        <v>0</v>
      </c>
      <c r="J79" s="172">
        <f t="shared" si="53"/>
        <v>0</v>
      </c>
      <c r="K79" s="172">
        <f t="shared" si="53"/>
        <v>0</v>
      </c>
      <c r="L79" s="172">
        <f t="shared" si="53"/>
        <v>0</v>
      </c>
      <c r="M79" s="172">
        <f t="shared" si="53"/>
        <v>0</v>
      </c>
      <c r="N79" s="87">
        <f t="shared" si="47"/>
        <v>0</v>
      </c>
      <c r="O79" s="172">
        <f t="shared" ref="O79:Z79" si="122">O29+O54</f>
        <v>0</v>
      </c>
      <c r="P79" s="172">
        <f t="shared" si="122"/>
        <v>0</v>
      </c>
      <c r="Q79" s="172">
        <f t="shared" si="122"/>
        <v>0</v>
      </c>
      <c r="R79" s="172">
        <f t="shared" si="122"/>
        <v>0</v>
      </c>
      <c r="S79" s="172">
        <f t="shared" si="122"/>
        <v>0</v>
      </c>
      <c r="T79" s="172">
        <f t="shared" si="122"/>
        <v>0</v>
      </c>
      <c r="U79" s="172">
        <f t="shared" si="122"/>
        <v>0</v>
      </c>
      <c r="V79" s="172">
        <f t="shared" si="122"/>
        <v>0</v>
      </c>
      <c r="W79" s="172">
        <f t="shared" si="122"/>
        <v>0</v>
      </c>
      <c r="X79" s="172">
        <f t="shared" si="122"/>
        <v>0</v>
      </c>
      <c r="Y79" s="172">
        <f t="shared" si="122"/>
        <v>0</v>
      </c>
      <c r="Z79" s="172">
        <f t="shared" si="122"/>
        <v>0</v>
      </c>
      <c r="AA79" s="87">
        <f t="shared" si="49"/>
        <v>0</v>
      </c>
      <c r="AB79" s="172">
        <f t="shared" ref="AB79:AC79" si="123">AB29+AB54</f>
        <v>0</v>
      </c>
      <c r="AC79" s="172">
        <f t="shared" si="123"/>
        <v>0</v>
      </c>
      <c r="AD79" s="87">
        <f t="shared" si="50"/>
        <v>0</v>
      </c>
      <c r="AE79" s="172">
        <f t="shared" ref="AE79:AF79" si="124">AE29+AE54</f>
        <v>0</v>
      </c>
      <c r="AF79" s="172">
        <f t="shared" si="124"/>
        <v>0</v>
      </c>
      <c r="AG79" s="87">
        <f t="shared" si="51"/>
        <v>0</v>
      </c>
      <c r="AH79" s="172">
        <f t="shared" ref="AH79:AI79" si="125">AH29+AH54</f>
        <v>0</v>
      </c>
      <c r="AI79" s="172">
        <f t="shared" si="125"/>
        <v>0</v>
      </c>
      <c r="AJ79" s="87">
        <f t="shared" si="52"/>
        <v>0</v>
      </c>
      <c r="AK79" s="100"/>
    </row>
    <row r="80" spans="1:37" s="15" customFormat="1">
      <c r="B80" s="172">
        <f t="shared" si="53"/>
        <v>0</v>
      </c>
      <c r="C80" s="172">
        <f t="shared" si="53"/>
        <v>0</v>
      </c>
      <c r="D80" s="172">
        <f t="shared" si="53"/>
        <v>0</v>
      </c>
      <c r="E80" s="172">
        <f t="shared" si="53"/>
        <v>0</v>
      </c>
      <c r="F80" s="172">
        <f t="shared" si="53"/>
        <v>0</v>
      </c>
      <c r="G80" s="172">
        <f t="shared" si="53"/>
        <v>0</v>
      </c>
      <c r="H80" s="172">
        <f t="shared" si="53"/>
        <v>0</v>
      </c>
      <c r="I80" s="172">
        <f t="shared" si="53"/>
        <v>0</v>
      </c>
      <c r="J80" s="172">
        <f t="shared" si="53"/>
        <v>0</v>
      </c>
      <c r="K80" s="172">
        <f t="shared" si="53"/>
        <v>0</v>
      </c>
      <c r="L80" s="172">
        <f t="shared" si="53"/>
        <v>0</v>
      </c>
      <c r="M80" s="172">
        <f t="shared" si="53"/>
        <v>0</v>
      </c>
      <c r="N80" s="87">
        <f t="shared" si="47"/>
        <v>0</v>
      </c>
      <c r="O80" s="172">
        <f t="shared" ref="O80:Z80" si="126">O30+O55</f>
        <v>0</v>
      </c>
      <c r="P80" s="172">
        <f t="shared" si="126"/>
        <v>0</v>
      </c>
      <c r="Q80" s="172">
        <f t="shared" si="126"/>
        <v>0</v>
      </c>
      <c r="R80" s="172">
        <f t="shared" si="126"/>
        <v>0</v>
      </c>
      <c r="S80" s="172">
        <f t="shared" si="126"/>
        <v>0</v>
      </c>
      <c r="T80" s="172">
        <f t="shared" si="126"/>
        <v>0</v>
      </c>
      <c r="U80" s="172">
        <f t="shared" si="126"/>
        <v>0</v>
      </c>
      <c r="V80" s="172">
        <f t="shared" si="126"/>
        <v>0</v>
      </c>
      <c r="W80" s="172">
        <f t="shared" si="126"/>
        <v>0</v>
      </c>
      <c r="X80" s="172">
        <f t="shared" si="126"/>
        <v>0</v>
      </c>
      <c r="Y80" s="172">
        <f t="shared" si="126"/>
        <v>0</v>
      </c>
      <c r="Z80" s="172">
        <f t="shared" si="126"/>
        <v>0</v>
      </c>
      <c r="AA80" s="87">
        <f t="shared" si="49"/>
        <v>0</v>
      </c>
      <c r="AB80" s="172">
        <f t="shared" ref="AB80:AC80" si="127">AB30+AB55</f>
        <v>0</v>
      </c>
      <c r="AC80" s="172">
        <f t="shared" si="127"/>
        <v>0</v>
      </c>
      <c r="AD80" s="87">
        <f t="shared" si="50"/>
        <v>0</v>
      </c>
      <c r="AE80" s="172">
        <f t="shared" ref="AE80:AF80" si="128">AE30+AE55</f>
        <v>0</v>
      </c>
      <c r="AF80" s="172">
        <f t="shared" si="128"/>
        <v>0</v>
      </c>
      <c r="AG80" s="87">
        <f t="shared" si="51"/>
        <v>0</v>
      </c>
      <c r="AH80" s="172">
        <f>AH30+AH55</f>
        <v>0</v>
      </c>
      <c r="AI80" s="172">
        <f>AI30+AI55</f>
        <v>0</v>
      </c>
      <c r="AJ80" s="87">
        <f t="shared" si="52"/>
        <v>0</v>
      </c>
      <c r="AK80" s="100"/>
    </row>
    <row r="81" spans="1:37">
      <c r="A81" s="15"/>
      <c r="B81" s="172">
        <f t="shared" ref="B81:AJ81" si="129">SUM(B61:B80)</f>
        <v>0</v>
      </c>
      <c r="C81" s="172">
        <f t="shared" si="129"/>
        <v>0</v>
      </c>
      <c r="D81" s="172">
        <f t="shared" si="129"/>
        <v>0</v>
      </c>
      <c r="E81" s="172">
        <f t="shared" si="129"/>
        <v>0</v>
      </c>
      <c r="F81" s="172">
        <f t="shared" si="129"/>
        <v>0</v>
      </c>
      <c r="G81" s="172">
        <f t="shared" si="129"/>
        <v>0</v>
      </c>
      <c r="H81" s="172">
        <f t="shared" si="129"/>
        <v>0</v>
      </c>
      <c r="I81" s="172">
        <f t="shared" si="129"/>
        <v>0</v>
      </c>
      <c r="J81" s="172">
        <f t="shared" si="129"/>
        <v>0</v>
      </c>
      <c r="K81" s="172">
        <f t="shared" si="129"/>
        <v>0</v>
      </c>
      <c r="L81" s="172">
        <f t="shared" si="129"/>
        <v>0</v>
      </c>
      <c r="M81" s="172">
        <f t="shared" si="129"/>
        <v>0</v>
      </c>
      <c r="N81" s="172">
        <f t="shared" si="129"/>
        <v>0</v>
      </c>
      <c r="O81" s="172">
        <f t="shared" si="129"/>
        <v>0</v>
      </c>
      <c r="P81" s="172">
        <f t="shared" si="129"/>
        <v>0</v>
      </c>
      <c r="Q81" s="172">
        <f t="shared" si="129"/>
        <v>0</v>
      </c>
      <c r="R81" s="172">
        <f t="shared" si="129"/>
        <v>0</v>
      </c>
      <c r="S81" s="172">
        <f t="shared" si="129"/>
        <v>0</v>
      </c>
      <c r="T81" s="172">
        <f t="shared" si="129"/>
        <v>0</v>
      </c>
      <c r="U81" s="172">
        <f t="shared" si="129"/>
        <v>0</v>
      </c>
      <c r="V81" s="172">
        <f t="shared" si="129"/>
        <v>0</v>
      </c>
      <c r="W81" s="172">
        <f t="shared" si="129"/>
        <v>0</v>
      </c>
      <c r="X81" s="172">
        <f t="shared" si="129"/>
        <v>0</v>
      </c>
      <c r="Y81" s="172">
        <f t="shared" si="129"/>
        <v>0</v>
      </c>
      <c r="Z81" s="172">
        <f t="shared" si="129"/>
        <v>0</v>
      </c>
      <c r="AA81" s="172">
        <f t="shared" si="129"/>
        <v>0</v>
      </c>
      <c r="AB81" s="172">
        <f t="shared" si="129"/>
        <v>0</v>
      </c>
      <c r="AC81" s="172">
        <f t="shared" si="129"/>
        <v>0</v>
      </c>
      <c r="AD81" s="172">
        <f t="shared" si="129"/>
        <v>0</v>
      </c>
      <c r="AE81" s="172">
        <f t="shared" si="129"/>
        <v>0</v>
      </c>
      <c r="AF81" s="172">
        <f t="shared" si="129"/>
        <v>0</v>
      </c>
      <c r="AG81" s="172">
        <f t="shared" si="129"/>
        <v>0</v>
      </c>
      <c r="AH81" s="172">
        <f t="shared" si="129"/>
        <v>0</v>
      </c>
      <c r="AI81" s="172">
        <f t="shared" si="129"/>
        <v>0</v>
      </c>
      <c r="AJ81" s="172">
        <f t="shared" si="129"/>
        <v>0</v>
      </c>
      <c r="AK81" s="100"/>
    </row>
    <row r="82" spans="1:37">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row>
  </sheetData>
  <sheetProtection sheet="1" objects="1" scenarios="1"/>
  <mergeCells count="19">
    <mergeCell ref="O9:AA9"/>
    <mergeCell ref="AB9:AD9"/>
    <mergeCell ref="AE9:AG9"/>
    <mergeCell ref="AH9:AJ9"/>
    <mergeCell ref="B2:E3"/>
    <mergeCell ref="B58:N58"/>
    <mergeCell ref="B59:N59"/>
    <mergeCell ref="B33:N33"/>
    <mergeCell ref="B34:N34"/>
    <mergeCell ref="B8:N8"/>
    <mergeCell ref="B9:N9"/>
    <mergeCell ref="O59:AA59"/>
    <mergeCell ref="O34:AA34"/>
    <mergeCell ref="AB59:AD59"/>
    <mergeCell ref="AE59:AG59"/>
    <mergeCell ref="AH59:AJ59"/>
    <mergeCell ref="AE34:AG34"/>
    <mergeCell ref="AH34:AJ34"/>
    <mergeCell ref="AB34:AD34"/>
  </mergeCells>
  <dataValidations count="1">
    <dataValidation type="whole" operator="greaterThanOrEqual" allowBlank="1" showInputMessage="1" showErrorMessage="1" sqref="O61:Z80 B61:M80 C56:AJ56 AB61:AC80 C36:M55 O36:Z55 AE61:AF80 AE36:AF55 AB11:AC30 AH36:AI55 AE11:AF30 C11:M30 AH61:AI80 C31:AJ31 B36:B56 AB36:AC55 B11:B31 O11:Z30 AH11:AI30">
      <formula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codeName="Feuil2">
    <tabColor theme="3" tint="0.79998168889431442"/>
  </sheetPr>
  <dimension ref="A1:BQ31"/>
  <sheetViews>
    <sheetView showGridLines="0" showRowColHeaders="0" zoomScale="85" zoomScaleNormal="85" workbookViewId="0">
      <pane xSplit="2" ySplit="8" topLeftCell="C9" activePane="bottomRight" state="frozen"/>
      <selection pane="topRight" activeCell="D1" sqref="D1"/>
      <selection pane="bottomLeft" activeCell="A9" sqref="A9"/>
      <selection pane="bottomRight" activeCell="D82" sqref="D82"/>
    </sheetView>
  </sheetViews>
  <sheetFormatPr defaultColWidth="11.5546875" defaultRowHeight="14.4"/>
  <cols>
    <col min="1" max="1" width="3.5546875" style="15" customWidth="1"/>
    <col min="2" max="2" width="32.44140625" customWidth="1"/>
    <col min="3" max="7" width="12.5546875" customWidth="1"/>
    <col min="8" max="8" width="3.5546875" customWidth="1"/>
    <col min="9" max="11" width="11.44140625" customWidth="1"/>
    <col min="69" max="69" width="3" customWidth="1"/>
  </cols>
  <sheetData>
    <row r="1" spans="2:69" s="15" customFormat="1">
      <c r="BQ1" s="89"/>
    </row>
    <row r="2" spans="2:69">
      <c r="B2" s="226" t="s">
        <v>208</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row>
    <row r="3" spans="2:69">
      <c r="B3" s="215"/>
      <c r="C3" s="91"/>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row>
    <row r="4" spans="2:69" s="15" customFormat="1">
      <c r="B4" s="92"/>
      <c r="C4" s="91"/>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row>
    <row r="5" spans="2:69" s="15" customFormat="1" ht="37.5" customHeight="1">
      <c r="B5" s="217" t="s">
        <v>227</v>
      </c>
      <c r="C5" s="217"/>
      <c r="D5" s="217"/>
      <c r="E5" s="217"/>
      <c r="F5" s="217"/>
      <c r="G5" s="217"/>
      <c r="H5" s="217"/>
      <c r="I5" s="217"/>
      <c r="J5" s="217"/>
      <c r="K5" s="217"/>
      <c r="L5" s="217"/>
      <c r="M5" s="217"/>
      <c r="N5" s="217"/>
      <c r="O5" s="217"/>
      <c r="P5" s="217"/>
      <c r="Q5" s="217"/>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row>
    <row r="6" spans="2:69" s="15" customFormat="1">
      <c r="B6" s="92"/>
      <c r="C6" s="91"/>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row>
    <row r="7" spans="2:69">
      <c r="B7" s="90"/>
      <c r="C7" s="227" t="s">
        <v>127</v>
      </c>
      <c r="D7" s="227"/>
      <c r="E7" s="227"/>
      <c r="F7" s="227"/>
      <c r="G7" s="227"/>
      <c r="H7" s="100"/>
      <c r="I7" s="218" t="s">
        <v>13</v>
      </c>
      <c r="J7" s="218"/>
      <c r="K7" s="218"/>
      <c r="L7" s="218"/>
      <c r="M7" s="218"/>
      <c r="N7" s="218"/>
      <c r="O7" s="218"/>
      <c r="P7" s="218"/>
      <c r="Q7" s="218"/>
      <c r="R7" s="218"/>
      <c r="S7" s="218"/>
      <c r="T7" s="218"/>
      <c r="U7" s="218" t="s">
        <v>14</v>
      </c>
      <c r="V7" s="218"/>
      <c r="W7" s="218"/>
      <c r="X7" s="218"/>
      <c r="Y7" s="218"/>
      <c r="Z7" s="218"/>
      <c r="AA7" s="218"/>
      <c r="AB7" s="218"/>
      <c r="AC7" s="218"/>
      <c r="AD7" s="218"/>
      <c r="AE7" s="218"/>
      <c r="AF7" s="218"/>
      <c r="AG7" s="218" t="s">
        <v>15</v>
      </c>
      <c r="AH7" s="218"/>
      <c r="AI7" s="218"/>
      <c r="AJ7" s="218"/>
      <c r="AK7" s="218"/>
      <c r="AL7" s="218"/>
      <c r="AM7" s="218"/>
      <c r="AN7" s="218"/>
      <c r="AO7" s="218"/>
      <c r="AP7" s="218"/>
      <c r="AQ7" s="218"/>
      <c r="AR7" s="218"/>
      <c r="AS7" s="218" t="s">
        <v>21</v>
      </c>
      <c r="AT7" s="218"/>
      <c r="AU7" s="218"/>
      <c r="AV7" s="218"/>
      <c r="AW7" s="218"/>
      <c r="AX7" s="218"/>
      <c r="AY7" s="218"/>
      <c r="AZ7" s="218"/>
      <c r="BA7" s="218"/>
      <c r="BB7" s="218"/>
      <c r="BC7" s="218"/>
      <c r="BD7" s="218"/>
      <c r="BE7" s="218" t="s">
        <v>22</v>
      </c>
      <c r="BF7" s="218"/>
      <c r="BG7" s="218"/>
      <c r="BH7" s="218"/>
      <c r="BI7" s="218"/>
      <c r="BJ7" s="218"/>
      <c r="BK7" s="218"/>
      <c r="BL7" s="218"/>
      <c r="BM7" s="218"/>
      <c r="BN7" s="218"/>
      <c r="BO7" s="218"/>
      <c r="BP7" s="218"/>
      <c r="BQ7" s="90"/>
    </row>
    <row r="8" spans="2:69" ht="15" customHeight="1">
      <c r="B8" s="46" t="s">
        <v>0</v>
      </c>
      <c r="C8" s="46" t="s">
        <v>13</v>
      </c>
      <c r="D8" s="46" t="s">
        <v>14</v>
      </c>
      <c r="E8" s="46" t="s">
        <v>15</v>
      </c>
      <c r="F8" s="46" t="s">
        <v>21</v>
      </c>
      <c r="G8" s="46" t="s">
        <v>22</v>
      </c>
      <c r="H8" s="100"/>
      <c r="I8" s="82">
        <f>Config!$C$7</f>
        <v>43101</v>
      </c>
      <c r="J8" s="82">
        <f>DATE(YEAR(I8),MONTH(I8)+1,DAY(I8))</f>
        <v>43132</v>
      </c>
      <c r="K8" s="82">
        <f t="shared" ref="K8:BP8" si="0">DATE(YEAR(J8),MONTH(J8)+1,DAY(J8))</f>
        <v>43160</v>
      </c>
      <c r="L8" s="82">
        <f t="shared" si="0"/>
        <v>43191</v>
      </c>
      <c r="M8" s="82">
        <f t="shared" si="0"/>
        <v>43221</v>
      </c>
      <c r="N8" s="82">
        <f t="shared" si="0"/>
        <v>43252</v>
      </c>
      <c r="O8" s="82">
        <f t="shared" si="0"/>
        <v>43282</v>
      </c>
      <c r="P8" s="82">
        <f t="shared" si="0"/>
        <v>43313</v>
      </c>
      <c r="Q8" s="82">
        <f t="shared" si="0"/>
        <v>43344</v>
      </c>
      <c r="R8" s="82">
        <f t="shared" si="0"/>
        <v>43374</v>
      </c>
      <c r="S8" s="82">
        <f t="shared" si="0"/>
        <v>43405</v>
      </c>
      <c r="T8" s="82">
        <f t="shared" si="0"/>
        <v>43435</v>
      </c>
      <c r="U8" s="82">
        <f t="shared" si="0"/>
        <v>43466</v>
      </c>
      <c r="V8" s="82">
        <f t="shared" si="0"/>
        <v>43497</v>
      </c>
      <c r="W8" s="82">
        <f t="shared" si="0"/>
        <v>43525</v>
      </c>
      <c r="X8" s="82">
        <f t="shared" si="0"/>
        <v>43556</v>
      </c>
      <c r="Y8" s="82">
        <f t="shared" si="0"/>
        <v>43586</v>
      </c>
      <c r="Z8" s="82">
        <f t="shared" si="0"/>
        <v>43617</v>
      </c>
      <c r="AA8" s="82">
        <f t="shared" si="0"/>
        <v>43647</v>
      </c>
      <c r="AB8" s="82">
        <f t="shared" si="0"/>
        <v>43678</v>
      </c>
      <c r="AC8" s="82">
        <f t="shared" si="0"/>
        <v>43709</v>
      </c>
      <c r="AD8" s="82">
        <f t="shared" si="0"/>
        <v>43739</v>
      </c>
      <c r="AE8" s="82">
        <f t="shared" si="0"/>
        <v>43770</v>
      </c>
      <c r="AF8" s="82">
        <f t="shared" si="0"/>
        <v>43800</v>
      </c>
      <c r="AG8" s="82">
        <f t="shared" si="0"/>
        <v>43831</v>
      </c>
      <c r="AH8" s="82">
        <f t="shared" si="0"/>
        <v>43862</v>
      </c>
      <c r="AI8" s="82">
        <f t="shared" si="0"/>
        <v>43891</v>
      </c>
      <c r="AJ8" s="82">
        <f t="shared" si="0"/>
        <v>43922</v>
      </c>
      <c r="AK8" s="82">
        <f t="shared" si="0"/>
        <v>43952</v>
      </c>
      <c r="AL8" s="82">
        <f t="shared" si="0"/>
        <v>43983</v>
      </c>
      <c r="AM8" s="82">
        <f t="shared" si="0"/>
        <v>44013</v>
      </c>
      <c r="AN8" s="82">
        <f t="shared" si="0"/>
        <v>44044</v>
      </c>
      <c r="AO8" s="82">
        <f t="shared" si="0"/>
        <v>44075</v>
      </c>
      <c r="AP8" s="82">
        <f t="shared" si="0"/>
        <v>44105</v>
      </c>
      <c r="AQ8" s="82">
        <f t="shared" si="0"/>
        <v>44136</v>
      </c>
      <c r="AR8" s="82">
        <f t="shared" si="0"/>
        <v>44166</v>
      </c>
      <c r="AS8" s="82">
        <f t="shared" si="0"/>
        <v>44197</v>
      </c>
      <c r="AT8" s="82">
        <f t="shared" si="0"/>
        <v>44228</v>
      </c>
      <c r="AU8" s="82">
        <f t="shared" si="0"/>
        <v>44256</v>
      </c>
      <c r="AV8" s="82">
        <f t="shared" si="0"/>
        <v>44287</v>
      </c>
      <c r="AW8" s="82">
        <f t="shared" si="0"/>
        <v>44317</v>
      </c>
      <c r="AX8" s="82">
        <f t="shared" si="0"/>
        <v>44348</v>
      </c>
      <c r="AY8" s="82">
        <f t="shared" si="0"/>
        <v>44378</v>
      </c>
      <c r="AZ8" s="82">
        <f t="shared" si="0"/>
        <v>44409</v>
      </c>
      <c r="BA8" s="82">
        <f t="shared" si="0"/>
        <v>44440</v>
      </c>
      <c r="BB8" s="82">
        <f t="shared" si="0"/>
        <v>44470</v>
      </c>
      <c r="BC8" s="82">
        <f t="shared" si="0"/>
        <v>44501</v>
      </c>
      <c r="BD8" s="82">
        <f t="shared" si="0"/>
        <v>44531</v>
      </c>
      <c r="BE8" s="82">
        <f t="shared" si="0"/>
        <v>44562</v>
      </c>
      <c r="BF8" s="82">
        <f t="shared" si="0"/>
        <v>44593</v>
      </c>
      <c r="BG8" s="82">
        <f t="shared" si="0"/>
        <v>44621</v>
      </c>
      <c r="BH8" s="82">
        <f t="shared" si="0"/>
        <v>44652</v>
      </c>
      <c r="BI8" s="82">
        <f t="shared" si="0"/>
        <v>44682</v>
      </c>
      <c r="BJ8" s="82">
        <f t="shared" si="0"/>
        <v>44713</v>
      </c>
      <c r="BK8" s="82">
        <f t="shared" si="0"/>
        <v>44743</v>
      </c>
      <c r="BL8" s="82">
        <f t="shared" si="0"/>
        <v>44774</v>
      </c>
      <c r="BM8" s="82">
        <f t="shared" si="0"/>
        <v>44805</v>
      </c>
      <c r="BN8" s="82">
        <f t="shared" si="0"/>
        <v>44835</v>
      </c>
      <c r="BO8" s="82">
        <f t="shared" si="0"/>
        <v>44866</v>
      </c>
      <c r="BP8" s="82">
        <f t="shared" si="0"/>
        <v>44896</v>
      </c>
      <c r="BQ8" s="93"/>
    </row>
    <row r="9" spans="2:69">
      <c r="B9" s="66" t="s">
        <v>2</v>
      </c>
      <c r="C9" s="94">
        <f>Config!$C$55+Config!$D$55*'Commandes - Calculs auto'!N23</f>
        <v>2000</v>
      </c>
      <c r="D9" s="94">
        <f>Config!$C$55+Config!$D$55*'Commandes - Calculs auto'!Z23</f>
        <v>2000</v>
      </c>
      <c r="E9" s="94">
        <f>Config!$C$55+Config!$D$55*'Commandes - Calculs auto'!AL23</f>
        <v>2000</v>
      </c>
      <c r="F9" s="94">
        <f>Config!$C$55+Config!$D$55*'Commandes - Calculs auto'!AX23</f>
        <v>2000</v>
      </c>
      <c r="G9" s="94">
        <f>Config!$C$55+Config!$D$55*'Commandes - Calculs auto'!BJ23</f>
        <v>2000</v>
      </c>
      <c r="H9" s="100"/>
      <c r="I9" s="95">
        <f>$C9/12</f>
        <v>166.66666666666666</v>
      </c>
      <c r="J9" s="95">
        <f t="shared" ref="J9:T18" si="1">$C9/12</f>
        <v>166.66666666666666</v>
      </c>
      <c r="K9" s="95">
        <f t="shared" si="1"/>
        <v>166.66666666666666</v>
      </c>
      <c r="L9" s="95">
        <f t="shared" si="1"/>
        <v>166.66666666666666</v>
      </c>
      <c r="M9" s="95">
        <f t="shared" si="1"/>
        <v>166.66666666666666</v>
      </c>
      <c r="N9" s="95">
        <f t="shared" si="1"/>
        <v>166.66666666666666</v>
      </c>
      <c r="O9" s="95">
        <f t="shared" si="1"/>
        <v>166.66666666666666</v>
      </c>
      <c r="P9" s="95">
        <f t="shared" si="1"/>
        <v>166.66666666666666</v>
      </c>
      <c r="Q9" s="95">
        <f t="shared" si="1"/>
        <v>166.66666666666666</v>
      </c>
      <c r="R9" s="95">
        <f t="shared" si="1"/>
        <v>166.66666666666666</v>
      </c>
      <c r="S9" s="95">
        <f t="shared" si="1"/>
        <v>166.66666666666666</v>
      </c>
      <c r="T9" s="95">
        <f t="shared" si="1"/>
        <v>166.66666666666666</v>
      </c>
      <c r="U9" s="95">
        <f>$D9/12</f>
        <v>166.66666666666666</v>
      </c>
      <c r="V9" s="95">
        <f t="shared" ref="V9:AF18" si="2">$D9/12</f>
        <v>166.66666666666666</v>
      </c>
      <c r="W9" s="95">
        <f t="shared" si="2"/>
        <v>166.66666666666666</v>
      </c>
      <c r="X9" s="95">
        <f t="shared" si="2"/>
        <v>166.66666666666666</v>
      </c>
      <c r="Y9" s="95">
        <f t="shared" si="2"/>
        <v>166.66666666666666</v>
      </c>
      <c r="Z9" s="95">
        <f t="shared" si="2"/>
        <v>166.66666666666666</v>
      </c>
      <c r="AA9" s="95">
        <f t="shared" si="2"/>
        <v>166.66666666666666</v>
      </c>
      <c r="AB9" s="95">
        <f t="shared" si="2"/>
        <v>166.66666666666666</v>
      </c>
      <c r="AC9" s="95">
        <f t="shared" si="2"/>
        <v>166.66666666666666</v>
      </c>
      <c r="AD9" s="95">
        <f t="shared" si="2"/>
        <v>166.66666666666666</v>
      </c>
      <c r="AE9" s="95">
        <f t="shared" si="2"/>
        <v>166.66666666666666</v>
      </c>
      <c r="AF9" s="95">
        <f t="shared" si="2"/>
        <v>166.66666666666666</v>
      </c>
      <c r="AG9" s="95">
        <f>$E9/12</f>
        <v>166.66666666666666</v>
      </c>
      <c r="AH9" s="95">
        <f t="shared" ref="AH9:AR18" si="3">$E9/12</f>
        <v>166.66666666666666</v>
      </c>
      <c r="AI9" s="95">
        <f t="shared" si="3"/>
        <v>166.66666666666666</v>
      </c>
      <c r="AJ9" s="95">
        <f t="shared" si="3"/>
        <v>166.66666666666666</v>
      </c>
      <c r="AK9" s="95">
        <f t="shared" si="3"/>
        <v>166.66666666666666</v>
      </c>
      <c r="AL9" s="95">
        <f t="shared" si="3"/>
        <v>166.66666666666666</v>
      </c>
      <c r="AM9" s="95">
        <f t="shared" si="3"/>
        <v>166.66666666666666</v>
      </c>
      <c r="AN9" s="95">
        <f t="shared" si="3"/>
        <v>166.66666666666666</v>
      </c>
      <c r="AO9" s="95">
        <f t="shared" si="3"/>
        <v>166.66666666666666</v>
      </c>
      <c r="AP9" s="95">
        <f t="shared" si="3"/>
        <v>166.66666666666666</v>
      </c>
      <c r="AQ9" s="95">
        <f t="shared" si="3"/>
        <v>166.66666666666666</v>
      </c>
      <c r="AR9" s="95">
        <f t="shared" si="3"/>
        <v>166.66666666666666</v>
      </c>
      <c r="AS9" s="95">
        <f>$F9/12</f>
        <v>166.66666666666666</v>
      </c>
      <c r="AT9" s="95">
        <f t="shared" ref="AT9:BD18" si="4">$F9/12</f>
        <v>166.66666666666666</v>
      </c>
      <c r="AU9" s="95">
        <f t="shared" si="4"/>
        <v>166.66666666666666</v>
      </c>
      <c r="AV9" s="95">
        <f t="shared" si="4"/>
        <v>166.66666666666666</v>
      </c>
      <c r="AW9" s="95">
        <f t="shared" si="4"/>
        <v>166.66666666666666</v>
      </c>
      <c r="AX9" s="95">
        <f t="shared" si="4"/>
        <v>166.66666666666666</v>
      </c>
      <c r="AY9" s="95">
        <f t="shared" si="4"/>
        <v>166.66666666666666</v>
      </c>
      <c r="AZ9" s="95">
        <f t="shared" si="4"/>
        <v>166.66666666666666</v>
      </c>
      <c r="BA9" s="95">
        <f t="shared" si="4"/>
        <v>166.66666666666666</v>
      </c>
      <c r="BB9" s="95">
        <f t="shared" si="4"/>
        <v>166.66666666666666</v>
      </c>
      <c r="BC9" s="95">
        <f t="shared" si="4"/>
        <v>166.66666666666666</v>
      </c>
      <c r="BD9" s="95">
        <f t="shared" si="4"/>
        <v>166.66666666666666</v>
      </c>
      <c r="BE9" s="95">
        <f>$G9/12</f>
        <v>166.66666666666666</v>
      </c>
      <c r="BF9" s="95">
        <f t="shared" ref="BF9:BP18" si="5">$G9/12</f>
        <v>166.66666666666666</v>
      </c>
      <c r="BG9" s="95">
        <f t="shared" si="5"/>
        <v>166.66666666666666</v>
      </c>
      <c r="BH9" s="95">
        <f t="shared" si="5"/>
        <v>166.66666666666666</v>
      </c>
      <c r="BI9" s="95">
        <f t="shared" si="5"/>
        <v>166.66666666666666</v>
      </c>
      <c r="BJ9" s="95">
        <f t="shared" si="5"/>
        <v>166.66666666666666</v>
      </c>
      <c r="BK9" s="95">
        <f t="shared" si="5"/>
        <v>166.66666666666666</v>
      </c>
      <c r="BL9" s="95">
        <f t="shared" si="5"/>
        <v>166.66666666666666</v>
      </c>
      <c r="BM9" s="95">
        <f t="shared" si="5"/>
        <v>166.66666666666666</v>
      </c>
      <c r="BN9" s="95">
        <f t="shared" si="5"/>
        <v>166.66666666666666</v>
      </c>
      <c r="BO9" s="95">
        <f t="shared" si="5"/>
        <v>166.66666666666666</v>
      </c>
      <c r="BP9" s="95">
        <f t="shared" si="5"/>
        <v>166.66666666666666</v>
      </c>
      <c r="BQ9" s="93"/>
    </row>
    <row r="10" spans="2:69">
      <c r="B10" s="66" t="s">
        <v>3</v>
      </c>
      <c r="C10" s="94">
        <f>Config!$C$56+Config!$D$56*'Personnel - Calculs auto'!C$6</f>
        <v>5000</v>
      </c>
      <c r="D10" s="94">
        <f>Config!$C$56+Config!$D$56*'Personnel - Calculs auto'!D$6</f>
        <v>5000</v>
      </c>
      <c r="E10" s="94">
        <f>Config!$C$56+Config!$D$56*'Personnel - Calculs auto'!E$6</f>
        <v>5000</v>
      </c>
      <c r="F10" s="94">
        <f>Config!$C$56+Config!$D$56*'Personnel - Calculs auto'!F$6</f>
        <v>5000</v>
      </c>
      <c r="G10" s="94">
        <f>Config!$C$56+Config!$D$56*'Personnel - Calculs auto'!G$6</f>
        <v>5000</v>
      </c>
      <c r="H10" s="100"/>
      <c r="I10" s="95">
        <f t="shared" ref="I10:I18" si="6">$C10/12</f>
        <v>416.66666666666669</v>
      </c>
      <c r="J10" s="95">
        <f t="shared" si="1"/>
        <v>416.66666666666669</v>
      </c>
      <c r="K10" s="95">
        <f t="shared" si="1"/>
        <v>416.66666666666669</v>
      </c>
      <c r="L10" s="95">
        <f t="shared" si="1"/>
        <v>416.66666666666669</v>
      </c>
      <c r="M10" s="95">
        <f t="shared" si="1"/>
        <v>416.66666666666669</v>
      </c>
      <c r="N10" s="95">
        <f t="shared" si="1"/>
        <v>416.66666666666669</v>
      </c>
      <c r="O10" s="95">
        <f t="shared" si="1"/>
        <v>416.66666666666669</v>
      </c>
      <c r="P10" s="95">
        <f t="shared" si="1"/>
        <v>416.66666666666669</v>
      </c>
      <c r="Q10" s="95">
        <f t="shared" si="1"/>
        <v>416.66666666666669</v>
      </c>
      <c r="R10" s="95">
        <f t="shared" si="1"/>
        <v>416.66666666666669</v>
      </c>
      <c r="S10" s="95">
        <f t="shared" si="1"/>
        <v>416.66666666666669</v>
      </c>
      <c r="T10" s="95">
        <f t="shared" si="1"/>
        <v>416.66666666666669</v>
      </c>
      <c r="U10" s="95">
        <f t="shared" ref="U10:U18" si="7">$D10/12</f>
        <v>416.66666666666669</v>
      </c>
      <c r="V10" s="95">
        <f t="shared" si="2"/>
        <v>416.66666666666669</v>
      </c>
      <c r="W10" s="95">
        <f t="shared" si="2"/>
        <v>416.66666666666669</v>
      </c>
      <c r="X10" s="95">
        <f t="shared" si="2"/>
        <v>416.66666666666669</v>
      </c>
      <c r="Y10" s="95">
        <f t="shared" si="2"/>
        <v>416.66666666666669</v>
      </c>
      <c r="Z10" s="95">
        <f t="shared" si="2"/>
        <v>416.66666666666669</v>
      </c>
      <c r="AA10" s="95">
        <f t="shared" si="2"/>
        <v>416.66666666666669</v>
      </c>
      <c r="AB10" s="95">
        <f t="shared" si="2"/>
        <v>416.66666666666669</v>
      </c>
      <c r="AC10" s="95">
        <f t="shared" si="2"/>
        <v>416.66666666666669</v>
      </c>
      <c r="AD10" s="95">
        <f t="shared" si="2"/>
        <v>416.66666666666669</v>
      </c>
      <c r="AE10" s="95">
        <f t="shared" si="2"/>
        <v>416.66666666666669</v>
      </c>
      <c r="AF10" s="95">
        <f t="shared" si="2"/>
        <v>416.66666666666669</v>
      </c>
      <c r="AG10" s="95">
        <f t="shared" ref="AG10:AG18" si="8">$E10/12</f>
        <v>416.66666666666669</v>
      </c>
      <c r="AH10" s="95">
        <f t="shared" si="3"/>
        <v>416.66666666666669</v>
      </c>
      <c r="AI10" s="95">
        <f t="shared" si="3"/>
        <v>416.66666666666669</v>
      </c>
      <c r="AJ10" s="95">
        <f t="shared" si="3"/>
        <v>416.66666666666669</v>
      </c>
      <c r="AK10" s="95">
        <f t="shared" si="3"/>
        <v>416.66666666666669</v>
      </c>
      <c r="AL10" s="95">
        <f t="shared" si="3"/>
        <v>416.66666666666669</v>
      </c>
      <c r="AM10" s="95">
        <f t="shared" si="3"/>
        <v>416.66666666666669</v>
      </c>
      <c r="AN10" s="95">
        <f t="shared" si="3"/>
        <v>416.66666666666669</v>
      </c>
      <c r="AO10" s="95">
        <f t="shared" si="3"/>
        <v>416.66666666666669</v>
      </c>
      <c r="AP10" s="95">
        <f t="shared" si="3"/>
        <v>416.66666666666669</v>
      </c>
      <c r="AQ10" s="95">
        <f t="shared" si="3"/>
        <v>416.66666666666669</v>
      </c>
      <c r="AR10" s="95">
        <f t="shared" si="3"/>
        <v>416.66666666666669</v>
      </c>
      <c r="AS10" s="95">
        <f t="shared" ref="AS10:AS18" si="9">$F10/12</f>
        <v>416.66666666666669</v>
      </c>
      <c r="AT10" s="95">
        <f t="shared" si="4"/>
        <v>416.66666666666669</v>
      </c>
      <c r="AU10" s="95">
        <f t="shared" si="4"/>
        <v>416.66666666666669</v>
      </c>
      <c r="AV10" s="95">
        <f t="shared" si="4"/>
        <v>416.66666666666669</v>
      </c>
      <c r="AW10" s="95">
        <f t="shared" si="4"/>
        <v>416.66666666666669</v>
      </c>
      <c r="AX10" s="95">
        <f t="shared" si="4"/>
        <v>416.66666666666669</v>
      </c>
      <c r="AY10" s="95">
        <f t="shared" si="4"/>
        <v>416.66666666666669</v>
      </c>
      <c r="AZ10" s="95">
        <f t="shared" si="4"/>
        <v>416.66666666666669</v>
      </c>
      <c r="BA10" s="95">
        <f t="shared" si="4"/>
        <v>416.66666666666669</v>
      </c>
      <c r="BB10" s="95">
        <f t="shared" si="4"/>
        <v>416.66666666666669</v>
      </c>
      <c r="BC10" s="95">
        <f t="shared" si="4"/>
        <v>416.66666666666669</v>
      </c>
      <c r="BD10" s="95">
        <f t="shared" si="4"/>
        <v>416.66666666666669</v>
      </c>
      <c r="BE10" s="95">
        <f t="shared" ref="BE10:BE18" si="10">$G10/12</f>
        <v>416.66666666666669</v>
      </c>
      <c r="BF10" s="95">
        <f t="shared" si="5"/>
        <v>416.66666666666669</v>
      </c>
      <c r="BG10" s="95">
        <f t="shared" si="5"/>
        <v>416.66666666666669</v>
      </c>
      <c r="BH10" s="95">
        <f t="shared" si="5"/>
        <v>416.66666666666669</v>
      </c>
      <c r="BI10" s="95">
        <f t="shared" si="5"/>
        <v>416.66666666666669</v>
      </c>
      <c r="BJ10" s="95">
        <f t="shared" si="5"/>
        <v>416.66666666666669</v>
      </c>
      <c r="BK10" s="95">
        <f t="shared" si="5"/>
        <v>416.66666666666669</v>
      </c>
      <c r="BL10" s="95">
        <f t="shared" si="5"/>
        <v>416.66666666666669</v>
      </c>
      <c r="BM10" s="95">
        <f t="shared" si="5"/>
        <v>416.66666666666669</v>
      </c>
      <c r="BN10" s="95">
        <f t="shared" si="5"/>
        <v>416.66666666666669</v>
      </c>
      <c r="BO10" s="95">
        <f t="shared" si="5"/>
        <v>416.66666666666669</v>
      </c>
      <c r="BP10" s="95">
        <f t="shared" si="5"/>
        <v>416.66666666666669</v>
      </c>
      <c r="BQ10" s="93"/>
    </row>
    <row r="11" spans="2:69">
      <c r="B11" s="66" t="s">
        <v>4</v>
      </c>
      <c r="C11" s="94">
        <f>Config!$C$57+Config!$D$57*'Commandes - Calculs auto'!N23</f>
        <v>10000</v>
      </c>
      <c r="D11" s="94">
        <f>Config!$C$57+Config!$D$57*'Commandes - Calculs auto'!Z23</f>
        <v>10000</v>
      </c>
      <c r="E11" s="94">
        <f>Config!$C$57+Config!$D$57*'Commandes - Calculs auto'!AL23</f>
        <v>10000</v>
      </c>
      <c r="F11" s="94">
        <f>Config!$C$57+Config!$D$57*'Commandes - Calculs auto'!AX23</f>
        <v>10000</v>
      </c>
      <c r="G11" s="94">
        <f>Config!$C$57+Config!$D$57*'Commandes - Calculs auto'!BJ23</f>
        <v>10000</v>
      </c>
      <c r="H11" s="100"/>
      <c r="I11" s="95">
        <f t="shared" si="6"/>
        <v>833.33333333333337</v>
      </c>
      <c r="J11" s="95">
        <f t="shared" si="1"/>
        <v>833.33333333333337</v>
      </c>
      <c r="K11" s="95">
        <f t="shared" si="1"/>
        <v>833.33333333333337</v>
      </c>
      <c r="L11" s="95">
        <f t="shared" si="1"/>
        <v>833.33333333333337</v>
      </c>
      <c r="M11" s="95">
        <f t="shared" si="1"/>
        <v>833.33333333333337</v>
      </c>
      <c r="N11" s="95">
        <f t="shared" si="1"/>
        <v>833.33333333333337</v>
      </c>
      <c r="O11" s="95">
        <f t="shared" si="1"/>
        <v>833.33333333333337</v>
      </c>
      <c r="P11" s="95">
        <f t="shared" si="1"/>
        <v>833.33333333333337</v>
      </c>
      <c r="Q11" s="95">
        <f t="shared" si="1"/>
        <v>833.33333333333337</v>
      </c>
      <c r="R11" s="95">
        <f t="shared" si="1"/>
        <v>833.33333333333337</v>
      </c>
      <c r="S11" s="95">
        <f t="shared" si="1"/>
        <v>833.33333333333337</v>
      </c>
      <c r="T11" s="95">
        <f t="shared" si="1"/>
        <v>833.33333333333337</v>
      </c>
      <c r="U11" s="95">
        <f t="shared" si="7"/>
        <v>833.33333333333337</v>
      </c>
      <c r="V11" s="95">
        <f t="shared" si="2"/>
        <v>833.33333333333337</v>
      </c>
      <c r="W11" s="95">
        <f t="shared" si="2"/>
        <v>833.33333333333337</v>
      </c>
      <c r="X11" s="95">
        <f t="shared" si="2"/>
        <v>833.33333333333337</v>
      </c>
      <c r="Y11" s="95">
        <f t="shared" si="2"/>
        <v>833.33333333333337</v>
      </c>
      <c r="Z11" s="95">
        <f t="shared" si="2"/>
        <v>833.33333333333337</v>
      </c>
      <c r="AA11" s="95">
        <f t="shared" si="2"/>
        <v>833.33333333333337</v>
      </c>
      <c r="AB11" s="95">
        <f t="shared" si="2"/>
        <v>833.33333333333337</v>
      </c>
      <c r="AC11" s="95">
        <f t="shared" si="2"/>
        <v>833.33333333333337</v>
      </c>
      <c r="AD11" s="95">
        <f t="shared" si="2"/>
        <v>833.33333333333337</v>
      </c>
      <c r="AE11" s="95">
        <f t="shared" si="2"/>
        <v>833.33333333333337</v>
      </c>
      <c r="AF11" s="95">
        <f t="shared" si="2"/>
        <v>833.33333333333337</v>
      </c>
      <c r="AG11" s="95">
        <f t="shared" si="8"/>
        <v>833.33333333333337</v>
      </c>
      <c r="AH11" s="95">
        <f t="shared" si="3"/>
        <v>833.33333333333337</v>
      </c>
      <c r="AI11" s="95">
        <f t="shared" si="3"/>
        <v>833.33333333333337</v>
      </c>
      <c r="AJ11" s="95">
        <f t="shared" si="3"/>
        <v>833.33333333333337</v>
      </c>
      <c r="AK11" s="95">
        <f t="shared" si="3"/>
        <v>833.33333333333337</v>
      </c>
      <c r="AL11" s="95">
        <f t="shared" si="3"/>
        <v>833.33333333333337</v>
      </c>
      <c r="AM11" s="95">
        <f t="shared" si="3"/>
        <v>833.33333333333337</v>
      </c>
      <c r="AN11" s="95">
        <f t="shared" si="3"/>
        <v>833.33333333333337</v>
      </c>
      <c r="AO11" s="95">
        <f t="shared" si="3"/>
        <v>833.33333333333337</v>
      </c>
      <c r="AP11" s="95">
        <f t="shared" si="3"/>
        <v>833.33333333333337</v>
      </c>
      <c r="AQ11" s="95">
        <f t="shared" si="3"/>
        <v>833.33333333333337</v>
      </c>
      <c r="AR11" s="95">
        <f t="shared" si="3"/>
        <v>833.33333333333337</v>
      </c>
      <c r="AS11" s="95">
        <f t="shared" si="9"/>
        <v>833.33333333333337</v>
      </c>
      <c r="AT11" s="95">
        <f t="shared" si="4"/>
        <v>833.33333333333337</v>
      </c>
      <c r="AU11" s="95">
        <f t="shared" si="4"/>
        <v>833.33333333333337</v>
      </c>
      <c r="AV11" s="95">
        <f t="shared" si="4"/>
        <v>833.33333333333337</v>
      </c>
      <c r="AW11" s="95">
        <f t="shared" si="4"/>
        <v>833.33333333333337</v>
      </c>
      <c r="AX11" s="95">
        <f t="shared" si="4"/>
        <v>833.33333333333337</v>
      </c>
      <c r="AY11" s="95">
        <f t="shared" si="4"/>
        <v>833.33333333333337</v>
      </c>
      <c r="AZ11" s="95">
        <f t="shared" si="4"/>
        <v>833.33333333333337</v>
      </c>
      <c r="BA11" s="95">
        <f t="shared" si="4"/>
        <v>833.33333333333337</v>
      </c>
      <c r="BB11" s="95">
        <f t="shared" si="4"/>
        <v>833.33333333333337</v>
      </c>
      <c r="BC11" s="95">
        <f t="shared" si="4"/>
        <v>833.33333333333337</v>
      </c>
      <c r="BD11" s="95">
        <f t="shared" si="4"/>
        <v>833.33333333333337</v>
      </c>
      <c r="BE11" s="95">
        <f t="shared" si="10"/>
        <v>833.33333333333337</v>
      </c>
      <c r="BF11" s="95">
        <f t="shared" si="5"/>
        <v>833.33333333333337</v>
      </c>
      <c r="BG11" s="95">
        <f t="shared" si="5"/>
        <v>833.33333333333337</v>
      </c>
      <c r="BH11" s="95">
        <f t="shared" si="5"/>
        <v>833.33333333333337</v>
      </c>
      <c r="BI11" s="95">
        <f t="shared" si="5"/>
        <v>833.33333333333337</v>
      </c>
      <c r="BJ11" s="95">
        <f t="shared" si="5"/>
        <v>833.33333333333337</v>
      </c>
      <c r="BK11" s="95">
        <f t="shared" si="5"/>
        <v>833.33333333333337</v>
      </c>
      <c r="BL11" s="95">
        <f t="shared" si="5"/>
        <v>833.33333333333337</v>
      </c>
      <c r="BM11" s="95">
        <f t="shared" si="5"/>
        <v>833.33333333333337</v>
      </c>
      <c r="BN11" s="95">
        <f t="shared" si="5"/>
        <v>833.33333333333337</v>
      </c>
      <c r="BO11" s="95">
        <f t="shared" si="5"/>
        <v>833.33333333333337</v>
      </c>
      <c r="BP11" s="95">
        <f t="shared" si="5"/>
        <v>833.33333333333337</v>
      </c>
      <c r="BQ11" s="93"/>
    </row>
    <row r="12" spans="2:69">
      <c r="B12" s="66" t="s">
        <v>6</v>
      </c>
      <c r="C12" s="94">
        <f>Config!$C$58+Config!$D$58*'Personnel - Calculs auto'!C$6</f>
        <v>1500</v>
      </c>
      <c r="D12" s="94">
        <f>Config!$C$58+Config!$D$58*'Personnel - Calculs auto'!D$6</f>
        <v>1500</v>
      </c>
      <c r="E12" s="94">
        <f>Config!$C$58+Config!$D$58*'Personnel - Calculs auto'!E$6</f>
        <v>1500</v>
      </c>
      <c r="F12" s="94">
        <f>Config!$C$58+Config!$D$58*'Personnel - Calculs auto'!F$6</f>
        <v>1500</v>
      </c>
      <c r="G12" s="94">
        <f>Config!$C$58+Config!$D$58*'Personnel - Calculs auto'!G$6</f>
        <v>1500</v>
      </c>
      <c r="H12" s="100"/>
      <c r="I12" s="95">
        <f t="shared" si="6"/>
        <v>125</v>
      </c>
      <c r="J12" s="95">
        <f t="shared" si="1"/>
        <v>125</v>
      </c>
      <c r="K12" s="95">
        <f t="shared" si="1"/>
        <v>125</v>
      </c>
      <c r="L12" s="95">
        <f t="shared" si="1"/>
        <v>125</v>
      </c>
      <c r="M12" s="95">
        <f t="shared" si="1"/>
        <v>125</v>
      </c>
      <c r="N12" s="95">
        <f t="shared" si="1"/>
        <v>125</v>
      </c>
      <c r="O12" s="95">
        <f t="shared" si="1"/>
        <v>125</v>
      </c>
      <c r="P12" s="95">
        <f t="shared" si="1"/>
        <v>125</v>
      </c>
      <c r="Q12" s="95">
        <f t="shared" si="1"/>
        <v>125</v>
      </c>
      <c r="R12" s="95">
        <f t="shared" si="1"/>
        <v>125</v>
      </c>
      <c r="S12" s="95">
        <f t="shared" si="1"/>
        <v>125</v>
      </c>
      <c r="T12" s="95">
        <f t="shared" si="1"/>
        <v>125</v>
      </c>
      <c r="U12" s="95">
        <f t="shared" si="7"/>
        <v>125</v>
      </c>
      <c r="V12" s="95">
        <f t="shared" si="2"/>
        <v>125</v>
      </c>
      <c r="W12" s="95">
        <f t="shared" si="2"/>
        <v>125</v>
      </c>
      <c r="X12" s="95">
        <f t="shared" si="2"/>
        <v>125</v>
      </c>
      <c r="Y12" s="95">
        <f t="shared" si="2"/>
        <v>125</v>
      </c>
      <c r="Z12" s="95">
        <f t="shared" si="2"/>
        <v>125</v>
      </c>
      <c r="AA12" s="95">
        <f t="shared" si="2"/>
        <v>125</v>
      </c>
      <c r="AB12" s="95">
        <f t="shared" si="2"/>
        <v>125</v>
      </c>
      <c r="AC12" s="95">
        <f t="shared" si="2"/>
        <v>125</v>
      </c>
      <c r="AD12" s="95">
        <f t="shared" si="2"/>
        <v>125</v>
      </c>
      <c r="AE12" s="95">
        <f t="shared" si="2"/>
        <v>125</v>
      </c>
      <c r="AF12" s="95">
        <f t="shared" si="2"/>
        <v>125</v>
      </c>
      <c r="AG12" s="95">
        <f t="shared" si="8"/>
        <v>125</v>
      </c>
      <c r="AH12" s="95">
        <f t="shared" si="3"/>
        <v>125</v>
      </c>
      <c r="AI12" s="95">
        <f t="shared" si="3"/>
        <v>125</v>
      </c>
      <c r="AJ12" s="95">
        <f t="shared" si="3"/>
        <v>125</v>
      </c>
      <c r="AK12" s="95">
        <f t="shared" si="3"/>
        <v>125</v>
      </c>
      <c r="AL12" s="95">
        <f t="shared" si="3"/>
        <v>125</v>
      </c>
      <c r="AM12" s="95">
        <f t="shared" si="3"/>
        <v>125</v>
      </c>
      <c r="AN12" s="95">
        <f t="shared" si="3"/>
        <v>125</v>
      </c>
      <c r="AO12" s="95">
        <f t="shared" si="3"/>
        <v>125</v>
      </c>
      <c r="AP12" s="95">
        <f t="shared" si="3"/>
        <v>125</v>
      </c>
      <c r="AQ12" s="95">
        <f t="shared" si="3"/>
        <v>125</v>
      </c>
      <c r="AR12" s="95">
        <f t="shared" si="3"/>
        <v>125</v>
      </c>
      <c r="AS12" s="95">
        <f t="shared" si="9"/>
        <v>125</v>
      </c>
      <c r="AT12" s="95">
        <f t="shared" si="4"/>
        <v>125</v>
      </c>
      <c r="AU12" s="95">
        <f t="shared" si="4"/>
        <v>125</v>
      </c>
      <c r="AV12" s="95">
        <f t="shared" si="4"/>
        <v>125</v>
      </c>
      <c r="AW12" s="95">
        <f t="shared" si="4"/>
        <v>125</v>
      </c>
      <c r="AX12" s="95">
        <f t="shared" si="4"/>
        <v>125</v>
      </c>
      <c r="AY12" s="95">
        <f t="shared" si="4"/>
        <v>125</v>
      </c>
      <c r="AZ12" s="95">
        <f t="shared" si="4"/>
        <v>125</v>
      </c>
      <c r="BA12" s="95">
        <f t="shared" si="4"/>
        <v>125</v>
      </c>
      <c r="BB12" s="95">
        <f t="shared" si="4"/>
        <v>125</v>
      </c>
      <c r="BC12" s="95">
        <f t="shared" si="4"/>
        <v>125</v>
      </c>
      <c r="BD12" s="95">
        <f t="shared" si="4"/>
        <v>125</v>
      </c>
      <c r="BE12" s="95">
        <f t="shared" si="10"/>
        <v>125</v>
      </c>
      <c r="BF12" s="95">
        <f t="shared" si="5"/>
        <v>125</v>
      </c>
      <c r="BG12" s="95">
        <f t="shared" si="5"/>
        <v>125</v>
      </c>
      <c r="BH12" s="95">
        <f t="shared" si="5"/>
        <v>125</v>
      </c>
      <c r="BI12" s="95">
        <f t="shared" si="5"/>
        <v>125</v>
      </c>
      <c r="BJ12" s="95">
        <f t="shared" si="5"/>
        <v>125</v>
      </c>
      <c r="BK12" s="95">
        <f t="shared" si="5"/>
        <v>125</v>
      </c>
      <c r="BL12" s="95">
        <f t="shared" si="5"/>
        <v>125</v>
      </c>
      <c r="BM12" s="95">
        <f t="shared" si="5"/>
        <v>125</v>
      </c>
      <c r="BN12" s="95">
        <f t="shared" si="5"/>
        <v>125</v>
      </c>
      <c r="BO12" s="95">
        <f t="shared" si="5"/>
        <v>125</v>
      </c>
      <c r="BP12" s="95">
        <f t="shared" si="5"/>
        <v>125</v>
      </c>
      <c r="BQ12" s="93"/>
    </row>
    <row r="13" spans="2:69">
      <c r="B13" s="66" t="s">
        <v>7</v>
      </c>
      <c r="C13" s="94">
        <f>Config!$C$59+Config!$D$59*'Personnel - Calculs auto'!C$6</f>
        <v>1500</v>
      </c>
      <c r="D13" s="94">
        <f>Config!$C$59+Config!$D$59*'Personnel - Calculs auto'!D$6</f>
        <v>1500</v>
      </c>
      <c r="E13" s="94">
        <f>Config!$C$59+Config!$D$59*'Personnel - Calculs auto'!E$6</f>
        <v>1500</v>
      </c>
      <c r="F13" s="94">
        <f>Config!$C$59+Config!$D$59*'Personnel - Calculs auto'!F$6</f>
        <v>1500</v>
      </c>
      <c r="G13" s="94">
        <f>Config!$C$59+Config!$D$59*'Personnel - Calculs auto'!G$6</f>
        <v>1500</v>
      </c>
      <c r="H13" s="100"/>
      <c r="I13" s="95">
        <f t="shared" si="6"/>
        <v>125</v>
      </c>
      <c r="J13" s="95">
        <f t="shared" si="1"/>
        <v>125</v>
      </c>
      <c r="K13" s="95">
        <f t="shared" si="1"/>
        <v>125</v>
      </c>
      <c r="L13" s="95">
        <f t="shared" si="1"/>
        <v>125</v>
      </c>
      <c r="M13" s="95">
        <f t="shared" si="1"/>
        <v>125</v>
      </c>
      <c r="N13" s="95">
        <f t="shared" si="1"/>
        <v>125</v>
      </c>
      <c r="O13" s="95">
        <f t="shared" si="1"/>
        <v>125</v>
      </c>
      <c r="P13" s="95">
        <f t="shared" si="1"/>
        <v>125</v>
      </c>
      <c r="Q13" s="95">
        <f t="shared" si="1"/>
        <v>125</v>
      </c>
      <c r="R13" s="95">
        <f t="shared" si="1"/>
        <v>125</v>
      </c>
      <c r="S13" s="95">
        <f t="shared" si="1"/>
        <v>125</v>
      </c>
      <c r="T13" s="95">
        <f t="shared" si="1"/>
        <v>125</v>
      </c>
      <c r="U13" s="95">
        <f t="shared" si="7"/>
        <v>125</v>
      </c>
      <c r="V13" s="95">
        <f t="shared" si="2"/>
        <v>125</v>
      </c>
      <c r="W13" s="95">
        <f t="shared" si="2"/>
        <v>125</v>
      </c>
      <c r="X13" s="95">
        <f t="shared" si="2"/>
        <v>125</v>
      </c>
      <c r="Y13" s="95">
        <f t="shared" si="2"/>
        <v>125</v>
      </c>
      <c r="Z13" s="95">
        <f t="shared" si="2"/>
        <v>125</v>
      </c>
      <c r="AA13" s="95">
        <f t="shared" si="2"/>
        <v>125</v>
      </c>
      <c r="AB13" s="95">
        <f t="shared" si="2"/>
        <v>125</v>
      </c>
      <c r="AC13" s="95">
        <f t="shared" si="2"/>
        <v>125</v>
      </c>
      <c r="AD13" s="95">
        <f t="shared" si="2"/>
        <v>125</v>
      </c>
      <c r="AE13" s="95">
        <f t="shared" si="2"/>
        <v>125</v>
      </c>
      <c r="AF13" s="95">
        <f t="shared" si="2"/>
        <v>125</v>
      </c>
      <c r="AG13" s="95">
        <f t="shared" si="8"/>
        <v>125</v>
      </c>
      <c r="AH13" s="95">
        <f t="shared" si="3"/>
        <v>125</v>
      </c>
      <c r="AI13" s="95">
        <f t="shared" si="3"/>
        <v>125</v>
      </c>
      <c r="AJ13" s="95">
        <f t="shared" si="3"/>
        <v>125</v>
      </c>
      <c r="AK13" s="95">
        <f t="shared" si="3"/>
        <v>125</v>
      </c>
      <c r="AL13" s="95">
        <f t="shared" si="3"/>
        <v>125</v>
      </c>
      <c r="AM13" s="95">
        <f t="shared" si="3"/>
        <v>125</v>
      </c>
      <c r="AN13" s="95">
        <f t="shared" si="3"/>
        <v>125</v>
      </c>
      <c r="AO13" s="95">
        <f t="shared" si="3"/>
        <v>125</v>
      </c>
      <c r="AP13" s="95">
        <f t="shared" si="3"/>
        <v>125</v>
      </c>
      <c r="AQ13" s="95">
        <f t="shared" si="3"/>
        <v>125</v>
      </c>
      <c r="AR13" s="95">
        <f t="shared" si="3"/>
        <v>125</v>
      </c>
      <c r="AS13" s="95">
        <f t="shared" si="9"/>
        <v>125</v>
      </c>
      <c r="AT13" s="95">
        <f t="shared" si="4"/>
        <v>125</v>
      </c>
      <c r="AU13" s="95">
        <f t="shared" si="4"/>
        <v>125</v>
      </c>
      <c r="AV13" s="95">
        <f t="shared" si="4"/>
        <v>125</v>
      </c>
      <c r="AW13" s="95">
        <f t="shared" si="4"/>
        <v>125</v>
      </c>
      <c r="AX13" s="95">
        <f t="shared" si="4"/>
        <v>125</v>
      </c>
      <c r="AY13" s="95">
        <f t="shared" si="4"/>
        <v>125</v>
      </c>
      <c r="AZ13" s="95">
        <f t="shared" si="4"/>
        <v>125</v>
      </c>
      <c r="BA13" s="95">
        <f t="shared" si="4"/>
        <v>125</v>
      </c>
      <c r="BB13" s="95">
        <f t="shared" si="4"/>
        <v>125</v>
      </c>
      <c r="BC13" s="95">
        <f t="shared" si="4"/>
        <v>125</v>
      </c>
      <c r="BD13" s="95">
        <f t="shared" si="4"/>
        <v>125</v>
      </c>
      <c r="BE13" s="95">
        <f t="shared" si="10"/>
        <v>125</v>
      </c>
      <c r="BF13" s="95">
        <f t="shared" si="5"/>
        <v>125</v>
      </c>
      <c r="BG13" s="95">
        <f t="shared" si="5"/>
        <v>125</v>
      </c>
      <c r="BH13" s="95">
        <f t="shared" si="5"/>
        <v>125</v>
      </c>
      <c r="BI13" s="95">
        <f t="shared" si="5"/>
        <v>125</v>
      </c>
      <c r="BJ13" s="95">
        <f t="shared" si="5"/>
        <v>125</v>
      </c>
      <c r="BK13" s="95">
        <f t="shared" si="5"/>
        <v>125</v>
      </c>
      <c r="BL13" s="95">
        <f t="shared" si="5"/>
        <v>125</v>
      </c>
      <c r="BM13" s="95">
        <f t="shared" si="5"/>
        <v>125</v>
      </c>
      <c r="BN13" s="95">
        <f t="shared" si="5"/>
        <v>125</v>
      </c>
      <c r="BO13" s="95">
        <f t="shared" si="5"/>
        <v>125</v>
      </c>
      <c r="BP13" s="95">
        <f t="shared" si="5"/>
        <v>125</v>
      </c>
      <c r="BQ13" s="93"/>
    </row>
    <row r="14" spans="2:69">
      <c r="B14" s="66" t="s">
        <v>8</v>
      </c>
      <c r="C14" s="94">
        <f>Config!$C$60+Config!$D$60*'Commandes - Calculs auto'!N23</f>
        <v>5000</v>
      </c>
      <c r="D14" s="94">
        <f>Config!$C$60+Config!$D$60*'Commandes - Calculs auto'!Z23</f>
        <v>5000</v>
      </c>
      <c r="E14" s="94">
        <f>Config!$C$60+Config!$D$60*'Commandes - Calculs auto'!AL23</f>
        <v>5000</v>
      </c>
      <c r="F14" s="94">
        <f>Config!$C$60+Config!$D$60*'Commandes - Calculs auto'!AX23</f>
        <v>5000</v>
      </c>
      <c r="G14" s="94">
        <f>Config!$C$60+Config!$D$60*'Commandes - Calculs auto'!BJ23</f>
        <v>5000</v>
      </c>
      <c r="H14" s="100"/>
      <c r="I14" s="95">
        <f t="shared" si="6"/>
        <v>416.66666666666669</v>
      </c>
      <c r="J14" s="95">
        <f t="shared" si="1"/>
        <v>416.66666666666669</v>
      </c>
      <c r="K14" s="95">
        <f t="shared" si="1"/>
        <v>416.66666666666669</v>
      </c>
      <c r="L14" s="95">
        <f t="shared" si="1"/>
        <v>416.66666666666669</v>
      </c>
      <c r="M14" s="95">
        <f t="shared" si="1"/>
        <v>416.66666666666669</v>
      </c>
      <c r="N14" s="95">
        <f t="shared" si="1"/>
        <v>416.66666666666669</v>
      </c>
      <c r="O14" s="95">
        <f t="shared" si="1"/>
        <v>416.66666666666669</v>
      </c>
      <c r="P14" s="95">
        <f t="shared" si="1"/>
        <v>416.66666666666669</v>
      </c>
      <c r="Q14" s="95">
        <f t="shared" si="1"/>
        <v>416.66666666666669</v>
      </c>
      <c r="R14" s="95">
        <f t="shared" si="1"/>
        <v>416.66666666666669</v>
      </c>
      <c r="S14" s="95">
        <f t="shared" si="1"/>
        <v>416.66666666666669</v>
      </c>
      <c r="T14" s="95">
        <f t="shared" si="1"/>
        <v>416.66666666666669</v>
      </c>
      <c r="U14" s="95">
        <f t="shared" si="7"/>
        <v>416.66666666666669</v>
      </c>
      <c r="V14" s="95">
        <f t="shared" si="2"/>
        <v>416.66666666666669</v>
      </c>
      <c r="W14" s="95">
        <f t="shared" si="2"/>
        <v>416.66666666666669</v>
      </c>
      <c r="X14" s="95">
        <f t="shared" si="2"/>
        <v>416.66666666666669</v>
      </c>
      <c r="Y14" s="95">
        <f t="shared" si="2"/>
        <v>416.66666666666669</v>
      </c>
      <c r="Z14" s="95">
        <f t="shared" si="2"/>
        <v>416.66666666666669</v>
      </c>
      <c r="AA14" s="95">
        <f t="shared" si="2"/>
        <v>416.66666666666669</v>
      </c>
      <c r="AB14" s="95">
        <f t="shared" si="2"/>
        <v>416.66666666666669</v>
      </c>
      <c r="AC14" s="95">
        <f t="shared" si="2"/>
        <v>416.66666666666669</v>
      </c>
      <c r="AD14" s="95">
        <f t="shared" si="2"/>
        <v>416.66666666666669</v>
      </c>
      <c r="AE14" s="95">
        <f t="shared" si="2"/>
        <v>416.66666666666669</v>
      </c>
      <c r="AF14" s="95">
        <f t="shared" si="2"/>
        <v>416.66666666666669</v>
      </c>
      <c r="AG14" s="95">
        <f t="shared" si="8"/>
        <v>416.66666666666669</v>
      </c>
      <c r="AH14" s="95">
        <f t="shared" si="3"/>
        <v>416.66666666666669</v>
      </c>
      <c r="AI14" s="95">
        <f t="shared" si="3"/>
        <v>416.66666666666669</v>
      </c>
      <c r="AJ14" s="95">
        <f t="shared" si="3"/>
        <v>416.66666666666669</v>
      </c>
      <c r="AK14" s="95">
        <f t="shared" si="3"/>
        <v>416.66666666666669</v>
      </c>
      <c r="AL14" s="95">
        <f t="shared" si="3"/>
        <v>416.66666666666669</v>
      </c>
      <c r="AM14" s="95">
        <f t="shared" si="3"/>
        <v>416.66666666666669</v>
      </c>
      <c r="AN14" s="95">
        <f t="shared" si="3"/>
        <v>416.66666666666669</v>
      </c>
      <c r="AO14" s="95">
        <f t="shared" si="3"/>
        <v>416.66666666666669</v>
      </c>
      <c r="AP14" s="95">
        <f t="shared" si="3"/>
        <v>416.66666666666669</v>
      </c>
      <c r="AQ14" s="95">
        <f t="shared" si="3"/>
        <v>416.66666666666669</v>
      </c>
      <c r="AR14" s="95">
        <f t="shared" si="3"/>
        <v>416.66666666666669</v>
      </c>
      <c r="AS14" s="95">
        <f t="shared" si="9"/>
        <v>416.66666666666669</v>
      </c>
      <c r="AT14" s="95">
        <f t="shared" si="4"/>
        <v>416.66666666666669</v>
      </c>
      <c r="AU14" s="95">
        <f t="shared" si="4"/>
        <v>416.66666666666669</v>
      </c>
      <c r="AV14" s="95">
        <f t="shared" si="4"/>
        <v>416.66666666666669</v>
      </c>
      <c r="AW14" s="95">
        <f t="shared" si="4"/>
        <v>416.66666666666669</v>
      </c>
      <c r="AX14" s="95">
        <f t="shared" si="4"/>
        <v>416.66666666666669</v>
      </c>
      <c r="AY14" s="95">
        <f t="shared" si="4"/>
        <v>416.66666666666669</v>
      </c>
      <c r="AZ14" s="95">
        <f t="shared" si="4"/>
        <v>416.66666666666669</v>
      </c>
      <c r="BA14" s="95">
        <f t="shared" si="4"/>
        <v>416.66666666666669</v>
      </c>
      <c r="BB14" s="95">
        <f t="shared" si="4"/>
        <v>416.66666666666669</v>
      </c>
      <c r="BC14" s="95">
        <f t="shared" si="4"/>
        <v>416.66666666666669</v>
      </c>
      <c r="BD14" s="95">
        <f t="shared" si="4"/>
        <v>416.66666666666669</v>
      </c>
      <c r="BE14" s="95">
        <f t="shared" si="10"/>
        <v>416.66666666666669</v>
      </c>
      <c r="BF14" s="95">
        <f t="shared" si="5"/>
        <v>416.66666666666669</v>
      </c>
      <c r="BG14" s="95">
        <f t="shared" si="5"/>
        <v>416.66666666666669</v>
      </c>
      <c r="BH14" s="95">
        <f t="shared" si="5"/>
        <v>416.66666666666669</v>
      </c>
      <c r="BI14" s="95">
        <f t="shared" si="5"/>
        <v>416.66666666666669</v>
      </c>
      <c r="BJ14" s="95">
        <f t="shared" si="5"/>
        <v>416.66666666666669</v>
      </c>
      <c r="BK14" s="95">
        <f t="shared" si="5"/>
        <v>416.66666666666669</v>
      </c>
      <c r="BL14" s="95">
        <f t="shared" si="5"/>
        <v>416.66666666666669</v>
      </c>
      <c r="BM14" s="95">
        <f t="shared" si="5"/>
        <v>416.66666666666669</v>
      </c>
      <c r="BN14" s="95">
        <f t="shared" si="5"/>
        <v>416.66666666666669</v>
      </c>
      <c r="BO14" s="95">
        <f t="shared" si="5"/>
        <v>416.66666666666669</v>
      </c>
      <c r="BP14" s="95">
        <f t="shared" si="5"/>
        <v>416.66666666666669</v>
      </c>
      <c r="BQ14" s="93"/>
    </row>
    <row r="15" spans="2:69">
      <c r="B15" s="66" t="s">
        <v>9</v>
      </c>
      <c r="C15" s="94">
        <f>Config!$C$61+Config!$D$61*'Personnel - Calculs auto'!C$6</f>
        <v>500</v>
      </c>
      <c r="D15" s="94">
        <f>Config!$C$61+Config!$D$61*'Personnel - Calculs auto'!D$6</f>
        <v>500</v>
      </c>
      <c r="E15" s="94">
        <f>Config!$C$61+Config!$D$61*'Personnel - Calculs auto'!E$6</f>
        <v>500</v>
      </c>
      <c r="F15" s="94">
        <f>Config!$C$61+Config!$D$61*'Personnel - Calculs auto'!F$6</f>
        <v>500</v>
      </c>
      <c r="G15" s="94">
        <f>Config!$C$61+Config!$D$61*'Personnel - Calculs auto'!G$6</f>
        <v>500</v>
      </c>
      <c r="H15" s="100"/>
      <c r="I15" s="95">
        <f t="shared" si="6"/>
        <v>41.666666666666664</v>
      </c>
      <c r="J15" s="95">
        <f t="shared" si="1"/>
        <v>41.666666666666664</v>
      </c>
      <c r="K15" s="95">
        <f t="shared" si="1"/>
        <v>41.666666666666664</v>
      </c>
      <c r="L15" s="95">
        <f t="shared" si="1"/>
        <v>41.666666666666664</v>
      </c>
      <c r="M15" s="95">
        <f t="shared" si="1"/>
        <v>41.666666666666664</v>
      </c>
      <c r="N15" s="95">
        <f t="shared" si="1"/>
        <v>41.666666666666664</v>
      </c>
      <c r="O15" s="95">
        <f t="shared" si="1"/>
        <v>41.666666666666664</v>
      </c>
      <c r="P15" s="95">
        <f t="shared" si="1"/>
        <v>41.666666666666664</v>
      </c>
      <c r="Q15" s="95">
        <f t="shared" si="1"/>
        <v>41.666666666666664</v>
      </c>
      <c r="R15" s="95">
        <f t="shared" si="1"/>
        <v>41.666666666666664</v>
      </c>
      <c r="S15" s="95">
        <f t="shared" si="1"/>
        <v>41.666666666666664</v>
      </c>
      <c r="T15" s="95">
        <f t="shared" si="1"/>
        <v>41.666666666666664</v>
      </c>
      <c r="U15" s="95">
        <f t="shared" si="7"/>
        <v>41.666666666666664</v>
      </c>
      <c r="V15" s="95">
        <f t="shared" si="2"/>
        <v>41.666666666666664</v>
      </c>
      <c r="W15" s="95">
        <f t="shared" si="2"/>
        <v>41.666666666666664</v>
      </c>
      <c r="X15" s="95">
        <f t="shared" si="2"/>
        <v>41.666666666666664</v>
      </c>
      <c r="Y15" s="95">
        <f t="shared" si="2"/>
        <v>41.666666666666664</v>
      </c>
      <c r="Z15" s="95">
        <f t="shared" si="2"/>
        <v>41.666666666666664</v>
      </c>
      <c r="AA15" s="95">
        <f t="shared" si="2"/>
        <v>41.666666666666664</v>
      </c>
      <c r="AB15" s="95">
        <f t="shared" si="2"/>
        <v>41.666666666666664</v>
      </c>
      <c r="AC15" s="95">
        <f t="shared" si="2"/>
        <v>41.666666666666664</v>
      </c>
      <c r="AD15" s="95">
        <f t="shared" si="2"/>
        <v>41.666666666666664</v>
      </c>
      <c r="AE15" s="95">
        <f t="shared" si="2"/>
        <v>41.666666666666664</v>
      </c>
      <c r="AF15" s="95">
        <f t="shared" si="2"/>
        <v>41.666666666666664</v>
      </c>
      <c r="AG15" s="95">
        <f t="shared" si="8"/>
        <v>41.666666666666664</v>
      </c>
      <c r="AH15" s="95">
        <f t="shared" si="3"/>
        <v>41.666666666666664</v>
      </c>
      <c r="AI15" s="95">
        <f t="shared" si="3"/>
        <v>41.666666666666664</v>
      </c>
      <c r="AJ15" s="95">
        <f t="shared" si="3"/>
        <v>41.666666666666664</v>
      </c>
      <c r="AK15" s="95">
        <f t="shared" si="3"/>
        <v>41.666666666666664</v>
      </c>
      <c r="AL15" s="95">
        <f t="shared" si="3"/>
        <v>41.666666666666664</v>
      </c>
      <c r="AM15" s="95">
        <f t="shared" si="3"/>
        <v>41.666666666666664</v>
      </c>
      <c r="AN15" s="95">
        <f t="shared" si="3"/>
        <v>41.666666666666664</v>
      </c>
      <c r="AO15" s="95">
        <f t="shared" si="3"/>
        <v>41.666666666666664</v>
      </c>
      <c r="AP15" s="95">
        <f t="shared" si="3"/>
        <v>41.666666666666664</v>
      </c>
      <c r="AQ15" s="95">
        <f t="shared" si="3"/>
        <v>41.666666666666664</v>
      </c>
      <c r="AR15" s="95">
        <f t="shared" si="3"/>
        <v>41.666666666666664</v>
      </c>
      <c r="AS15" s="95">
        <f t="shared" si="9"/>
        <v>41.666666666666664</v>
      </c>
      <c r="AT15" s="95">
        <f t="shared" si="4"/>
        <v>41.666666666666664</v>
      </c>
      <c r="AU15" s="95">
        <f t="shared" si="4"/>
        <v>41.666666666666664</v>
      </c>
      <c r="AV15" s="95">
        <f t="shared" si="4"/>
        <v>41.666666666666664</v>
      </c>
      <c r="AW15" s="95">
        <f t="shared" si="4"/>
        <v>41.666666666666664</v>
      </c>
      <c r="AX15" s="95">
        <f t="shared" si="4"/>
        <v>41.666666666666664</v>
      </c>
      <c r="AY15" s="95">
        <f t="shared" si="4"/>
        <v>41.666666666666664</v>
      </c>
      <c r="AZ15" s="95">
        <f t="shared" si="4"/>
        <v>41.666666666666664</v>
      </c>
      <c r="BA15" s="95">
        <f t="shared" si="4"/>
        <v>41.666666666666664</v>
      </c>
      <c r="BB15" s="95">
        <f t="shared" si="4"/>
        <v>41.666666666666664</v>
      </c>
      <c r="BC15" s="95">
        <f t="shared" si="4"/>
        <v>41.666666666666664</v>
      </c>
      <c r="BD15" s="95">
        <f t="shared" si="4"/>
        <v>41.666666666666664</v>
      </c>
      <c r="BE15" s="95">
        <f t="shared" si="10"/>
        <v>41.666666666666664</v>
      </c>
      <c r="BF15" s="95">
        <f t="shared" si="5"/>
        <v>41.666666666666664</v>
      </c>
      <c r="BG15" s="95">
        <f t="shared" si="5"/>
        <v>41.666666666666664</v>
      </c>
      <c r="BH15" s="95">
        <f t="shared" si="5"/>
        <v>41.666666666666664</v>
      </c>
      <c r="BI15" s="95">
        <f t="shared" si="5"/>
        <v>41.666666666666664</v>
      </c>
      <c r="BJ15" s="95">
        <f t="shared" si="5"/>
        <v>41.666666666666664</v>
      </c>
      <c r="BK15" s="95">
        <f t="shared" si="5"/>
        <v>41.666666666666664</v>
      </c>
      <c r="BL15" s="95">
        <f t="shared" si="5"/>
        <v>41.666666666666664</v>
      </c>
      <c r="BM15" s="95">
        <f t="shared" si="5"/>
        <v>41.666666666666664</v>
      </c>
      <c r="BN15" s="95">
        <f t="shared" si="5"/>
        <v>41.666666666666664</v>
      </c>
      <c r="BO15" s="95">
        <f t="shared" si="5"/>
        <v>41.666666666666664</v>
      </c>
      <c r="BP15" s="95">
        <f t="shared" si="5"/>
        <v>41.666666666666664</v>
      </c>
      <c r="BQ15" s="93"/>
    </row>
    <row r="16" spans="2:69">
      <c r="B16" s="182" t="s">
        <v>260</v>
      </c>
      <c r="C16" s="94">
        <f>Config!$C$62+Config!$D$62*'Personnel - Calculs auto'!C$6</f>
        <v>1000</v>
      </c>
      <c r="D16" s="94">
        <f>Config!$C$62+Config!$D$62*'Personnel - Calculs auto'!D$6</f>
        <v>1000</v>
      </c>
      <c r="E16" s="94">
        <f>Config!$C$62+Config!$D$62*'Personnel - Calculs auto'!E$6</f>
        <v>1000</v>
      </c>
      <c r="F16" s="94">
        <f>Config!$C$62+Config!$D$62*'Personnel - Calculs auto'!F$6</f>
        <v>1000</v>
      </c>
      <c r="G16" s="94">
        <f>Config!$C$62+Config!$D$62*'Personnel - Calculs auto'!G$6</f>
        <v>1000</v>
      </c>
      <c r="H16" s="100"/>
      <c r="I16" s="95">
        <f t="shared" si="6"/>
        <v>83.333333333333329</v>
      </c>
      <c r="J16" s="95">
        <f t="shared" si="1"/>
        <v>83.333333333333329</v>
      </c>
      <c r="K16" s="95">
        <f t="shared" si="1"/>
        <v>83.333333333333329</v>
      </c>
      <c r="L16" s="95">
        <f t="shared" si="1"/>
        <v>83.333333333333329</v>
      </c>
      <c r="M16" s="95">
        <f t="shared" si="1"/>
        <v>83.333333333333329</v>
      </c>
      <c r="N16" s="95">
        <f t="shared" si="1"/>
        <v>83.333333333333329</v>
      </c>
      <c r="O16" s="95">
        <f t="shared" si="1"/>
        <v>83.333333333333329</v>
      </c>
      <c r="P16" s="95">
        <f t="shared" si="1"/>
        <v>83.333333333333329</v>
      </c>
      <c r="Q16" s="95">
        <f t="shared" si="1"/>
        <v>83.333333333333329</v>
      </c>
      <c r="R16" s="95">
        <f t="shared" si="1"/>
        <v>83.333333333333329</v>
      </c>
      <c r="S16" s="95">
        <f t="shared" si="1"/>
        <v>83.333333333333329</v>
      </c>
      <c r="T16" s="95">
        <f t="shared" si="1"/>
        <v>83.333333333333329</v>
      </c>
      <c r="U16" s="95">
        <f t="shared" si="7"/>
        <v>83.333333333333329</v>
      </c>
      <c r="V16" s="95">
        <f t="shared" si="2"/>
        <v>83.333333333333329</v>
      </c>
      <c r="W16" s="95">
        <f t="shared" si="2"/>
        <v>83.333333333333329</v>
      </c>
      <c r="X16" s="95">
        <f t="shared" si="2"/>
        <v>83.333333333333329</v>
      </c>
      <c r="Y16" s="95">
        <f t="shared" si="2"/>
        <v>83.333333333333329</v>
      </c>
      <c r="Z16" s="95">
        <f t="shared" si="2"/>
        <v>83.333333333333329</v>
      </c>
      <c r="AA16" s="95">
        <f t="shared" si="2"/>
        <v>83.333333333333329</v>
      </c>
      <c r="AB16" s="95">
        <f t="shared" si="2"/>
        <v>83.333333333333329</v>
      </c>
      <c r="AC16" s="95">
        <f t="shared" si="2"/>
        <v>83.333333333333329</v>
      </c>
      <c r="AD16" s="95">
        <f t="shared" si="2"/>
        <v>83.333333333333329</v>
      </c>
      <c r="AE16" s="95">
        <f t="shared" si="2"/>
        <v>83.333333333333329</v>
      </c>
      <c r="AF16" s="95">
        <f t="shared" si="2"/>
        <v>83.333333333333329</v>
      </c>
      <c r="AG16" s="95">
        <f t="shared" si="8"/>
        <v>83.333333333333329</v>
      </c>
      <c r="AH16" s="95">
        <f t="shared" si="3"/>
        <v>83.333333333333329</v>
      </c>
      <c r="AI16" s="95">
        <f t="shared" si="3"/>
        <v>83.333333333333329</v>
      </c>
      <c r="AJ16" s="95">
        <f t="shared" si="3"/>
        <v>83.333333333333329</v>
      </c>
      <c r="AK16" s="95">
        <f t="shared" si="3"/>
        <v>83.333333333333329</v>
      </c>
      <c r="AL16" s="95">
        <f t="shared" si="3"/>
        <v>83.333333333333329</v>
      </c>
      <c r="AM16" s="95">
        <f t="shared" si="3"/>
        <v>83.333333333333329</v>
      </c>
      <c r="AN16" s="95">
        <f t="shared" si="3"/>
        <v>83.333333333333329</v>
      </c>
      <c r="AO16" s="95">
        <f t="shared" si="3"/>
        <v>83.333333333333329</v>
      </c>
      <c r="AP16" s="95">
        <f t="shared" si="3"/>
        <v>83.333333333333329</v>
      </c>
      <c r="AQ16" s="95">
        <f t="shared" si="3"/>
        <v>83.333333333333329</v>
      </c>
      <c r="AR16" s="95">
        <f t="shared" si="3"/>
        <v>83.333333333333329</v>
      </c>
      <c r="AS16" s="95">
        <f t="shared" si="9"/>
        <v>83.333333333333329</v>
      </c>
      <c r="AT16" s="95">
        <f t="shared" si="4"/>
        <v>83.333333333333329</v>
      </c>
      <c r="AU16" s="95">
        <f t="shared" si="4"/>
        <v>83.333333333333329</v>
      </c>
      <c r="AV16" s="95">
        <f t="shared" si="4"/>
        <v>83.333333333333329</v>
      </c>
      <c r="AW16" s="95">
        <f t="shared" si="4"/>
        <v>83.333333333333329</v>
      </c>
      <c r="AX16" s="95">
        <f t="shared" si="4"/>
        <v>83.333333333333329</v>
      </c>
      <c r="AY16" s="95">
        <f t="shared" si="4"/>
        <v>83.333333333333329</v>
      </c>
      <c r="AZ16" s="95">
        <f t="shared" si="4"/>
        <v>83.333333333333329</v>
      </c>
      <c r="BA16" s="95">
        <f t="shared" si="4"/>
        <v>83.333333333333329</v>
      </c>
      <c r="BB16" s="95">
        <f t="shared" si="4"/>
        <v>83.333333333333329</v>
      </c>
      <c r="BC16" s="95">
        <f t="shared" si="4"/>
        <v>83.333333333333329</v>
      </c>
      <c r="BD16" s="95">
        <f t="shared" si="4"/>
        <v>83.333333333333329</v>
      </c>
      <c r="BE16" s="95">
        <f t="shared" si="10"/>
        <v>83.333333333333329</v>
      </c>
      <c r="BF16" s="95">
        <f t="shared" si="5"/>
        <v>83.333333333333329</v>
      </c>
      <c r="BG16" s="95">
        <f t="shared" si="5"/>
        <v>83.333333333333329</v>
      </c>
      <c r="BH16" s="95">
        <f t="shared" si="5"/>
        <v>83.333333333333329</v>
      </c>
      <c r="BI16" s="95">
        <f t="shared" si="5"/>
        <v>83.333333333333329</v>
      </c>
      <c r="BJ16" s="95">
        <f t="shared" si="5"/>
        <v>83.333333333333329</v>
      </c>
      <c r="BK16" s="95">
        <f t="shared" si="5"/>
        <v>83.333333333333329</v>
      </c>
      <c r="BL16" s="95">
        <f t="shared" si="5"/>
        <v>83.333333333333329</v>
      </c>
      <c r="BM16" s="95">
        <f t="shared" si="5"/>
        <v>83.333333333333329</v>
      </c>
      <c r="BN16" s="95">
        <f t="shared" si="5"/>
        <v>83.333333333333329</v>
      </c>
      <c r="BO16" s="95">
        <f t="shared" si="5"/>
        <v>83.333333333333329</v>
      </c>
      <c r="BP16" s="95">
        <f t="shared" si="5"/>
        <v>83.333333333333329</v>
      </c>
      <c r="BQ16" s="93"/>
    </row>
    <row r="17" spans="2:69">
      <c r="B17" s="66" t="s">
        <v>10</v>
      </c>
      <c r="C17" s="94">
        <f>Config!$C$63+Config!$D$63*'Commandes - Calculs auto'!N23</f>
        <v>500</v>
      </c>
      <c r="D17" s="94">
        <f>Config!$C$63+Config!$D$63*'Commandes - Calculs auto'!Z23</f>
        <v>500</v>
      </c>
      <c r="E17" s="94">
        <f>Config!$C$63+Config!$D$63*'Commandes - Calculs auto'!AL23</f>
        <v>500</v>
      </c>
      <c r="F17" s="94">
        <f>Config!$C$63+Config!$D$63*'Commandes - Calculs auto'!AX23</f>
        <v>500</v>
      </c>
      <c r="G17" s="94">
        <f>Config!$C$63+Config!$D$63*'Commandes - Calculs auto'!BJ23</f>
        <v>500</v>
      </c>
      <c r="H17" s="100"/>
      <c r="I17" s="95">
        <f t="shared" si="6"/>
        <v>41.666666666666664</v>
      </c>
      <c r="J17" s="95">
        <f t="shared" si="1"/>
        <v>41.666666666666664</v>
      </c>
      <c r="K17" s="95">
        <f t="shared" si="1"/>
        <v>41.666666666666664</v>
      </c>
      <c r="L17" s="95">
        <f t="shared" si="1"/>
        <v>41.666666666666664</v>
      </c>
      <c r="M17" s="95">
        <f t="shared" si="1"/>
        <v>41.666666666666664</v>
      </c>
      <c r="N17" s="95">
        <f t="shared" si="1"/>
        <v>41.666666666666664</v>
      </c>
      <c r="O17" s="95">
        <f t="shared" si="1"/>
        <v>41.666666666666664</v>
      </c>
      <c r="P17" s="95">
        <f t="shared" si="1"/>
        <v>41.666666666666664</v>
      </c>
      <c r="Q17" s="95">
        <f t="shared" si="1"/>
        <v>41.666666666666664</v>
      </c>
      <c r="R17" s="95">
        <f t="shared" si="1"/>
        <v>41.666666666666664</v>
      </c>
      <c r="S17" s="95">
        <f t="shared" si="1"/>
        <v>41.666666666666664</v>
      </c>
      <c r="T17" s="95">
        <f t="shared" si="1"/>
        <v>41.666666666666664</v>
      </c>
      <c r="U17" s="95">
        <f t="shared" si="7"/>
        <v>41.666666666666664</v>
      </c>
      <c r="V17" s="95">
        <f t="shared" si="2"/>
        <v>41.666666666666664</v>
      </c>
      <c r="W17" s="95">
        <f t="shared" si="2"/>
        <v>41.666666666666664</v>
      </c>
      <c r="X17" s="95">
        <f t="shared" si="2"/>
        <v>41.666666666666664</v>
      </c>
      <c r="Y17" s="95">
        <f t="shared" si="2"/>
        <v>41.666666666666664</v>
      </c>
      <c r="Z17" s="95">
        <f t="shared" si="2"/>
        <v>41.666666666666664</v>
      </c>
      <c r="AA17" s="95">
        <f t="shared" si="2"/>
        <v>41.666666666666664</v>
      </c>
      <c r="AB17" s="95">
        <f t="shared" si="2"/>
        <v>41.666666666666664</v>
      </c>
      <c r="AC17" s="95">
        <f t="shared" si="2"/>
        <v>41.666666666666664</v>
      </c>
      <c r="AD17" s="95">
        <f t="shared" si="2"/>
        <v>41.666666666666664</v>
      </c>
      <c r="AE17" s="95">
        <f t="shared" si="2"/>
        <v>41.666666666666664</v>
      </c>
      <c r="AF17" s="95">
        <f t="shared" si="2"/>
        <v>41.666666666666664</v>
      </c>
      <c r="AG17" s="95">
        <f t="shared" si="8"/>
        <v>41.666666666666664</v>
      </c>
      <c r="AH17" s="95">
        <f t="shared" si="3"/>
        <v>41.666666666666664</v>
      </c>
      <c r="AI17" s="95">
        <f t="shared" si="3"/>
        <v>41.666666666666664</v>
      </c>
      <c r="AJ17" s="95">
        <f t="shared" si="3"/>
        <v>41.666666666666664</v>
      </c>
      <c r="AK17" s="95">
        <f t="shared" si="3"/>
        <v>41.666666666666664</v>
      </c>
      <c r="AL17" s="95">
        <f t="shared" si="3"/>
        <v>41.666666666666664</v>
      </c>
      <c r="AM17" s="95">
        <f t="shared" si="3"/>
        <v>41.666666666666664</v>
      </c>
      <c r="AN17" s="95">
        <f t="shared" si="3"/>
        <v>41.666666666666664</v>
      </c>
      <c r="AO17" s="95">
        <f t="shared" si="3"/>
        <v>41.666666666666664</v>
      </c>
      <c r="AP17" s="95">
        <f t="shared" si="3"/>
        <v>41.666666666666664</v>
      </c>
      <c r="AQ17" s="95">
        <f t="shared" si="3"/>
        <v>41.666666666666664</v>
      </c>
      <c r="AR17" s="95">
        <f t="shared" si="3"/>
        <v>41.666666666666664</v>
      </c>
      <c r="AS17" s="95">
        <f t="shared" si="9"/>
        <v>41.666666666666664</v>
      </c>
      <c r="AT17" s="95">
        <f t="shared" si="4"/>
        <v>41.666666666666664</v>
      </c>
      <c r="AU17" s="95">
        <f t="shared" si="4"/>
        <v>41.666666666666664</v>
      </c>
      <c r="AV17" s="95">
        <f t="shared" si="4"/>
        <v>41.666666666666664</v>
      </c>
      <c r="AW17" s="95">
        <f t="shared" si="4"/>
        <v>41.666666666666664</v>
      </c>
      <c r="AX17" s="95">
        <f t="shared" si="4"/>
        <v>41.666666666666664</v>
      </c>
      <c r="AY17" s="95">
        <f t="shared" si="4"/>
        <v>41.666666666666664</v>
      </c>
      <c r="AZ17" s="95">
        <f t="shared" si="4"/>
        <v>41.666666666666664</v>
      </c>
      <c r="BA17" s="95">
        <f t="shared" si="4"/>
        <v>41.666666666666664</v>
      </c>
      <c r="BB17" s="95">
        <f t="shared" si="4"/>
        <v>41.666666666666664</v>
      </c>
      <c r="BC17" s="95">
        <f t="shared" si="4"/>
        <v>41.666666666666664</v>
      </c>
      <c r="BD17" s="95">
        <f t="shared" si="4"/>
        <v>41.666666666666664</v>
      </c>
      <c r="BE17" s="95">
        <f t="shared" si="10"/>
        <v>41.666666666666664</v>
      </c>
      <c r="BF17" s="95">
        <f t="shared" si="5"/>
        <v>41.666666666666664</v>
      </c>
      <c r="BG17" s="95">
        <f t="shared" si="5"/>
        <v>41.666666666666664</v>
      </c>
      <c r="BH17" s="95">
        <f t="shared" si="5"/>
        <v>41.666666666666664</v>
      </c>
      <c r="BI17" s="95">
        <f t="shared" si="5"/>
        <v>41.666666666666664</v>
      </c>
      <c r="BJ17" s="95">
        <f t="shared" si="5"/>
        <v>41.666666666666664</v>
      </c>
      <c r="BK17" s="95">
        <f t="shared" si="5"/>
        <v>41.666666666666664</v>
      </c>
      <c r="BL17" s="95">
        <f t="shared" si="5"/>
        <v>41.666666666666664</v>
      </c>
      <c r="BM17" s="95">
        <f t="shared" si="5"/>
        <v>41.666666666666664</v>
      </c>
      <c r="BN17" s="95">
        <f t="shared" si="5"/>
        <v>41.666666666666664</v>
      </c>
      <c r="BO17" s="95">
        <f t="shared" si="5"/>
        <v>41.666666666666664</v>
      </c>
      <c r="BP17" s="95">
        <f t="shared" si="5"/>
        <v>41.666666666666664</v>
      </c>
      <c r="BQ17" s="93"/>
    </row>
    <row r="18" spans="2:69">
      <c r="B18" s="66" t="s">
        <v>5</v>
      </c>
      <c r="C18" s="94">
        <f>Config!$C$64+Config!$D$64*'Commandes - Calculs auto'!N23</f>
        <v>0</v>
      </c>
      <c r="D18" s="94">
        <f>Config!$C$64+Config!$D$64*'Commandes - Calculs auto'!Z23</f>
        <v>0</v>
      </c>
      <c r="E18" s="94">
        <f>Config!$C$64+Config!$D$64*'Commandes - Calculs auto'!AL23</f>
        <v>0</v>
      </c>
      <c r="F18" s="94">
        <f>Config!$C$64+Config!$D$64*'Commandes - Calculs auto'!AX23</f>
        <v>0</v>
      </c>
      <c r="G18" s="94">
        <f>Config!$C$64+Config!$D$64*'Commandes - Calculs auto'!BJ23</f>
        <v>0</v>
      </c>
      <c r="H18" s="100"/>
      <c r="I18" s="95">
        <f t="shared" si="6"/>
        <v>0</v>
      </c>
      <c r="J18" s="95">
        <f t="shared" si="1"/>
        <v>0</v>
      </c>
      <c r="K18" s="95">
        <f t="shared" si="1"/>
        <v>0</v>
      </c>
      <c r="L18" s="95">
        <f t="shared" si="1"/>
        <v>0</v>
      </c>
      <c r="M18" s="95">
        <f t="shared" si="1"/>
        <v>0</v>
      </c>
      <c r="N18" s="95">
        <f t="shared" si="1"/>
        <v>0</v>
      </c>
      <c r="O18" s="95">
        <f t="shared" si="1"/>
        <v>0</v>
      </c>
      <c r="P18" s="95">
        <f t="shared" si="1"/>
        <v>0</v>
      </c>
      <c r="Q18" s="95">
        <f t="shared" si="1"/>
        <v>0</v>
      </c>
      <c r="R18" s="95">
        <f t="shared" si="1"/>
        <v>0</v>
      </c>
      <c r="S18" s="95">
        <f t="shared" si="1"/>
        <v>0</v>
      </c>
      <c r="T18" s="95">
        <f t="shared" si="1"/>
        <v>0</v>
      </c>
      <c r="U18" s="95">
        <f t="shared" si="7"/>
        <v>0</v>
      </c>
      <c r="V18" s="95">
        <f t="shared" si="2"/>
        <v>0</v>
      </c>
      <c r="W18" s="95">
        <f t="shared" si="2"/>
        <v>0</v>
      </c>
      <c r="X18" s="95">
        <f t="shared" si="2"/>
        <v>0</v>
      </c>
      <c r="Y18" s="95">
        <f t="shared" si="2"/>
        <v>0</v>
      </c>
      <c r="Z18" s="95">
        <f t="shared" si="2"/>
        <v>0</v>
      </c>
      <c r="AA18" s="95">
        <f t="shared" si="2"/>
        <v>0</v>
      </c>
      <c r="AB18" s="95">
        <f t="shared" si="2"/>
        <v>0</v>
      </c>
      <c r="AC18" s="95">
        <f t="shared" si="2"/>
        <v>0</v>
      </c>
      <c r="AD18" s="95">
        <f t="shared" si="2"/>
        <v>0</v>
      </c>
      <c r="AE18" s="95">
        <f t="shared" si="2"/>
        <v>0</v>
      </c>
      <c r="AF18" s="95">
        <f t="shared" si="2"/>
        <v>0</v>
      </c>
      <c r="AG18" s="95">
        <f t="shared" si="8"/>
        <v>0</v>
      </c>
      <c r="AH18" s="95">
        <f t="shared" si="3"/>
        <v>0</v>
      </c>
      <c r="AI18" s="95">
        <f t="shared" si="3"/>
        <v>0</v>
      </c>
      <c r="AJ18" s="95">
        <f t="shared" si="3"/>
        <v>0</v>
      </c>
      <c r="AK18" s="95">
        <f t="shared" si="3"/>
        <v>0</v>
      </c>
      <c r="AL18" s="95">
        <f t="shared" si="3"/>
        <v>0</v>
      </c>
      <c r="AM18" s="95">
        <f t="shared" si="3"/>
        <v>0</v>
      </c>
      <c r="AN18" s="95">
        <f t="shared" si="3"/>
        <v>0</v>
      </c>
      <c r="AO18" s="95">
        <f t="shared" si="3"/>
        <v>0</v>
      </c>
      <c r="AP18" s="95">
        <f t="shared" si="3"/>
        <v>0</v>
      </c>
      <c r="AQ18" s="95">
        <f t="shared" si="3"/>
        <v>0</v>
      </c>
      <c r="AR18" s="95">
        <f t="shared" si="3"/>
        <v>0</v>
      </c>
      <c r="AS18" s="95">
        <f t="shared" si="9"/>
        <v>0</v>
      </c>
      <c r="AT18" s="95">
        <f t="shared" si="4"/>
        <v>0</v>
      </c>
      <c r="AU18" s="95">
        <f t="shared" si="4"/>
        <v>0</v>
      </c>
      <c r="AV18" s="95">
        <f t="shared" si="4"/>
        <v>0</v>
      </c>
      <c r="AW18" s="95">
        <f t="shared" si="4"/>
        <v>0</v>
      </c>
      <c r="AX18" s="95">
        <f t="shared" si="4"/>
        <v>0</v>
      </c>
      <c r="AY18" s="95">
        <f t="shared" si="4"/>
        <v>0</v>
      </c>
      <c r="AZ18" s="95">
        <f t="shared" si="4"/>
        <v>0</v>
      </c>
      <c r="BA18" s="95">
        <f t="shared" si="4"/>
        <v>0</v>
      </c>
      <c r="BB18" s="95">
        <f t="shared" si="4"/>
        <v>0</v>
      </c>
      <c r="BC18" s="95">
        <f t="shared" si="4"/>
        <v>0</v>
      </c>
      <c r="BD18" s="95">
        <f t="shared" si="4"/>
        <v>0</v>
      </c>
      <c r="BE18" s="95">
        <f t="shared" si="10"/>
        <v>0</v>
      </c>
      <c r="BF18" s="95">
        <f t="shared" si="5"/>
        <v>0</v>
      </c>
      <c r="BG18" s="95">
        <f t="shared" si="5"/>
        <v>0</v>
      </c>
      <c r="BH18" s="95">
        <f t="shared" si="5"/>
        <v>0</v>
      </c>
      <c r="BI18" s="95">
        <f t="shared" si="5"/>
        <v>0</v>
      </c>
      <c r="BJ18" s="95">
        <f t="shared" si="5"/>
        <v>0</v>
      </c>
      <c r="BK18" s="95">
        <f t="shared" si="5"/>
        <v>0</v>
      </c>
      <c r="BL18" s="95">
        <f t="shared" si="5"/>
        <v>0</v>
      </c>
      <c r="BM18" s="95">
        <f t="shared" si="5"/>
        <v>0</v>
      </c>
      <c r="BN18" s="95">
        <f t="shared" si="5"/>
        <v>0</v>
      </c>
      <c r="BO18" s="95">
        <f t="shared" si="5"/>
        <v>0</v>
      </c>
      <c r="BP18" s="95">
        <f t="shared" si="5"/>
        <v>0</v>
      </c>
      <c r="BQ18" s="93"/>
    </row>
    <row r="19" spans="2:69">
      <c r="B19" s="79"/>
      <c r="C19" s="96">
        <f>SUM(I19:T19)</f>
        <v>0</v>
      </c>
      <c r="D19" s="96">
        <f>SUM(U19:AF19)</f>
        <v>0</v>
      </c>
      <c r="E19" s="96">
        <f>SUM(AG19:AR19)</f>
        <v>0</v>
      </c>
      <c r="F19" s="96">
        <f>SUM(AS19:BD19)</f>
        <v>0</v>
      </c>
      <c r="G19" s="96">
        <f>SUM(BE19:BP19)</f>
        <v>0</v>
      </c>
      <c r="H19" s="100"/>
      <c r="I19" s="9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3"/>
    </row>
    <row r="20" spans="2:69">
      <c r="B20" s="79"/>
      <c r="C20" s="96">
        <f t="shared" ref="C20:C28" si="11">SUM(I20:T20)</f>
        <v>0</v>
      </c>
      <c r="D20" s="96">
        <f t="shared" ref="D20:D28" si="12">SUM(U20:AF20)</f>
        <v>0</v>
      </c>
      <c r="E20" s="96">
        <f t="shared" ref="E20:E28" si="13">SUM(AG20:AR20)</f>
        <v>0</v>
      </c>
      <c r="F20" s="96">
        <f t="shared" ref="F20:F28" si="14">SUM(AS20:BD20)</f>
        <v>0</v>
      </c>
      <c r="G20" s="96">
        <f t="shared" ref="G20:G28" si="15">SUM(BE20:BP20)</f>
        <v>0</v>
      </c>
      <c r="H20" s="100"/>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3"/>
    </row>
    <row r="21" spans="2:69">
      <c r="B21" s="79"/>
      <c r="C21" s="96">
        <f t="shared" si="11"/>
        <v>0</v>
      </c>
      <c r="D21" s="96">
        <f t="shared" si="12"/>
        <v>0</v>
      </c>
      <c r="E21" s="96">
        <f t="shared" si="13"/>
        <v>0</v>
      </c>
      <c r="F21" s="96">
        <f t="shared" si="14"/>
        <v>0</v>
      </c>
      <c r="G21" s="96">
        <f t="shared" si="15"/>
        <v>0</v>
      </c>
      <c r="H21" s="100"/>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3"/>
    </row>
    <row r="22" spans="2:69">
      <c r="B22" s="79"/>
      <c r="C22" s="96">
        <f t="shared" si="11"/>
        <v>0</v>
      </c>
      <c r="D22" s="96">
        <f t="shared" si="12"/>
        <v>0</v>
      </c>
      <c r="E22" s="96">
        <f t="shared" si="13"/>
        <v>0</v>
      </c>
      <c r="F22" s="96">
        <f t="shared" si="14"/>
        <v>0</v>
      </c>
      <c r="G22" s="96">
        <f t="shared" si="15"/>
        <v>0</v>
      </c>
      <c r="H22" s="100"/>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3"/>
    </row>
    <row r="23" spans="2:69">
      <c r="B23" s="79"/>
      <c r="C23" s="96">
        <f t="shared" si="11"/>
        <v>0</v>
      </c>
      <c r="D23" s="96">
        <f t="shared" si="12"/>
        <v>0</v>
      </c>
      <c r="E23" s="96">
        <f t="shared" si="13"/>
        <v>0</v>
      </c>
      <c r="F23" s="96">
        <f t="shared" si="14"/>
        <v>0</v>
      </c>
      <c r="G23" s="96">
        <f t="shared" si="15"/>
        <v>0</v>
      </c>
      <c r="H23" s="100"/>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3"/>
    </row>
    <row r="24" spans="2:69" s="15" customFormat="1">
      <c r="B24" s="79"/>
      <c r="C24" s="96">
        <f t="shared" si="11"/>
        <v>0</v>
      </c>
      <c r="D24" s="96">
        <f t="shared" si="12"/>
        <v>0</v>
      </c>
      <c r="E24" s="96">
        <f t="shared" si="13"/>
        <v>0</v>
      </c>
      <c r="F24" s="96">
        <f t="shared" si="14"/>
        <v>0</v>
      </c>
      <c r="G24" s="96">
        <f t="shared" si="15"/>
        <v>0</v>
      </c>
      <c r="H24" s="100"/>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3"/>
    </row>
    <row r="25" spans="2:69" s="15" customFormat="1">
      <c r="B25" s="79"/>
      <c r="C25" s="96">
        <f t="shared" si="11"/>
        <v>0</v>
      </c>
      <c r="D25" s="96">
        <f t="shared" si="12"/>
        <v>0</v>
      </c>
      <c r="E25" s="96">
        <f t="shared" si="13"/>
        <v>0</v>
      </c>
      <c r="F25" s="96">
        <f t="shared" si="14"/>
        <v>0</v>
      </c>
      <c r="G25" s="96">
        <f t="shared" si="15"/>
        <v>0</v>
      </c>
      <c r="H25" s="100"/>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3"/>
    </row>
    <row r="26" spans="2:69" s="15" customFormat="1">
      <c r="B26" s="79"/>
      <c r="C26" s="96">
        <f t="shared" si="11"/>
        <v>0</v>
      </c>
      <c r="D26" s="96">
        <f t="shared" si="12"/>
        <v>0</v>
      </c>
      <c r="E26" s="96">
        <f t="shared" si="13"/>
        <v>0</v>
      </c>
      <c r="F26" s="96">
        <f t="shared" si="14"/>
        <v>0</v>
      </c>
      <c r="G26" s="96">
        <f t="shared" si="15"/>
        <v>0</v>
      </c>
      <c r="H26" s="100"/>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3"/>
    </row>
    <row r="27" spans="2:69" s="15" customFormat="1">
      <c r="B27" s="79"/>
      <c r="C27" s="96">
        <f t="shared" si="11"/>
        <v>0</v>
      </c>
      <c r="D27" s="96">
        <f t="shared" si="12"/>
        <v>0</v>
      </c>
      <c r="E27" s="96">
        <f t="shared" si="13"/>
        <v>0</v>
      </c>
      <c r="F27" s="96">
        <f t="shared" si="14"/>
        <v>0</v>
      </c>
      <c r="G27" s="96">
        <f t="shared" si="15"/>
        <v>0</v>
      </c>
      <c r="H27" s="100"/>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3"/>
    </row>
    <row r="28" spans="2:69" s="15" customFormat="1">
      <c r="B28" s="79"/>
      <c r="C28" s="96">
        <f t="shared" si="11"/>
        <v>0</v>
      </c>
      <c r="D28" s="96">
        <f t="shared" si="12"/>
        <v>0</v>
      </c>
      <c r="E28" s="96">
        <f t="shared" si="13"/>
        <v>0</v>
      </c>
      <c r="F28" s="96">
        <f t="shared" si="14"/>
        <v>0</v>
      </c>
      <c r="G28" s="96">
        <f t="shared" si="15"/>
        <v>0</v>
      </c>
      <c r="H28" s="100"/>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3"/>
    </row>
    <row r="29" spans="2:69">
      <c r="B29" s="80" t="s">
        <v>16</v>
      </c>
      <c r="C29" s="99">
        <f>SUM(C9:C28)</f>
        <v>27000</v>
      </c>
      <c r="D29" s="99">
        <f>SUM(D9:D28)</f>
        <v>27000</v>
      </c>
      <c r="E29" s="99">
        <f>SUM(E9:E28)</f>
        <v>27000</v>
      </c>
      <c r="F29" s="99">
        <f>SUM(F9:F28)</f>
        <v>27000</v>
      </c>
      <c r="G29" s="99">
        <f>SUM(G9:G28)</f>
        <v>27000</v>
      </c>
      <c r="H29" s="100"/>
      <c r="I29" s="99">
        <f t="shared" ref="I29:AN29" si="16">SUM(I9:I28)</f>
        <v>2250</v>
      </c>
      <c r="J29" s="99">
        <f t="shared" si="16"/>
        <v>2250</v>
      </c>
      <c r="K29" s="99">
        <f t="shared" si="16"/>
        <v>2250</v>
      </c>
      <c r="L29" s="99">
        <f t="shared" si="16"/>
        <v>2250</v>
      </c>
      <c r="M29" s="99">
        <f t="shared" si="16"/>
        <v>2250</v>
      </c>
      <c r="N29" s="99">
        <f t="shared" si="16"/>
        <v>2250</v>
      </c>
      <c r="O29" s="99">
        <f t="shared" si="16"/>
        <v>2250</v>
      </c>
      <c r="P29" s="99">
        <f t="shared" si="16"/>
        <v>2250</v>
      </c>
      <c r="Q29" s="99">
        <f t="shared" si="16"/>
        <v>2250</v>
      </c>
      <c r="R29" s="99">
        <f t="shared" si="16"/>
        <v>2250</v>
      </c>
      <c r="S29" s="99">
        <f t="shared" si="16"/>
        <v>2250</v>
      </c>
      <c r="T29" s="99">
        <f t="shared" si="16"/>
        <v>2250</v>
      </c>
      <c r="U29" s="99">
        <f t="shared" si="16"/>
        <v>2250</v>
      </c>
      <c r="V29" s="99">
        <f t="shared" si="16"/>
        <v>2250</v>
      </c>
      <c r="W29" s="99">
        <f t="shared" si="16"/>
        <v>2250</v>
      </c>
      <c r="X29" s="99">
        <f t="shared" si="16"/>
        <v>2250</v>
      </c>
      <c r="Y29" s="99">
        <f t="shared" si="16"/>
        <v>2250</v>
      </c>
      <c r="Z29" s="99">
        <f t="shared" si="16"/>
        <v>2250</v>
      </c>
      <c r="AA29" s="99">
        <f t="shared" si="16"/>
        <v>2250</v>
      </c>
      <c r="AB29" s="99">
        <f t="shared" si="16"/>
        <v>2250</v>
      </c>
      <c r="AC29" s="99">
        <f t="shared" si="16"/>
        <v>2250</v>
      </c>
      <c r="AD29" s="99">
        <f t="shared" si="16"/>
        <v>2250</v>
      </c>
      <c r="AE29" s="99">
        <f t="shared" si="16"/>
        <v>2250</v>
      </c>
      <c r="AF29" s="99">
        <f t="shared" si="16"/>
        <v>2250</v>
      </c>
      <c r="AG29" s="99">
        <f t="shared" si="16"/>
        <v>2250</v>
      </c>
      <c r="AH29" s="99">
        <f t="shared" si="16"/>
        <v>2250</v>
      </c>
      <c r="AI29" s="99">
        <f t="shared" si="16"/>
        <v>2250</v>
      </c>
      <c r="AJ29" s="99">
        <f t="shared" si="16"/>
        <v>2250</v>
      </c>
      <c r="AK29" s="99">
        <f t="shared" si="16"/>
        <v>2250</v>
      </c>
      <c r="AL29" s="99">
        <f t="shared" si="16"/>
        <v>2250</v>
      </c>
      <c r="AM29" s="99">
        <f t="shared" si="16"/>
        <v>2250</v>
      </c>
      <c r="AN29" s="99">
        <f t="shared" si="16"/>
        <v>2250</v>
      </c>
      <c r="AO29" s="99">
        <f t="shared" ref="AO29:BP29" si="17">SUM(AO9:AO28)</f>
        <v>2250</v>
      </c>
      <c r="AP29" s="99">
        <f t="shared" si="17"/>
        <v>2250</v>
      </c>
      <c r="AQ29" s="99">
        <f t="shared" si="17"/>
        <v>2250</v>
      </c>
      <c r="AR29" s="99">
        <f t="shared" si="17"/>
        <v>2250</v>
      </c>
      <c r="AS29" s="99">
        <f t="shared" si="17"/>
        <v>2250</v>
      </c>
      <c r="AT29" s="99">
        <f t="shared" si="17"/>
        <v>2250</v>
      </c>
      <c r="AU29" s="99">
        <f t="shared" si="17"/>
        <v>2250</v>
      </c>
      <c r="AV29" s="99">
        <f t="shared" si="17"/>
        <v>2250</v>
      </c>
      <c r="AW29" s="99">
        <f t="shared" si="17"/>
        <v>2250</v>
      </c>
      <c r="AX29" s="99">
        <f t="shared" si="17"/>
        <v>2250</v>
      </c>
      <c r="AY29" s="99">
        <f t="shared" si="17"/>
        <v>2250</v>
      </c>
      <c r="AZ29" s="99">
        <f t="shared" si="17"/>
        <v>2250</v>
      </c>
      <c r="BA29" s="99">
        <f t="shared" si="17"/>
        <v>2250</v>
      </c>
      <c r="BB29" s="99">
        <f t="shared" si="17"/>
        <v>2250</v>
      </c>
      <c r="BC29" s="99">
        <f t="shared" si="17"/>
        <v>2250</v>
      </c>
      <c r="BD29" s="99">
        <f t="shared" si="17"/>
        <v>2250</v>
      </c>
      <c r="BE29" s="99">
        <f t="shared" si="17"/>
        <v>2250</v>
      </c>
      <c r="BF29" s="99">
        <f t="shared" si="17"/>
        <v>2250</v>
      </c>
      <c r="BG29" s="99">
        <f t="shared" si="17"/>
        <v>2250</v>
      </c>
      <c r="BH29" s="99">
        <f t="shared" si="17"/>
        <v>2250</v>
      </c>
      <c r="BI29" s="99">
        <f t="shared" si="17"/>
        <v>2250</v>
      </c>
      <c r="BJ29" s="99">
        <f t="shared" si="17"/>
        <v>2250</v>
      </c>
      <c r="BK29" s="99">
        <f t="shared" si="17"/>
        <v>2250</v>
      </c>
      <c r="BL29" s="99">
        <f t="shared" si="17"/>
        <v>2250</v>
      </c>
      <c r="BM29" s="99">
        <f t="shared" si="17"/>
        <v>2250</v>
      </c>
      <c r="BN29" s="99">
        <f t="shared" si="17"/>
        <v>2250</v>
      </c>
      <c r="BO29" s="99">
        <f t="shared" si="17"/>
        <v>2250</v>
      </c>
      <c r="BP29" s="99">
        <f t="shared" si="17"/>
        <v>2250</v>
      </c>
      <c r="BQ29" s="93"/>
    </row>
    <row r="30" spans="2:69">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row>
    <row r="31" spans="2:69">
      <c r="B31" s="5"/>
    </row>
  </sheetData>
  <sheetProtection sheet="1" objects="1" scenarios="1"/>
  <mergeCells count="8">
    <mergeCell ref="B2:B3"/>
    <mergeCell ref="B5:Q5"/>
    <mergeCell ref="BE7:BP7"/>
    <mergeCell ref="I7:T7"/>
    <mergeCell ref="U7:AF7"/>
    <mergeCell ref="AG7:AR7"/>
    <mergeCell ref="AS7:BD7"/>
    <mergeCell ref="C7:G7"/>
  </mergeCells>
  <pageMargins left="0.7" right="0.7" top="0.75" bottom="0.75" header="0.3" footer="0.3"/>
  <pageSetup paperSize="9" orientation="portrait" verticalDpi="300" r:id="rId1"/>
  <drawing r:id="rId2"/>
</worksheet>
</file>

<file path=xl/worksheets/sheet8.xml><?xml version="1.0" encoding="utf-8"?>
<worksheet xmlns="http://schemas.openxmlformats.org/spreadsheetml/2006/main" xmlns:r="http://schemas.openxmlformats.org/officeDocument/2006/relationships">
  <sheetPr codeName="Feuil4">
    <tabColor theme="3" tint="0.79998168889431442"/>
  </sheetPr>
  <dimension ref="A1:AT29"/>
  <sheetViews>
    <sheetView showGridLines="0" showRowColHeaders="0" zoomScale="85" zoomScaleNormal="85" workbookViewId="0">
      <pane xSplit="2" ySplit="8" topLeftCell="C9" activePane="bottomRight" state="frozen"/>
      <selection pane="topRight" activeCell="D1" sqref="D1"/>
      <selection pane="bottomLeft" activeCell="A9" sqref="A9"/>
      <selection pane="bottomRight" activeCell="D170" sqref="D170"/>
    </sheetView>
  </sheetViews>
  <sheetFormatPr defaultColWidth="11.5546875" defaultRowHeight="14.4"/>
  <cols>
    <col min="1" max="1" width="3.109375" style="15" customWidth="1"/>
    <col min="2" max="2" width="35.6640625" style="17" customWidth="1"/>
    <col min="3" max="37" width="10" customWidth="1"/>
    <col min="38" max="38" width="3.6640625" customWidth="1"/>
    <col min="39" max="39" width="25.44140625" customWidth="1"/>
    <col min="40" max="44" width="19.33203125" hidden="1" customWidth="1"/>
    <col min="45" max="45" width="25.44140625" style="15" customWidth="1"/>
    <col min="46" max="46" width="4" customWidth="1"/>
  </cols>
  <sheetData>
    <row r="1" spans="2:46" s="15" customFormat="1">
      <c r="B1" s="17"/>
    </row>
    <row r="2" spans="2:46">
      <c r="B2" s="228" t="s">
        <v>207</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row>
    <row r="3" spans="2:46" s="9" customFormat="1">
      <c r="B3" s="229"/>
      <c r="C3" s="103"/>
      <c r="D3" s="103"/>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4"/>
      <c r="AN3" s="102"/>
      <c r="AO3" s="102"/>
      <c r="AP3" s="102"/>
      <c r="AQ3" s="102"/>
      <c r="AR3" s="102"/>
      <c r="AS3" s="102"/>
      <c r="AT3" s="102"/>
    </row>
    <row r="4" spans="2:46" s="9" customFormat="1">
      <c r="B4" s="105"/>
      <c r="C4" s="103"/>
      <c r="D4" s="103"/>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4"/>
      <c r="AN4" s="102"/>
      <c r="AO4" s="102"/>
      <c r="AP4" s="102"/>
      <c r="AQ4" s="102"/>
      <c r="AR4" s="102"/>
      <c r="AS4" s="102"/>
      <c r="AT4" s="102"/>
    </row>
    <row r="5" spans="2:46" s="9" customFormat="1" ht="24.75" customHeight="1">
      <c r="B5" s="217" t="s">
        <v>228</v>
      </c>
      <c r="C5" s="217"/>
      <c r="D5" s="217"/>
      <c r="E5" s="217"/>
      <c r="F5" s="217"/>
      <c r="G5" s="217"/>
      <c r="H5" s="217"/>
      <c r="I5" s="217"/>
      <c r="J5" s="217"/>
      <c r="K5" s="217"/>
      <c r="L5" s="217"/>
      <c r="M5" s="217"/>
      <c r="N5" s="217"/>
      <c r="O5" s="217"/>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row>
    <row r="6" spans="2:46">
      <c r="B6" s="106"/>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row>
    <row r="7" spans="2:46" ht="15" customHeight="1">
      <c r="B7" s="101"/>
      <c r="C7" s="218" t="s">
        <v>13</v>
      </c>
      <c r="D7" s="218"/>
      <c r="E7" s="218"/>
      <c r="F7" s="218"/>
      <c r="G7" s="218"/>
      <c r="H7" s="218"/>
      <c r="I7" s="218"/>
      <c r="J7" s="218"/>
      <c r="K7" s="218"/>
      <c r="L7" s="218"/>
      <c r="M7" s="218"/>
      <c r="N7" s="218"/>
      <c r="O7" s="218"/>
      <c r="P7" s="218" t="s">
        <v>14</v>
      </c>
      <c r="Q7" s="218"/>
      <c r="R7" s="218"/>
      <c r="S7" s="218"/>
      <c r="T7" s="218"/>
      <c r="U7" s="218"/>
      <c r="V7" s="218"/>
      <c r="W7" s="218"/>
      <c r="X7" s="218"/>
      <c r="Y7" s="218"/>
      <c r="Z7" s="218"/>
      <c r="AA7" s="218"/>
      <c r="AB7" s="218"/>
      <c r="AC7" s="218" t="s">
        <v>15</v>
      </c>
      <c r="AD7" s="218"/>
      <c r="AE7" s="218"/>
      <c r="AF7" s="218" t="s">
        <v>21</v>
      </c>
      <c r="AG7" s="218"/>
      <c r="AH7" s="218"/>
      <c r="AI7" s="218" t="s">
        <v>22</v>
      </c>
      <c r="AJ7" s="218"/>
      <c r="AK7" s="218"/>
      <c r="AL7" s="100"/>
      <c r="AM7" s="230" t="s">
        <v>169</v>
      </c>
      <c r="AN7" s="107" t="s">
        <v>13</v>
      </c>
      <c r="AO7" s="107" t="s">
        <v>14</v>
      </c>
      <c r="AP7" s="107" t="s">
        <v>15</v>
      </c>
      <c r="AQ7" s="107" t="s">
        <v>21</v>
      </c>
      <c r="AR7" s="107" t="s">
        <v>22</v>
      </c>
      <c r="AS7" s="230" t="s">
        <v>168</v>
      </c>
      <c r="AT7" s="100"/>
    </row>
    <row r="8" spans="2:46" ht="15" customHeight="1">
      <c r="B8" s="108" t="s">
        <v>23</v>
      </c>
      <c r="C8" s="82">
        <f>Config!$C$7</f>
        <v>43101</v>
      </c>
      <c r="D8" s="82">
        <f>DATE(YEAR(C8),MONTH(C8)+1,DAY(C8))</f>
        <v>43132</v>
      </c>
      <c r="E8" s="82">
        <f t="shared" ref="E8:N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109" t="s">
        <v>16</v>
      </c>
      <c r="P8" s="82">
        <f>DATE(YEAR(N8),MONTH(N8)+1,DAY(N8))</f>
        <v>43466</v>
      </c>
      <c r="Q8" s="82">
        <f t="shared" ref="Q8:AA8" si="1">DATE(YEAR(P8),MONTH(P8)+1,DAY(P8))</f>
        <v>43497</v>
      </c>
      <c r="R8" s="82">
        <f t="shared" si="1"/>
        <v>43525</v>
      </c>
      <c r="S8" s="82">
        <f t="shared" si="1"/>
        <v>43556</v>
      </c>
      <c r="T8" s="82">
        <f t="shared" si="1"/>
        <v>43586</v>
      </c>
      <c r="U8" s="82">
        <f t="shared" si="1"/>
        <v>43617</v>
      </c>
      <c r="V8" s="82">
        <f t="shared" si="1"/>
        <v>43647</v>
      </c>
      <c r="W8" s="82">
        <f t="shared" si="1"/>
        <v>43678</v>
      </c>
      <c r="X8" s="82">
        <f t="shared" si="1"/>
        <v>43709</v>
      </c>
      <c r="Y8" s="82">
        <f t="shared" si="1"/>
        <v>43739</v>
      </c>
      <c r="Z8" s="82">
        <f t="shared" si="1"/>
        <v>43770</v>
      </c>
      <c r="AA8" s="82">
        <f t="shared" si="1"/>
        <v>43800</v>
      </c>
      <c r="AB8" s="109" t="s">
        <v>16</v>
      </c>
      <c r="AC8" s="82" t="s">
        <v>18</v>
      </c>
      <c r="AD8" s="82" t="s">
        <v>19</v>
      </c>
      <c r="AE8" s="109" t="s">
        <v>16</v>
      </c>
      <c r="AF8" s="82" t="s">
        <v>18</v>
      </c>
      <c r="AG8" s="82" t="s">
        <v>19</v>
      </c>
      <c r="AH8" s="109" t="s">
        <v>16</v>
      </c>
      <c r="AI8" s="82" t="s">
        <v>18</v>
      </c>
      <c r="AJ8" s="82" t="s">
        <v>19</v>
      </c>
      <c r="AK8" s="109" t="s">
        <v>16</v>
      </c>
      <c r="AL8" s="100"/>
      <c r="AM8" s="230"/>
      <c r="AN8" s="100"/>
      <c r="AO8" s="100"/>
      <c r="AP8" s="100"/>
      <c r="AQ8" s="100"/>
      <c r="AR8" s="100"/>
      <c r="AS8" s="230"/>
      <c r="AT8" s="100"/>
    </row>
    <row r="9" spans="2:46" ht="15" customHeight="1">
      <c r="B9" s="66" t="s">
        <v>157</v>
      </c>
      <c r="C9" s="110"/>
      <c r="D9" s="110"/>
      <c r="E9" s="110"/>
      <c r="F9" s="110"/>
      <c r="G9" s="110"/>
      <c r="H9" s="110"/>
      <c r="I9" s="110"/>
      <c r="J9" s="110"/>
      <c r="K9" s="110"/>
      <c r="L9" s="110"/>
      <c r="M9" s="110"/>
      <c r="N9" s="110"/>
      <c r="O9" s="95">
        <f>SUM(C9:N9)</f>
        <v>0</v>
      </c>
      <c r="P9" s="110"/>
      <c r="Q9" s="110"/>
      <c r="R9" s="110"/>
      <c r="S9" s="110"/>
      <c r="T9" s="110"/>
      <c r="U9" s="110"/>
      <c r="V9" s="110"/>
      <c r="W9" s="110"/>
      <c r="X9" s="110"/>
      <c r="Y9" s="110"/>
      <c r="Z9" s="110"/>
      <c r="AA9" s="110"/>
      <c r="AB9" s="95">
        <f>SUM(P9:AA9)</f>
        <v>0</v>
      </c>
      <c r="AC9" s="110"/>
      <c r="AD9" s="110"/>
      <c r="AE9" s="95">
        <f t="shared" ref="AE9:AE27" si="2">SUM(AC9:AD9)</f>
        <v>0</v>
      </c>
      <c r="AF9" s="110"/>
      <c r="AG9" s="110"/>
      <c r="AH9" s="95">
        <f t="shared" ref="AH9:AH27" si="3">SUM(AF9:AG9)</f>
        <v>0</v>
      </c>
      <c r="AI9" s="110"/>
      <c r="AJ9" s="110"/>
      <c r="AK9" s="95">
        <f t="shared" ref="AK9:AK27" si="4">SUM(AI9:AJ9)</f>
        <v>0</v>
      </c>
      <c r="AL9" s="100"/>
      <c r="AM9" s="111">
        <v>0</v>
      </c>
      <c r="AN9" s="112">
        <f>IF(OR($AM9=0,AS9),0,O9/$AM9)</f>
        <v>0</v>
      </c>
      <c r="AO9" s="112">
        <f>IF(OR($AM9=0,AS9),0,AB9/$AM9+IF($AM9&gt;=2,O9/$AM9,0))</f>
        <v>0</v>
      </c>
      <c r="AP9" s="112">
        <f>IF(OR($AM9=0,AS9),0,AE9/$AM9+IF($AM9&gt;=2,AB9/$AM9,0)+IF($AM9&gt;=3,O9/$AM9,0))</f>
        <v>0</v>
      </c>
      <c r="AQ9" s="112">
        <f>IF(OR($AM9=0,AS9),0,AH9/$AM9+IF($AM9&gt;=2,AE9/$AM9,0)+IF($AM9&gt;=3,AB9/$AM9,0)+IF($AM9&gt;=4,O9/$AM9,0))</f>
        <v>0</v>
      </c>
      <c r="AR9" s="112">
        <f>IF(OR($AM9=0,AS9),0,AK9/$AM9+IF($AM9&gt;=2,AH9/$AM9,0)+IF($AM9&gt;=3,AE9/$AM9,0)+IF($AM9&gt;=4,AB9/$AM9,0)+IF($AM9&gt;=5,O9/$AM9,0))</f>
        <v>0</v>
      </c>
      <c r="AS9" s="95" t="b">
        <v>0</v>
      </c>
      <c r="AT9" s="100"/>
    </row>
    <row r="10" spans="2:46" ht="15" customHeight="1">
      <c r="B10" s="113"/>
      <c r="C10" s="110"/>
      <c r="D10" s="110"/>
      <c r="E10" s="110"/>
      <c r="F10" s="110"/>
      <c r="G10" s="110"/>
      <c r="H10" s="110"/>
      <c r="I10" s="110"/>
      <c r="J10" s="110"/>
      <c r="K10" s="110"/>
      <c r="L10" s="110"/>
      <c r="M10" s="110"/>
      <c r="N10" s="110"/>
      <c r="O10" s="95">
        <f t="shared" ref="O10:O27" si="5">SUM(C10:N10)</f>
        <v>0</v>
      </c>
      <c r="P10" s="110"/>
      <c r="Q10" s="110"/>
      <c r="R10" s="110"/>
      <c r="S10" s="110"/>
      <c r="T10" s="110"/>
      <c r="U10" s="110"/>
      <c r="V10" s="110"/>
      <c r="W10" s="110"/>
      <c r="X10" s="110"/>
      <c r="Y10" s="110"/>
      <c r="Z10" s="110"/>
      <c r="AA10" s="110"/>
      <c r="AB10" s="95">
        <f t="shared" ref="AB10:AB27" si="6">SUM(P10:AA10)</f>
        <v>0</v>
      </c>
      <c r="AC10" s="110"/>
      <c r="AD10" s="110"/>
      <c r="AE10" s="95">
        <f t="shared" si="2"/>
        <v>0</v>
      </c>
      <c r="AF10" s="110"/>
      <c r="AG10" s="110"/>
      <c r="AH10" s="95">
        <f t="shared" si="3"/>
        <v>0</v>
      </c>
      <c r="AI10" s="110"/>
      <c r="AJ10" s="110"/>
      <c r="AK10" s="95">
        <f t="shared" si="4"/>
        <v>0</v>
      </c>
      <c r="AL10" s="100"/>
      <c r="AM10" s="111">
        <v>3</v>
      </c>
      <c r="AN10" s="112">
        <f t="shared" ref="AN10:AN27" si="7">IF(OR($AM10=0,AS10),0,O10/$AM10)</f>
        <v>0</v>
      </c>
      <c r="AO10" s="112">
        <f t="shared" ref="AO10:AO27" si="8">IF(OR($AM10=0,AS10),0,AB10/$AM10+IF($AM10&gt;=2,O10/$AM10,0))</f>
        <v>0</v>
      </c>
      <c r="AP10" s="112">
        <f t="shared" ref="AP10:AP27" si="9">IF(OR($AM10=0,AS10),0,AE10/$AM10+IF($AM10&gt;=2,AB10/$AM10,0)+IF($AM10&gt;=3,O10/$AM10,0))</f>
        <v>0</v>
      </c>
      <c r="AQ10" s="112">
        <f t="shared" ref="AQ10:AQ27" si="10">IF(OR($AM10=0,AS10),0,AH10/$AM10+IF($AM10&gt;=2,AE10/$AM10,0)+IF($AM10&gt;=3,AB10/$AM10,0)+IF($AM10&gt;=4,O10/$AM10,0))</f>
        <v>0</v>
      </c>
      <c r="AR10" s="112">
        <f t="shared" ref="AR10:AR27" si="11">IF(OR($AM10=0,AS10),0,AK10/$AM10+IF($AM10&gt;=2,AH10/$AM10,0)+IF($AM10&gt;=3,AE10/$AM10,0)+IF($AM10&gt;=4,AB10/$AM10,0)+IF($AM10&gt;=5,O10/$AM10,0))</f>
        <v>0</v>
      </c>
      <c r="AS10" s="111"/>
      <c r="AT10" s="100"/>
    </row>
    <row r="11" spans="2:46" ht="15" customHeight="1">
      <c r="B11" s="113"/>
      <c r="C11" s="110"/>
      <c r="D11" s="110"/>
      <c r="E11" s="110"/>
      <c r="F11" s="110"/>
      <c r="G11" s="110"/>
      <c r="H11" s="110"/>
      <c r="I11" s="110"/>
      <c r="J11" s="110"/>
      <c r="K11" s="110"/>
      <c r="L11" s="110"/>
      <c r="M11" s="110"/>
      <c r="N11" s="110"/>
      <c r="O11" s="95">
        <f t="shared" si="5"/>
        <v>0</v>
      </c>
      <c r="P11" s="110"/>
      <c r="Q11" s="110"/>
      <c r="R11" s="110"/>
      <c r="S11" s="110"/>
      <c r="T11" s="110"/>
      <c r="U11" s="110"/>
      <c r="V11" s="110"/>
      <c r="W11" s="110"/>
      <c r="X11" s="110"/>
      <c r="Y11" s="110"/>
      <c r="Z11" s="110"/>
      <c r="AA11" s="110"/>
      <c r="AB11" s="95">
        <f t="shared" si="6"/>
        <v>0</v>
      </c>
      <c r="AC11" s="110"/>
      <c r="AD11" s="110"/>
      <c r="AE11" s="95">
        <f t="shared" si="2"/>
        <v>0</v>
      </c>
      <c r="AF11" s="110"/>
      <c r="AG11" s="110"/>
      <c r="AH11" s="95">
        <f t="shared" si="3"/>
        <v>0</v>
      </c>
      <c r="AI11" s="110"/>
      <c r="AJ11" s="110"/>
      <c r="AK11" s="95">
        <f t="shared" si="4"/>
        <v>0</v>
      </c>
      <c r="AL11" s="100"/>
      <c r="AM11" s="111">
        <v>3</v>
      </c>
      <c r="AN11" s="112">
        <f t="shared" si="7"/>
        <v>0</v>
      </c>
      <c r="AO11" s="112">
        <f t="shared" si="8"/>
        <v>0</v>
      </c>
      <c r="AP11" s="112">
        <f t="shared" si="9"/>
        <v>0</v>
      </c>
      <c r="AQ11" s="112">
        <f t="shared" si="10"/>
        <v>0</v>
      </c>
      <c r="AR11" s="112">
        <f t="shared" si="11"/>
        <v>0</v>
      </c>
      <c r="AS11" s="111"/>
      <c r="AT11" s="100"/>
    </row>
    <row r="12" spans="2:46" ht="15" customHeight="1">
      <c r="B12" s="113"/>
      <c r="C12" s="110"/>
      <c r="D12" s="110"/>
      <c r="E12" s="110"/>
      <c r="F12" s="110"/>
      <c r="G12" s="110"/>
      <c r="H12" s="110"/>
      <c r="I12" s="110"/>
      <c r="J12" s="110"/>
      <c r="K12" s="110"/>
      <c r="L12" s="110"/>
      <c r="M12" s="110"/>
      <c r="N12" s="110"/>
      <c r="O12" s="95">
        <f t="shared" si="5"/>
        <v>0</v>
      </c>
      <c r="P12" s="110"/>
      <c r="Q12" s="110"/>
      <c r="R12" s="110"/>
      <c r="S12" s="110"/>
      <c r="T12" s="110"/>
      <c r="U12" s="110"/>
      <c r="V12" s="110"/>
      <c r="W12" s="110"/>
      <c r="X12" s="110"/>
      <c r="Y12" s="110"/>
      <c r="Z12" s="110"/>
      <c r="AA12" s="110"/>
      <c r="AB12" s="95">
        <f t="shared" si="6"/>
        <v>0</v>
      </c>
      <c r="AC12" s="110"/>
      <c r="AD12" s="110"/>
      <c r="AE12" s="95">
        <f t="shared" si="2"/>
        <v>0</v>
      </c>
      <c r="AF12" s="110"/>
      <c r="AG12" s="110"/>
      <c r="AH12" s="95">
        <f t="shared" si="3"/>
        <v>0</v>
      </c>
      <c r="AI12" s="110"/>
      <c r="AJ12" s="110"/>
      <c r="AK12" s="95">
        <f t="shared" si="4"/>
        <v>0</v>
      </c>
      <c r="AL12" s="100"/>
      <c r="AM12" s="111">
        <v>3</v>
      </c>
      <c r="AN12" s="112">
        <f t="shared" si="7"/>
        <v>0</v>
      </c>
      <c r="AO12" s="112">
        <f t="shared" si="8"/>
        <v>0</v>
      </c>
      <c r="AP12" s="112">
        <f t="shared" si="9"/>
        <v>0</v>
      </c>
      <c r="AQ12" s="112">
        <f t="shared" si="10"/>
        <v>0</v>
      </c>
      <c r="AR12" s="112">
        <f t="shared" si="11"/>
        <v>0</v>
      </c>
      <c r="AS12" s="111"/>
      <c r="AT12" s="100"/>
    </row>
    <row r="13" spans="2:46" ht="15" customHeight="1">
      <c r="B13" s="113"/>
      <c r="C13" s="110"/>
      <c r="D13" s="110"/>
      <c r="E13" s="110"/>
      <c r="F13" s="110"/>
      <c r="G13" s="110"/>
      <c r="H13" s="110"/>
      <c r="I13" s="110"/>
      <c r="J13" s="110"/>
      <c r="K13" s="110"/>
      <c r="L13" s="110"/>
      <c r="M13" s="110"/>
      <c r="N13" s="110"/>
      <c r="O13" s="95">
        <f t="shared" si="5"/>
        <v>0</v>
      </c>
      <c r="P13" s="110"/>
      <c r="Q13" s="110"/>
      <c r="R13" s="110"/>
      <c r="S13" s="110"/>
      <c r="T13" s="110"/>
      <c r="U13" s="110"/>
      <c r="V13" s="110"/>
      <c r="W13" s="110"/>
      <c r="X13" s="110"/>
      <c r="Y13" s="110"/>
      <c r="Z13" s="110"/>
      <c r="AA13" s="110"/>
      <c r="AB13" s="95">
        <f t="shared" si="6"/>
        <v>0</v>
      </c>
      <c r="AC13" s="110"/>
      <c r="AD13" s="110"/>
      <c r="AE13" s="95">
        <f t="shared" si="2"/>
        <v>0</v>
      </c>
      <c r="AF13" s="110"/>
      <c r="AG13" s="110"/>
      <c r="AH13" s="95">
        <f t="shared" si="3"/>
        <v>0</v>
      </c>
      <c r="AI13" s="110"/>
      <c r="AJ13" s="110"/>
      <c r="AK13" s="95">
        <f t="shared" si="4"/>
        <v>0</v>
      </c>
      <c r="AL13" s="100"/>
      <c r="AM13" s="111">
        <v>3</v>
      </c>
      <c r="AN13" s="112">
        <f t="shared" si="7"/>
        <v>0</v>
      </c>
      <c r="AO13" s="112">
        <f t="shared" si="8"/>
        <v>0</v>
      </c>
      <c r="AP13" s="112">
        <f t="shared" si="9"/>
        <v>0</v>
      </c>
      <c r="AQ13" s="112">
        <f t="shared" si="10"/>
        <v>0</v>
      </c>
      <c r="AR13" s="112">
        <f t="shared" si="11"/>
        <v>0</v>
      </c>
      <c r="AS13" s="111"/>
      <c r="AT13" s="100"/>
    </row>
    <row r="14" spans="2:46" ht="15" customHeight="1">
      <c r="B14" s="113"/>
      <c r="C14" s="110"/>
      <c r="D14" s="110"/>
      <c r="E14" s="110"/>
      <c r="F14" s="110"/>
      <c r="G14" s="110"/>
      <c r="H14" s="110"/>
      <c r="I14" s="110"/>
      <c r="J14" s="110"/>
      <c r="K14" s="110"/>
      <c r="L14" s="110"/>
      <c r="M14" s="110"/>
      <c r="N14" s="110"/>
      <c r="O14" s="95">
        <f t="shared" si="5"/>
        <v>0</v>
      </c>
      <c r="P14" s="110"/>
      <c r="Q14" s="110"/>
      <c r="R14" s="110"/>
      <c r="S14" s="110"/>
      <c r="T14" s="110"/>
      <c r="U14" s="110"/>
      <c r="V14" s="110"/>
      <c r="W14" s="110"/>
      <c r="X14" s="110"/>
      <c r="Y14" s="110"/>
      <c r="Z14" s="110"/>
      <c r="AA14" s="110"/>
      <c r="AB14" s="95">
        <f t="shared" si="6"/>
        <v>0</v>
      </c>
      <c r="AC14" s="110"/>
      <c r="AD14" s="110"/>
      <c r="AE14" s="95">
        <f t="shared" si="2"/>
        <v>0</v>
      </c>
      <c r="AF14" s="110"/>
      <c r="AG14" s="110"/>
      <c r="AH14" s="95">
        <f t="shared" si="3"/>
        <v>0</v>
      </c>
      <c r="AI14" s="110"/>
      <c r="AJ14" s="110"/>
      <c r="AK14" s="95">
        <f t="shared" si="4"/>
        <v>0</v>
      </c>
      <c r="AL14" s="100"/>
      <c r="AM14" s="111">
        <v>3</v>
      </c>
      <c r="AN14" s="112">
        <f t="shared" si="7"/>
        <v>0</v>
      </c>
      <c r="AO14" s="112">
        <f t="shared" si="8"/>
        <v>0</v>
      </c>
      <c r="AP14" s="112">
        <f t="shared" si="9"/>
        <v>0</v>
      </c>
      <c r="AQ14" s="112">
        <f t="shared" si="10"/>
        <v>0</v>
      </c>
      <c r="AR14" s="112">
        <f t="shared" si="11"/>
        <v>0</v>
      </c>
      <c r="AS14" s="111"/>
      <c r="AT14" s="100"/>
    </row>
    <row r="15" spans="2:46" ht="15" customHeight="1">
      <c r="B15" s="113"/>
      <c r="C15" s="110"/>
      <c r="D15" s="110"/>
      <c r="E15" s="110"/>
      <c r="F15" s="110"/>
      <c r="G15" s="110"/>
      <c r="H15" s="110"/>
      <c r="I15" s="110"/>
      <c r="J15" s="110"/>
      <c r="K15" s="110"/>
      <c r="L15" s="110"/>
      <c r="M15" s="110"/>
      <c r="N15" s="110"/>
      <c r="O15" s="95">
        <f t="shared" si="5"/>
        <v>0</v>
      </c>
      <c r="P15" s="110"/>
      <c r="Q15" s="110"/>
      <c r="R15" s="110"/>
      <c r="S15" s="110"/>
      <c r="T15" s="110"/>
      <c r="U15" s="110"/>
      <c r="V15" s="110"/>
      <c r="W15" s="110"/>
      <c r="X15" s="110"/>
      <c r="Y15" s="110"/>
      <c r="Z15" s="110"/>
      <c r="AA15" s="110"/>
      <c r="AB15" s="95">
        <f t="shared" si="6"/>
        <v>0</v>
      </c>
      <c r="AC15" s="110"/>
      <c r="AD15" s="110"/>
      <c r="AE15" s="95">
        <f t="shared" si="2"/>
        <v>0</v>
      </c>
      <c r="AF15" s="110"/>
      <c r="AG15" s="110"/>
      <c r="AH15" s="95">
        <f t="shared" si="3"/>
        <v>0</v>
      </c>
      <c r="AI15" s="110"/>
      <c r="AJ15" s="110"/>
      <c r="AK15" s="95">
        <f t="shared" si="4"/>
        <v>0</v>
      </c>
      <c r="AL15" s="100"/>
      <c r="AM15" s="111">
        <v>3</v>
      </c>
      <c r="AN15" s="112">
        <f t="shared" si="7"/>
        <v>0</v>
      </c>
      <c r="AO15" s="112">
        <f t="shared" si="8"/>
        <v>0</v>
      </c>
      <c r="AP15" s="112">
        <f t="shared" si="9"/>
        <v>0</v>
      </c>
      <c r="AQ15" s="112">
        <f t="shared" si="10"/>
        <v>0</v>
      </c>
      <c r="AR15" s="112">
        <f t="shared" si="11"/>
        <v>0</v>
      </c>
      <c r="AS15" s="111"/>
      <c r="AT15" s="100"/>
    </row>
    <row r="16" spans="2:46" ht="15" customHeight="1">
      <c r="B16" s="113"/>
      <c r="C16" s="110"/>
      <c r="D16" s="110"/>
      <c r="E16" s="110"/>
      <c r="F16" s="110"/>
      <c r="G16" s="110"/>
      <c r="H16" s="110"/>
      <c r="I16" s="110"/>
      <c r="J16" s="110"/>
      <c r="K16" s="110"/>
      <c r="L16" s="110"/>
      <c r="M16" s="110"/>
      <c r="N16" s="110"/>
      <c r="O16" s="95">
        <f t="shared" si="5"/>
        <v>0</v>
      </c>
      <c r="P16" s="110"/>
      <c r="Q16" s="110"/>
      <c r="R16" s="110"/>
      <c r="S16" s="110"/>
      <c r="T16" s="110"/>
      <c r="U16" s="110"/>
      <c r="V16" s="110"/>
      <c r="W16" s="110"/>
      <c r="X16" s="110"/>
      <c r="Y16" s="110"/>
      <c r="Z16" s="110"/>
      <c r="AA16" s="110"/>
      <c r="AB16" s="95">
        <f t="shared" si="6"/>
        <v>0</v>
      </c>
      <c r="AC16" s="110"/>
      <c r="AD16" s="110"/>
      <c r="AE16" s="95">
        <f t="shared" si="2"/>
        <v>0</v>
      </c>
      <c r="AF16" s="110"/>
      <c r="AG16" s="110"/>
      <c r="AH16" s="95">
        <f t="shared" si="3"/>
        <v>0</v>
      </c>
      <c r="AI16" s="110"/>
      <c r="AJ16" s="110"/>
      <c r="AK16" s="95">
        <f t="shared" si="4"/>
        <v>0</v>
      </c>
      <c r="AL16" s="100"/>
      <c r="AM16" s="111">
        <v>3</v>
      </c>
      <c r="AN16" s="112">
        <f t="shared" si="7"/>
        <v>0</v>
      </c>
      <c r="AO16" s="112">
        <f t="shared" si="8"/>
        <v>0</v>
      </c>
      <c r="AP16" s="112">
        <f t="shared" si="9"/>
        <v>0</v>
      </c>
      <c r="AQ16" s="112">
        <f t="shared" si="10"/>
        <v>0</v>
      </c>
      <c r="AR16" s="112">
        <f t="shared" si="11"/>
        <v>0</v>
      </c>
      <c r="AS16" s="111"/>
      <c r="AT16" s="100"/>
    </row>
    <row r="17" spans="2:46" ht="15" customHeight="1">
      <c r="B17" s="113"/>
      <c r="C17" s="110"/>
      <c r="D17" s="110"/>
      <c r="E17" s="110"/>
      <c r="F17" s="110"/>
      <c r="G17" s="110"/>
      <c r="H17" s="110"/>
      <c r="I17" s="110"/>
      <c r="J17" s="110"/>
      <c r="K17" s="110"/>
      <c r="L17" s="110"/>
      <c r="M17" s="110"/>
      <c r="N17" s="110"/>
      <c r="O17" s="95">
        <f t="shared" si="5"/>
        <v>0</v>
      </c>
      <c r="P17" s="110"/>
      <c r="Q17" s="110"/>
      <c r="R17" s="110"/>
      <c r="S17" s="110"/>
      <c r="T17" s="110"/>
      <c r="U17" s="110"/>
      <c r="V17" s="110"/>
      <c r="W17" s="110"/>
      <c r="X17" s="110"/>
      <c r="Y17" s="110"/>
      <c r="Z17" s="110"/>
      <c r="AA17" s="110"/>
      <c r="AB17" s="95">
        <f t="shared" si="6"/>
        <v>0</v>
      </c>
      <c r="AC17" s="110"/>
      <c r="AD17" s="110"/>
      <c r="AE17" s="95">
        <f t="shared" si="2"/>
        <v>0</v>
      </c>
      <c r="AF17" s="110"/>
      <c r="AG17" s="110"/>
      <c r="AH17" s="95">
        <f t="shared" si="3"/>
        <v>0</v>
      </c>
      <c r="AI17" s="110"/>
      <c r="AJ17" s="110"/>
      <c r="AK17" s="95">
        <f t="shared" si="4"/>
        <v>0</v>
      </c>
      <c r="AL17" s="100"/>
      <c r="AM17" s="111">
        <v>3</v>
      </c>
      <c r="AN17" s="112">
        <f t="shared" si="7"/>
        <v>0</v>
      </c>
      <c r="AO17" s="112">
        <f t="shared" si="8"/>
        <v>0</v>
      </c>
      <c r="AP17" s="112">
        <f t="shared" si="9"/>
        <v>0</v>
      </c>
      <c r="AQ17" s="112">
        <f t="shared" si="10"/>
        <v>0</v>
      </c>
      <c r="AR17" s="112">
        <f t="shared" si="11"/>
        <v>0</v>
      </c>
      <c r="AS17" s="111"/>
      <c r="AT17" s="100"/>
    </row>
    <row r="18" spans="2:46" ht="15" customHeight="1">
      <c r="B18" s="113"/>
      <c r="C18" s="110"/>
      <c r="D18" s="110"/>
      <c r="E18" s="110"/>
      <c r="F18" s="110"/>
      <c r="G18" s="110"/>
      <c r="H18" s="110"/>
      <c r="I18" s="110"/>
      <c r="J18" s="110"/>
      <c r="K18" s="110"/>
      <c r="L18" s="110"/>
      <c r="M18" s="110"/>
      <c r="N18" s="110"/>
      <c r="O18" s="95">
        <f t="shared" si="5"/>
        <v>0</v>
      </c>
      <c r="P18" s="110"/>
      <c r="Q18" s="110"/>
      <c r="R18" s="110"/>
      <c r="S18" s="110"/>
      <c r="T18" s="110"/>
      <c r="U18" s="110"/>
      <c r="V18" s="110"/>
      <c r="W18" s="110"/>
      <c r="X18" s="110"/>
      <c r="Y18" s="110"/>
      <c r="Z18" s="110"/>
      <c r="AA18" s="110"/>
      <c r="AB18" s="95">
        <f t="shared" si="6"/>
        <v>0</v>
      </c>
      <c r="AC18" s="110"/>
      <c r="AD18" s="110"/>
      <c r="AE18" s="95">
        <f t="shared" si="2"/>
        <v>0</v>
      </c>
      <c r="AF18" s="110"/>
      <c r="AG18" s="110"/>
      <c r="AH18" s="95">
        <f t="shared" si="3"/>
        <v>0</v>
      </c>
      <c r="AI18" s="110"/>
      <c r="AJ18" s="110"/>
      <c r="AK18" s="95">
        <f t="shared" si="4"/>
        <v>0</v>
      </c>
      <c r="AL18" s="100"/>
      <c r="AM18" s="111">
        <v>3</v>
      </c>
      <c r="AN18" s="112">
        <f t="shared" si="7"/>
        <v>0</v>
      </c>
      <c r="AO18" s="112">
        <f t="shared" si="8"/>
        <v>0</v>
      </c>
      <c r="AP18" s="112">
        <f t="shared" si="9"/>
        <v>0</v>
      </c>
      <c r="AQ18" s="112">
        <f t="shared" si="10"/>
        <v>0</v>
      </c>
      <c r="AR18" s="112">
        <f t="shared" si="11"/>
        <v>0</v>
      </c>
      <c r="AS18" s="111"/>
      <c r="AT18" s="100"/>
    </row>
    <row r="19" spans="2:46" ht="15" customHeight="1">
      <c r="B19" s="113"/>
      <c r="C19" s="110"/>
      <c r="D19" s="110"/>
      <c r="E19" s="110"/>
      <c r="F19" s="110"/>
      <c r="G19" s="110"/>
      <c r="H19" s="110"/>
      <c r="I19" s="110"/>
      <c r="J19" s="110"/>
      <c r="K19" s="110"/>
      <c r="L19" s="110"/>
      <c r="M19" s="110"/>
      <c r="N19" s="110"/>
      <c r="O19" s="95">
        <f t="shared" si="5"/>
        <v>0</v>
      </c>
      <c r="P19" s="110"/>
      <c r="Q19" s="110"/>
      <c r="R19" s="110"/>
      <c r="S19" s="110"/>
      <c r="T19" s="110"/>
      <c r="U19" s="110"/>
      <c r="V19" s="110"/>
      <c r="W19" s="110"/>
      <c r="X19" s="110"/>
      <c r="Y19" s="110"/>
      <c r="Z19" s="110"/>
      <c r="AA19" s="110"/>
      <c r="AB19" s="95">
        <f t="shared" si="6"/>
        <v>0</v>
      </c>
      <c r="AC19" s="110"/>
      <c r="AD19" s="110"/>
      <c r="AE19" s="95">
        <f t="shared" si="2"/>
        <v>0</v>
      </c>
      <c r="AF19" s="110"/>
      <c r="AG19" s="110"/>
      <c r="AH19" s="95">
        <f t="shared" si="3"/>
        <v>0</v>
      </c>
      <c r="AI19" s="110"/>
      <c r="AJ19" s="110"/>
      <c r="AK19" s="95">
        <f t="shared" si="4"/>
        <v>0</v>
      </c>
      <c r="AL19" s="100"/>
      <c r="AM19" s="111">
        <v>3</v>
      </c>
      <c r="AN19" s="112">
        <f t="shared" si="7"/>
        <v>0</v>
      </c>
      <c r="AO19" s="112">
        <f t="shared" si="8"/>
        <v>0</v>
      </c>
      <c r="AP19" s="112">
        <f t="shared" si="9"/>
        <v>0</v>
      </c>
      <c r="AQ19" s="112">
        <f t="shared" si="10"/>
        <v>0</v>
      </c>
      <c r="AR19" s="112">
        <f t="shared" si="11"/>
        <v>0</v>
      </c>
      <c r="AS19" s="111"/>
      <c r="AT19" s="100"/>
    </row>
    <row r="20" spans="2:46" ht="15" customHeight="1">
      <c r="B20" s="113"/>
      <c r="C20" s="110"/>
      <c r="D20" s="110"/>
      <c r="E20" s="110"/>
      <c r="F20" s="110"/>
      <c r="G20" s="110"/>
      <c r="H20" s="110"/>
      <c r="I20" s="110"/>
      <c r="J20" s="110"/>
      <c r="K20" s="110"/>
      <c r="L20" s="110"/>
      <c r="M20" s="110"/>
      <c r="N20" s="110"/>
      <c r="O20" s="95">
        <f t="shared" si="5"/>
        <v>0</v>
      </c>
      <c r="P20" s="110"/>
      <c r="Q20" s="110"/>
      <c r="R20" s="110"/>
      <c r="S20" s="110"/>
      <c r="T20" s="110"/>
      <c r="U20" s="110"/>
      <c r="V20" s="110"/>
      <c r="W20" s="110"/>
      <c r="X20" s="110"/>
      <c r="Y20" s="110"/>
      <c r="Z20" s="110"/>
      <c r="AA20" s="110"/>
      <c r="AB20" s="95">
        <f t="shared" si="6"/>
        <v>0</v>
      </c>
      <c r="AC20" s="110"/>
      <c r="AD20" s="110"/>
      <c r="AE20" s="95">
        <f t="shared" si="2"/>
        <v>0</v>
      </c>
      <c r="AF20" s="110"/>
      <c r="AG20" s="110"/>
      <c r="AH20" s="95">
        <f t="shared" si="3"/>
        <v>0</v>
      </c>
      <c r="AI20" s="110"/>
      <c r="AJ20" s="110"/>
      <c r="AK20" s="95">
        <f t="shared" si="4"/>
        <v>0</v>
      </c>
      <c r="AL20" s="100"/>
      <c r="AM20" s="111">
        <v>3</v>
      </c>
      <c r="AN20" s="112">
        <f t="shared" si="7"/>
        <v>0</v>
      </c>
      <c r="AO20" s="112">
        <f t="shared" si="8"/>
        <v>0</v>
      </c>
      <c r="AP20" s="112">
        <f t="shared" si="9"/>
        <v>0</v>
      </c>
      <c r="AQ20" s="112">
        <f t="shared" si="10"/>
        <v>0</v>
      </c>
      <c r="AR20" s="112">
        <f t="shared" si="11"/>
        <v>0</v>
      </c>
      <c r="AS20" s="111"/>
      <c r="AT20" s="100"/>
    </row>
    <row r="21" spans="2:46" ht="15" customHeight="1">
      <c r="B21" s="113"/>
      <c r="C21" s="110"/>
      <c r="D21" s="110"/>
      <c r="E21" s="110"/>
      <c r="F21" s="110"/>
      <c r="G21" s="110"/>
      <c r="H21" s="110"/>
      <c r="I21" s="110"/>
      <c r="J21" s="110"/>
      <c r="K21" s="110"/>
      <c r="L21" s="110"/>
      <c r="M21" s="110"/>
      <c r="N21" s="110"/>
      <c r="O21" s="95">
        <f t="shared" si="5"/>
        <v>0</v>
      </c>
      <c r="P21" s="110"/>
      <c r="Q21" s="110"/>
      <c r="R21" s="110"/>
      <c r="S21" s="110"/>
      <c r="T21" s="110"/>
      <c r="U21" s="110"/>
      <c r="V21" s="110"/>
      <c r="W21" s="110"/>
      <c r="X21" s="110"/>
      <c r="Y21" s="110"/>
      <c r="Z21" s="110"/>
      <c r="AA21" s="110"/>
      <c r="AB21" s="95">
        <f t="shared" si="6"/>
        <v>0</v>
      </c>
      <c r="AC21" s="110"/>
      <c r="AD21" s="110"/>
      <c r="AE21" s="95">
        <f t="shared" si="2"/>
        <v>0</v>
      </c>
      <c r="AF21" s="110"/>
      <c r="AG21" s="110"/>
      <c r="AH21" s="95">
        <f t="shared" si="3"/>
        <v>0</v>
      </c>
      <c r="AI21" s="110"/>
      <c r="AJ21" s="110"/>
      <c r="AK21" s="95">
        <f t="shared" si="4"/>
        <v>0</v>
      </c>
      <c r="AL21" s="100"/>
      <c r="AM21" s="111">
        <v>3</v>
      </c>
      <c r="AN21" s="112">
        <f t="shared" si="7"/>
        <v>0</v>
      </c>
      <c r="AO21" s="112">
        <f t="shared" si="8"/>
        <v>0</v>
      </c>
      <c r="AP21" s="112">
        <f t="shared" si="9"/>
        <v>0</v>
      </c>
      <c r="AQ21" s="112">
        <f t="shared" si="10"/>
        <v>0</v>
      </c>
      <c r="AR21" s="112">
        <f t="shared" si="11"/>
        <v>0</v>
      </c>
      <c r="AS21" s="111"/>
      <c r="AT21" s="100"/>
    </row>
    <row r="22" spans="2:46" ht="15" customHeight="1">
      <c r="B22" s="113"/>
      <c r="C22" s="110"/>
      <c r="D22" s="110"/>
      <c r="E22" s="110"/>
      <c r="F22" s="110"/>
      <c r="G22" s="110"/>
      <c r="H22" s="110"/>
      <c r="I22" s="110"/>
      <c r="J22" s="110"/>
      <c r="K22" s="110"/>
      <c r="L22" s="110"/>
      <c r="M22" s="110"/>
      <c r="N22" s="110"/>
      <c r="O22" s="95">
        <f t="shared" si="5"/>
        <v>0</v>
      </c>
      <c r="P22" s="110"/>
      <c r="Q22" s="110"/>
      <c r="R22" s="110"/>
      <c r="S22" s="110"/>
      <c r="T22" s="110"/>
      <c r="U22" s="110"/>
      <c r="V22" s="110"/>
      <c r="W22" s="110"/>
      <c r="X22" s="110"/>
      <c r="Y22" s="110"/>
      <c r="Z22" s="110"/>
      <c r="AA22" s="110"/>
      <c r="AB22" s="95">
        <f t="shared" si="6"/>
        <v>0</v>
      </c>
      <c r="AC22" s="110"/>
      <c r="AD22" s="110"/>
      <c r="AE22" s="95">
        <f t="shared" si="2"/>
        <v>0</v>
      </c>
      <c r="AF22" s="110"/>
      <c r="AG22" s="110"/>
      <c r="AH22" s="95">
        <f t="shared" si="3"/>
        <v>0</v>
      </c>
      <c r="AI22" s="110"/>
      <c r="AJ22" s="110"/>
      <c r="AK22" s="95">
        <f t="shared" si="4"/>
        <v>0</v>
      </c>
      <c r="AL22" s="100"/>
      <c r="AM22" s="111">
        <v>3</v>
      </c>
      <c r="AN22" s="112">
        <f t="shared" si="7"/>
        <v>0</v>
      </c>
      <c r="AO22" s="112">
        <f t="shared" si="8"/>
        <v>0</v>
      </c>
      <c r="AP22" s="112">
        <f t="shared" si="9"/>
        <v>0</v>
      </c>
      <c r="AQ22" s="112">
        <f t="shared" si="10"/>
        <v>0</v>
      </c>
      <c r="AR22" s="112">
        <f t="shared" si="11"/>
        <v>0</v>
      </c>
      <c r="AS22" s="111"/>
      <c r="AT22" s="100"/>
    </row>
    <row r="23" spans="2:46" ht="15" customHeight="1">
      <c r="B23" s="113"/>
      <c r="C23" s="110"/>
      <c r="D23" s="110"/>
      <c r="E23" s="110"/>
      <c r="F23" s="110"/>
      <c r="G23" s="110"/>
      <c r="H23" s="110"/>
      <c r="I23" s="110"/>
      <c r="J23" s="110"/>
      <c r="K23" s="110"/>
      <c r="L23" s="110"/>
      <c r="M23" s="110"/>
      <c r="N23" s="110"/>
      <c r="O23" s="95">
        <f t="shared" si="5"/>
        <v>0</v>
      </c>
      <c r="P23" s="110"/>
      <c r="Q23" s="110"/>
      <c r="R23" s="110"/>
      <c r="S23" s="110"/>
      <c r="T23" s="110"/>
      <c r="U23" s="110"/>
      <c r="V23" s="110"/>
      <c r="W23" s="110"/>
      <c r="X23" s="110"/>
      <c r="Y23" s="110"/>
      <c r="Z23" s="110"/>
      <c r="AA23" s="110"/>
      <c r="AB23" s="95">
        <f t="shared" si="6"/>
        <v>0</v>
      </c>
      <c r="AC23" s="110"/>
      <c r="AD23" s="110"/>
      <c r="AE23" s="95">
        <f t="shared" si="2"/>
        <v>0</v>
      </c>
      <c r="AF23" s="110"/>
      <c r="AG23" s="110"/>
      <c r="AH23" s="95">
        <f t="shared" si="3"/>
        <v>0</v>
      </c>
      <c r="AI23" s="110"/>
      <c r="AJ23" s="110"/>
      <c r="AK23" s="95">
        <f t="shared" si="4"/>
        <v>0</v>
      </c>
      <c r="AL23" s="100"/>
      <c r="AM23" s="111">
        <v>3</v>
      </c>
      <c r="AN23" s="112">
        <f t="shared" si="7"/>
        <v>0</v>
      </c>
      <c r="AO23" s="112">
        <f t="shared" si="8"/>
        <v>0</v>
      </c>
      <c r="AP23" s="112">
        <f t="shared" si="9"/>
        <v>0</v>
      </c>
      <c r="AQ23" s="112">
        <f t="shared" si="10"/>
        <v>0</v>
      </c>
      <c r="AR23" s="112">
        <f t="shared" si="11"/>
        <v>0</v>
      </c>
      <c r="AS23" s="111"/>
      <c r="AT23" s="100"/>
    </row>
    <row r="24" spans="2:46" ht="15" customHeight="1">
      <c r="B24" s="113"/>
      <c r="C24" s="110"/>
      <c r="D24" s="110"/>
      <c r="E24" s="110"/>
      <c r="F24" s="110"/>
      <c r="G24" s="110"/>
      <c r="H24" s="110"/>
      <c r="I24" s="110"/>
      <c r="J24" s="110"/>
      <c r="K24" s="110"/>
      <c r="L24" s="110"/>
      <c r="M24" s="110"/>
      <c r="N24" s="110"/>
      <c r="O24" s="95">
        <f t="shared" si="5"/>
        <v>0</v>
      </c>
      <c r="P24" s="110"/>
      <c r="Q24" s="110"/>
      <c r="R24" s="110"/>
      <c r="S24" s="110"/>
      <c r="T24" s="110"/>
      <c r="U24" s="110"/>
      <c r="V24" s="110"/>
      <c r="W24" s="110"/>
      <c r="X24" s="110"/>
      <c r="Y24" s="110"/>
      <c r="Z24" s="110"/>
      <c r="AA24" s="110"/>
      <c r="AB24" s="95">
        <f t="shared" si="6"/>
        <v>0</v>
      </c>
      <c r="AC24" s="110"/>
      <c r="AD24" s="110"/>
      <c r="AE24" s="95">
        <f t="shared" si="2"/>
        <v>0</v>
      </c>
      <c r="AF24" s="110"/>
      <c r="AG24" s="110"/>
      <c r="AH24" s="95">
        <f t="shared" si="3"/>
        <v>0</v>
      </c>
      <c r="AI24" s="110"/>
      <c r="AJ24" s="110"/>
      <c r="AK24" s="95">
        <f t="shared" si="4"/>
        <v>0</v>
      </c>
      <c r="AL24" s="100"/>
      <c r="AM24" s="111">
        <v>3</v>
      </c>
      <c r="AN24" s="112">
        <f t="shared" si="7"/>
        <v>0</v>
      </c>
      <c r="AO24" s="112">
        <f t="shared" si="8"/>
        <v>0</v>
      </c>
      <c r="AP24" s="112">
        <f t="shared" si="9"/>
        <v>0</v>
      </c>
      <c r="AQ24" s="112">
        <f t="shared" si="10"/>
        <v>0</v>
      </c>
      <c r="AR24" s="112">
        <f t="shared" si="11"/>
        <v>0</v>
      </c>
      <c r="AS24" s="111"/>
      <c r="AT24" s="100"/>
    </row>
    <row r="25" spans="2:46" ht="15" customHeight="1">
      <c r="B25" s="113"/>
      <c r="C25" s="110"/>
      <c r="D25" s="110"/>
      <c r="E25" s="110"/>
      <c r="F25" s="110"/>
      <c r="G25" s="110"/>
      <c r="H25" s="110"/>
      <c r="I25" s="110"/>
      <c r="J25" s="110"/>
      <c r="K25" s="110"/>
      <c r="L25" s="110"/>
      <c r="M25" s="110"/>
      <c r="N25" s="110"/>
      <c r="O25" s="95">
        <f t="shared" si="5"/>
        <v>0</v>
      </c>
      <c r="P25" s="110"/>
      <c r="Q25" s="110"/>
      <c r="R25" s="110"/>
      <c r="S25" s="110"/>
      <c r="T25" s="110"/>
      <c r="U25" s="110"/>
      <c r="V25" s="110"/>
      <c r="W25" s="110"/>
      <c r="X25" s="110"/>
      <c r="Y25" s="110"/>
      <c r="Z25" s="110"/>
      <c r="AA25" s="110"/>
      <c r="AB25" s="95">
        <f t="shared" si="6"/>
        <v>0</v>
      </c>
      <c r="AC25" s="110"/>
      <c r="AD25" s="110"/>
      <c r="AE25" s="95">
        <f t="shared" si="2"/>
        <v>0</v>
      </c>
      <c r="AF25" s="110"/>
      <c r="AG25" s="110"/>
      <c r="AH25" s="95">
        <f t="shared" si="3"/>
        <v>0</v>
      </c>
      <c r="AI25" s="110"/>
      <c r="AJ25" s="110"/>
      <c r="AK25" s="95">
        <f t="shared" si="4"/>
        <v>0</v>
      </c>
      <c r="AL25" s="100"/>
      <c r="AM25" s="111">
        <v>3</v>
      </c>
      <c r="AN25" s="112">
        <f t="shared" si="7"/>
        <v>0</v>
      </c>
      <c r="AO25" s="112">
        <f t="shared" si="8"/>
        <v>0</v>
      </c>
      <c r="AP25" s="112">
        <f t="shared" si="9"/>
        <v>0</v>
      </c>
      <c r="AQ25" s="112">
        <f t="shared" si="10"/>
        <v>0</v>
      </c>
      <c r="AR25" s="112">
        <f t="shared" si="11"/>
        <v>0</v>
      </c>
      <c r="AS25" s="111"/>
      <c r="AT25" s="100"/>
    </row>
    <row r="26" spans="2:46" ht="15" customHeight="1">
      <c r="B26" s="113"/>
      <c r="C26" s="110"/>
      <c r="D26" s="110"/>
      <c r="E26" s="110"/>
      <c r="F26" s="110"/>
      <c r="G26" s="110"/>
      <c r="H26" s="110"/>
      <c r="I26" s="110"/>
      <c r="J26" s="110"/>
      <c r="K26" s="110"/>
      <c r="L26" s="110"/>
      <c r="M26" s="110"/>
      <c r="N26" s="110"/>
      <c r="O26" s="95">
        <f t="shared" si="5"/>
        <v>0</v>
      </c>
      <c r="P26" s="110"/>
      <c r="Q26" s="110"/>
      <c r="R26" s="110"/>
      <c r="S26" s="110"/>
      <c r="T26" s="110"/>
      <c r="U26" s="110"/>
      <c r="V26" s="110"/>
      <c r="W26" s="110"/>
      <c r="X26" s="110"/>
      <c r="Y26" s="110"/>
      <c r="Z26" s="110"/>
      <c r="AA26" s="110"/>
      <c r="AB26" s="95">
        <f t="shared" si="6"/>
        <v>0</v>
      </c>
      <c r="AC26" s="110"/>
      <c r="AD26" s="110"/>
      <c r="AE26" s="95">
        <f t="shared" si="2"/>
        <v>0</v>
      </c>
      <c r="AF26" s="110"/>
      <c r="AG26" s="110"/>
      <c r="AH26" s="95">
        <f t="shared" si="3"/>
        <v>0</v>
      </c>
      <c r="AI26" s="110"/>
      <c r="AJ26" s="110"/>
      <c r="AK26" s="95">
        <f t="shared" si="4"/>
        <v>0</v>
      </c>
      <c r="AL26" s="100"/>
      <c r="AM26" s="111">
        <v>3</v>
      </c>
      <c r="AN26" s="112">
        <f t="shared" si="7"/>
        <v>0</v>
      </c>
      <c r="AO26" s="112">
        <f t="shared" si="8"/>
        <v>0</v>
      </c>
      <c r="AP26" s="112">
        <f t="shared" si="9"/>
        <v>0</v>
      </c>
      <c r="AQ26" s="112">
        <f t="shared" si="10"/>
        <v>0</v>
      </c>
      <c r="AR26" s="112">
        <f t="shared" si="11"/>
        <v>0</v>
      </c>
      <c r="AS26" s="111"/>
      <c r="AT26" s="100"/>
    </row>
    <row r="27" spans="2:46" ht="15" customHeight="1">
      <c r="B27" s="113"/>
      <c r="C27" s="110"/>
      <c r="D27" s="110"/>
      <c r="E27" s="110"/>
      <c r="F27" s="110"/>
      <c r="G27" s="110"/>
      <c r="H27" s="110"/>
      <c r="I27" s="110"/>
      <c r="J27" s="110"/>
      <c r="K27" s="110"/>
      <c r="L27" s="110"/>
      <c r="M27" s="110"/>
      <c r="N27" s="110"/>
      <c r="O27" s="95">
        <f t="shared" si="5"/>
        <v>0</v>
      </c>
      <c r="P27" s="110"/>
      <c r="Q27" s="110"/>
      <c r="R27" s="110"/>
      <c r="S27" s="110"/>
      <c r="T27" s="110"/>
      <c r="U27" s="110"/>
      <c r="V27" s="110"/>
      <c r="W27" s="110"/>
      <c r="X27" s="110"/>
      <c r="Y27" s="110"/>
      <c r="Z27" s="110"/>
      <c r="AA27" s="110"/>
      <c r="AB27" s="95">
        <f t="shared" si="6"/>
        <v>0</v>
      </c>
      <c r="AC27" s="110"/>
      <c r="AD27" s="110"/>
      <c r="AE27" s="95">
        <f t="shared" si="2"/>
        <v>0</v>
      </c>
      <c r="AF27" s="110"/>
      <c r="AG27" s="110"/>
      <c r="AH27" s="95">
        <f t="shared" si="3"/>
        <v>0</v>
      </c>
      <c r="AI27" s="110"/>
      <c r="AJ27" s="110"/>
      <c r="AK27" s="95">
        <f t="shared" si="4"/>
        <v>0</v>
      </c>
      <c r="AL27" s="100"/>
      <c r="AM27" s="111">
        <v>3</v>
      </c>
      <c r="AN27" s="112">
        <f t="shared" si="7"/>
        <v>0</v>
      </c>
      <c r="AO27" s="112">
        <f t="shared" si="8"/>
        <v>0</v>
      </c>
      <c r="AP27" s="112">
        <f t="shared" si="9"/>
        <v>0</v>
      </c>
      <c r="AQ27" s="112">
        <f t="shared" si="10"/>
        <v>0</v>
      </c>
      <c r="AR27" s="112">
        <f t="shared" si="11"/>
        <v>0</v>
      </c>
      <c r="AS27" s="111"/>
      <c r="AT27" s="100"/>
    </row>
    <row r="28" spans="2:46">
      <c r="B28" s="108" t="s">
        <v>16</v>
      </c>
      <c r="C28" s="96">
        <f t="shared" ref="C28:AK28" si="12">SUM(C9:C27)</f>
        <v>0</v>
      </c>
      <c r="D28" s="96">
        <f t="shared" si="12"/>
        <v>0</v>
      </c>
      <c r="E28" s="96">
        <f t="shared" si="12"/>
        <v>0</v>
      </c>
      <c r="F28" s="96">
        <f t="shared" si="12"/>
        <v>0</v>
      </c>
      <c r="G28" s="96">
        <f t="shared" si="12"/>
        <v>0</v>
      </c>
      <c r="H28" s="96">
        <f t="shared" si="12"/>
        <v>0</v>
      </c>
      <c r="I28" s="96">
        <f t="shared" si="12"/>
        <v>0</v>
      </c>
      <c r="J28" s="96">
        <f t="shared" si="12"/>
        <v>0</v>
      </c>
      <c r="K28" s="96">
        <f t="shared" si="12"/>
        <v>0</v>
      </c>
      <c r="L28" s="96">
        <f t="shared" si="12"/>
        <v>0</v>
      </c>
      <c r="M28" s="96">
        <f t="shared" si="12"/>
        <v>0</v>
      </c>
      <c r="N28" s="96">
        <f t="shared" si="12"/>
        <v>0</v>
      </c>
      <c r="O28" s="114">
        <f t="shared" si="12"/>
        <v>0</v>
      </c>
      <c r="P28" s="96">
        <f t="shared" si="12"/>
        <v>0</v>
      </c>
      <c r="Q28" s="96">
        <f t="shared" si="12"/>
        <v>0</v>
      </c>
      <c r="R28" s="96">
        <f t="shared" si="12"/>
        <v>0</v>
      </c>
      <c r="S28" s="96">
        <f t="shared" si="12"/>
        <v>0</v>
      </c>
      <c r="T28" s="96">
        <f t="shared" si="12"/>
        <v>0</v>
      </c>
      <c r="U28" s="96">
        <f t="shared" si="12"/>
        <v>0</v>
      </c>
      <c r="V28" s="96">
        <f t="shared" si="12"/>
        <v>0</v>
      </c>
      <c r="W28" s="96">
        <f t="shared" si="12"/>
        <v>0</v>
      </c>
      <c r="X28" s="96">
        <f t="shared" si="12"/>
        <v>0</v>
      </c>
      <c r="Y28" s="96">
        <f t="shared" si="12"/>
        <v>0</v>
      </c>
      <c r="Z28" s="96">
        <f t="shared" si="12"/>
        <v>0</v>
      </c>
      <c r="AA28" s="96">
        <f t="shared" si="12"/>
        <v>0</v>
      </c>
      <c r="AB28" s="114">
        <f t="shared" si="12"/>
        <v>0</v>
      </c>
      <c r="AC28" s="96">
        <f t="shared" si="12"/>
        <v>0</v>
      </c>
      <c r="AD28" s="96">
        <f t="shared" si="12"/>
        <v>0</v>
      </c>
      <c r="AE28" s="114">
        <f t="shared" si="12"/>
        <v>0</v>
      </c>
      <c r="AF28" s="96">
        <f t="shared" si="12"/>
        <v>0</v>
      </c>
      <c r="AG28" s="96">
        <f t="shared" si="12"/>
        <v>0</v>
      </c>
      <c r="AH28" s="114">
        <f t="shared" si="12"/>
        <v>0</v>
      </c>
      <c r="AI28" s="96">
        <f t="shared" si="12"/>
        <v>0</v>
      </c>
      <c r="AJ28" s="96">
        <f t="shared" si="12"/>
        <v>0</v>
      </c>
      <c r="AK28" s="114">
        <f t="shared" si="12"/>
        <v>0</v>
      </c>
      <c r="AL28" s="100"/>
      <c r="AM28" s="100"/>
      <c r="AN28" s="115">
        <f>SUM(AN9:AN27)</f>
        <v>0</v>
      </c>
      <c r="AO28" s="115">
        <f>SUM(AO9:AO27)</f>
        <v>0</v>
      </c>
      <c r="AP28" s="115">
        <f>SUM(AP9:AP27)</f>
        <v>0</v>
      </c>
      <c r="AQ28" s="115">
        <f>SUM(AQ9:AQ27)</f>
        <v>0</v>
      </c>
      <c r="AR28" s="115">
        <f>SUM(AR9:AR27)</f>
        <v>0</v>
      </c>
      <c r="AS28" s="100"/>
      <c r="AT28" s="100"/>
    </row>
    <row r="29" spans="2:46">
      <c r="B29" s="101"/>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row>
  </sheetData>
  <sheetProtection sheet="1" objects="1" scenarios="1"/>
  <mergeCells count="9">
    <mergeCell ref="B2:B3"/>
    <mergeCell ref="AS7:AS8"/>
    <mergeCell ref="AM7:AM8"/>
    <mergeCell ref="B5:O5"/>
    <mergeCell ref="AI7:AK7"/>
    <mergeCell ref="AF7:AH7"/>
    <mergeCell ref="AC7:AE7"/>
    <mergeCell ref="P7:AB7"/>
    <mergeCell ref="C7:O7"/>
  </mergeCells>
  <dataValidations count="2">
    <dataValidation type="whole" operator="greaterThanOrEqual" allowBlank="1" showInputMessage="1" showErrorMessage="1" errorTitle="Amortissement incorrect" error="L'amortissement doit être compris entre 1 et 20 ans." sqref="AM9:AM27">
      <formula1>0</formula1>
    </dataValidation>
    <dataValidation operator="greaterThanOrEqual" allowBlank="1" showInputMessage="1" showErrorMessage="1" errorTitle="Amortissement incorrect" error="L'amortissement doit être compris entre 1 et 20 ans." sqref="AS9:AS27"/>
  </dataValidation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sheetPr codeName="Feuil6">
    <tabColor theme="3" tint="0.79998168889431442"/>
  </sheetPr>
  <dimension ref="A1:BK21"/>
  <sheetViews>
    <sheetView showGridLines="0" showRowColHeaders="0" zoomScale="85" zoomScaleNormal="85" workbookViewId="0">
      <pane xSplit="2" ySplit="8" topLeftCell="C9" activePane="bottomRight" state="frozen"/>
      <selection pane="topRight" activeCell="D1" sqref="D1"/>
      <selection pane="bottomLeft" activeCell="A9" sqref="A9"/>
      <selection pane="bottomRight" activeCell="E67" sqref="E67"/>
    </sheetView>
  </sheetViews>
  <sheetFormatPr defaultColWidth="11.5546875" defaultRowHeight="14.4"/>
  <cols>
    <col min="1" max="1" width="3.44140625" style="15" customWidth="1"/>
    <col min="2" max="2" width="35.6640625" customWidth="1"/>
    <col min="63" max="63" width="3" customWidth="1"/>
  </cols>
  <sheetData>
    <row r="1" spans="2:63" s="15" customFormat="1"/>
    <row r="2" spans="2:63">
      <c r="B2" s="214" t="s">
        <v>206</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c r="B3" s="216"/>
      <c r="C3" s="116"/>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s="15" customFormat="1" ht="25.5" customHeight="1">
      <c r="B5" s="217" t="s">
        <v>229</v>
      </c>
      <c r="C5" s="231"/>
      <c r="D5" s="231"/>
      <c r="E5" s="231"/>
      <c r="F5" s="231"/>
      <c r="G5" s="231"/>
      <c r="H5" s="231"/>
      <c r="I5" s="231"/>
      <c r="J5" s="231"/>
      <c r="K5" s="231"/>
      <c r="L5" s="231"/>
      <c r="M5" s="231"/>
      <c r="N5" s="231"/>
      <c r="O5" s="231"/>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s="15" customFormat="1">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17"/>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2:63">
      <c r="B8" s="46" t="s">
        <v>32</v>
      </c>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2:63">
      <c r="B9" s="71" t="str">
        <f>Config!$B$14</f>
        <v>Activité de revenu 1</v>
      </c>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00"/>
    </row>
    <row r="10" spans="2:63">
      <c r="B10" s="71" t="str">
        <f>Config!$B$15</f>
        <v>Activité de revenu 2</v>
      </c>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00"/>
    </row>
    <row r="11" spans="2:63">
      <c r="B11" s="71" t="str">
        <f>Config!$B$16</f>
        <v>ETC …</v>
      </c>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00"/>
    </row>
    <row r="12" spans="2:63">
      <c r="B12" s="71">
        <f>Config!$B$17</f>
        <v>0</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0"/>
    </row>
    <row r="13" spans="2:63">
      <c r="B13" s="71">
        <f>Config!$B$18</f>
        <v>0</v>
      </c>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0"/>
    </row>
    <row r="14" spans="2:63">
      <c r="B14" s="71">
        <f>Config!$B$19</f>
        <v>0</v>
      </c>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0"/>
    </row>
    <row r="15" spans="2:63">
      <c r="B15" s="71">
        <f>Config!$B$20</f>
        <v>0</v>
      </c>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00"/>
    </row>
    <row r="16" spans="2:63">
      <c r="B16" s="71">
        <f>Config!$B$21</f>
        <v>0</v>
      </c>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00"/>
    </row>
    <row r="17" spans="2:63" s="15" customFormat="1">
      <c r="B17" s="71">
        <f>Config!$B$22</f>
        <v>0</v>
      </c>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00"/>
    </row>
    <row r="18" spans="2:63" s="15" customFormat="1">
      <c r="B18" s="71">
        <f>Config!$B$23</f>
        <v>0</v>
      </c>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00"/>
    </row>
    <row r="19" spans="2:63" s="15" customFormat="1">
      <c r="B19" s="71">
        <f>Config!$B$24</f>
        <v>0</v>
      </c>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00"/>
    </row>
    <row r="20" spans="2:63" s="15" customFormat="1">
      <c r="B20" s="71">
        <f>Config!$B$25</f>
        <v>0</v>
      </c>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00"/>
    </row>
    <row r="21" spans="2:63">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row>
  </sheetData>
  <sheetProtection sheet="1" objects="1" scenarios="1"/>
  <mergeCells count="7">
    <mergeCell ref="B2:B3"/>
    <mergeCell ref="B5:O5"/>
    <mergeCell ref="AY7:BJ7"/>
    <mergeCell ref="O7:Z7"/>
    <mergeCell ref="AA7:AL7"/>
    <mergeCell ref="C7:N7"/>
    <mergeCell ref="AM7:AX7"/>
  </mergeCells>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vt:lpstr>
      <vt:lpstr>Guide</vt:lpstr>
      <vt:lpstr>Config</vt:lpstr>
      <vt:lpstr>Personnel</vt:lpstr>
      <vt:lpstr>Charges variables</vt:lpstr>
      <vt:lpstr>Personnel - Calculs auto</vt:lpstr>
      <vt:lpstr>Charges externes</vt:lpstr>
      <vt:lpstr>Investissements</vt:lpstr>
      <vt:lpstr>Commandes</vt:lpstr>
      <vt:lpstr>Trésorerie</vt:lpstr>
      <vt:lpstr>Pilotage</vt:lpstr>
      <vt:lpstr>Synthèse</vt:lpstr>
      <vt:lpstr>Comptes de résultats</vt:lpstr>
      <vt:lpstr>Plan de financement</vt:lpstr>
      <vt:lpstr>Commandes - Calculs auto</vt:lpstr>
      <vt:lpstr>Bilans</vt:lpstr>
      <vt:lpstr>TVA</vt:lpstr>
      <vt:lpstr>BFR</vt:lpstr>
      <vt:lpstr>Impôts et taxes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2019-09-13T06:40:41Z</dcterms:modified>
</cp:coreProperties>
</file>