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workbookProtection workbookPassword="CCAF" lockStructure="1"/>
  <bookViews>
    <workbookView xWindow="12540" yWindow="-15" windowWidth="16275" windowHeight="12990" tabRatio="659"/>
  </bookViews>
  <sheets>
    <sheet name="BLUE CHIP" sheetId="13" r:id="rId1"/>
    <sheet name="Submission and Pts Overview" sheetId="11" r:id="rId2"/>
    <sheet name="I. NAHU Events" sheetId="2" r:id="rId3"/>
    <sheet name="II. Regional Management" sheetId="4" r:id="rId4"/>
    <sheet name="III. Membership &amp; Retention" sheetId="5" r:id="rId5"/>
    <sheet name="IV. Awards &amp; LPRT" sheetId="6" r:id="rId6"/>
    <sheet name="V. RVP Participation" sheetId="8" r:id="rId7"/>
    <sheet name="IX.Other - Bonus" sheetId="12" r:id="rId8"/>
  </sheets>
  <definedNames>
    <definedName name="_xlnm.Print_Area" localSheetId="0">'BLUE CHIP'!$A$1:$H$31</definedName>
    <definedName name="_xlnm.Print_Area" localSheetId="2">'I. NAHU Events'!$A$1:$G$38</definedName>
    <definedName name="_xlnm.Print_Area" localSheetId="3">'II. Regional Management'!$A$1:$G$35</definedName>
    <definedName name="_xlnm.Print_Area" localSheetId="4">'III. Membership &amp; Retention'!$A$1:$G$40</definedName>
    <definedName name="_xlnm.Print_Area" localSheetId="5">'IV. Awards &amp; LPRT'!$A$1:$G$41</definedName>
    <definedName name="_xlnm.Print_Area" localSheetId="7">'IX.Other - Bonus'!$A$1:$G$11</definedName>
    <definedName name="_xlnm.Print_Area" localSheetId="1">'Submission and Pts Overview'!$A$1:$H$23</definedName>
    <definedName name="_xlnm.Print_Area" localSheetId="6">'V. RVP Participation'!$A$1:$G$21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6" l="1"/>
  <c r="F28" i="5"/>
  <c r="F21" i="5"/>
  <c r="F17" i="8" l="1"/>
  <c r="F38" i="6"/>
  <c r="F37" i="6"/>
  <c r="F36" i="6"/>
  <c r="F29" i="6"/>
  <c r="F26" i="6"/>
  <c r="F23" i="6"/>
  <c r="F19" i="6"/>
  <c r="F13" i="6"/>
  <c r="F7" i="6"/>
  <c r="F20" i="6"/>
  <c r="F12" i="6"/>
  <c r="F6" i="6"/>
  <c r="F17" i="6"/>
  <c r="F18" i="6"/>
  <c r="F11" i="6"/>
  <c r="F5" i="6"/>
  <c r="F9" i="5"/>
  <c r="F10" i="5"/>
  <c r="F8" i="5"/>
  <c r="F7" i="5"/>
  <c r="F6" i="5"/>
  <c r="F17" i="5"/>
  <c r="F16" i="5"/>
  <c r="F15" i="5"/>
  <c r="F14" i="5"/>
  <c r="F24" i="5"/>
  <c r="F23" i="5"/>
  <c r="F22" i="5"/>
  <c r="F31" i="5"/>
  <c r="F30" i="5"/>
  <c r="F29" i="5"/>
  <c r="F34" i="5"/>
  <c r="F37" i="5"/>
  <c r="F32" i="4"/>
  <c r="F29" i="4"/>
  <c r="F28" i="4"/>
  <c r="F27" i="4"/>
  <c r="F23" i="4"/>
  <c r="F22" i="4"/>
  <c r="F21" i="4"/>
  <c r="F17" i="4"/>
  <c r="F14" i="4"/>
  <c r="F10" i="4"/>
  <c r="F7" i="4"/>
  <c r="F4" i="4"/>
  <c r="F25" i="2"/>
  <c r="F31" i="2"/>
  <c r="F30" i="2"/>
  <c r="F29" i="2"/>
  <c r="F22" i="2"/>
  <c r="F21" i="2"/>
  <c r="F20" i="2"/>
  <c r="F16" i="2"/>
  <c r="F15" i="2"/>
  <c r="F14" i="2"/>
  <c r="F7" i="2"/>
  <c r="F6" i="2"/>
  <c r="F5" i="2"/>
  <c r="F34" i="2"/>
  <c r="F10" i="2"/>
  <c r="F40" i="5" l="1"/>
  <c r="F14" i="8"/>
  <c r="F11" i="8"/>
  <c r="F8" i="8"/>
  <c r="F5" i="8"/>
  <c r="H22" i="11" l="1"/>
  <c r="H35" i="4" l="1"/>
  <c r="H16" i="11" s="1"/>
  <c r="H40" i="5"/>
  <c r="H17" i="11" s="1"/>
  <c r="H21" i="8"/>
  <c r="H19" i="11" s="1"/>
  <c r="G10" i="12"/>
  <c r="H37" i="2"/>
  <c r="H15" i="11" s="1"/>
  <c r="G22" i="11"/>
  <c r="F23" i="11"/>
  <c r="H41" i="6"/>
  <c r="H18" i="11" s="1"/>
  <c r="F21" i="8" l="1"/>
  <c r="D19" i="11" s="1"/>
  <c r="G19" i="11" s="1"/>
  <c r="F41" i="6"/>
  <c r="D18" i="11" s="1"/>
  <c r="G18" i="11" s="1"/>
  <c r="D17" i="11"/>
  <c r="G17" i="11" s="1"/>
  <c r="F37" i="2"/>
  <c r="D15" i="11" s="1"/>
  <c r="G15" i="11" s="1"/>
  <c r="F35" i="4"/>
  <c r="D16" i="11" s="1"/>
  <c r="G16" i="11" s="1"/>
  <c r="H23" i="11"/>
  <c r="D23" i="11" l="1"/>
  <c r="G23" i="11" s="1"/>
</calcChain>
</file>

<file path=xl/sharedStrings.xml><?xml version="1.0" encoding="utf-8"?>
<sst xmlns="http://schemas.openxmlformats.org/spreadsheetml/2006/main" count="351" uniqueCount="158">
  <si>
    <t>I.</t>
  </si>
  <si>
    <t>x 25 pts =</t>
  </si>
  <si>
    <t>1.</t>
  </si>
  <si>
    <t>2.</t>
  </si>
  <si>
    <t>Additional registered attendees at NAHU Convention</t>
  </si>
  <si>
    <t>x 5 pts =</t>
  </si>
  <si>
    <t>3.</t>
  </si>
  <si>
    <t>Additional registered attendees at Capitol Conference</t>
  </si>
  <si>
    <t>4.</t>
  </si>
  <si>
    <t>5.</t>
  </si>
  <si>
    <t>6.</t>
  </si>
  <si>
    <t>1 x 75 pts =</t>
  </si>
  <si>
    <t>x 20 pts =</t>
  </si>
  <si>
    <t>1 x 150 pts =</t>
  </si>
  <si>
    <t>(max 120 pts)</t>
  </si>
  <si>
    <t>1 x 50 pts =</t>
  </si>
  <si>
    <t>1 x 25 pts =</t>
  </si>
  <si>
    <t>1 x 100 pts =</t>
  </si>
  <si>
    <t>7.</t>
  </si>
  <si>
    <t>8.</t>
  </si>
  <si>
    <t>1 x 10 pts =</t>
  </si>
  <si>
    <t>1 x 20 pts =</t>
  </si>
  <si>
    <t>1 x 30 pts =</t>
  </si>
  <si>
    <t>II.</t>
  </si>
  <si>
    <t>III.</t>
  </si>
  <si>
    <t>x 10 pts =</t>
  </si>
  <si>
    <t>IV.</t>
  </si>
  <si>
    <t>V.</t>
  </si>
  <si>
    <t>(max 100 pts)</t>
  </si>
  <si>
    <t>Phone:</t>
  </si>
  <si>
    <t>Email:</t>
  </si>
  <si>
    <t>Other</t>
  </si>
  <si>
    <t>Excellent</t>
  </si>
  <si>
    <t>= 50 pts</t>
  </si>
  <si>
    <t>Good</t>
  </si>
  <si>
    <t>Fair</t>
  </si>
  <si>
    <t>= 25 pts</t>
  </si>
  <si>
    <t>= 10 pts</t>
  </si>
  <si>
    <t xml:space="preserve">Organization of documentation, design and appearance of award submission: </t>
  </si>
  <si>
    <t>Summary of Criteria</t>
  </si>
  <si>
    <t>out of</t>
  </si>
  <si>
    <t>Max Pts</t>
  </si>
  <si>
    <t>Points</t>
  </si>
  <si>
    <t>Earned</t>
  </si>
  <si>
    <t xml:space="preserve">As of: </t>
  </si>
  <si>
    <t>(max 25 pts)</t>
  </si>
  <si>
    <t>Other - BONUS POINTS</t>
  </si>
  <si>
    <t>(Scored by NAHU Awards Committee)</t>
  </si>
  <si>
    <t>NAHU Events (verfied by NAHU)</t>
  </si>
  <si>
    <t xml:space="preserve">TOTAL: </t>
  </si>
  <si>
    <t>Verified By Awards Committee</t>
  </si>
  <si>
    <t>(max 125 pts)</t>
  </si>
  <si>
    <r>
      <t>BONUS POINTS</t>
    </r>
    <r>
      <rPr>
        <b/>
        <sz val="12"/>
        <rFont val="Arial"/>
        <family val="2"/>
      </rPr>
      <t>: (Scored by NAHU Awards Committee) Please do not complete this section.</t>
    </r>
  </si>
  <si>
    <t>Verified By Awards Cmt</t>
  </si>
  <si>
    <t>IX.</t>
  </si>
  <si>
    <t xml:space="preserve">5. </t>
  </si>
  <si>
    <t xml:space="preserve">     51% - 75%</t>
  </si>
  <si>
    <t xml:space="preserve">     76% or more</t>
  </si>
  <si>
    <t>Official Application Information and Instructions</t>
  </si>
  <si>
    <t>Instructions:</t>
  </si>
  <si>
    <t>Send completed application and documentation to:</t>
  </si>
  <si>
    <t>NAHU Awards Committee</t>
  </si>
  <si>
    <t>1212 New York Avenue, NW</t>
  </si>
  <si>
    <t>Due date:</t>
  </si>
  <si>
    <t>SUB-TOTAL (50  possible)</t>
  </si>
  <si>
    <t xml:space="preserve">• The official application must be completed, including the scoring for all items. 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</si>
  <si>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</si>
  <si>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</si>
  <si>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</si>
  <si>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</si>
  <si>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</si>
  <si>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</si>
  <si>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</si>
  <si>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t>Suite 1100</t>
  </si>
  <si>
    <t>Washington, DC 20005</t>
  </si>
  <si>
    <t>NAHU Events</t>
  </si>
  <si>
    <t>(max 250 pts)</t>
  </si>
  <si>
    <t>1 x 35 pts =</t>
  </si>
  <si>
    <t>1 x 250 pts =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</si>
  <si>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</si>
  <si>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r>
      <rPr>
        <b/>
        <u/>
        <sz val="12"/>
        <color theme="1"/>
        <rFont val="Arial"/>
        <family val="2"/>
      </rPr>
      <t>Description:</t>
    </r>
    <r>
      <rPr>
        <u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The Blue Chip Award honors regions of excellence.</t>
    </r>
  </si>
  <si>
    <t>THE DEADLINE FOR RECEIPT OF THE APPLICATION AND ALL ITS SUPPORTING DOCUMENTATION, REGARDLESS OF DELIVERY METHOD, IS APRIL 5.</t>
  </si>
  <si>
    <t>Region:</t>
  </si>
  <si>
    <t>RVP Name</t>
  </si>
  <si>
    <t>Regional Management</t>
  </si>
  <si>
    <t>Membership and Retention</t>
  </si>
  <si>
    <t>RVP Participation</t>
  </si>
  <si>
    <t xml:space="preserve">REGION: </t>
  </si>
  <si>
    <t>Credentialed delegates at NAHU Convention</t>
  </si>
  <si>
    <t xml:space="preserve">Verified by NAHU. No documentation required. </t>
  </si>
  <si>
    <t xml:space="preserve">         25% - 50%</t>
  </si>
  <si>
    <t xml:space="preserve">         51% - 75%</t>
  </si>
  <si>
    <t xml:space="preserve">         76% - 100%</t>
  </si>
  <si>
    <t>State Legislative Chairs attending Capitol Conference</t>
  </si>
  <si>
    <t>Regional Chapter &amp; Leadership Development Chair attended the Leadership Forum</t>
  </si>
  <si>
    <t>(max 80 pts)</t>
  </si>
  <si>
    <t>• Document by providing attendance rosters</t>
  </si>
  <si>
    <t>RVP attendance at state symposiums</t>
  </si>
  <si>
    <t>RVP attendance at state or local strategic planning meeting</t>
  </si>
  <si>
    <t>(max 175 pts)</t>
  </si>
  <si>
    <t>State and Local chapter Membership or Retention Chairs at RLC</t>
  </si>
  <si>
    <t>Registered attendees at RLC</t>
  </si>
  <si>
    <t>(max 240 pts)</t>
  </si>
  <si>
    <t>Percentage of growth in membership</t>
  </si>
  <si>
    <t xml:space="preserve">         1% - 5%</t>
  </si>
  <si>
    <t xml:space="preserve">         6% - 10%</t>
  </si>
  <si>
    <t xml:space="preserve">         11% - 15%</t>
  </si>
  <si>
    <t xml:space="preserve">         16% - 20%</t>
  </si>
  <si>
    <t xml:space="preserve">         21% or more</t>
  </si>
  <si>
    <t xml:space="preserve">         75% - 80%</t>
  </si>
  <si>
    <t xml:space="preserve">         81% - 85%</t>
  </si>
  <si>
    <t xml:space="preserve">         86% - 90%</t>
  </si>
  <si>
    <t xml:space="preserve">         91% or more</t>
  </si>
  <si>
    <t xml:space="preserve">         11% - 20%</t>
  </si>
  <si>
    <t>Number of new Triple Crown recipients</t>
  </si>
  <si>
    <t>Number of renewing Triple Crown recipients</t>
  </si>
  <si>
    <t>Percentage of Landmark &amp; Pacesetter Award submissions</t>
  </si>
  <si>
    <t xml:space="preserve">         76% or more</t>
  </si>
  <si>
    <t xml:space="preserve">         11% or more</t>
  </si>
  <si>
    <t>Number of new LPRT qualifiers.</t>
  </si>
  <si>
    <t>Number of renewing LPRT qualifiers.</t>
  </si>
  <si>
    <t>Number of new Soaring Eagle qualifiers.</t>
  </si>
  <si>
    <t>Number of renewing Soaring Eagle qualifiers.</t>
  </si>
  <si>
    <t>Percentage of growth in certified chapters.</t>
  </si>
  <si>
    <t xml:space="preserve">     25% - 50%</t>
  </si>
  <si>
    <t>Participation on BoT monthly calls</t>
  </si>
  <si>
    <t>Participation on RVP monthly calls</t>
  </si>
  <si>
    <t>Attendance at NAHU Budget meeting</t>
  </si>
  <si>
    <t>Attendance at BoT meeting at Annual Convention</t>
  </si>
  <si>
    <t>Attendance at BoT meeting at Capitol Conference</t>
  </si>
  <si>
    <t>(max 50 pts)</t>
  </si>
  <si>
    <t>SUB-TOTAL (315 possible)</t>
  </si>
  <si>
    <r>
      <t xml:space="preserve">To become a Blue Chip Region, your region must obtain a minimum of 1,500 points. In addition, a </t>
    </r>
    <r>
      <rPr>
        <b/>
        <sz val="12"/>
        <color theme="1"/>
        <rFont val="Arial"/>
        <family val="2"/>
      </rPr>
      <t xml:space="preserve">Chapter of Excellence Award </t>
    </r>
    <r>
      <rPr>
        <sz val="12"/>
        <color theme="1"/>
        <rFont val="Arial"/>
        <family val="2"/>
      </rPr>
      <t>will be given out to the region scoring the most points in each size category: One to a region with more than 2,500 members and one to a region with less than 2,500 members.</t>
    </r>
  </si>
  <si>
    <t>State and local chapter Membership or Retention Chairs at NAHU Convention</t>
  </si>
  <si>
    <t>Presidents or Presidents-elect attended Leadership Forum</t>
  </si>
  <si>
    <t>• Document by providing one of the following for each symposium:
     o Thank you note from the state
     o Symposium agenda listing the RVP
     o State board minutes indicating the RVP's participation</t>
  </si>
  <si>
    <t>• Document by providing one of the follwing for each symposium:
     o Thank you note from the state or local chapter
     o Board minutes from the strategic planning meeting indicating the RVP's participation</t>
  </si>
  <si>
    <t>Hosted a Regional Leadership Conference (RLC) with core curriculum</t>
  </si>
  <si>
    <t>modules</t>
  </si>
  <si>
    <t xml:space="preserve">• Document should include all of the following:
     o Invitations sent to the region
     o Conference agenga,
     o RVP report to BoT. </t>
  </si>
  <si>
    <t>Promoted the core curriculum modules and advocated the chapters use them for training purposes.</t>
  </si>
  <si>
    <t>SUB-TOTAL (920 possible)</t>
  </si>
  <si>
    <t>State and Local chapter presidents at RLC</t>
  </si>
  <si>
    <t>Retention of membership</t>
  </si>
  <si>
    <t>Membership support of HUPAC (calendar year)</t>
  </si>
  <si>
    <t>Increase (%) in HUPAC contributions (calendar year)</t>
  </si>
  <si>
    <t>SUB-TOTAL (950 possible)</t>
  </si>
  <si>
    <t>Awards and LPRT for Current Year</t>
  </si>
  <si>
    <t>Percentage of remaining chapter award submissions</t>
  </si>
  <si>
    <t>Increase in individual award submissions</t>
  </si>
  <si>
    <t>SUB-TOTAL (700 possible)</t>
  </si>
  <si>
    <t>SUB-TOTAL (600 possible)</t>
  </si>
  <si>
    <t>Held regularly scheduled calls with state presidents &amp; regional leadership</t>
  </si>
  <si>
    <t>• Core curriculum includes the following: 
     o Media module, 
     o “NAHU Website Overview” module, 
     o  Membership/Retention training, 
     o Legislative training,  
     o HUPAC training, 
     o Awards training,
     o LPRT training, 
     o Professional Development training
• Core curriculum should be used during the meeting, in a format best suited to attendees and presenter(s).                                                                                                                                        • Document should include one of the following:
     o Meeting notes indicating the RVP's support
     o If meeting is hosted by RVP, invites and notes</t>
  </si>
  <si>
    <t>2019 NAHU BLUE CHIP AWARD</t>
  </si>
  <si>
    <t>Questions?</t>
  </si>
  <si>
    <t xml:space="preserve">Contact your regional Awards chair. </t>
  </si>
  <si>
    <t>Application Form/Points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</si>
</sst>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18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indexed="18"/>
      <name val="Arial"/>
      <family val="2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b/>
      <sz val="18"/>
      <color indexed="18"/>
      <name val="Arial"/>
      <family val="2"/>
    </font>
    <font>
      <i/>
      <sz val="12"/>
      <name val="Arial"/>
      <family val="2"/>
    </font>
    <font>
      <b/>
      <u/>
      <sz val="14"/>
      <name val="Arial"/>
      <family val="2"/>
    </font>
    <font>
      <b/>
      <sz val="14"/>
      <color indexed="18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1" fillId="0" borderId="0"/>
    <xf numFmtId="0" fontId="16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1" fontId="2" fillId="3" borderId="6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 applyProtection="1">
      <alignment horizontal="center"/>
      <protection locked="0"/>
    </xf>
    <xf numFmtId="0" fontId="0" fillId="0" borderId="4" xfId="0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2" fillId="0" borderId="0" xfId="0" quotePrefix="1" applyFont="1"/>
    <xf numFmtId="0" fontId="0" fillId="0" borderId="0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1" fontId="2" fillId="0" borderId="4" xfId="0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7" xfId="0" applyBorder="1"/>
    <xf numFmtId="1" fontId="20" fillId="0" borderId="4" xfId="0" applyNumberFormat="1" applyFont="1" applyFill="1" applyBorder="1" applyAlignment="1" applyProtection="1">
      <alignment horizontal="center"/>
      <protection locked="0"/>
    </xf>
    <xf numFmtId="1" fontId="20" fillId="3" borderId="9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12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2" fillId="0" borderId="4" xfId="0" applyFont="1" applyBorder="1" applyProtection="1">
      <protection locked="0"/>
    </xf>
    <xf numFmtId="0" fontId="3" fillId="0" borderId="0" xfId="0" applyFont="1" applyAlignment="1">
      <alignment horizontal="right"/>
    </xf>
    <xf numFmtId="0" fontId="8" fillId="0" borderId="0" xfId="0" applyFont="1" applyBorder="1" applyAlignment="1">
      <alignment horizontal="left"/>
    </xf>
    <xf numFmtId="0" fontId="3" fillId="0" borderId="0" xfId="0" quotePrefix="1" applyFont="1"/>
    <xf numFmtId="0" fontId="2" fillId="0" borderId="0" xfId="0" applyFont="1" applyBorder="1" applyAlignment="1">
      <alignment horizontal="right"/>
    </xf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Alignment="1">
      <alignment horizontal="left" indent="5"/>
    </xf>
    <xf numFmtId="1" fontId="2" fillId="0" borderId="0" xfId="0" quotePrefix="1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 applyAlignment="1">
      <alignment horizontal="right"/>
    </xf>
    <xf numFmtId="9" fontId="3" fillId="0" borderId="0" xfId="6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6" fillId="3" borderId="6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wrapText="1"/>
    </xf>
    <xf numFmtId="1" fontId="20" fillId="0" borderId="0" xfId="0" applyNumberFormat="1" applyFont="1" applyFill="1" applyBorder="1" applyAlignment="1" applyProtection="1">
      <alignment horizontal="center"/>
      <protection locked="0"/>
    </xf>
    <xf numFmtId="0" fontId="20" fillId="0" borderId="4" xfId="0" applyFont="1" applyFill="1" applyBorder="1" applyAlignment="1">
      <alignment horizontal="center" vertical="top" wrapText="1"/>
    </xf>
    <xf numFmtId="1" fontId="20" fillId="3" borderId="3" xfId="0" applyNumberFormat="1" applyFont="1" applyFill="1" applyBorder="1" applyAlignment="1" applyProtection="1">
      <alignment horizontal="center" wrapText="1"/>
      <protection locked="0"/>
    </xf>
    <xf numFmtId="1" fontId="6" fillId="0" borderId="0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/>
    <xf numFmtId="0" fontId="11" fillId="0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6" fillId="2" borderId="2" xfId="0" applyFont="1" applyFill="1" applyBorder="1" applyAlignment="1" applyProtection="1">
      <alignment horizontal="left"/>
      <protection locked="0"/>
    </xf>
    <xf numFmtId="0" fontId="2" fillId="0" borderId="0" xfId="0" applyFont="1" applyFill="1" applyAlignment="1">
      <alignment horizontal="right"/>
    </xf>
    <xf numFmtId="0" fontId="1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6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center"/>
    </xf>
    <xf numFmtId="1" fontId="2" fillId="3" borderId="4" xfId="0" applyNumberFormat="1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8" fillId="0" borderId="0" xfId="0" applyFont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3" fillId="0" borderId="0" xfId="0" applyFont="1" applyAlignment="1">
      <alignment vertical="center"/>
    </xf>
    <xf numFmtId="0" fontId="1" fillId="0" borderId="0" xfId="0" applyFont="1" applyFill="1"/>
    <xf numFmtId="1" fontId="20" fillId="0" borderId="3" xfId="0" applyNumberFormat="1" applyFont="1" applyFill="1" applyBorder="1" applyAlignment="1" applyProtection="1">
      <alignment horizontal="center" wrapText="1"/>
      <protection locked="0"/>
    </xf>
    <xf numFmtId="1" fontId="2" fillId="3" borderId="1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1" fontId="20" fillId="0" borderId="9" xfId="0" applyNumberFormat="1" applyFont="1" applyFill="1" applyBorder="1" applyAlignment="1" applyProtection="1">
      <alignment horizontal="center" wrapText="1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4" fillId="0" borderId="0" xfId="0" applyFont="1" applyProtection="1"/>
    <xf numFmtId="1" fontId="4" fillId="0" borderId="0" xfId="0" applyNumberFormat="1" applyFont="1" applyAlignment="1" applyProtection="1">
      <alignment horizontal="center"/>
    </xf>
    <xf numFmtId="0" fontId="14" fillId="0" borderId="0" xfId="0" applyFont="1" applyAlignment="1" applyProtection="1">
      <alignment horizontal="right"/>
    </xf>
    <xf numFmtId="1" fontId="20" fillId="0" borderId="4" xfId="0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1" fontId="2" fillId="0" borderId="1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Font="1" applyBorder="1" applyAlignment="1" applyProtection="1">
      <alignment horizontal="left" wrapText="1"/>
    </xf>
    <xf numFmtId="0" fontId="0" fillId="0" borderId="0" xfId="0" applyFont="1" applyAlignment="1" applyProtection="1">
      <alignment horizontal="right"/>
    </xf>
    <xf numFmtId="1" fontId="17" fillId="0" borderId="0" xfId="0" applyNumberFormat="1" applyFont="1" applyBorder="1" applyAlignment="1" applyProtection="1">
      <alignment horizontal="center"/>
    </xf>
    <xf numFmtId="1" fontId="17" fillId="0" borderId="4" xfId="0" applyNumberFormat="1" applyFont="1" applyFill="1" applyBorder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4" xfId="0" applyFill="1" applyBorder="1" applyProtection="1"/>
    <xf numFmtId="0" fontId="0" fillId="0" borderId="0" xfId="0" quotePrefix="1" applyProtection="1"/>
    <xf numFmtId="1" fontId="2" fillId="0" borderId="0" xfId="0" applyNumberFormat="1" applyFont="1" applyBorder="1" applyAlignment="1" applyProtection="1">
      <alignment horizontal="center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1" fillId="0" borderId="8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Alignment="1" applyProtection="1">
      <alignment wrapText="1"/>
    </xf>
    <xf numFmtId="0" fontId="2" fillId="0" borderId="0" xfId="0" quotePrefix="1" applyFont="1" applyAlignment="1" applyProtection="1">
      <alignment vertical="top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top"/>
    </xf>
    <xf numFmtId="0" fontId="21" fillId="0" borderId="0" xfId="0" applyFont="1" applyAlignment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28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2" borderId="2" xfId="0" applyFont="1" applyFill="1" applyBorder="1" applyAlignment="1" applyProtection="1">
      <alignment horizontal="center"/>
      <protection locked="0"/>
    </xf>
    <xf numFmtId="0" fontId="10" fillId="2" borderId="2" xfId="1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right"/>
    </xf>
    <xf numFmtId="0" fontId="8" fillId="0" borderId="0" xfId="0" applyFont="1"/>
    <xf numFmtId="0" fontId="10" fillId="0" borderId="0" xfId="1" applyFont="1" applyAlignment="1" applyProtection="1"/>
    <xf numFmtId="1" fontId="2" fillId="2" borderId="8" xfId="0" applyNumberFormat="1" applyFont="1" applyFill="1" applyBorder="1" applyAlignment="1" applyProtection="1">
      <alignment horizontal="center"/>
      <protection locked="0"/>
    </xf>
  </cellXfs>
  <cellStyles count="12"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" xfId="6" builtinId="5"/>
    <cellStyle name="Percent 2" xfId="7"/>
    <cellStyle name="Percent 3" xfId="8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298262</xdr:colOff>
      <xdr:row>1</xdr:row>
      <xdr:rowOff>219075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593537</xdr:colOff>
      <xdr:row>1</xdr:row>
      <xdr:rowOff>219075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269688</xdr:colOff>
      <xdr:row>1</xdr:row>
      <xdr:rowOff>76200</xdr:rowOff>
    </xdr:to>
    <xdr:pic>
      <xdr:nvPicPr>
        <xdr:cNvPr id="105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383987</xdr:colOff>
      <xdr:row>1</xdr:row>
      <xdr:rowOff>76200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8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B1" sqref="B1:H2"/>
    </sheetView>
  </sheetViews>
  <sheetFormatPr defaultRowHeight="12.75" x14ac:dyDescent="0.2"/>
  <cols>
    <col min="7" max="7" width="31.140625" customWidth="1"/>
    <col min="8" max="8" width="6" customWidth="1"/>
  </cols>
  <sheetData>
    <row r="1" spans="1:10" s="48" customFormat="1" ht="42" customHeight="1" x14ac:dyDescent="0.2">
      <c r="A1" s="47"/>
      <c r="B1" s="141" t="s">
        <v>154</v>
      </c>
      <c r="C1" s="141"/>
      <c r="D1" s="141"/>
      <c r="E1" s="141"/>
      <c r="F1" s="141"/>
      <c r="G1" s="141"/>
      <c r="H1" s="141"/>
    </row>
    <row r="2" spans="1:10" s="48" customFormat="1" ht="26.25" customHeight="1" x14ac:dyDescent="0.2">
      <c r="A2" s="47"/>
      <c r="B2" s="141"/>
      <c r="C2" s="141"/>
      <c r="D2" s="141"/>
      <c r="E2" s="141"/>
      <c r="F2" s="141"/>
      <c r="G2" s="141"/>
      <c r="H2" s="141"/>
    </row>
    <row r="4" spans="1:10" ht="18" x14ac:dyDescent="0.2">
      <c r="A4" s="145" t="s">
        <v>58</v>
      </c>
      <c r="B4" s="145"/>
      <c r="C4" s="145"/>
      <c r="D4" s="145"/>
      <c r="E4" s="145"/>
      <c r="F4" s="145"/>
      <c r="G4" s="145"/>
      <c r="H4" s="145"/>
      <c r="I4" s="100"/>
    </row>
    <row r="5" spans="1:10" ht="15.75" x14ac:dyDescent="0.2">
      <c r="A5" s="83"/>
    </row>
    <row r="6" spans="1:10" ht="15.75" x14ac:dyDescent="0.2">
      <c r="A6" s="142" t="s">
        <v>80</v>
      </c>
      <c r="B6" s="142"/>
      <c r="C6" s="142"/>
      <c r="D6" s="142"/>
      <c r="E6" s="142"/>
      <c r="F6" s="142"/>
      <c r="G6" s="142"/>
      <c r="H6" s="142"/>
      <c r="I6" s="99"/>
      <c r="J6" s="85"/>
    </row>
    <row r="7" spans="1:10" ht="15" customHeight="1" x14ac:dyDescent="0.2">
      <c r="H7" s="90"/>
      <c r="J7" s="85"/>
    </row>
    <row r="8" spans="1:10" ht="69.75" customHeight="1" x14ac:dyDescent="0.2">
      <c r="A8" s="143" t="s">
        <v>132</v>
      </c>
      <c r="B8" s="143"/>
      <c r="C8" s="143"/>
      <c r="D8" s="143"/>
      <c r="E8" s="143"/>
      <c r="F8" s="143"/>
      <c r="G8" s="143"/>
      <c r="H8" s="143"/>
      <c r="I8" s="99"/>
      <c r="J8" s="85"/>
    </row>
    <row r="9" spans="1:10" ht="15" customHeight="1" x14ac:dyDescent="0.2">
      <c r="H9" s="90"/>
      <c r="J9" s="85"/>
    </row>
    <row r="10" spans="1:10" ht="15" customHeight="1" x14ac:dyDescent="0.25">
      <c r="A10" s="91" t="s">
        <v>59</v>
      </c>
      <c r="H10" s="90"/>
      <c r="J10" s="85"/>
    </row>
    <row r="11" spans="1:10" ht="15" customHeight="1" x14ac:dyDescent="0.2">
      <c r="A11" s="84" t="s">
        <v>65</v>
      </c>
      <c r="H11" s="90"/>
      <c r="J11" s="85"/>
    </row>
    <row r="12" spans="1:10" ht="15" customHeight="1" x14ac:dyDescent="0.2">
      <c r="A12" s="84" t="s">
        <v>79</v>
      </c>
      <c r="H12" s="90"/>
      <c r="J12" s="85"/>
    </row>
    <row r="13" spans="1:10" ht="15" customHeight="1" x14ac:dyDescent="0.2">
      <c r="A13" s="84" t="s">
        <v>66</v>
      </c>
      <c r="H13" s="90"/>
      <c r="J13" s="85"/>
    </row>
    <row r="14" spans="1:10" ht="15" x14ac:dyDescent="0.2">
      <c r="A14" s="84" t="s">
        <v>67</v>
      </c>
      <c r="H14" s="90"/>
    </row>
    <row r="15" spans="1:10" ht="15" x14ac:dyDescent="0.2">
      <c r="A15" s="84" t="s">
        <v>68</v>
      </c>
      <c r="H15" s="90"/>
    </row>
    <row r="16" spans="1:10" ht="15" x14ac:dyDescent="0.2">
      <c r="A16" s="84" t="s">
        <v>69</v>
      </c>
      <c r="H16" s="90"/>
    </row>
    <row r="17" spans="1:9" ht="15" x14ac:dyDescent="0.2">
      <c r="A17" s="84" t="s">
        <v>70</v>
      </c>
      <c r="H17" s="90"/>
    </row>
    <row r="18" spans="1:9" ht="15" x14ac:dyDescent="0.2">
      <c r="A18" s="84" t="s">
        <v>71</v>
      </c>
      <c r="H18" s="90"/>
    </row>
    <row r="19" spans="1:9" ht="15" x14ac:dyDescent="0.2">
      <c r="A19" s="84" t="s">
        <v>72</v>
      </c>
      <c r="H19" s="90"/>
    </row>
    <row r="20" spans="1:9" x14ac:dyDescent="0.2">
      <c r="H20" s="90"/>
    </row>
    <row r="21" spans="1:9" ht="15.75" x14ac:dyDescent="0.25">
      <c r="A21" s="91" t="s">
        <v>60</v>
      </c>
      <c r="H21" s="90"/>
    </row>
    <row r="22" spans="1:9" ht="15" x14ac:dyDescent="0.2">
      <c r="A22" s="92" t="s">
        <v>61</v>
      </c>
      <c r="B22" s="93"/>
      <c r="C22" s="93"/>
      <c r="D22" s="93"/>
      <c r="E22" s="93"/>
      <c r="F22" s="93"/>
      <c r="G22" s="93"/>
      <c r="H22" s="93"/>
      <c r="I22" s="93"/>
    </row>
    <row r="23" spans="1:9" ht="15" x14ac:dyDescent="0.2">
      <c r="A23" s="92" t="s">
        <v>62</v>
      </c>
      <c r="B23" s="93"/>
      <c r="C23" s="93"/>
      <c r="D23" s="93"/>
      <c r="E23" s="93"/>
      <c r="F23" s="93"/>
      <c r="G23" s="93"/>
      <c r="H23" s="93"/>
      <c r="I23" s="93"/>
    </row>
    <row r="24" spans="1:9" ht="15" x14ac:dyDescent="0.2">
      <c r="A24" s="92" t="s">
        <v>73</v>
      </c>
      <c r="B24" s="93"/>
      <c r="C24" s="93"/>
      <c r="D24" s="93"/>
      <c r="E24" s="93"/>
      <c r="F24" s="93"/>
      <c r="G24" s="93"/>
      <c r="H24" s="93"/>
      <c r="I24" s="93"/>
    </row>
    <row r="25" spans="1:9" ht="15" x14ac:dyDescent="0.2">
      <c r="A25" s="92" t="s">
        <v>74</v>
      </c>
      <c r="B25" s="93"/>
      <c r="C25" s="93"/>
      <c r="D25" s="93"/>
      <c r="E25" s="93"/>
      <c r="F25" s="93"/>
      <c r="G25" s="93"/>
      <c r="H25" s="93"/>
      <c r="I25" s="93"/>
    </row>
    <row r="26" spans="1:9" ht="1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</row>
    <row r="27" spans="1:9" ht="15" customHeight="1" x14ac:dyDescent="0.25">
      <c r="A27" s="91" t="s">
        <v>63</v>
      </c>
      <c r="H27" s="90"/>
    </row>
    <row r="28" spans="1:9" ht="33.75" customHeight="1" x14ac:dyDescent="0.2">
      <c r="A28" s="144" t="s">
        <v>81</v>
      </c>
      <c r="B28" s="144"/>
      <c r="C28" s="144"/>
      <c r="D28" s="144"/>
      <c r="E28" s="144"/>
      <c r="F28" s="144"/>
      <c r="G28" s="144"/>
      <c r="H28" s="144"/>
      <c r="I28" s="98"/>
    </row>
    <row r="30" spans="1:9" ht="15.75" x14ac:dyDescent="0.25">
      <c r="A30" s="159" t="s">
        <v>155</v>
      </c>
    </row>
    <row r="31" spans="1:9" ht="15" x14ac:dyDescent="0.2">
      <c r="A31" s="160" t="s">
        <v>156</v>
      </c>
    </row>
  </sheetData>
  <sheetProtection password="CCAF" sheet="1" objects="1" scenarios="1"/>
  <mergeCells count="5">
    <mergeCell ref="B1:H2"/>
    <mergeCell ref="A6:H6"/>
    <mergeCell ref="A8:H8"/>
    <mergeCell ref="A28:H28"/>
    <mergeCell ref="A4:H4"/>
  </mergeCells>
  <hyperlinks>
    <hyperlink ref="A31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A3" sqref="A3"/>
    </sheetView>
  </sheetViews>
  <sheetFormatPr defaultColWidth="8.85546875" defaultRowHeight="15.75" x14ac:dyDescent="0.25"/>
  <cols>
    <col min="1" max="1" width="4.7109375" style="47" customWidth="1"/>
    <col min="2" max="2" width="14.7109375" style="48" customWidth="1"/>
    <col min="3" max="3" width="34.85546875" style="48" customWidth="1"/>
    <col min="4" max="4" width="9.140625" style="5" bestFit="1" customWidth="1"/>
    <col min="5" max="5" width="7.7109375" style="5" bestFit="1" customWidth="1"/>
    <col min="6" max="6" width="9.28515625" style="5" bestFit="1" customWidth="1"/>
    <col min="7" max="7" width="10.140625" style="67" customWidth="1"/>
    <col min="8" max="8" width="17.5703125" style="48" customWidth="1"/>
    <col min="9" max="16384" width="8.85546875" style="48"/>
  </cols>
  <sheetData>
    <row r="1" spans="1:8" ht="42" customHeight="1" x14ac:dyDescent="0.2">
      <c r="B1" s="141" t="s">
        <v>154</v>
      </c>
      <c r="C1" s="141"/>
      <c r="D1" s="141"/>
      <c r="E1" s="141"/>
      <c r="F1" s="141"/>
      <c r="G1" s="141"/>
      <c r="H1" s="141"/>
    </row>
    <row r="2" spans="1:8" ht="28.5" customHeight="1" x14ac:dyDescent="0.2">
      <c r="B2" s="141"/>
      <c r="C2" s="141"/>
      <c r="D2" s="141"/>
      <c r="E2" s="141"/>
      <c r="F2" s="141"/>
      <c r="G2" s="141"/>
      <c r="H2" s="141"/>
    </row>
    <row r="3" spans="1:8" x14ac:dyDescent="0.25">
      <c r="A3" s="89"/>
      <c r="B3" s="89"/>
      <c r="C3" s="89"/>
      <c r="D3" s="89"/>
      <c r="E3" s="89"/>
      <c r="F3" s="89"/>
      <c r="G3" s="89"/>
      <c r="H3" s="89"/>
    </row>
    <row r="4" spans="1:8" x14ac:dyDescent="0.25">
      <c r="A4" s="149" t="s">
        <v>157</v>
      </c>
      <c r="B4" s="149"/>
      <c r="C4" s="149"/>
      <c r="D4" s="149"/>
      <c r="E4" s="149"/>
      <c r="F4" s="149"/>
      <c r="G4" s="149"/>
      <c r="H4" s="149"/>
    </row>
    <row r="5" spans="1:8" x14ac:dyDescent="0.25">
      <c r="A5" s="89"/>
      <c r="B5" s="89"/>
      <c r="C5" s="89"/>
      <c r="D5" s="89"/>
      <c r="E5" s="89"/>
      <c r="F5" s="89"/>
      <c r="G5" s="89"/>
      <c r="H5" s="89"/>
    </row>
    <row r="6" spans="1:8" ht="21.95" customHeight="1" x14ac:dyDescent="0.25">
      <c r="A6" s="148" t="s">
        <v>82</v>
      </c>
      <c r="B6" s="148"/>
      <c r="C6" s="150"/>
      <c r="D6" s="150"/>
      <c r="E6" s="150"/>
      <c r="F6" s="150"/>
      <c r="G6" s="150"/>
      <c r="H6" s="131"/>
    </row>
    <row r="7" spans="1:8" ht="21.95" customHeight="1" x14ac:dyDescent="0.25">
      <c r="A7" s="148" t="s">
        <v>83</v>
      </c>
      <c r="B7" s="148"/>
      <c r="C7" s="151"/>
      <c r="D7" s="151"/>
      <c r="E7" s="151"/>
      <c r="F7" s="151"/>
      <c r="G7" s="151"/>
      <c r="H7" s="131"/>
    </row>
    <row r="8" spans="1:8" ht="21.95" customHeight="1" x14ac:dyDescent="0.25">
      <c r="A8" s="148" t="s">
        <v>29</v>
      </c>
      <c r="B8" s="148"/>
      <c r="C8" s="86"/>
      <c r="D8" s="87" t="s">
        <v>30</v>
      </c>
      <c r="E8" s="152"/>
      <c r="F8" s="152"/>
      <c r="G8" s="152"/>
      <c r="H8" s="131"/>
    </row>
    <row r="9" spans="1:8" ht="13.5" customHeight="1" x14ac:dyDescent="0.25">
      <c r="A9" s="10"/>
      <c r="B9" s="10"/>
      <c r="C9" s="11"/>
      <c r="D9" s="11"/>
      <c r="E9" s="11"/>
      <c r="F9" s="11"/>
      <c r="G9" s="65"/>
      <c r="H9" s="11"/>
    </row>
    <row r="10" spans="1:8" ht="15.95" customHeight="1" x14ac:dyDescent="0.25">
      <c r="A10" s="48"/>
      <c r="C10" s="11"/>
      <c r="D10" s="11"/>
      <c r="E10" s="11"/>
      <c r="F10" s="11"/>
      <c r="G10" s="65"/>
      <c r="H10" s="132"/>
    </row>
    <row r="11" spans="1:8" ht="15" customHeight="1" x14ac:dyDescent="0.2">
      <c r="A11" s="48"/>
      <c r="B11" s="94"/>
      <c r="C11" s="94"/>
      <c r="D11" s="94"/>
      <c r="E11" s="94"/>
      <c r="F11" s="94"/>
      <c r="G11" s="94"/>
      <c r="H11" s="94"/>
    </row>
    <row r="12" spans="1:8" ht="21.95" customHeight="1" thickBot="1" x14ac:dyDescent="0.3">
      <c r="A12" s="15"/>
      <c r="B12" s="88"/>
      <c r="C12" s="88"/>
      <c r="D12" s="88"/>
      <c r="E12" s="88"/>
      <c r="F12" s="88"/>
      <c r="G12" s="88"/>
      <c r="H12" s="69"/>
    </row>
    <row r="13" spans="1:8" ht="27.75" customHeight="1" x14ac:dyDescent="0.25">
      <c r="A13" s="15"/>
      <c r="B13" s="34"/>
      <c r="C13" s="11"/>
      <c r="D13" s="12" t="s">
        <v>43</v>
      </c>
      <c r="E13" s="11"/>
      <c r="F13" s="11"/>
      <c r="G13" s="65"/>
      <c r="H13" s="146" t="s">
        <v>53</v>
      </c>
    </row>
    <row r="14" spans="1:8" x14ac:dyDescent="0.25">
      <c r="A14" s="14" t="s">
        <v>39</v>
      </c>
      <c r="B14" s="56"/>
      <c r="D14" s="16" t="s">
        <v>42</v>
      </c>
      <c r="F14" s="49" t="s">
        <v>41</v>
      </c>
      <c r="G14" s="54"/>
      <c r="H14" s="147"/>
    </row>
    <row r="15" spans="1:8" ht="20.25" customHeight="1" x14ac:dyDescent="0.25">
      <c r="A15" s="35" t="s">
        <v>0</v>
      </c>
      <c r="B15" s="4" t="s">
        <v>48</v>
      </c>
      <c r="D15" s="17">
        <f>+'I. NAHU Events'!F37</f>
        <v>0</v>
      </c>
      <c r="E15" s="63" t="s">
        <v>40</v>
      </c>
      <c r="F15" s="50">
        <v>600</v>
      </c>
      <c r="G15" s="66">
        <f t="shared" ref="G15:G19" si="0">+D15/F15</f>
        <v>0</v>
      </c>
      <c r="H15" s="22">
        <f>+'I. NAHU Events'!H37</f>
        <v>0</v>
      </c>
    </row>
    <row r="16" spans="1:8" ht="20.25" customHeight="1" x14ac:dyDescent="0.25">
      <c r="A16" s="35" t="s">
        <v>23</v>
      </c>
      <c r="B16" s="4" t="s">
        <v>84</v>
      </c>
      <c r="D16" s="17">
        <f>+'II. Regional Management'!F35</f>
        <v>0</v>
      </c>
      <c r="E16" s="63" t="s">
        <v>40</v>
      </c>
      <c r="F16" s="50">
        <v>920</v>
      </c>
      <c r="G16" s="66">
        <f t="shared" si="0"/>
        <v>0</v>
      </c>
      <c r="H16" s="22">
        <f>+'II. Regional Management'!H35</f>
        <v>0</v>
      </c>
    </row>
    <row r="17" spans="1:8" ht="20.25" customHeight="1" x14ac:dyDescent="0.25">
      <c r="A17" s="35" t="s">
        <v>24</v>
      </c>
      <c r="B17" s="4" t="s">
        <v>85</v>
      </c>
      <c r="D17" s="17">
        <f>+'III. Membership &amp; Retention'!F40</f>
        <v>0</v>
      </c>
      <c r="E17" s="63" t="s">
        <v>40</v>
      </c>
      <c r="F17" s="50">
        <v>950</v>
      </c>
      <c r="G17" s="66">
        <f t="shared" si="0"/>
        <v>0</v>
      </c>
      <c r="H17" s="22">
        <f>+'III. Membership &amp; Retention'!H40</f>
        <v>0</v>
      </c>
    </row>
    <row r="18" spans="1:8" ht="20.25" customHeight="1" x14ac:dyDescent="0.25">
      <c r="A18" s="35" t="s">
        <v>26</v>
      </c>
      <c r="B18" s="4" t="s">
        <v>147</v>
      </c>
      <c r="D18" s="17">
        <f>+'IV. Awards &amp; LPRT'!F41</f>
        <v>0</v>
      </c>
      <c r="E18" s="63" t="s">
        <v>40</v>
      </c>
      <c r="F18" s="50">
        <v>700</v>
      </c>
      <c r="G18" s="66">
        <f t="shared" si="0"/>
        <v>0</v>
      </c>
      <c r="H18" s="22">
        <f>+'IV. Awards &amp; LPRT'!H41</f>
        <v>0</v>
      </c>
    </row>
    <row r="19" spans="1:8" ht="20.25" customHeight="1" x14ac:dyDescent="0.25">
      <c r="A19" s="35" t="s">
        <v>27</v>
      </c>
      <c r="B19" s="4" t="s">
        <v>86</v>
      </c>
      <c r="D19" s="17">
        <f>+'V. RVP Participation'!F21</f>
        <v>0</v>
      </c>
      <c r="E19" s="63" t="s">
        <v>40</v>
      </c>
      <c r="F19" s="50">
        <v>315</v>
      </c>
      <c r="G19" s="66">
        <f t="shared" si="0"/>
        <v>0</v>
      </c>
      <c r="H19" s="22">
        <f>+'V. RVP Participation'!H21</f>
        <v>0</v>
      </c>
    </row>
    <row r="20" spans="1:8" ht="20.25" customHeight="1" x14ac:dyDescent="0.25">
      <c r="G20" s="54"/>
      <c r="H20" s="21"/>
    </row>
    <row r="21" spans="1:8" ht="20.25" customHeight="1" x14ac:dyDescent="0.25">
      <c r="A21" s="35"/>
      <c r="B21" s="4" t="s">
        <v>46</v>
      </c>
      <c r="D21" s="78"/>
      <c r="E21" s="7"/>
      <c r="F21" s="50"/>
      <c r="G21" s="54"/>
      <c r="H21" s="23"/>
    </row>
    <row r="22" spans="1:8" ht="20.25" customHeight="1" x14ac:dyDescent="0.25">
      <c r="A22" s="35"/>
      <c r="B22" s="64" t="s">
        <v>47</v>
      </c>
      <c r="D22" s="17"/>
      <c r="E22" s="63" t="s">
        <v>40</v>
      </c>
      <c r="F22" s="50">
        <v>50</v>
      </c>
      <c r="G22" s="66">
        <f>+D22/F22</f>
        <v>0</v>
      </c>
      <c r="H22" s="22">
        <f>+'IX.Other - Bonus'!G10</f>
        <v>0</v>
      </c>
    </row>
    <row r="23" spans="1:8" ht="22.5" customHeight="1" thickBot="1" x14ac:dyDescent="0.3">
      <c r="B23" s="18" t="s">
        <v>44</v>
      </c>
      <c r="C23" s="10" t="s">
        <v>49</v>
      </c>
      <c r="D23" s="17">
        <f>SUM(D15:D22)</f>
        <v>0</v>
      </c>
      <c r="E23" s="7"/>
      <c r="F23" s="50">
        <f>SUM(F15:F22)</f>
        <v>3535</v>
      </c>
      <c r="G23" s="66">
        <f>+D23/F23</f>
        <v>0</v>
      </c>
      <c r="H23" s="68">
        <f>SUM(H15:H22)</f>
        <v>0</v>
      </c>
    </row>
  </sheetData>
  <mergeCells count="9">
    <mergeCell ref="H13:H14"/>
    <mergeCell ref="A6:B6"/>
    <mergeCell ref="B1:H2"/>
    <mergeCell ref="A4:H4"/>
    <mergeCell ref="A7:B7"/>
    <mergeCell ref="A8:B8"/>
    <mergeCell ref="C6:G6"/>
    <mergeCell ref="C7:G7"/>
    <mergeCell ref="E8:G8"/>
  </mergeCells>
  <phoneticPr fontId="7" type="noConversion"/>
  <pageMargins left="0.5" right="0.25" top="0.73" bottom="0.69" header="0.42" footer="0.38"/>
  <pageSetup orientation="portrait" r:id="rId1"/>
  <headerFooter alignWithMargins="0">
    <oddFooter>&amp;R2018 NAHU Blue Chip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zoomScalePageLayoutView="150" workbookViewId="0">
      <selection activeCell="C2" sqref="C2:G2"/>
    </sheetView>
  </sheetViews>
  <sheetFormatPr defaultColWidth="8.85546875" defaultRowHeight="15.75" x14ac:dyDescent="0.25"/>
  <cols>
    <col min="1" max="1" width="4.7109375" style="104" customWidth="1"/>
    <col min="2" max="2" width="4.85546875" style="105" customWidth="1"/>
    <col min="3" max="3" width="80.7109375" style="105" customWidth="1"/>
    <col min="4" max="4" width="5.7109375" style="126" customWidth="1"/>
    <col min="5" max="5" width="14.85546875" style="127" bestFit="1" customWidth="1"/>
    <col min="6" max="6" width="5.7109375" style="126" customWidth="1"/>
    <col min="7" max="7" width="15.85546875" style="105" bestFit="1" customWidth="1"/>
    <col min="8" max="8" width="13" style="105" customWidth="1"/>
    <col min="9" max="16384" width="8.85546875" style="105"/>
  </cols>
  <sheetData>
    <row r="1" spans="1:10" ht="53.25" customHeight="1" thickBot="1" x14ac:dyDescent="0.25">
      <c r="C1" s="153" t="s">
        <v>154</v>
      </c>
      <c r="D1" s="153"/>
      <c r="E1" s="153"/>
      <c r="F1" s="153"/>
      <c r="G1" s="153"/>
    </row>
    <row r="2" spans="1:10" s="107" customFormat="1" ht="50.1" customHeight="1" x14ac:dyDescent="0.25">
      <c r="A2" s="106"/>
      <c r="C2" s="154" t="s">
        <v>87</v>
      </c>
      <c r="D2" s="154"/>
      <c r="E2" s="154"/>
      <c r="F2" s="154"/>
      <c r="G2" s="154"/>
      <c r="H2" s="108" t="s">
        <v>50</v>
      </c>
    </row>
    <row r="3" spans="1:10" s="111" customFormat="1" ht="18" x14ac:dyDescent="0.25">
      <c r="A3" s="109" t="s">
        <v>0</v>
      </c>
      <c r="B3" s="110" t="s">
        <v>75</v>
      </c>
      <c r="D3" s="112"/>
      <c r="E3" s="113"/>
      <c r="F3" s="112"/>
      <c r="H3" s="114"/>
    </row>
    <row r="4" spans="1:10" s="117" customFormat="1" x14ac:dyDescent="0.25">
      <c r="A4" s="115"/>
      <c r="B4" s="116" t="s">
        <v>2</v>
      </c>
      <c r="C4" s="117" t="s">
        <v>88</v>
      </c>
      <c r="D4" s="36"/>
      <c r="E4" s="136"/>
      <c r="F4" s="130"/>
      <c r="H4" s="24"/>
    </row>
    <row r="5" spans="1:10" customFormat="1" x14ac:dyDescent="0.25">
      <c r="A5" s="1"/>
      <c r="B5" s="3"/>
      <c r="C5" s="117" t="s">
        <v>90</v>
      </c>
      <c r="D5" s="19"/>
      <c r="E5" s="10" t="s">
        <v>15</v>
      </c>
      <c r="F5" s="79">
        <f>IF(+D5&gt;1,50,(D5*50))</f>
        <v>0</v>
      </c>
      <c r="G5" s="4"/>
      <c r="H5" s="24"/>
      <c r="J5" s="37"/>
    </row>
    <row r="6" spans="1:10" customFormat="1" x14ac:dyDescent="0.25">
      <c r="A6" s="1"/>
      <c r="B6" s="3"/>
      <c r="C6" s="117" t="s">
        <v>91</v>
      </c>
      <c r="D6" s="19"/>
      <c r="E6" s="10" t="s">
        <v>11</v>
      </c>
      <c r="F6" s="79">
        <f>IF(+D6&gt;1,75,(D6*75))</f>
        <v>0</v>
      </c>
      <c r="G6" s="4"/>
      <c r="H6" s="24"/>
      <c r="J6" s="13"/>
    </row>
    <row r="7" spans="1:10" customFormat="1" x14ac:dyDescent="0.25">
      <c r="A7" s="1"/>
      <c r="B7" s="3"/>
      <c r="C7" s="117" t="s">
        <v>92</v>
      </c>
      <c r="D7" s="19"/>
      <c r="E7" s="10" t="s">
        <v>17</v>
      </c>
      <c r="F7" s="79">
        <f>IF(+D7&gt;1,100,(D7*100))</f>
        <v>0</v>
      </c>
      <c r="G7" s="117" t="s">
        <v>28</v>
      </c>
      <c r="H7" s="24"/>
    </row>
    <row r="8" spans="1:10" s="121" customFormat="1" x14ac:dyDescent="0.25">
      <c r="A8" s="120"/>
      <c r="C8" s="135" t="s">
        <v>89</v>
      </c>
      <c r="D8" s="126"/>
      <c r="E8" s="123"/>
      <c r="F8" s="124"/>
      <c r="H8" s="125"/>
    </row>
    <row r="9" spans="1:10" x14ac:dyDescent="0.25">
      <c r="H9" s="128"/>
    </row>
    <row r="10" spans="1:10" s="117" customFormat="1" x14ac:dyDescent="0.25">
      <c r="A10" s="115"/>
      <c r="B10" s="116" t="s">
        <v>3</v>
      </c>
      <c r="C10" s="117" t="s">
        <v>4</v>
      </c>
      <c r="D10" s="19"/>
      <c r="E10" s="118" t="s">
        <v>25</v>
      </c>
      <c r="F10" s="119">
        <f>IF(+D10&gt;10,100,(D10*10))</f>
        <v>0</v>
      </c>
      <c r="G10" s="117" t="s">
        <v>28</v>
      </c>
      <c r="H10" s="24"/>
    </row>
    <row r="11" spans="1:10" x14ac:dyDescent="0.25">
      <c r="B11" s="129"/>
      <c r="C11" s="135" t="s">
        <v>89</v>
      </c>
      <c r="D11" s="122"/>
      <c r="F11" s="130"/>
      <c r="H11" s="125"/>
    </row>
    <row r="12" spans="1:10" x14ac:dyDescent="0.25">
      <c r="F12" s="130"/>
      <c r="H12" s="128"/>
    </row>
    <row r="13" spans="1:10" s="117" customFormat="1" x14ac:dyDescent="0.25">
      <c r="A13" s="115"/>
      <c r="B13" s="116" t="s">
        <v>6</v>
      </c>
      <c r="C13" s="117" t="s">
        <v>133</v>
      </c>
      <c r="D13" s="36"/>
      <c r="E13" s="136"/>
      <c r="F13" s="130"/>
      <c r="H13" s="24"/>
    </row>
    <row r="14" spans="1:10" customFormat="1" x14ac:dyDescent="0.25">
      <c r="A14" s="1"/>
      <c r="B14" s="3"/>
      <c r="C14" s="117" t="s">
        <v>90</v>
      </c>
      <c r="D14" s="19"/>
      <c r="E14" s="10" t="s">
        <v>15</v>
      </c>
      <c r="F14" s="79">
        <f>IF(+D14&gt;1,50,(D14*50))</f>
        <v>0</v>
      </c>
      <c r="G14" s="4"/>
      <c r="H14" s="24"/>
      <c r="J14" s="37"/>
    </row>
    <row r="15" spans="1:10" customFormat="1" x14ac:dyDescent="0.25">
      <c r="A15" s="1"/>
      <c r="B15" s="3"/>
      <c r="C15" s="117" t="s">
        <v>91</v>
      </c>
      <c r="D15" s="19"/>
      <c r="E15" s="10" t="s">
        <v>11</v>
      </c>
      <c r="F15" s="79">
        <f>IF(+D15&gt;1,75,(D15*75))</f>
        <v>0</v>
      </c>
      <c r="G15" s="4"/>
      <c r="H15" s="24"/>
      <c r="J15" s="13"/>
    </row>
    <row r="16" spans="1:10" customFormat="1" x14ac:dyDescent="0.25">
      <c r="A16" s="1"/>
      <c r="B16" s="3"/>
      <c r="C16" s="117" t="s">
        <v>92</v>
      </c>
      <c r="D16" s="19"/>
      <c r="E16" s="10" t="s">
        <v>17</v>
      </c>
      <c r="F16" s="79">
        <f>IF(+D16&gt;1,100,(D16*100))</f>
        <v>0</v>
      </c>
      <c r="G16" s="117" t="s">
        <v>28</v>
      </c>
      <c r="H16" s="24"/>
    </row>
    <row r="17" spans="1:10" x14ac:dyDescent="0.25">
      <c r="B17" s="129"/>
      <c r="C17" s="135" t="s">
        <v>89</v>
      </c>
      <c r="D17" s="122"/>
      <c r="F17" s="130"/>
      <c r="H17" s="125"/>
    </row>
    <row r="18" spans="1:10" x14ac:dyDescent="0.25">
      <c r="F18" s="130"/>
      <c r="H18" s="128"/>
    </row>
    <row r="19" spans="1:10" s="117" customFormat="1" x14ac:dyDescent="0.25">
      <c r="A19" s="115"/>
      <c r="B19" s="116" t="s">
        <v>8</v>
      </c>
      <c r="C19" s="117" t="s">
        <v>93</v>
      </c>
      <c r="D19" s="36"/>
      <c r="E19" s="136"/>
      <c r="F19" s="130"/>
      <c r="H19" s="24"/>
    </row>
    <row r="20" spans="1:10" customFormat="1" x14ac:dyDescent="0.25">
      <c r="A20" s="1"/>
      <c r="B20" s="116"/>
      <c r="C20" s="117" t="s">
        <v>90</v>
      </c>
      <c r="D20" s="19"/>
      <c r="E20" s="10" t="s">
        <v>15</v>
      </c>
      <c r="F20" s="79">
        <f>IF(+D20&gt;1,50,(D20*50))</f>
        <v>0</v>
      </c>
      <c r="G20" s="4"/>
      <c r="H20" s="24"/>
      <c r="J20" s="37"/>
    </row>
    <row r="21" spans="1:10" customFormat="1" x14ac:dyDescent="0.25">
      <c r="A21" s="1"/>
      <c r="B21" s="116"/>
      <c r="C21" s="117" t="s">
        <v>91</v>
      </c>
      <c r="D21" s="19"/>
      <c r="E21" s="10" t="s">
        <v>11</v>
      </c>
      <c r="F21" s="79">
        <f>IF(+D21&gt;1,75,(D21*75))</f>
        <v>0</v>
      </c>
      <c r="G21" s="4"/>
      <c r="H21" s="24"/>
      <c r="J21" s="13"/>
    </row>
    <row r="22" spans="1:10" customFormat="1" x14ac:dyDescent="0.25">
      <c r="A22" s="1"/>
      <c r="B22" s="116"/>
      <c r="C22" s="117" t="s">
        <v>92</v>
      </c>
      <c r="D22" s="19"/>
      <c r="E22" s="10" t="s">
        <v>17</v>
      </c>
      <c r="F22" s="79">
        <f>IF(+D22&gt;1,100,(D22*100))</f>
        <v>0</v>
      </c>
      <c r="G22" s="117" t="s">
        <v>28</v>
      </c>
      <c r="H22" s="24"/>
    </row>
    <row r="23" spans="1:10" x14ac:dyDescent="0.25">
      <c r="B23" s="116"/>
      <c r="C23" s="135" t="s">
        <v>89</v>
      </c>
      <c r="D23" s="122"/>
      <c r="F23" s="130"/>
      <c r="H23" s="125"/>
    </row>
    <row r="24" spans="1:10" x14ac:dyDescent="0.25">
      <c r="B24" s="116"/>
      <c r="F24" s="130"/>
      <c r="H24" s="128"/>
    </row>
    <row r="25" spans="1:10" s="117" customFormat="1" x14ac:dyDescent="0.25">
      <c r="A25" s="115"/>
      <c r="B25" s="116" t="s">
        <v>9</v>
      </c>
      <c r="C25" s="117" t="s">
        <v>7</v>
      </c>
      <c r="D25" s="19"/>
      <c r="E25" s="118" t="s">
        <v>25</v>
      </c>
      <c r="F25" s="119">
        <f>IF(+D25&gt;10,100,(D25*10))</f>
        <v>0</v>
      </c>
      <c r="G25" s="117" t="s">
        <v>28</v>
      </c>
      <c r="H25" s="24"/>
    </row>
    <row r="26" spans="1:10" x14ac:dyDescent="0.25">
      <c r="B26" s="116"/>
      <c r="C26" s="135" t="s">
        <v>89</v>
      </c>
      <c r="D26" s="122"/>
      <c r="F26" s="130"/>
      <c r="H26" s="125"/>
    </row>
    <row r="27" spans="1:10" x14ac:dyDescent="0.25">
      <c r="B27" s="116"/>
      <c r="F27" s="130"/>
      <c r="H27" s="128"/>
    </row>
    <row r="28" spans="1:10" s="117" customFormat="1" x14ac:dyDescent="0.25">
      <c r="A28" s="115"/>
      <c r="B28" s="116" t="s">
        <v>10</v>
      </c>
      <c r="C28" s="117" t="s">
        <v>134</v>
      </c>
      <c r="D28" s="36"/>
      <c r="E28" s="136"/>
      <c r="F28" s="130"/>
      <c r="H28" s="24"/>
    </row>
    <row r="29" spans="1:10" customFormat="1" x14ac:dyDescent="0.25">
      <c r="A29" s="1"/>
      <c r="B29" s="116"/>
      <c r="C29" s="117" t="s">
        <v>90</v>
      </c>
      <c r="D29" s="19"/>
      <c r="E29" s="10" t="s">
        <v>15</v>
      </c>
      <c r="F29" s="79">
        <f>IF(+D29&gt;1,50,(D29*50))</f>
        <v>0</v>
      </c>
      <c r="G29" s="4"/>
      <c r="H29" s="24"/>
      <c r="J29" s="37"/>
    </row>
    <row r="30" spans="1:10" customFormat="1" x14ac:dyDescent="0.25">
      <c r="A30" s="1"/>
      <c r="B30" s="116"/>
      <c r="C30" s="117" t="s">
        <v>91</v>
      </c>
      <c r="D30" s="19"/>
      <c r="E30" s="10" t="s">
        <v>11</v>
      </c>
      <c r="F30" s="79">
        <f>IF(+D30&gt;1,75,(D30*75))</f>
        <v>0</v>
      </c>
      <c r="G30" s="4"/>
      <c r="H30" s="24"/>
      <c r="J30" s="13"/>
    </row>
    <row r="31" spans="1:10" customFormat="1" x14ac:dyDescent="0.25">
      <c r="A31" s="1"/>
      <c r="B31" s="116"/>
      <c r="C31" s="117" t="s">
        <v>92</v>
      </c>
      <c r="D31" s="19"/>
      <c r="E31" s="10" t="s">
        <v>17</v>
      </c>
      <c r="F31" s="79">
        <f>IF(+D31&gt;1,100,(D31*100))</f>
        <v>0</v>
      </c>
      <c r="G31" s="117" t="s">
        <v>28</v>
      </c>
      <c r="H31" s="24"/>
    </row>
    <row r="32" spans="1:10" x14ac:dyDescent="0.25">
      <c r="B32" s="116"/>
      <c r="C32" s="135" t="s">
        <v>89</v>
      </c>
      <c r="D32" s="122"/>
      <c r="F32" s="130"/>
      <c r="H32" s="125"/>
    </row>
    <row r="33" spans="1:8" x14ac:dyDescent="0.25">
      <c r="B33" s="116"/>
      <c r="F33" s="130"/>
      <c r="H33" s="128"/>
    </row>
    <row r="34" spans="1:8" s="117" customFormat="1" ht="31.5" x14ac:dyDescent="0.25">
      <c r="A34" s="115"/>
      <c r="B34" s="138" t="s">
        <v>18</v>
      </c>
      <c r="C34" s="137" t="s">
        <v>94</v>
      </c>
      <c r="D34" s="19"/>
      <c r="E34" s="118" t="s">
        <v>25</v>
      </c>
      <c r="F34" s="119">
        <f>IF(+D34&gt;10,100,(D34*10))</f>
        <v>0</v>
      </c>
      <c r="G34" s="117" t="s">
        <v>130</v>
      </c>
      <c r="H34" s="24"/>
    </row>
    <row r="35" spans="1:8" x14ac:dyDescent="0.25">
      <c r="B35" s="129"/>
      <c r="C35" s="135" t="s">
        <v>89</v>
      </c>
      <c r="D35" s="122"/>
      <c r="F35" s="130"/>
      <c r="H35" s="125"/>
    </row>
    <row r="36" spans="1:8" x14ac:dyDescent="0.25">
      <c r="H36" s="128"/>
    </row>
    <row r="37" spans="1:8" ht="30" customHeight="1" x14ac:dyDescent="0.25">
      <c r="C37" s="118" t="s">
        <v>151</v>
      </c>
      <c r="F37" s="130">
        <f>SUM(F4:F36)</f>
        <v>0</v>
      </c>
      <c r="H37" s="103">
        <f>SUM(H3:H36)</f>
        <v>0</v>
      </c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rowBreaks count="1" manualBreakCount="1">
    <brk id="2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" sqref="C1:G1"/>
    </sheetView>
  </sheetViews>
  <sheetFormatPr defaultColWidth="8.85546875" defaultRowHeight="15.75" x14ac:dyDescent="0.25"/>
  <cols>
    <col min="1" max="1" width="3.42578125" style="1" bestFit="1" customWidth="1"/>
    <col min="2" max="2" width="4.42578125" customWidth="1"/>
    <col min="3" max="3" width="81.42578125" customWidth="1"/>
    <col min="4" max="4" width="5.7109375" style="5" customWidth="1"/>
    <col min="5" max="5" width="14.85546875" style="2" bestFit="1" customWidth="1"/>
    <col min="6" max="6" width="6.42578125" style="5" bestFit="1" customWidth="1"/>
    <col min="7" max="7" width="15.85546875" style="4" bestFit="1" customWidth="1"/>
    <col min="8" max="8" width="13.140625" bestFit="1" customWidth="1"/>
  </cols>
  <sheetData>
    <row r="1" spans="1:8" ht="53.25" customHeight="1" thickBot="1" x14ac:dyDescent="0.25">
      <c r="C1" s="141" t="s">
        <v>154</v>
      </c>
      <c r="D1" s="155"/>
      <c r="E1" s="155"/>
      <c r="F1" s="155"/>
      <c r="G1" s="155"/>
      <c r="H1" s="40"/>
    </row>
    <row r="2" spans="1:8" ht="54.95" customHeight="1" x14ac:dyDescent="0.25">
      <c r="C2" s="156" t="s">
        <v>87</v>
      </c>
      <c r="D2" s="156"/>
      <c r="E2" s="156"/>
      <c r="F2" s="156"/>
      <c r="G2" s="156"/>
      <c r="H2" s="77" t="s">
        <v>50</v>
      </c>
    </row>
    <row r="3" spans="1:8" s="28" customFormat="1" ht="30" customHeight="1" x14ac:dyDescent="0.25">
      <c r="A3" s="26" t="s">
        <v>23</v>
      </c>
      <c r="B3" s="27" t="s">
        <v>84</v>
      </c>
      <c r="D3" s="29"/>
      <c r="E3" s="30"/>
      <c r="F3" s="29"/>
      <c r="G3" s="4"/>
      <c r="H3" s="73"/>
    </row>
    <row r="4" spans="1:8" s="4" customFormat="1" x14ac:dyDescent="0.25">
      <c r="A4" s="33"/>
      <c r="B4" s="31" t="s">
        <v>2</v>
      </c>
      <c r="C4" s="4" t="s">
        <v>152</v>
      </c>
      <c r="D4" s="19"/>
      <c r="E4" s="10" t="s">
        <v>25</v>
      </c>
      <c r="F4" s="79">
        <f>IF(+D4&gt;8,80,(D4*10))</f>
        <v>0</v>
      </c>
      <c r="G4" s="4" t="s">
        <v>95</v>
      </c>
      <c r="H4" s="24"/>
    </row>
    <row r="5" spans="1:8" x14ac:dyDescent="0.25">
      <c r="B5" s="3"/>
      <c r="C5" s="96" t="s">
        <v>96</v>
      </c>
      <c r="D5" s="32"/>
      <c r="F5" s="7"/>
      <c r="G5"/>
      <c r="H5" s="73"/>
    </row>
    <row r="6" spans="1:8" ht="21.95" customHeight="1" x14ac:dyDescent="0.25">
      <c r="B6" s="31"/>
      <c r="C6" s="4"/>
      <c r="D6" s="7"/>
      <c r="E6" s="57"/>
      <c r="F6" s="7"/>
      <c r="H6" s="73"/>
    </row>
    <row r="7" spans="1:8" s="4" customFormat="1" x14ac:dyDescent="0.25">
      <c r="A7" s="46"/>
      <c r="B7" s="31" t="s">
        <v>3</v>
      </c>
      <c r="C7" s="4" t="s">
        <v>97</v>
      </c>
      <c r="D7" s="19"/>
      <c r="E7" s="10" t="s">
        <v>12</v>
      </c>
      <c r="F7" s="79">
        <f>IF(+D7&gt;5,100,(D7*20))</f>
        <v>0</v>
      </c>
      <c r="G7" s="4" t="s">
        <v>28</v>
      </c>
      <c r="H7" s="24"/>
    </row>
    <row r="8" spans="1:8" ht="51.75" x14ac:dyDescent="0.25">
      <c r="B8" s="3"/>
      <c r="C8" s="96" t="s">
        <v>135</v>
      </c>
      <c r="D8" s="32"/>
      <c r="F8" s="7"/>
      <c r="G8"/>
      <c r="H8" s="73"/>
    </row>
    <row r="9" spans="1:8" ht="21.95" customHeight="1" x14ac:dyDescent="0.25">
      <c r="B9" s="3"/>
      <c r="C9" s="4"/>
      <c r="D9" s="7"/>
      <c r="E9" s="8"/>
      <c r="F9" s="7"/>
      <c r="H9" s="73"/>
    </row>
    <row r="10" spans="1:8" s="4" customFormat="1" x14ac:dyDescent="0.25">
      <c r="A10" s="46"/>
      <c r="B10" s="31" t="s">
        <v>6</v>
      </c>
      <c r="C10" s="4" t="s">
        <v>98</v>
      </c>
      <c r="D10" s="19"/>
      <c r="E10" s="10" t="s">
        <v>12</v>
      </c>
      <c r="F10" s="79">
        <f>IF(+D10&gt;5,100,(D10*20))</f>
        <v>0</v>
      </c>
      <c r="G10" s="4" t="s">
        <v>28</v>
      </c>
      <c r="H10" s="24"/>
    </row>
    <row r="11" spans="1:8" ht="39" x14ac:dyDescent="0.25">
      <c r="B11" s="3"/>
      <c r="C11" s="96" t="s">
        <v>136</v>
      </c>
      <c r="D11" s="32"/>
      <c r="F11" s="7"/>
      <c r="G11"/>
      <c r="H11" s="73"/>
    </row>
    <row r="12" spans="1:8" x14ac:dyDescent="0.25">
      <c r="B12" s="3"/>
      <c r="C12" s="4"/>
      <c r="D12" s="7"/>
      <c r="E12" s="8"/>
      <c r="F12" s="7"/>
      <c r="H12" s="73"/>
    </row>
    <row r="13" spans="1:8" x14ac:dyDescent="0.25">
      <c r="B13" s="31" t="s">
        <v>8</v>
      </c>
      <c r="C13" s="4" t="s">
        <v>137</v>
      </c>
      <c r="E13" s="10"/>
      <c r="F13" s="7"/>
      <c r="H13" s="25"/>
    </row>
    <row r="14" spans="1:8" x14ac:dyDescent="0.25">
      <c r="B14" s="31"/>
      <c r="C14" s="4" t="s">
        <v>138</v>
      </c>
      <c r="D14" s="19"/>
      <c r="E14" s="10" t="s">
        <v>16</v>
      </c>
      <c r="F14" s="79">
        <f>IF(+D14&gt;1,25,(D14*25))</f>
        <v>0</v>
      </c>
      <c r="G14" s="4" t="s">
        <v>45</v>
      </c>
      <c r="H14" s="24"/>
    </row>
    <row r="15" spans="1:8" ht="51.75" x14ac:dyDescent="0.25">
      <c r="B15" s="3"/>
      <c r="C15" s="96" t="s">
        <v>139</v>
      </c>
      <c r="D15" s="32"/>
      <c r="F15" s="7"/>
      <c r="G15"/>
      <c r="H15" s="73"/>
    </row>
    <row r="16" spans="1:8" ht="21.95" customHeight="1" x14ac:dyDescent="0.25">
      <c r="B16" s="31"/>
      <c r="C16" s="4"/>
      <c r="D16" s="7"/>
      <c r="E16" s="57"/>
      <c r="F16" s="7"/>
      <c r="H16" s="73"/>
    </row>
    <row r="17" spans="1:10" ht="31.5" x14ac:dyDescent="0.25">
      <c r="B17" s="140" t="s">
        <v>9</v>
      </c>
      <c r="C17" s="139" t="s">
        <v>140</v>
      </c>
      <c r="D17" s="19"/>
      <c r="E17" s="10" t="s">
        <v>1</v>
      </c>
      <c r="F17" s="79">
        <f>IF(+D17&gt;7, 175,(D17*25))</f>
        <v>0</v>
      </c>
      <c r="G17" s="4" t="s">
        <v>99</v>
      </c>
      <c r="H17" s="24"/>
    </row>
    <row r="18" spans="1:10" ht="179.25" x14ac:dyDescent="0.25">
      <c r="B18" s="31"/>
      <c r="C18" s="96" t="s">
        <v>153</v>
      </c>
      <c r="D18" s="7"/>
      <c r="E18" s="57"/>
      <c r="F18" s="7"/>
      <c r="H18" s="73"/>
    </row>
    <row r="19" spans="1:10" ht="21.95" customHeight="1" x14ac:dyDescent="0.25">
      <c r="B19" s="31"/>
      <c r="C19" s="4"/>
      <c r="D19" s="7"/>
      <c r="E19" s="57"/>
      <c r="F19" s="7"/>
      <c r="H19" s="73"/>
    </row>
    <row r="20" spans="1:10" s="117" customFormat="1" x14ac:dyDescent="0.25">
      <c r="A20" s="115"/>
      <c r="B20" s="116" t="s">
        <v>10</v>
      </c>
      <c r="C20" s="117" t="s">
        <v>100</v>
      </c>
      <c r="D20" s="36"/>
      <c r="E20" s="136"/>
      <c r="F20" s="130"/>
      <c r="H20" s="24"/>
    </row>
    <row r="21" spans="1:10" x14ac:dyDescent="0.25">
      <c r="B21" s="116"/>
      <c r="C21" s="117" t="s">
        <v>90</v>
      </c>
      <c r="D21" s="19"/>
      <c r="E21" s="10" t="s">
        <v>15</v>
      </c>
      <c r="F21" s="79">
        <f>IF(+D21&gt;1,50,(D21*50))</f>
        <v>0</v>
      </c>
      <c r="H21" s="24"/>
      <c r="J21" s="37"/>
    </row>
    <row r="22" spans="1:10" x14ac:dyDescent="0.25">
      <c r="B22" s="116"/>
      <c r="C22" s="117" t="s">
        <v>91</v>
      </c>
      <c r="D22" s="19"/>
      <c r="E22" s="10" t="s">
        <v>11</v>
      </c>
      <c r="F22" s="79">
        <f>IF(+D22&gt;1,75,(D22*75))</f>
        <v>0</v>
      </c>
      <c r="H22" s="24"/>
      <c r="J22" s="13"/>
    </row>
    <row r="23" spans="1:10" x14ac:dyDescent="0.25">
      <c r="B23" s="116"/>
      <c r="C23" s="117" t="s">
        <v>92</v>
      </c>
      <c r="D23" s="19"/>
      <c r="E23" s="10" t="s">
        <v>17</v>
      </c>
      <c r="F23" s="79">
        <f>IF(+D23&gt;1,100,(D23*100))</f>
        <v>0</v>
      </c>
      <c r="G23" s="117" t="s">
        <v>28</v>
      </c>
      <c r="H23" s="24"/>
    </row>
    <row r="24" spans="1:10" s="105" customFormat="1" x14ac:dyDescent="0.25">
      <c r="A24" s="104"/>
      <c r="B24" s="116"/>
      <c r="C24" s="135" t="s">
        <v>89</v>
      </c>
      <c r="D24" s="122"/>
      <c r="E24" s="127"/>
      <c r="F24" s="130"/>
      <c r="H24" s="125"/>
    </row>
    <row r="25" spans="1:10" ht="21.95" customHeight="1" x14ac:dyDescent="0.25">
      <c r="B25" s="31"/>
      <c r="C25" s="4"/>
      <c r="D25" s="7"/>
      <c r="E25" s="57"/>
      <c r="F25" s="7"/>
      <c r="H25" s="73"/>
    </row>
    <row r="26" spans="1:10" s="117" customFormat="1" x14ac:dyDescent="0.25">
      <c r="A26" s="115"/>
      <c r="B26" s="116" t="s">
        <v>18</v>
      </c>
      <c r="C26" s="117" t="s">
        <v>142</v>
      </c>
      <c r="D26" s="36"/>
      <c r="E26" s="136"/>
      <c r="F26" s="130"/>
      <c r="H26" s="24"/>
    </row>
    <row r="27" spans="1:10" x14ac:dyDescent="0.25">
      <c r="B27" s="116"/>
      <c r="C27" s="117" t="s">
        <v>90</v>
      </c>
      <c r="D27" s="19"/>
      <c r="E27" s="10" t="s">
        <v>15</v>
      </c>
      <c r="F27" s="79">
        <f>IF(+D27&gt;1,50,(D27*50))</f>
        <v>0</v>
      </c>
      <c r="H27" s="24"/>
      <c r="J27" s="37"/>
    </row>
    <row r="28" spans="1:10" x14ac:dyDescent="0.25">
      <c r="B28" s="116"/>
      <c r="C28" s="117" t="s">
        <v>91</v>
      </c>
      <c r="D28" s="19"/>
      <c r="E28" s="10" t="s">
        <v>11</v>
      </c>
      <c r="F28" s="79">
        <f>IF(+D28&gt;1,75,(D28*75))</f>
        <v>0</v>
      </c>
      <c r="H28" s="24"/>
      <c r="J28" s="13"/>
    </row>
    <row r="29" spans="1:10" x14ac:dyDescent="0.25">
      <c r="B29" s="116"/>
      <c r="C29" s="117" t="s">
        <v>92</v>
      </c>
      <c r="D29" s="19"/>
      <c r="E29" s="10" t="s">
        <v>17</v>
      </c>
      <c r="F29" s="79">
        <f>IF(+D29&gt;1,100,(D29*100))</f>
        <v>0</v>
      </c>
      <c r="G29" s="117" t="s">
        <v>28</v>
      </c>
      <c r="H29" s="24"/>
    </row>
    <row r="30" spans="1:10" s="105" customFormat="1" x14ac:dyDescent="0.25">
      <c r="A30" s="104"/>
      <c r="B30" s="116"/>
      <c r="C30" s="135" t="s">
        <v>89</v>
      </c>
      <c r="D30" s="122"/>
      <c r="E30" s="127"/>
      <c r="F30" s="130"/>
      <c r="H30" s="125"/>
    </row>
    <row r="31" spans="1:10" ht="21.95" customHeight="1" x14ac:dyDescent="0.25">
      <c r="B31" s="31"/>
      <c r="C31" s="4"/>
      <c r="D31" s="36"/>
      <c r="E31" s="10"/>
      <c r="F31" s="7"/>
      <c r="H31" s="73"/>
    </row>
    <row r="32" spans="1:10" x14ac:dyDescent="0.25">
      <c r="B32" s="31" t="s">
        <v>19</v>
      </c>
      <c r="C32" s="4" t="s">
        <v>101</v>
      </c>
      <c r="D32" s="19"/>
      <c r="E32" s="10" t="s">
        <v>25</v>
      </c>
      <c r="F32" s="79">
        <f>IF(+D32&gt;24,240,(D32*10))</f>
        <v>0</v>
      </c>
      <c r="G32" s="4" t="s">
        <v>102</v>
      </c>
      <c r="H32" s="24"/>
    </row>
    <row r="33" spans="2:8" x14ac:dyDescent="0.25">
      <c r="B33" s="31"/>
      <c r="C33" s="135" t="s">
        <v>89</v>
      </c>
      <c r="D33" s="36"/>
      <c r="E33" s="10"/>
      <c r="F33" s="7"/>
      <c r="H33" s="73"/>
    </row>
    <row r="34" spans="2:8" ht="21.95" customHeight="1" x14ac:dyDescent="0.25">
      <c r="B34" s="31"/>
      <c r="C34" s="4"/>
      <c r="D34" s="36"/>
      <c r="E34" s="10"/>
      <c r="F34" s="7"/>
      <c r="H34" s="73"/>
    </row>
    <row r="35" spans="2:8" ht="22.35" customHeight="1" thickBot="1" x14ac:dyDescent="0.3">
      <c r="C35" s="10" t="s">
        <v>141</v>
      </c>
      <c r="F35" s="6">
        <f>SUM(F4:F34)</f>
        <v>0</v>
      </c>
      <c r="H35" s="20">
        <f>SUM(H3:H34)</f>
        <v>0</v>
      </c>
    </row>
    <row r="37" spans="2:8" x14ac:dyDescent="0.25">
      <c r="C37" s="101"/>
    </row>
  </sheetData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rowBreaks count="1" manualBreakCount="1">
    <brk id="16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1" sqref="C1:G1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  <col min="8" max="8" width="13" customWidth="1"/>
  </cols>
  <sheetData>
    <row r="1" spans="1:10" ht="53.25" customHeight="1" thickBot="1" x14ac:dyDescent="0.25">
      <c r="C1" s="141" t="s">
        <v>154</v>
      </c>
      <c r="D1" s="155"/>
      <c r="E1" s="155"/>
      <c r="F1" s="155"/>
      <c r="G1" s="155"/>
      <c r="H1" s="40"/>
    </row>
    <row r="2" spans="1:10" ht="54.95" customHeight="1" x14ac:dyDescent="0.25">
      <c r="C2" s="156" t="s">
        <v>87</v>
      </c>
      <c r="D2" s="156"/>
      <c r="E2" s="156"/>
      <c r="F2" s="156"/>
      <c r="G2" s="156"/>
      <c r="H2" s="77" t="s">
        <v>50</v>
      </c>
    </row>
    <row r="3" spans="1:10" s="27" customFormat="1" ht="18" x14ac:dyDescent="0.25">
      <c r="A3" s="26" t="s">
        <v>24</v>
      </c>
      <c r="B3" s="27" t="s">
        <v>85</v>
      </c>
      <c r="D3" s="29"/>
      <c r="E3" s="52"/>
      <c r="F3" s="29"/>
      <c r="H3" s="76"/>
    </row>
    <row r="4" spans="1:10" s="4" customFormat="1" x14ac:dyDescent="0.25">
      <c r="A4" s="35"/>
      <c r="D4" s="5"/>
      <c r="E4" s="10"/>
      <c r="F4" s="5"/>
      <c r="H4" s="76"/>
    </row>
    <row r="5" spans="1:10" s="4" customFormat="1" x14ac:dyDescent="0.25">
      <c r="A5" s="35"/>
      <c r="B5" s="31" t="s">
        <v>2</v>
      </c>
      <c r="C5" s="4" t="s">
        <v>103</v>
      </c>
      <c r="D5" s="32"/>
      <c r="E5" s="2"/>
      <c r="F5" s="7"/>
      <c r="G5"/>
      <c r="H5" s="24"/>
    </row>
    <row r="6" spans="1:10" x14ac:dyDescent="0.25">
      <c r="B6" s="116"/>
      <c r="C6" s="117" t="s">
        <v>104</v>
      </c>
      <c r="D6" s="19"/>
      <c r="E6" s="10" t="s">
        <v>16</v>
      </c>
      <c r="F6" s="79">
        <f>IF(+D6&gt;1,25,(D6*25))</f>
        <v>0</v>
      </c>
      <c r="G6" s="4"/>
      <c r="H6" s="24"/>
      <c r="J6" s="37"/>
    </row>
    <row r="7" spans="1:10" x14ac:dyDescent="0.25">
      <c r="B7" s="116"/>
      <c r="C7" s="117" t="s">
        <v>105</v>
      </c>
      <c r="D7" s="19"/>
      <c r="E7" s="10" t="s">
        <v>15</v>
      </c>
      <c r="F7" s="79">
        <f>IF(+D7&gt;1,50,(D7*50))</f>
        <v>0</v>
      </c>
      <c r="G7" s="4"/>
      <c r="H7" s="24"/>
      <c r="J7" s="13"/>
    </row>
    <row r="8" spans="1:10" x14ac:dyDescent="0.25">
      <c r="B8" s="116"/>
      <c r="C8" s="117" t="s">
        <v>106</v>
      </c>
      <c r="D8" s="19"/>
      <c r="E8" s="10" t="s">
        <v>17</v>
      </c>
      <c r="F8" s="79">
        <f>IF(+D8&gt;1,100,(D8*100))</f>
        <v>0</v>
      </c>
      <c r="G8" s="4"/>
      <c r="H8" s="24"/>
      <c r="J8" s="13"/>
    </row>
    <row r="9" spans="1:10" x14ac:dyDescent="0.25">
      <c r="B9" s="116"/>
      <c r="C9" s="117" t="s">
        <v>107</v>
      </c>
      <c r="D9" s="19"/>
      <c r="E9" s="10" t="s">
        <v>13</v>
      </c>
      <c r="F9" s="79">
        <f>IF(+D9&gt;1,150,(D9*150))</f>
        <v>0</v>
      </c>
      <c r="G9" s="4"/>
      <c r="H9" s="24"/>
      <c r="J9" s="13"/>
    </row>
    <row r="10" spans="1:10" x14ac:dyDescent="0.25">
      <c r="B10" s="116"/>
      <c r="C10" s="117" t="s">
        <v>108</v>
      </c>
      <c r="D10" s="19"/>
      <c r="E10" s="10" t="s">
        <v>78</v>
      </c>
      <c r="F10" s="79">
        <f>IF(+D10&gt;1,250,(D10*250))</f>
        <v>0</v>
      </c>
      <c r="G10" s="117" t="s">
        <v>76</v>
      </c>
      <c r="H10" s="24"/>
    </row>
    <row r="11" spans="1:10" s="105" customFormat="1" x14ac:dyDescent="0.25">
      <c r="A11" s="104"/>
      <c r="B11" s="116"/>
      <c r="C11" s="135" t="s">
        <v>89</v>
      </c>
      <c r="D11" s="122"/>
      <c r="E11" s="127"/>
      <c r="F11" s="130"/>
      <c r="H11" s="125"/>
    </row>
    <row r="12" spans="1:10" s="4" customFormat="1" ht="21.95" customHeight="1" x14ac:dyDescent="0.25">
      <c r="A12" s="35"/>
      <c r="C12" s="51"/>
      <c r="D12" s="32"/>
      <c r="E12" s="2"/>
      <c r="F12" s="7"/>
      <c r="G12"/>
      <c r="H12" s="76"/>
    </row>
    <row r="13" spans="1:10" s="4" customFormat="1" x14ac:dyDescent="0.25">
      <c r="A13" s="35"/>
      <c r="B13" s="31" t="s">
        <v>3</v>
      </c>
      <c r="C13" s="4" t="s">
        <v>143</v>
      </c>
      <c r="D13" s="32"/>
      <c r="E13" s="2"/>
      <c r="F13" s="7"/>
      <c r="G13"/>
      <c r="H13" s="24"/>
    </row>
    <row r="14" spans="1:10" x14ac:dyDescent="0.25">
      <c r="B14" s="116"/>
      <c r="C14" s="117" t="s">
        <v>109</v>
      </c>
      <c r="D14" s="19"/>
      <c r="E14" s="10" t="s">
        <v>16</v>
      </c>
      <c r="F14" s="79">
        <f>IF(+D14&gt;1,25,(D14*25))</f>
        <v>0</v>
      </c>
      <c r="G14" s="4"/>
      <c r="H14" s="24"/>
      <c r="J14" s="37"/>
    </row>
    <row r="15" spans="1:10" x14ac:dyDescent="0.25">
      <c r="B15" s="116"/>
      <c r="C15" s="117" t="s">
        <v>110</v>
      </c>
      <c r="D15" s="19"/>
      <c r="E15" s="10" t="s">
        <v>15</v>
      </c>
      <c r="F15" s="79">
        <f>IF(+D15&gt;1,50,(D15*50))</f>
        <v>0</v>
      </c>
      <c r="G15" s="4"/>
      <c r="H15" s="24"/>
      <c r="J15" s="13"/>
    </row>
    <row r="16" spans="1:10" x14ac:dyDescent="0.25">
      <c r="B16" s="116"/>
      <c r="C16" s="117" t="s">
        <v>111</v>
      </c>
      <c r="D16" s="19"/>
      <c r="E16" s="10" t="s">
        <v>17</v>
      </c>
      <c r="F16" s="79">
        <f>IF(+D16&gt;1,100,(D16*100))</f>
        <v>0</v>
      </c>
      <c r="G16" s="4"/>
      <c r="H16" s="24"/>
      <c r="J16" s="13"/>
    </row>
    <row r="17" spans="1:10" x14ac:dyDescent="0.25">
      <c r="B17" s="116"/>
      <c r="C17" s="117" t="s">
        <v>112</v>
      </c>
      <c r="D17" s="19"/>
      <c r="E17" s="10" t="s">
        <v>78</v>
      </c>
      <c r="F17" s="79">
        <f>IF(+D17&gt;1,250,(D17*250))</f>
        <v>0</v>
      </c>
      <c r="G17" s="117" t="s">
        <v>76</v>
      </c>
      <c r="H17" s="24"/>
    </row>
    <row r="18" spans="1:10" s="105" customFormat="1" x14ac:dyDescent="0.25">
      <c r="A18" s="104"/>
      <c r="B18" s="116"/>
      <c r="C18" s="135" t="s">
        <v>89</v>
      </c>
      <c r="D18" s="122"/>
      <c r="E18" s="127"/>
      <c r="F18" s="130"/>
      <c r="H18" s="125"/>
    </row>
    <row r="19" spans="1:10" s="4" customFormat="1" ht="21.95" customHeight="1" x14ac:dyDescent="0.25">
      <c r="A19" s="35"/>
      <c r="C19" s="51"/>
      <c r="D19" s="32"/>
      <c r="E19" s="2"/>
      <c r="F19" s="7"/>
      <c r="G19"/>
      <c r="H19" s="76"/>
    </row>
    <row r="20" spans="1:10" s="4" customFormat="1" x14ac:dyDescent="0.25">
      <c r="A20" s="35"/>
      <c r="B20" s="31" t="s">
        <v>6</v>
      </c>
      <c r="C20" s="4" t="s">
        <v>144</v>
      </c>
      <c r="D20" s="32"/>
      <c r="E20" s="2"/>
      <c r="F20" s="7"/>
      <c r="G20"/>
      <c r="H20" s="76"/>
    </row>
    <row r="21" spans="1:10" x14ac:dyDescent="0.25">
      <c r="B21" s="116"/>
      <c r="C21" s="117" t="s">
        <v>104</v>
      </c>
      <c r="D21" s="19"/>
      <c r="E21" s="10" t="s">
        <v>16</v>
      </c>
      <c r="F21" s="79">
        <f>IF(+D21&gt;1,25,(D21*25))</f>
        <v>0</v>
      </c>
      <c r="G21" s="44"/>
      <c r="H21" s="24"/>
      <c r="J21" s="37"/>
    </row>
    <row r="22" spans="1:10" x14ac:dyDescent="0.25">
      <c r="B22" s="116"/>
      <c r="C22" s="117" t="s">
        <v>105</v>
      </c>
      <c r="D22" s="19"/>
      <c r="E22" s="10" t="s">
        <v>15</v>
      </c>
      <c r="F22" s="79">
        <f>IF(+D22&gt;1,50,(D22*50))</f>
        <v>0</v>
      </c>
      <c r="G22" s="4"/>
      <c r="H22" s="24"/>
      <c r="J22" s="13"/>
    </row>
    <row r="23" spans="1:10" x14ac:dyDescent="0.25">
      <c r="B23" s="116"/>
      <c r="C23" s="117" t="s">
        <v>113</v>
      </c>
      <c r="D23" s="19"/>
      <c r="E23" s="10" t="s">
        <v>11</v>
      </c>
      <c r="F23" s="79">
        <f>IF(+D23&gt;1,75,(D23*75))</f>
        <v>0</v>
      </c>
      <c r="G23" s="4"/>
      <c r="H23" s="24"/>
      <c r="J23" s="13"/>
    </row>
    <row r="24" spans="1:10" x14ac:dyDescent="0.25">
      <c r="B24" s="116"/>
      <c r="C24" s="117" t="s">
        <v>108</v>
      </c>
      <c r="D24" s="19"/>
      <c r="E24" s="10" t="s">
        <v>17</v>
      </c>
      <c r="F24" s="79">
        <f>IF(+D24&gt;1,100,(D24*100))</f>
        <v>0</v>
      </c>
      <c r="G24" s="117" t="s">
        <v>28</v>
      </c>
      <c r="H24" s="24"/>
    </row>
    <row r="25" spans="1:10" s="105" customFormat="1" x14ac:dyDescent="0.25">
      <c r="A25" s="104"/>
      <c r="B25" s="116"/>
      <c r="C25" s="135" t="s">
        <v>89</v>
      </c>
      <c r="D25" s="122"/>
      <c r="E25" s="127"/>
      <c r="F25" s="130"/>
      <c r="H25" s="125"/>
    </row>
    <row r="26" spans="1:10" s="4" customFormat="1" ht="21.95" customHeight="1" x14ac:dyDescent="0.25">
      <c r="A26" s="35"/>
      <c r="C26" s="51"/>
      <c r="D26" s="32"/>
      <c r="E26" s="2"/>
      <c r="F26" s="7"/>
      <c r="G26"/>
      <c r="H26" s="76"/>
    </row>
    <row r="27" spans="1:10" s="4" customFormat="1" x14ac:dyDescent="0.25">
      <c r="A27" s="134"/>
      <c r="B27" s="31" t="s">
        <v>8</v>
      </c>
      <c r="C27" s="4" t="s">
        <v>145</v>
      </c>
      <c r="D27" s="32"/>
      <c r="E27" s="2"/>
      <c r="F27" s="7"/>
      <c r="G27"/>
      <c r="H27" s="76"/>
    </row>
    <row r="28" spans="1:10" x14ac:dyDescent="0.25">
      <c r="B28" s="116"/>
      <c r="C28" s="117" t="s">
        <v>104</v>
      </c>
      <c r="D28" s="19"/>
      <c r="E28" s="10" t="s">
        <v>16</v>
      </c>
      <c r="F28" s="79">
        <f>IF(+D28&gt;1,25,(D28*25))</f>
        <v>0</v>
      </c>
      <c r="G28" s="44"/>
      <c r="H28" s="24"/>
      <c r="J28" s="37"/>
    </row>
    <row r="29" spans="1:10" x14ac:dyDescent="0.25">
      <c r="B29" s="116"/>
      <c r="C29" s="117" t="s">
        <v>105</v>
      </c>
      <c r="D29" s="19"/>
      <c r="E29" s="10" t="s">
        <v>15</v>
      </c>
      <c r="F29" s="79">
        <f>IF(+D29&gt;1,50,(D29*50))</f>
        <v>0</v>
      </c>
      <c r="G29" s="4"/>
      <c r="H29" s="24"/>
      <c r="J29" s="13"/>
    </row>
    <row r="30" spans="1:10" x14ac:dyDescent="0.25">
      <c r="B30" s="116"/>
      <c r="C30" s="117" t="s">
        <v>113</v>
      </c>
      <c r="D30" s="19"/>
      <c r="E30" s="10" t="s">
        <v>11</v>
      </c>
      <c r="F30" s="79">
        <f>IF(+D30&gt;1,75,(D30*75))</f>
        <v>0</v>
      </c>
      <c r="G30" s="4"/>
      <c r="H30" s="24"/>
      <c r="J30" s="13"/>
    </row>
    <row r="31" spans="1:10" x14ac:dyDescent="0.25">
      <c r="B31" s="116"/>
      <c r="C31" s="117" t="s">
        <v>108</v>
      </c>
      <c r="D31" s="19"/>
      <c r="E31" s="10" t="s">
        <v>17</v>
      </c>
      <c r="F31" s="79">
        <f>IF(+D31&gt;1,100,(D31*100))</f>
        <v>0</v>
      </c>
      <c r="G31" s="117" t="s">
        <v>28</v>
      </c>
      <c r="H31" s="24"/>
    </row>
    <row r="32" spans="1:10" s="105" customFormat="1" x14ac:dyDescent="0.25">
      <c r="A32" s="104"/>
      <c r="B32" s="116"/>
      <c r="C32" s="135" t="s">
        <v>89</v>
      </c>
      <c r="D32" s="122"/>
      <c r="E32" s="127"/>
      <c r="F32" s="130"/>
      <c r="H32" s="125"/>
    </row>
    <row r="33" spans="1:8" x14ac:dyDescent="0.25">
      <c r="B33" s="3"/>
      <c r="C33" s="97"/>
      <c r="D33" s="36"/>
      <c r="E33" s="133"/>
      <c r="F33" s="72"/>
      <c r="G33" s="44"/>
      <c r="H33" s="38"/>
    </row>
    <row r="34" spans="1:8" s="4" customFormat="1" x14ac:dyDescent="0.25">
      <c r="A34" s="134"/>
      <c r="B34" s="31" t="s">
        <v>9</v>
      </c>
      <c r="C34" s="4" t="s">
        <v>114</v>
      </c>
      <c r="D34" s="19"/>
      <c r="E34" s="10" t="s">
        <v>5</v>
      </c>
      <c r="F34" s="79">
        <f>IF(+D34&gt;25,125,(D34*5))</f>
        <v>0</v>
      </c>
      <c r="G34" s="4" t="s">
        <v>51</v>
      </c>
      <c r="H34" s="24"/>
    </row>
    <row r="35" spans="1:8" s="4" customFormat="1" x14ac:dyDescent="0.25">
      <c r="A35" s="134"/>
      <c r="B35" s="31"/>
      <c r="C35" s="135" t="s">
        <v>89</v>
      </c>
      <c r="D35" s="36"/>
      <c r="E35" s="10"/>
      <c r="F35" s="72"/>
      <c r="H35" s="95"/>
    </row>
    <row r="36" spans="1:8" s="4" customFormat="1" x14ac:dyDescent="0.25">
      <c r="A36" s="134"/>
      <c r="B36" s="31"/>
      <c r="D36" s="36"/>
      <c r="E36" s="10"/>
      <c r="F36" s="72"/>
      <c r="H36" s="95"/>
    </row>
    <row r="37" spans="1:8" s="4" customFormat="1" x14ac:dyDescent="0.25">
      <c r="A37" s="134"/>
      <c r="B37" s="31" t="s">
        <v>10</v>
      </c>
      <c r="C37" s="4" t="s">
        <v>115</v>
      </c>
      <c r="D37" s="19"/>
      <c r="E37" s="10" t="s">
        <v>5</v>
      </c>
      <c r="F37" s="79">
        <f>IF(+D37&gt;25,125,(D37*5))</f>
        <v>0</v>
      </c>
      <c r="G37" s="4" t="s">
        <v>51</v>
      </c>
      <c r="H37" s="24"/>
    </row>
    <row r="38" spans="1:8" s="4" customFormat="1" x14ac:dyDescent="0.25">
      <c r="A38" s="134"/>
      <c r="B38" s="31"/>
      <c r="C38" s="135" t="s">
        <v>89</v>
      </c>
      <c r="D38" s="36"/>
      <c r="E38" s="10"/>
      <c r="F38" s="72"/>
      <c r="H38" s="95"/>
    </row>
    <row r="39" spans="1:8" s="4" customFormat="1" x14ac:dyDescent="0.25">
      <c r="A39" s="134"/>
      <c r="B39" s="31"/>
      <c r="D39" s="36"/>
      <c r="E39" s="10"/>
      <c r="F39" s="72"/>
      <c r="H39" s="95"/>
    </row>
    <row r="40" spans="1:8" s="4" customFormat="1" ht="16.5" thickBot="1" x14ac:dyDescent="0.3">
      <c r="A40" s="35"/>
      <c r="C40" s="10" t="s">
        <v>146</v>
      </c>
      <c r="D40" s="5"/>
      <c r="E40" s="10"/>
      <c r="F40" s="6">
        <f>SUM(F5:F37)</f>
        <v>0</v>
      </c>
      <c r="H40" s="20">
        <f>SUM(H5:H34)</f>
        <v>0</v>
      </c>
    </row>
    <row r="41" spans="1:8" s="4" customFormat="1" x14ac:dyDescent="0.25">
      <c r="A41" s="35"/>
      <c r="D41" s="5"/>
      <c r="E41" s="10"/>
      <c r="F41" s="5"/>
    </row>
    <row r="42" spans="1:8" s="4" customFormat="1" x14ac:dyDescent="0.25">
      <c r="A42" s="35"/>
      <c r="D42" s="5"/>
      <c r="E42" s="10"/>
      <c r="F42" s="5"/>
    </row>
    <row r="43" spans="1:8" s="4" customFormat="1" x14ac:dyDescent="0.25">
      <c r="A43" s="35"/>
      <c r="D43" s="5"/>
      <c r="E43" s="10"/>
      <c r="F43" s="5"/>
    </row>
    <row r="44" spans="1:8" s="4" customFormat="1" x14ac:dyDescent="0.25">
      <c r="A44" s="35"/>
      <c r="D44" s="5"/>
      <c r="E44" s="10"/>
      <c r="F44" s="5"/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rowBreaks count="1" manualBreakCount="1">
    <brk id="26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" sqref="C1:G1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  <col min="8" max="8" width="13" customWidth="1"/>
  </cols>
  <sheetData>
    <row r="1" spans="1:10" ht="53.25" customHeight="1" thickBot="1" x14ac:dyDescent="0.25">
      <c r="C1" s="141" t="s">
        <v>154</v>
      </c>
      <c r="D1" s="155"/>
      <c r="E1" s="155"/>
      <c r="F1" s="155"/>
      <c r="G1" s="155"/>
      <c r="H1" s="40"/>
    </row>
    <row r="2" spans="1:10" ht="54.95" customHeight="1" x14ac:dyDescent="0.25">
      <c r="C2" s="156" t="s">
        <v>87</v>
      </c>
      <c r="D2" s="156"/>
      <c r="E2" s="156"/>
      <c r="F2" s="156"/>
      <c r="G2" s="156"/>
      <c r="H2" s="42" t="s">
        <v>50</v>
      </c>
    </row>
    <row r="3" spans="1:10" s="27" customFormat="1" ht="18" x14ac:dyDescent="0.25">
      <c r="A3" s="26" t="s">
        <v>26</v>
      </c>
      <c r="B3" s="27" t="s">
        <v>147</v>
      </c>
      <c r="D3" s="29"/>
      <c r="E3" s="52"/>
      <c r="F3" s="29"/>
      <c r="H3" s="41"/>
    </row>
    <row r="4" spans="1:10" s="4" customFormat="1" x14ac:dyDescent="0.25">
      <c r="A4" s="35"/>
      <c r="B4" s="31" t="s">
        <v>2</v>
      </c>
      <c r="C4" s="4" t="s">
        <v>116</v>
      </c>
      <c r="D4" s="32"/>
      <c r="E4" s="2"/>
      <c r="F4" s="7"/>
      <c r="G4"/>
      <c r="H4" s="24"/>
    </row>
    <row r="5" spans="1:10" x14ac:dyDescent="0.25">
      <c r="B5" s="116"/>
      <c r="C5" s="117" t="s">
        <v>90</v>
      </c>
      <c r="D5" s="19"/>
      <c r="E5" s="10" t="s">
        <v>21</v>
      </c>
      <c r="F5" s="79">
        <f>IF(+D5&gt;1,20,(D5*20))</f>
        <v>0</v>
      </c>
      <c r="G5" s="4"/>
      <c r="H5" s="24"/>
      <c r="J5" s="13"/>
    </row>
    <row r="6" spans="1:10" x14ac:dyDescent="0.25">
      <c r="B6" s="116"/>
      <c r="C6" s="117" t="s">
        <v>91</v>
      </c>
      <c r="D6" s="19"/>
      <c r="E6" s="10" t="s">
        <v>77</v>
      </c>
      <c r="F6" s="79">
        <f>IF(+D6&gt;1,35,(D6*35))</f>
        <v>0</v>
      </c>
      <c r="G6" s="4"/>
      <c r="H6" s="24"/>
      <c r="J6" s="13"/>
    </row>
    <row r="7" spans="1:10" x14ac:dyDescent="0.25">
      <c r="B7" s="116"/>
      <c r="C7" s="117" t="s">
        <v>117</v>
      </c>
      <c r="D7" s="19"/>
      <c r="E7" s="10" t="s">
        <v>15</v>
      </c>
      <c r="F7" s="79">
        <f>IF(+D7&gt;1,50,(D7*50))</f>
        <v>0</v>
      </c>
      <c r="G7" s="117" t="s">
        <v>130</v>
      </c>
      <c r="H7" s="24"/>
    </row>
    <row r="8" spans="1:10" s="105" customFormat="1" x14ac:dyDescent="0.25">
      <c r="A8" s="104"/>
      <c r="B8" s="116"/>
      <c r="C8" s="135" t="s">
        <v>89</v>
      </c>
      <c r="D8" s="122"/>
      <c r="E8" s="127"/>
      <c r="F8" s="130"/>
      <c r="H8" s="125"/>
    </row>
    <row r="9" spans="1:10" x14ac:dyDescent="0.25">
      <c r="B9" s="3"/>
      <c r="C9" s="74"/>
      <c r="D9" s="32"/>
      <c r="F9" s="7"/>
      <c r="H9" s="76"/>
    </row>
    <row r="10" spans="1:10" s="4" customFormat="1" x14ac:dyDescent="0.25">
      <c r="A10" s="134"/>
      <c r="B10" s="31" t="s">
        <v>3</v>
      </c>
      <c r="C10" s="4" t="s">
        <v>148</v>
      </c>
      <c r="D10" s="32"/>
      <c r="E10" s="2"/>
      <c r="F10" s="7"/>
      <c r="G10"/>
      <c r="H10" s="24"/>
    </row>
    <row r="11" spans="1:10" x14ac:dyDescent="0.25">
      <c r="B11" s="116"/>
      <c r="C11" s="117" t="s">
        <v>104</v>
      </c>
      <c r="D11" s="19"/>
      <c r="E11" s="10" t="s">
        <v>21</v>
      </c>
      <c r="F11" s="79">
        <f>IF(+D11&gt;1,20,(D11*20))</f>
        <v>0</v>
      </c>
      <c r="G11" s="4"/>
      <c r="H11" s="24"/>
      <c r="J11" s="13"/>
    </row>
    <row r="12" spans="1:10" x14ac:dyDescent="0.25">
      <c r="B12" s="116"/>
      <c r="C12" s="117" t="s">
        <v>105</v>
      </c>
      <c r="D12" s="19"/>
      <c r="E12" s="10" t="s">
        <v>77</v>
      </c>
      <c r="F12" s="79">
        <f>IF(+D12&gt;1,35,(D12*35))</f>
        <v>0</v>
      </c>
      <c r="G12" s="4"/>
      <c r="H12" s="24"/>
      <c r="J12" s="13"/>
    </row>
    <row r="13" spans="1:10" x14ac:dyDescent="0.25">
      <c r="B13" s="116"/>
      <c r="C13" s="117" t="s">
        <v>118</v>
      </c>
      <c r="D13" s="19"/>
      <c r="E13" s="10" t="s">
        <v>15</v>
      </c>
      <c r="F13" s="79">
        <f>IF(+D13&gt;1,50,(D13*50))</f>
        <v>0</v>
      </c>
      <c r="G13" s="117" t="s">
        <v>130</v>
      </c>
      <c r="H13" s="24"/>
    </row>
    <row r="14" spans="1:10" s="105" customFormat="1" x14ac:dyDescent="0.25">
      <c r="A14" s="104"/>
      <c r="B14" s="116"/>
      <c r="C14" s="135" t="s">
        <v>89</v>
      </c>
      <c r="D14" s="122"/>
      <c r="E14" s="127"/>
      <c r="F14" s="130"/>
      <c r="H14" s="125"/>
    </row>
    <row r="15" spans="1:10" x14ac:dyDescent="0.25">
      <c r="B15" s="3"/>
      <c r="C15" s="74"/>
      <c r="D15" s="32"/>
      <c r="F15" s="7"/>
      <c r="H15" s="76"/>
    </row>
    <row r="16" spans="1:10" s="4" customFormat="1" x14ac:dyDescent="0.25">
      <c r="A16" s="134"/>
      <c r="B16" s="31" t="s">
        <v>6</v>
      </c>
      <c r="C16" s="4" t="s">
        <v>149</v>
      </c>
      <c r="D16" s="32"/>
      <c r="E16" s="2"/>
      <c r="F16" s="7"/>
      <c r="G16"/>
      <c r="H16" s="24"/>
    </row>
    <row r="17" spans="1:10" x14ac:dyDescent="0.25">
      <c r="B17" s="116"/>
      <c r="C17" s="117" t="s">
        <v>104</v>
      </c>
      <c r="D17" s="19"/>
      <c r="E17" s="10" t="s">
        <v>20</v>
      </c>
      <c r="F17" s="79">
        <f>IF(+D17&gt;1,10,(D17*10))</f>
        <v>0</v>
      </c>
      <c r="G17" s="4"/>
      <c r="H17" s="24"/>
      <c r="J17" s="13"/>
    </row>
    <row r="18" spans="1:10" x14ac:dyDescent="0.25">
      <c r="B18" s="116"/>
      <c r="C18" s="117" t="s">
        <v>105</v>
      </c>
      <c r="D18" s="19"/>
      <c r="E18" s="10" t="s">
        <v>21</v>
      </c>
      <c r="F18" s="79">
        <f>IF(+D18&gt;1,20,(D18*20))</f>
        <v>0</v>
      </c>
      <c r="G18" s="4"/>
      <c r="H18" s="24"/>
      <c r="J18" s="13"/>
    </row>
    <row r="19" spans="1:10" x14ac:dyDescent="0.25">
      <c r="B19" s="116"/>
      <c r="C19" s="117" t="s">
        <v>113</v>
      </c>
      <c r="D19" s="19"/>
      <c r="E19" s="10" t="s">
        <v>22</v>
      </c>
      <c r="F19" s="79">
        <f>IF(+D19&gt;1,30,(D19*30))</f>
        <v>0</v>
      </c>
      <c r="H19" s="24"/>
    </row>
    <row r="20" spans="1:10" x14ac:dyDescent="0.25">
      <c r="B20" s="116"/>
      <c r="C20" s="117" t="s">
        <v>108</v>
      </c>
      <c r="D20" s="19"/>
      <c r="E20" s="10" t="s">
        <v>15</v>
      </c>
      <c r="F20" s="79">
        <f>IF(+D20&gt;1,50,(D20*50))</f>
        <v>0</v>
      </c>
      <c r="G20" s="117" t="s">
        <v>130</v>
      </c>
      <c r="H20" s="95"/>
    </row>
    <row r="21" spans="1:10" s="105" customFormat="1" x14ac:dyDescent="0.25">
      <c r="A21" s="104"/>
      <c r="B21" s="116"/>
      <c r="C21" s="135" t="s">
        <v>89</v>
      </c>
      <c r="D21" s="122"/>
      <c r="E21" s="127"/>
      <c r="F21" s="130"/>
      <c r="H21" s="125"/>
    </row>
    <row r="22" spans="1:10" x14ac:dyDescent="0.25">
      <c r="B22" s="3"/>
      <c r="C22" s="74"/>
      <c r="D22" s="32"/>
      <c r="F22" s="7"/>
      <c r="H22" s="76"/>
    </row>
    <row r="23" spans="1:10" s="4" customFormat="1" x14ac:dyDescent="0.25">
      <c r="A23" s="35"/>
      <c r="B23" s="31" t="s">
        <v>8</v>
      </c>
      <c r="C23" s="4" t="s">
        <v>119</v>
      </c>
      <c r="D23" s="19"/>
      <c r="E23" s="10" t="s">
        <v>5</v>
      </c>
      <c r="F23" s="79">
        <f>IF(+D23&gt;25,125,(D23*5))</f>
        <v>0</v>
      </c>
      <c r="G23" s="4" t="s">
        <v>51</v>
      </c>
      <c r="H23" s="24"/>
    </row>
    <row r="24" spans="1:10" x14ac:dyDescent="0.25">
      <c r="B24" s="3"/>
      <c r="C24" s="135" t="s">
        <v>89</v>
      </c>
      <c r="D24" s="32"/>
      <c r="F24" s="7"/>
      <c r="H24" s="73"/>
    </row>
    <row r="25" spans="1:10" x14ac:dyDescent="0.25">
      <c r="B25" s="3"/>
      <c r="C25" s="74"/>
      <c r="D25" s="32"/>
      <c r="F25" s="7"/>
      <c r="H25" s="73"/>
    </row>
    <row r="26" spans="1:10" s="4" customFormat="1" x14ac:dyDescent="0.25">
      <c r="A26" s="46"/>
      <c r="B26" s="31" t="s">
        <v>55</v>
      </c>
      <c r="C26" s="4" t="s">
        <v>120</v>
      </c>
      <c r="D26" s="19"/>
      <c r="E26" s="10" t="s">
        <v>5</v>
      </c>
      <c r="F26" s="79">
        <f>IF(+D26&gt;25,125,(D26*5))</f>
        <v>0</v>
      </c>
      <c r="G26" s="4" t="s">
        <v>51</v>
      </c>
      <c r="H26" s="76"/>
    </row>
    <row r="27" spans="1:10" x14ac:dyDescent="0.25">
      <c r="B27" s="3"/>
      <c r="C27" s="135" t="s">
        <v>89</v>
      </c>
      <c r="D27" s="32"/>
      <c r="F27" s="7"/>
      <c r="H27" s="73"/>
    </row>
    <row r="28" spans="1:10" s="39" customFormat="1" x14ac:dyDescent="0.25">
      <c r="A28" s="80"/>
      <c r="B28" s="81"/>
      <c r="C28" s="82"/>
      <c r="D28" s="70"/>
      <c r="E28" s="71"/>
      <c r="F28" s="72"/>
      <c r="H28" s="73"/>
    </row>
    <row r="29" spans="1:10" s="4" customFormat="1" x14ac:dyDescent="0.25">
      <c r="A29" s="46"/>
      <c r="B29" s="31" t="s">
        <v>10</v>
      </c>
      <c r="C29" s="4" t="s">
        <v>121</v>
      </c>
      <c r="D29" s="19"/>
      <c r="E29" s="10" t="s">
        <v>5</v>
      </c>
      <c r="F29" s="79">
        <f>IF(+D29&gt;25,125,(D29*5))</f>
        <v>0</v>
      </c>
      <c r="G29" s="4" t="s">
        <v>51</v>
      </c>
      <c r="H29" s="24"/>
    </row>
    <row r="30" spans="1:10" s="4" customFormat="1" x14ac:dyDescent="0.25">
      <c r="A30" s="46"/>
      <c r="B30" s="31"/>
      <c r="C30" s="135" t="s">
        <v>89</v>
      </c>
      <c r="D30" s="36"/>
      <c r="E30" s="45"/>
      <c r="F30" s="72"/>
      <c r="H30" s="53"/>
    </row>
    <row r="31" spans="1:10" x14ac:dyDescent="0.25">
      <c r="B31" s="3"/>
      <c r="C31" s="74"/>
      <c r="D31" s="32"/>
      <c r="F31" s="7"/>
      <c r="H31" s="73"/>
    </row>
    <row r="32" spans="1:10" s="4" customFormat="1" x14ac:dyDescent="0.25">
      <c r="A32" s="46"/>
      <c r="B32" s="31" t="s">
        <v>18</v>
      </c>
      <c r="C32" s="4" t="s">
        <v>122</v>
      </c>
      <c r="D32" s="19"/>
      <c r="E32" s="10" t="s">
        <v>5</v>
      </c>
      <c r="F32" s="79">
        <f>IF(+D32&gt;25,125,(D32*5))</f>
        <v>0</v>
      </c>
      <c r="G32" s="4" t="s">
        <v>51</v>
      </c>
      <c r="H32" s="24"/>
    </row>
    <row r="33" spans="1:10" x14ac:dyDescent="0.25">
      <c r="B33" s="3"/>
      <c r="C33" s="135" t="s">
        <v>89</v>
      </c>
      <c r="D33" s="32"/>
      <c r="F33" s="7"/>
      <c r="H33" s="73"/>
    </row>
    <row r="34" spans="1:10" x14ac:dyDescent="0.25">
      <c r="B34" s="3"/>
      <c r="C34" s="74"/>
      <c r="D34" s="32"/>
      <c r="F34" s="7"/>
      <c r="H34" s="73"/>
    </row>
    <row r="35" spans="1:10" s="4" customFormat="1" x14ac:dyDescent="0.25">
      <c r="A35" s="46"/>
      <c r="B35" s="31" t="s">
        <v>19</v>
      </c>
      <c r="C35" s="4" t="s">
        <v>123</v>
      </c>
      <c r="D35" s="32"/>
      <c r="E35" s="2"/>
      <c r="F35" s="7"/>
      <c r="H35" s="76"/>
    </row>
    <row r="36" spans="1:10" x14ac:dyDescent="0.25">
      <c r="B36" s="3"/>
      <c r="C36" s="4" t="s">
        <v>124</v>
      </c>
      <c r="D36" s="19"/>
      <c r="E36" s="10" t="s">
        <v>21</v>
      </c>
      <c r="F36" s="79">
        <f>IF(+D36&gt;1,20,(D36*20))</f>
        <v>0</v>
      </c>
      <c r="G36" s="4"/>
      <c r="H36" s="24"/>
      <c r="J36" s="13"/>
    </row>
    <row r="37" spans="1:10" x14ac:dyDescent="0.25">
      <c r="B37" s="3"/>
      <c r="C37" s="4" t="s">
        <v>56</v>
      </c>
      <c r="D37" s="19"/>
      <c r="E37" s="10" t="s">
        <v>77</v>
      </c>
      <c r="F37" s="79">
        <f>IF(+D37&gt;1,35,(D37*35))</f>
        <v>0</v>
      </c>
      <c r="G37" s="4"/>
      <c r="H37" s="24"/>
      <c r="J37" s="13"/>
    </row>
    <row r="38" spans="1:10" x14ac:dyDescent="0.25">
      <c r="B38" s="3"/>
      <c r="C38" s="4" t="s">
        <v>57</v>
      </c>
      <c r="D38" s="19"/>
      <c r="E38" s="10" t="s">
        <v>15</v>
      </c>
      <c r="F38" s="79">
        <f>IF(+D38&gt;1,50,(D38*50))</f>
        <v>0</v>
      </c>
      <c r="G38" s="4" t="s">
        <v>130</v>
      </c>
      <c r="H38" s="24"/>
      <c r="J38" s="13"/>
    </row>
    <row r="39" spans="1:10" x14ac:dyDescent="0.25">
      <c r="B39" s="3"/>
      <c r="C39" s="135" t="s">
        <v>89</v>
      </c>
      <c r="D39" s="32"/>
      <c r="F39" s="7"/>
      <c r="H39" s="73"/>
    </row>
    <row r="40" spans="1:10" x14ac:dyDescent="0.25">
      <c r="B40" s="3"/>
      <c r="C40" s="74"/>
      <c r="D40" s="32"/>
      <c r="F40" s="7"/>
      <c r="H40" s="73"/>
    </row>
    <row r="41" spans="1:10" s="4" customFormat="1" ht="16.5" thickBot="1" x14ac:dyDescent="0.3">
      <c r="A41" s="46"/>
      <c r="C41" s="10" t="s">
        <v>150</v>
      </c>
      <c r="D41" s="5"/>
      <c r="E41" s="10"/>
      <c r="F41" s="6">
        <f>SUM(F9:F40)</f>
        <v>0</v>
      </c>
      <c r="H41" s="20">
        <f>SUM(H9:H40)</f>
        <v>0</v>
      </c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C1" sqref="C1:G1"/>
    </sheetView>
  </sheetViews>
  <sheetFormatPr defaultColWidth="8.85546875" defaultRowHeight="15.75" x14ac:dyDescent="0.25"/>
  <cols>
    <col min="1" max="1" width="4.7109375" style="35" customWidth="1"/>
    <col min="2" max="2" width="4.85546875" style="4" customWidth="1"/>
    <col min="3" max="3" width="80.7109375" style="4" customWidth="1"/>
    <col min="4" max="4" width="5.7109375" style="5" customWidth="1"/>
    <col min="5" max="5" width="14.85546875" style="10" bestFit="1" customWidth="1"/>
    <col min="6" max="6" width="5.7109375" style="5" customWidth="1"/>
    <col min="7" max="7" width="15.85546875" style="4" bestFit="1" customWidth="1"/>
    <col min="8" max="8" width="13" style="4" customWidth="1"/>
    <col min="9" max="16384" width="8.85546875" style="4"/>
  </cols>
  <sheetData>
    <row r="1" spans="1:8" customFormat="1" ht="53.25" customHeight="1" thickBot="1" x14ac:dyDescent="0.25">
      <c r="A1" s="1"/>
      <c r="C1" s="141" t="s">
        <v>154</v>
      </c>
      <c r="D1" s="155"/>
      <c r="E1" s="155"/>
      <c r="F1" s="155"/>
      <c r="G1" s="155"/>
      <c r="H1" s="40"/>
    </row>
    <row r="2" spans="1:8" customFormat="1" ht="54.95" customHeight="1" x14ac:dyDescent="0.25">
      <c r="A2" s="1"/>
      <c r="C2" s="157" t="s">
        <v>87</v>
      </c>
      <c r="D2" s="157"/>
      <c r="E2" s="157"/>
      <c r="F2" s="157"/>
      <c r="G2" s="157"/>
      <c r="H2" s="42" t="s">
        <v>50</v>
      </c>
    </row>
    <row r="3" spans="1:8" s="27" customFormat="1" ht="18" x14ac:dyDescent="0.25">
      <c r="A3" s="26" t="s">
        <v>27</v>
      </c>
      <c r="B3" s="27" t="s">
        <v>86</v>
      </c>
      <c r="D3" s="29"/>
      <c r="E3" s="52"/>
      <c r="F3" s="29"/>
      <c r="H3" s="41"/>
    </row>
    <row r="4" spans="1:8" x14ac:dyDescent="0.25">
      <c r="H4" s="38"/>
    </row>
    <row r="5" spans="1:8" ht="17.25" customHeight="1" x14ac:dyDescent="0.25">
      <c r="B5" s="31" t="s">
        <v>2</v>
      </c>
      <c r="C5" s="4" t="s">
        <v>125</v>
      </c>
      <c r="D5" s="161"/>
      <c r="E5" s="10" t="s">
        <v>25</v>
      </c>
      <c r="F5" s="79">
        <f>IF(+D5&gt;12,120,(D5*10))</f>
        <v>0</v>
      </c>
      <c r="G5" s="4" t="s">
        <v>14</v>
      </c>
      <c r="H5" s="24"/>
    </row>
    <row r="6" spans="1:8" x14ac:dyDescent="0.25">
      <c r="A6" s="46"/>
      <c r="B6" s="31"/>
      <c r="C6" s="135" t="s">
        <v>89</v>
      </c>
      <c r="D6" s="7"/>
      <c r="F6" s="36"/>
      <c r="H6" s="38"/>
    </row>
    <row r="7" spans="1:8" ht="15" customHeight="1" x14ac:dyDescent="0.25">
      <c r="B7" s="31"/>
      <c r="D7" s="36"/>
      <c r="F7" s="7"/>
      <c r="H7" s="38"/>
    </row>
    <row r="8" spans="1:8" ht="15.75" customHeight="1" x14ac:dyDescent="0.25">
      <c r="A8" s="46"/>
      <c r="B8" s="31" t="s">
        <v>3</v>
      </c>
      <c r="C8" s="4" t="s">
        <v>126</v>
      </c>
      <c r="D8" s="161"/>
      <c r="E8" s="10" t="s">
        <v>25</v>
      </c>
      <c r="F8" s="79">
        <f>IF(+D8&gt;12,120,(D8*10))</f>
        <v>0</v>
      </c>
      <c r="G8" s="4" t="s">
        <v>14</v>
      </c>
      <c r="H8" s="24"/>
    </row>
    <row r="9" spans="1:8" x14ac:dyDescent="0.25">
      <c r="A9" s="46"/>
      <c r="B9" s="31"/>
      <c r="C9" s="135" t="s">
        <v>89</v>
      </c>
      <c r="D9" s="7"/>
      <c r="F9" s="36"/>
      <c r="H9" s="38"/>
    </row>
    <row r="10" spans="1:8" ht="15" customHeight="1" x14ac:dyDescent="0.25">
      <c r="A10" s="46"/>
      <c r="B10" s="31"/>
      <c r="D10" s="36"/>
      <c r="F10" s="7"/>
      <c r="H10" s="38"/>
    </row>
    <row r="11" spans="1:8" ht="15.75" customHeight="1" x14ac:dyDescent="0.25">
      <c r="A11" s="46"/>
      <c r="B11" s="31" t="s">
        <v>6</v>
      </c>
      <c r="C11" s="4" t="s">
        <v>127</v>
      </c>
      <c r="D11" s="161"/>
      <c r="E11" s="10" t="s">
        <v>16</v>
      </c>
      <c r="F11" s="79">
        <f>IF(+D11&gt;1,25,(D11*25))</f>
        <v>0</v>
      </c>
      <c r="G11" s="4" t="s">
        <v>45</v>
      </c>
      <c r="H11" s="24"/>
    </row>
    <row r="12" spans="1:8" x14ac:dyDescent="0.25">
      <c r="A12" s="46"/>
      <c r="B12" s="31"/>
      <c r="C12" s="135" t="s">
        <v>89</v>
      </c>
      <c r="D12" s="7"/>
      <c r="F12" s="36"/>
      <c r="H12" s="38"/>
    </row>
    <row r="13" spans="1:8" ht="15" customHeight="1" x14ac:dyDescent="0.25">
      <c r="A13" s="46"/>
      <c r="B13" s="31"/>
      <c r="D13" s="36"/>
      <c r="F13" s="7"/>
      <c r="H13" s="38"/>
    </row>
    <row r="14" spans="1:8" ht="15" customHeight="1" x14ac:dyDescent="0.25">
      <c r="A14" s="46"/>
      <c r="B14" s="31" t="s">
        <v>8</v>
      </c>
      <c r="C14" s="4" t="s">
        <v>128</v>
      </c>
      <c r="D14" s="161"/>
      <c r="E14" s="10" t="s">
        <v>16</v>
      </c>
      <c r="F14" s="79">
        <f>IF(+D14&gt;1,25,(D14*25))</f>
        <v>0</v>
      </c>
      <c r="G14" s="4" t="s">
        <v>45</v>
      </c>
      <c r="H14" s="24"/>
    </row>
    <row r="15" spans="1:8" x14ac:dyDescent="0.25">
      <c r="A15" s="46"/>
      <c r="B15" s="31"/>
      <c r="C15" s="135" t="s">
        <v>89</v>
      </c>
      <c r="D15" s="7"/>
      <c r="F15" s="36"/>
      <c r="H15" s="38"/>
    </row>
    <row r="16" spans="1:8" ht="15" customHeight="1" x14ac:dyDescent="0.25">
      <c r="A16" s="46"/>
      <c r="B16" s="31"/>
      <c r="D16" s="36"/>
      <c r="F16" s="7"/>
      <c r="H16" s="38"/>
    </row>
    <row r="17" spans="1:8" ht="15" customHeight="1" x14ac:dyDescent="0.25">
      <c r="B17" s="31" t="s">
        <v>9</v>
      </c>
      <c r="C17" s="4" t="s">
        <v>129</v>
      </c>
      <c r="D17" s="161"/>
      <c r="E17" s="10" t="s">
        <v>16</v>
      </c>
      <c r="F17" s="79">
        <f>IF(+D17&gt;1,25,(D17*25))</f>
        <v>0</v>
      </c>
      <c r="G17" s="4" t="s">
        <v>45</v>
      </c>
      <c r="H17" s="24"/>
    </row>
    <row r="18" spans="1:8" x14ac:dyDescent="0.25">
      <c r="A18" s="46"/>
      <c r="B18" s="31"/>
      <c r="C18" s="135" t="s">
        <v>89</v>
      </c>
      <c r="D18" s="7"/>
      <c r="F18" s="36"/>
      <c r="H18" s="38"/>
    </row>
    <row r="19" spans="1:8" ht="15" customHeight="1" x14ac:dyDescent="0.25">
      <c r="B19" s="31"/>
      <c r="C19" s="61"/>
      <c r="D19" s="7"/>
      <c r="F19" s="36"/>
      <c r="H19" s="38"/>
    </row>
    <row r="20" spans="1:8" ht="15" customHeight="1" x14ac:dyDescent="0.25">
      <c r="A20" s="46"/>
      <c r="B20" s="31"/>
      <c r="C20" s="61"/>
      <c r="D20" s="7"/>
      <c r="F20" s="7"/>
      <c r="H20" s="53"/>
    </row>
    <row r="21" spans="1:8" ht="16.5" thickBot="1" x14ac:dyDescent="0.3">
      <c r="C21" s="10" t="s">
        <v>131</v>
      </c>
      <c r="F21" s="6">
        <f>SUM(F5:F20)</f>
        <v>0</v>
      </c>
      <c r="H21" s="20">
        <f>SUM(H5:H19)</f>
        <v>0</v>
      </c>
    </row>
    <row r="22" spans="1:8" ht="19.7" customHeight="1" x14ac:dyDescent="0.25"/>
  </sheetData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" sqref="C1:G1"/>
    </sheetView>
  </sheetViews>
  <sheetFormatPr defaultColWidth="8.85546875" defaultRowHeight="15.75" x14ac:dyDescent="0.25"/>
  <cols>
    <col min="1" max="1" width="4.7109375" style="35" customWidth="1"/>
    <col min="2" max="2" width="4.85546875" style="4" customWidth="1"/>
    <col min="3" max="3" width="80.7109375" style="4" customWidth="1"/>
    <col min="4" max="4" width="8.42578125" style="5" customWidth="1"/>
    <col min="5" max="5" width="11.42578125" style="10" customWidth="1"/>
    <col min="6" max="6" width="10" style="5" customWidth="1"/>
    <col min="7" max="7" width="13" style="4" customWidth="1"/>
    <col min="8" max="16384" width="8.85546875" style="4"/>
  </cols>
  <sheetData>
    <row r="1" spans="1:9" customFormat="1" ht="53.25" customHeight="1" x14ac:dyDescent="0.2">
      <c r="A1" s="1"/>
      <c r="C1" s="141" t="s">
        <v>154</v>
      </c>
      <c r="D1" s="155"/>
      <c r="E1" s="155"/>
      <c r="F1" s="155"/>
      <c r="G1" s="155"/>
      <c r="I1" s="13"/>
    </row>
    <row r="2" spans="1:9" customFormat="1" ht="54.95" customHeight="1" thickBot="1" x14ac:dyDescent="0.3">
      <c r="A2" s="1"/>
      <c r="C2" s="156" t="s">
        <v>87</v>
      </c>
      <c r="D2" s="156"/>
      <c r="E2" s="156"/>
      <c r="F2" s="156"/>
      <c r="G2" s="156"/>
      <c r="I2" s="60"/>
    </row>
    <row r="3" spans="1:9" s="27" customFormat="1" ht="63.75" thickBot="1" x14ac:dyDescent="0.3">
      <c r="A3" s="26" t="s">
        <v>54</v>
      </c>
      <c r="B3" s="27" t="s">
        <v>31</v>
      </c>
      <c r="D3" s="29"/>
      <c r="E3" s="52"/>
      <c r="F3" s="29"/>
      <c r="G3" s="42" t="s">
        <v>50</v>
      </c>
      <c r="I3" s="75"/>
    </row>
    <row r="4" spans="1:9" ht="24" customHeight="1" x14ac:dyDescent="0.25">
      <c r="A4" s="55" t="s">
        <v>52</v>
      </c>
      <c r="B4" s="58"/>
      <c r="C4" s="59"/>
      <c r="D4" s="7"/>
      <c r="E4" s="43"/>
      <c r="F4" s="7"/>
      <c r="G4" s="102"/>
    </row>
    <row r="5" spans="1:9" ht="22.5" customHeight="1" x14ac:dyDescent="0.25">
      <c r="A5" s="15"/>
      <c r="B5" s="58" t="s">
        <v>38</v>
      </c>
      <c r="C5" s="60"/>
      <c r="D5" s="7"/>
      <c r="E5" s="43"/>
      <c r="F5" s="7"/>
      <c r="G5" s="76"/>
    </row>
    <row r="6" spans="1:9" ht="21.95" customHeight="1" x14ac:dyDescent="0.25">
      <c r="B6" s="31"/>
      <c r="C6" s="61"/>
      <c r="D6" s="7"/>
      <c r="E6" s="9" t="s">
        <v>32</v>
      </c>
      <c r="F6" s="62" t="s">
        <v>33</v>
      </c>
      <c r="G6" s="24"/>
    </row>
    <row r="7" spans="1:9" ht="21.95" customHeight="1" x14ac:dyDescent="0.25">
      <c r="B7" s="31"/>
      <c r="C7" s="61"/>
      <c r="D7" s="7"/>
      <c r="E7" s="9" t="s">
        <v>34</v>
      </c>
      <c r="F7" s="62" t="s">
        <v>36</v>
      </c>
      <c r="G7" s="24"/>
    </row>
    <row r="8" spans="1:9" ht="21.95" customHeight="1" x14ac:dyDescent="0.25">
      <c r="B8" s="31"/>
      <c r="C8" s="61"/>
      <c r="D8" s="7"/>
      <c r="E8" s="9" t="s">
        <v>35</v>
      </c>
      <c r="F8" s="62" t="s">
        <v>37</v>
      </c>
      <c r="G8" s="24"/>
    </row>
    <row r="9" spans="1:9" ht="14.25" customHeight="1" x14ac:dyDescent="0.25">
      <c r="A9" s="15"/>
      <c r="B9" s="58"/>
      <c r="C9" s="60"/>
      <c r="D9" s="7"/>
      <c r="E9" s="43"/>
      <c r="F9" s="7"/>
      <c r="G9" s="76"/>
    </row>
    <row r="10" spans="1:9" ht="30" customHeight="1" thickBot="1" x14ac:dyDescent="0.3">
      <c r="A10" s="15"/>
      <c r="B10" s="58"/>
      <c r="C10" s="158" t="s">
        <v>64</v>
      </c>
      <c r="D10" s="158"/>
      <c r="E10" s="158"/>
      <c r="G10" s="20">
        <f>+G6+G7+G8</f>
        <v>0</v>
      </c>
    </row>
    <row r="11" spans="1:9" ht="16.5" customHeight="1" x14ac:dyDescent="0.25">
      <c r="A11" s="15"/>
      <c r="B11" s="58"/>
      <c r="C11" s="43"/>
      <c r="D11" s="43"/>
      <c r="E11" s="43"/>
      <c r="F11" s="7"/>
      <c r="G11" s="7"/>
    </row>
  </sheetData>
  <sheetProtection password="CCAF" sheet="1" objects="1" scenarios="1"/>
  <mergeCells count="3">
    <mergeCell ref="C1:G1"/>
    <mergeCell ref="C2:G2"/>
    <mergeCell ref="C10:E10"/>
  </mergeCells>
  <phoneticPr fontId="7" type="noConversion"/>
  <pageMargins left="0.5" right="0.25" top="0.73" bottom="0.69" header="0.42" footer="0.38"/>
  <pageSetup orientation="landscape" r:id="rId1"/>
  <headerFooter alignWithMargins="0">
    <oddFooter>&amp;R NAHU Blue Chip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BLUE CHIP</vt:lpstr>
      <vt:lpstr>Submission and Pts Overview</vt:lpstr>
      <vt:lpstr>I. NAHU Events</vt:lpstr>
      <vt:lpstr>II. Regional Management</vt:lpstr>
      <vt:lpstr>III. Membership &amp; Retention</vt:lpstr>
      <vt:lpstr>IV. Awards &amp; LPRT</vt:lpstr>
      <vt:lpstr>V. RVP Participation</vt:lpstr>
      <vt:lpstr>IX.Other - Bonus</vt:lpstr>
      <vt:lpstr>'BLUE CHIP'!Print_Area</vt:lpstr>
      <vt:lpstr>'I. NAHU Events'!Print_Area</vt:lpstr>
      <vt:lpstr>'II. Regional Management'!Print_Area</vt:lpstr>
      <vt:lpstr>'III. Membership &amp; Retention'!Print_Area</vt:lpstr>
      <vt:lpstr>'IV. Awards &amp; LPRT'!Print_Area</vt:lpstr>
      <vt:lpstr>'IX.Other - Bonus'!Print_Area</vt:lpstr>
      <vt:lpstr>'Submission and Pts Overview'!Print_Area</vt:lpstr>
      <vt:lpstr>'V. RVP Participation'!Print_Area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2018-09-13T18:41:11Z</cp:lastPrinted>
  <dcterms:created xsi:type="dcterms:W3CDTF">2009-06-13T19:39:48Z</dcterms:created>
  <dcterms:modified xsi:type="dcterms:W3CDTF">2018-09-13T18:44:44Z</dcterms:modified>
</cp:coreProperties>
</file>