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workbookProtection workbookPassword="CCAF" lockStructure="1"/>
  <bookViews>
    <workbookView xWindow="720" yWindow="90" windowWidth="15105" windowHeight="11970" firstSheet="9" activeTab="10"/>
  </bookViews>
  <sheets>
    <sheet name="PACESETTER Info &amp; Instructions" sheetId="13" r:id="rId1"/>
    <sheet name="Submission &amp; Pts Overview" sheetId="11" r:id="rId2"/>
    <sheet name="I. NAHU Events" sheetId="2" r:id="rId3"/>
    <sheet name="II. Chapter Management" sheetId="4" r:id="rId4"/>
    <sheet name="III. Local MeetingsEvents" sheetId="5" r:id="rId5"/>
    <sheet name="IV. Communications" sheetId="6" r:id="rId6"/>
    <sheet name="V. Public Service Project" sheetId="8" r:id="rId7"/>
    <sheet name="VI. Membership" sheetId="7" r:id="rId8"/>
    <sheet name="VII. Prof Dev Awards" sheetId="10" r:id="rId9"/>
    <sheet name="VIII. Media Relations" sheetId="9" r:id="rId10"/>
    <sheet name="Other - Bonus" sheetId="12" r:id="rId11"/>
  </sheets>
  <definedNames>
    <definedName name="_xlnm.Print_Area" localSheetId="2">'I. NAHU Events'!$A$1:$G$24</definedName>
    <definedName name="_xlnm.Print_Area" localSheetId="3">'II. Chapter Management'!$A$1:$G$57</definedName>
    <definedName name="_xlnm.Print_Area" localSheetId="4">'III. Local MeetingsEvents'!$A$1:$G$32</definedName>
    <definedName name="_xlnm.Print_Area" localSheetId="5">'IV. Communications'!$A$1:$G$27</definedName>
    <definedName name="_xlnm.Print_Area" localSheetId="10">'Other - Bonus'!$A$1:$G$11</definedName>
    <definedName name="_xlnm.Print_Area" localSheetId="0">'PACESETTER Info &amp; Instructions'!$A$1:$H$26</definedName>
    <definedName name="_xlnm.Print_Area" localSheetId="1">'Submission &amp; Pts Overview'!$A$1:$G$25</definedName>
    <definedName name="_xlnm.Print_Area" localSheetId="6">'V. Public Service Project'!$A$1:$G$50</definedName>
    <definedName name="_xlnm.Print_Area" localSheetId="7">'VI. Membership'!$A$1:$G$37</definedName>
    <definedName name="_xlnm.Print_Area" localSheetId="8">'VII. Prof Dev Awards'!$A$1:$G$36</definedName>
    <definedName name="_xlnm.Print_Area" localSheetId="9">'VIII. Media Relations'!$A$1:$G$33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10" i="12" l="1"/>
  <c r="H36" i="7" l="1"/>
  <c r="F33" i="7"/>
  <c r="F32" i="7"/>
  <c r="F31" i="7"/>
  <c r="F30" i="7"/>
  <c r="H57" i="4"/>
  <c r="F29" i="9" l="1"/>
  <c r="F7" i="5"/>
  <c r="F28" i="5"/>
  <c r="F26" i="7" l="1"/>
  <c r="H15" i="11"/>
  <c r="F54" i="4"/>
  <c r="F53" i="4"/>
  <c r="F52" i="4"/>
  <c r="F51" i="4"/>
  <c r="F50" i="4"/>
  <c r="F49" i="4"/>
  <c r="F48" i="4"/>
  <c r="F47" i="4"/>
  <c r="F46" i="4"/>
  <c r="F45" i="4"/>
  <c r="F44" i="4"/>
  <c r="F43" i="4"/>
  <c r="H32" i="9" l="1"/>
  <c r="F39" i="4" l="1"/>
  <c r="H35" i="10" l="1"/>
  <c r="H20" i="11" s="1"/>
  <c r="F32" i="10"/>
  <c r="F4" i="9"/>
  <c r="F7" i="9"/>
  <c r="F10" i="9"/>
  <c r="F13" i="9"/>
  <c r="F16" i="9"/>
  <c r="F19" i="9"/>
  <c r="F22" i="9"/>
  <c r="F26" i="9"/>
  <c r="F25" i="10"/>
  <c r="F29" i="10"/>
  <c r="F16" i="10"/>
  <c r="F15" i="10"/>
  <c r="F14" i="10"/>
  <c r="F4" i="10"/>
  <c r="F10" i="10"/>
  <c r="F19" i="7"/>
  <c r="F18" i="7"/>
  <c r="F17" i="7"/>
  <c r="F16" i="7"/>
  <c r="F12" i="7"/>
  <c r="F11" i="7"/>
  <c r="F10" i="7"/>
  <c r="F23" i="7"/>
  <c r="F20" i="7"/>
  <c r="F9" i="7"/>
  <c r="F8" i="7"/>
  <c r="F4" i="5"/>
  <c r="F38" i="4"/>
  <c r="F37" i="4"/>
  <c r="F36" i="4"/>
  <c r="F35" i="4"/>
  <c r="F31" i="4"/>
  <c r="F30" i="4"/>
  <c r="F29" i="4"/>
  <c r="F28" i="4"/>
  <c r="F24" i="4"/>
  <c r="F22" i="4"/>
  <c r="F23" i="4"/>
  <c r="F18" i="4"/>
  <c r="F46" i="8"/>
  <c r="F45" i="8"/>
  <c r="F44" i="8"/>
  <c r="F43" i="8"/>
  <c r="F39" i="8"/>
  <c r="F36" i="8"/>
  <c r="F33" i="8"/>
  <c r="F25" i="8"/>
  <c r="F22" i="8"/>
  <c r="F29" i="8"/>
  <c r="F18" i="8"/>
  <c r="F17" i="8"/>
  <c r="F16" i="8"/>
  <c r="F15" i="8"/>
  <c r="F12" i="8"/>
  <c r="F11" i="8"/>
  <c r="F10" i="8"/>
  <c r="F9" i="8"/>
  <c r="F20" i="6"/>
  <c r="F16" i="6"/>
  <c r="F9" i="6"/>
  <c r="F13" i="6"/>
  <c r="F24" i="6"/>
  <c r="H24" i="11"/>
  <c r="H21" i="11"/>
  <c r="H49" i="8"/>
  <c r="H18" i="11" s="1"/>
  <c r="H19" i="11"/>
  <c r="H27" i="6"/>
  <c r="H17" i="11" s="1"/>
  <c r="H31" i="5"/>
  <c r="H16" i="11" s="1"/>
  <c r="H24" i="2"/>
  <c r="H14" i="11" s="1"/>
  <c r="F22" i="10"/>
  <c r="F19" i="10"/>
  <c r="F4" i="2"/>
  <c r="F25" i="5"/>
  <c r="F22" i="5"/>
  <c r="F19" i="5"/>
  <c r="F21" i="2"/>
  <c r="F20" i="2"/>
  <c r="F16" i="5"/>
  <c r="F7" i="10"/>
  <c r="F4" i="8"/>
  <c r="F4" i="7"/>
  <c r="F5" i="6"/>
  <c r="F6" i="6"/>
  <c r="F15" i="4"/>
  <c r="F4" i="4"/>
  <c r="F10" i="5"/>
  <c r="F13" i="5"/>
  <c r="F7" i="4"/>
  <c r="F16" i="2"/>
  <c r="F10" i="2"/>
  <c r="F13" i="2"/>
  <c r="F7" i="2"/>
  <c r="F25" i="11"/>
  <c r="F36" i="7" l="1"/>
  <c r="F57" i="4"/>
  <c r="D15" i="11" s="1"/>
  <c r="G15" i="11" s="1"/>
  <c r="F35" i="10"/>
  <c r="D20" i="11" s="1"/>
  <c r="G20" i="11" s="1"/>
  <c r="F32" i="9"/>
  <c r="D21" i="11" s="1"/>
  <c r="G21" i="11" s="1"/>
  <c r="F49" i="8"/>
  <c r="D18" i="11" s="1"/>
  <c r="G18" i="11" s="1"/>
  <c r="F27" i="6"/>
  <c r="D17" i="11" s="1"/>
  <c r="G17" i="11" s="1"/>
  <c r="F31" i="5"/>
  <c r="D16" i="11" s="1"/>
  <c r="G16" i="11" s="1"/>
  <c r="H25" i="11"/>
  <c r="F24" i="2"/>
  <c r="D14" i="11" s="1"/>
  <c r="G14" i="11" s="1"/>
  <c r="D19" i="11" l="1"/>
  <c r="G19" i="11" s="1"/>
  <c r="D25" i="11" l="1"/>
  <c r="G25" i="11" s="1"/>
</calcChain>
</file>

<file path=xl/sharedStrings.xml><?xml version="1.0" encoding="utf-8"?>
<sst xmlns="http://schemas.openxmlformats.org/spreadsheetml/2006/main" count="546" uniqueCount="292">
  <si>
    <t>I.</t>
  </si>
  <si>
    <t>x 25 pts =</t>
  </si>
  <si>
    <t>(max 75 pts)</t>
  </si>
  <si>
    <t>1.</t>
  </si>
  <si>
    <t>2.</t>
  </si>
  <si>
    <t>Additional registered attendees at NAHU Convention</t>
  </si>
  <si>
    <t>x 5 pts =</t>
  </si>
  <si>
    <t>(max 50 pts)</t>
  </si>
  <si>
    <t>3.</t>
  </si>
  <si>
    <t>Legislative Chair attending Capitol Conference</t>
  </si>
  <si>
    <t>Additional registered attendees at Capitol Conference</t>
  </si>
  <si>
    <t>4.</t>
  </si>
  <si>
    <t>5.</t>
  </si>
  <si>
    <t>6.</t>
  </si>
  <si>
    <t>1 x 75 pts =</t>
  </si>
  <si>
    <t>x 20 pts =</t>
  </si>
  <si>
    <t>1 x 150 pts =</t>
  </si>
  <si>
    <t>(max 120 pts)</t>
  </si>
  <si>
    <t>Chapter Management</t>
  </si>
  <si>
    <t>1 x 50 pts =</t>
  </si>
  <si>
    <t>(max 40 pts)</t>
  </si>
  <si>
    <t>Communications</t>
  </si>
  <si>
    <t>1 x 25 pts =</t>
  </si>
  <si>
    <t>1 x 100 pts =</t>
  </si>
  <si>
    <t>7.</t>
  </si>
  <si>
    <t>8.</t>
  </si>
  <si>
    <t>1 x 10 pts =</t>
  </si>
  <si>
    <t>1 x 20 pts =</t>
  </si>
  <si>
    <t>1 x 30 pts =</t>
  </si>
  <si>
    <t>9.</t>
  </si>
  <si>
    <t>1 x 40 pts =</t>
  </si>
  <si>
    <t xml:space="preserve">81% or more </t>
  </si>
  <si>
    <t>II.</t>
  </si>
  <si>
    <t>III.</t>
  </si>
  <si>
    <t>Local Meetings/Events</t>
  </si>
  <si>
    <t>x 10 pts =</t>
  </si>
  <si>
    <t>(max 60 pts)</t>
  </si>
  <si>
    <t>IV.</t>
  </si>
  <si>
    <t xml:space="preserve">Single-page newsletter  </t>
  </si>
  <si>
    <t>Multi-page newsletter</t>
  </si>
  <si>
    <t>Membership</t>
  </si>
  <si>
    <t>x 75 pts =</t>
  </si>
  <si>
    <t>(max 150 pts)</t>
  </si>
  <si>
    <t>1 x 200 pts =</t>
  </si>
  <si>
    <t xml:space="preserve">21% or more </t>
  </si>
  <si>
    <t xml:space="preserve">16% to 20% </t>
  </si>
  <si>
    <t xml:space="preserve">11% to 15% </t>
  </si>
  <si>
    <t xml:space="preserve">6% to 10%  </t>
  </si>
  <si>
    <t xml:space="preserve">1% to 5% </t>
  </si>
  <si>
    <t>41% to 60%</t>
  </si>
  <si>
    <t xml:space="preserve">61% to 80% </t>
  </si>
  <si>
    <t>V.</t>
  </si>
  <si>
    <t>(max 80 pts)</t>
  </si>
  <si>
    <t>VI.</t>
  </si>
  <si>
    <t>Public Service Projects</t>
  </si>
  <si>
    <t xml:space="preserve">$5,000 + </t>
  </si>
  <si>
    <t xml:space="preserve">$1,000 - $4,999 </t>
  </si>
  <si>
    <t xml:space="preserve">$500 - $999 </t>
  </si>
  <si>
    <t xml:space="preserve">Less than $500 </t>
  </si>
  <si>
    <t>1 x 15 pts =</t>
  </si>
  <si>
    <t xml:space="preserve">Local Chapters with less than 126 members </t>
  </si>
  <si>
    <t xml:space="preserve">Local Chapters with 126 or more members </t>
  </si>
  <si>
    <t xml:space="preserve">$10,000 + </t>
  </si>
  <si>
    <t xml:space="preserve">$5,000 - $9,999 </t>
  </si>
  <si>
    <t xml:space="preserve">Less than $1,000 </t>
  </si>
  <si>
    <t>VII.</t>
  </si>
  <si>
    <t>(max 100 pts)</t>
  </si>
  <si>
    <t>VIII.</t>
  </si>
  <si>
    <t>hrs x 5 pts =</t>
  </si>
  <si>
    <t>(max 175 pts)</t>
  </si>
  <si>
    <t>Application Form/Score Sheet</t>
  </si>
  <si>
    <t>Phone:</t>
  </si>
  <si>
    <t>President's Name:</t>
  </si>
  <si>
    <t>Email:</t>
  </si>
  <si>
    <t>Excellent</t>
  </si>
  <si>
    <t>= 50 pts</t>
  </si>
  <si>
    <t>Good</t>
  </si>
  <si>
    <t>Fair</t>
  </si>
  <si>
    <t>= 25 pts</t>
  </si>
  <si>
    <t>= 10 pts</t>
  </si>
  <si>
    <t>Summary of Criteria</t>
  </si>
  <si>
    <t>SUB-TOTAL (520 possible)</t>
  </si>
  <si>
    <t>out of</t>
  </si>
  <si>
    <t>Max Pts</t>
  </si>
  <si>
    <t>Points</t>
  </si>
  <si>
    <t>Earned</t>
  </si>
  <si>
    <t>(max 25 pts)</t>
  </si>
  <si>
    <t>1 x 125 pts =</t>
  </si>
  <si>
    <t>Hosted a local Sales Symposium or CE Seminar</t>
  </si>
  <si>
    <t xml:space="preserve">Regularly scheduled local membership meetings </t>
  </si>
  <si>
    <t>Maintain a Chapter Website</t>
  </si>
  <si>
    <t>Sponsored chapter membership campaign/contest</t>
  </si>
  <si>
    <t>Establish/maintain mentor program for new members</t>
  </si>
  <si>
    <t>Sponsoring chapter public service projects</t>
  </si>
  <si>
    <t>Press Hits</t>
  </si>
  <si>
    <t>Chapter press releases (original content)</t>
  </si>
  <si>
    <t>Op-ed articles to local publications</t>
  </si>
  <si>
    <t>Regularly scheduled Board meetings</t>
  </si>
  <si>
    <t>Hosted “Health Insurance Awareness" day program</t>
  </si>
  <si>
    <t>SUB-TOTAL (420 possible)</t>
  </si>
  <si>
    <t>Identify a board champion (chair) for the NAHU Education Foundation</t>
  </si>
  <si>
    <t>Operation Engage initiative.</t>
  </si>
  <si>
    <t>Chapter and membership financial support of the Education Foundation.</t>
  </si>
  <si>
    <t>$1 per member</t>
  </si>
  <si>
    <t>$2 per member</t>
  </si>
  <si>
    <t>$3 per member</t>
  </si>
  <si>
    <t>$4 Per member</t>
  </si>
  <si>
    <t>SUB-TOTAL (555 possible)</t>
  </si>
  <si>
    <r>
      <t xml:space="preserve">Chapter Certification </t>
    </r>
    <r>
      <rPr>
        <b/>
        <i/>
        <sz val="10"/>
        <rFont val="Arial"/>
        <family val="2"/>
      </rPr>
      <t>(Select One)</t>
    </r>
  </si>
  <si>
    <t xml:space="preserve">TOTAL: </t>
  </si>
  <si>
    <t>Credentialed delegates representing the chapter at NAHU Convention</t>
  </si>
  <si>
    <t xml:space="preserve">     Communications            Media Relations</t>
  </si>
  <si>
    <t xml:space="preserve">     Awards                              Membership</t>
  </si>
  <si>
    <t xml:space="preserve">     Public Service                 Programs/Professional Development</t>
  </si>
  <si>
    <t xml:space="preserve">     Legislation                       HUPAC</t>
  </si>
  <si>
    <t xml:space="preserve">demonstrating value of membership*  </t>
  </si>
  <si>
    <t xml:space="preserve">Published an Annual Summary Report of Chapter Activities and Accomplishments, </t>
  </si>
  <si>
    <t>(max 125 pts)</t>
  </si>
  <si>
    <t xml:space="preserve">     6% to 10% </t>
  </si>
  <si>
    <t xml:space="preserve">   11% to 20%</t>
  </si>
  <si>
    <t xml:space="preserve">   21% or more</t>
  </si>
  <si>
    <t xml:space="preserve">     10% to 20% </t>
  </si>
  <si>
    <t xml:space="preserve">     21% to 40%</t>
  </si>
  <si>
    <t xml:space="preserve">     41% to 60% </t>
  </si>
  <si>
    <t xml:space="preserve">     61% to 80%</t>
  </si>
  <si>
    <t xml:space="preserve">     81% or more </t>
  </si>
  <si>
    <t xml:space="preserve">• Provide a copy of the meeting minutes listing the names of the attendees. No credit will be given if the documentation does not specify that the meeting was Strategic Planning.  Leadership training does not qualify for this item. </t>
  </si>
  <si>
    <t>• Provide individual committee reports or board meeting minutes to show active committee</t>
  </si>
  <si>
    <r>
      <t xml:space="preserve">Distribution of local newsletter </t>
    </r>
    <r>
      <rPr>
        <b/>
        <i/>
        <sz val="12"/>
        <rFont val="Arial"/>
        <family val="2"/>
      </rPr>
      <t>(Select One)</t>
    </r>
  </si>
  <si>
    <t>Verified By Awards Cmt</t>
  </si>
  <si>
    <t xml:space="preserve">Chapter Name: </t>
  </si>
  <si>
    <t xml:space="preserve">CHAPTER NAME: </t>
  </si>
  <si>
    <r>
      <t>Chapter represented at NAHU Leadership Program at Capitol Conference.</t>
    </r>
    <r>
      <rPr>
        <b/>
        <sz val="10"/>
        <rFont val="Arial"/>
        <family val="2"/>
      </rPr>
      <t xml:space="preserve"> </t>
    </r>
    <r>
      <rPr>
        <b/>
        <i/>
        <sz val="10"/>
        <rFont val="Arial"/>
        <family val="2"/>
      </rPr>
      <t>(Select one)</t>
    </r>
  </si>
  <si>
    <t>Provided a separate membership meeting devoted to legislative issues.</t>
  </si>
  <si>
    <t>Held new member orientations, separate from membership meetings.</t>
  </si>
  <si>
    <r>
      <t xml:space="preserve">• Documentation must include </t>
    </r>
    <r>
      <rPr>
        <b/>
        <sz val="10"/>
        <rFont val="Arial"/>
        <family val="2"/>
      </rPr>
      <t>at least one</t>
    </r>
    <r>
      <rPr>
        <sz val="10"/>
        <rFont val="Arial"/>
        <family val="2"/>
      </rPr>
      <t xml:space="preserve"> of the following as documentation: 
     o List of attendees
     o Post event Board meeting minutes
     o Agenda
     o Website notice
     o Flyers</t>
    </r>
  </si>
  <si>
    <r>
      <t xml:space="preserve">• Documentation </t>
    </r>
    <r>
      <rPr>
        <b/>
        <sz val="10"/>
        <rFont val="Arial"/>
        <family val="2"/>
      </rPr>
      <t>must include</t>
    </r>
    <r>
      <rPr>
        <sz val="10"/>
        <rFont val="Arial"/>
        <family val="2"/>
      </rPr>
      <t xml:space="preserve"> the date, time and place of event
• For tools to assist the chapter – reference NAHU website – Media tools</t>
    </r>
  </si>
  <si>
    <t xml:space="preserve">     Website address:</t>
  </si>
  <si>
    <t>Established or continued a New Agent Outreach Program to mentor and recruit</t>
  </si>
  <si>
    <t>new agents into industry</t>
  </si>
  <si>
    <t>Conducted a Member Needs Survey – separate from evaluation sheets distributed</t>
  </si>
  <si>
    <t>at events or meetings</t>
  </si>
  <si>
    <t>• Website address must be provided to be considered for points.</t>
  </si>
  <si>
    <t>• Provide copy of minutes indicating appointed board champion</t>
  </si>
  <si>
    <t>• Documentation should include Board minutes with information about the event and date of the presentation.  
• Event MUST have occurred, indicating future event does not count</t>
  </si>
  <si>
    <r>
      <t xml:space="preserve">Chapter and Member financial support of the NAHU Educational Foundation. </t>
    </r>
    <r>
      <rPr>
        <b/>
        <i/>
        <sz val="12"/>
        <rFont val="Arial"/>
        <family val="2"/>
      </rPr>
      <t>(select one)</t>
    </r>
  </si>
  <si>
    <r>
      <t xml:space="preserve">• Document </t>
    </r>
    <r>
      <rPr>
        <b/>
        <sz val="10"/>
        <rFont val="Arial"/>
        <family val="2"/>
      </rPr>
      <t>with both</t>
    </r>
    <r>
      <rPr>
        <sz val="10"/>
        <rFont val="Arial"/>
        <family val="2"/>
      </rPr>
      <t xml:space="preserve"> of the following:
     o Event Board minutes
     o Announcements or promotional flyers
</t>
    </r>
    <r>
      <rPr>
        <b/>
        <sz val="10"/>
        <rFont val="Arial"/>
        <family val="2"/>
      </rPr>
      <t>NOTE</t>
    </r>
    <r>
      <rPr>
        <sz val="10"/>
        <rFont val="Arial"/>
        <family val="2"/>
      </rPr>
      <t>: If campaign or contest, it must last 3-6 months – can span two awards years however must start in the current awards year period.</t>
    </r>
  </si>
  <si>
    <t>Verified by NAHU. No documentation required. For your reference, you can view NAHU’s information in the Awards section of the website</t>
  </si>
  <si>
    <r>
      <t xml:space="preserve">• Document with </t>
    </r>
    <r>
      <rPr>
        <b/>
        <sz val="10"/>
        <rFont val="Arial"/>
        <family val="2"/>
      </rPr>
      <t>at least two</t>
    </r>
    <r>
      <rPr>
        <sz val="10"/>
        <rFont val="Arial"/>
        <family val="2"/>
      </rPr>
      <t xml:space="preserve"> of the following criteria
     o Board minutes
     o Program outlines
     o Committee reports
     o Flyers
     o Attendance list</t>
    </r>
  </si>
  <si>
    <r>
      <t xml:space="preserve">• Document with </t>
    </r>
    <r>
      <rPr>
        <b/>
        <sz val="10"/>
        <rFont val="Arial"/>
        <family val="2"/>
      </rPr>
      <t>at least two</t>
    </r>
    <r>
      <rPr>
        <sz val="10"/>
        <rFont val="Arial"/>
        <family val="2"/>
      </rPr>
      <t xml:space="preserve"> of the following
     o Board minutes
     o Announcements or newsletter articles
     o Copy of published “calendar of events” 
     o Website notices with date of recognition program
     o Printed programs listing members to be recognized
• Program does not have to be a stand alone event,  however must merit time and agenda/flyer recognition</t>
    </r>
  </si>
  <si>
    <t xml:space="preserve">Appoint a Media Relations chair. </t>
  </si>
  <si>
    <t>Letters to the Editor</t>
  </si>
  <si>
    <t>training session</t>
  </si>
  <si>
    <t>• Documentation should include Board minutes with information about the event and date of the presentation
• MUST include follow up Board minutes indicating the presentation was made</t>
  </si>
  <si>
    <t xml:space="preserve">          President Elect</t>
  </si>
  <si>
    <t xml:space="preserve">         Chapter President, Secretary or Treasurer</t>
  </si>
  <si>
    <t>Chapter Board members attended a state-sponsored strategic planning session</t>
  </si>
  <si>
    <t xml:space="preserve">     5%</t>
  </si>
  <si>
    <t>Have D&amp;O liability insurance in force for chapter officers.</t>
  </si>
  <si>
    <t>Held a Local Chapter New Officer/ Leadership Training Workshop</t>
  </si>
  <si>
    <t>• Provide copy of meeting minutes outlining duties of each position and content of meeting
• Regular board meetings are not considered leadership training or workshop
• This is NOT Strategic Planning – local chapters are responsible for leadership training.</t>
  </si>
  <si>
    <t>Held Strategic Planning meeting open to the membership</t>
  </si>
  <si>
    <t>Annual publication of chapter’s budget and/or financial statements</t>
  </si>
  <si>
    <r>
      <t xml:space="preserve">• Documentation must include </t>
    </r>
    <r>
      <rPr>
        <b/>
        <sz val="10"/>
        <rFont val="Arial"/>
        <family val="2"/>
      </rPr>
      <t xml:space="preserve">at least two </t>
    </r>
    <r>
      <rPr>
        <sz val="10"/>
        <rFont val="Arial"/>
        <family val="2"/>
      </rPr>
      <t>of the following:
     o Flyers
     o Invitations
     o Minutes that show the activity that occurred with this project                                                         • Can be a state-coordinated program.</t>
    </r>
  </si>
  <si>
    <r>
      <t xml:space="preserve">Total dollars donated to all public service projects during 4/1 to 3/31 award period  </t>
    </r>
    <r>
      <rPr>
        <b/>
        <i/>
        <sz val="12"/>
        <rFont val="Arial"/>
        <family val="2"/>
      </rPr>
      <t>(select one)</t>
    </r>
    <r>
      <rPr>
        <b/>
        <sz val="12"/>
        <rFont val="Arial"/>
        <family val="2"/>
      </rPr>
      <t xml:space="preserve"> </t>
    </r>
  </si>
  <si>
    <t>Present the Education Foundation presentation at a membership meeting or invite</t>
  </si>
  <si>
    <t xml:space="preserve"> a representative from your community health clinic partner to give a</t>
  </si>
  <si>
    <t xml:space="preserve"> short talk</t>
  </si>
  <si>
    <r>
      <t xml:space="preserve">• Documentation </t>
    </r>
    <r>
      <rPr>
        <b/>
        <sz val="10"/>
        <rFont val="Arial"/>
        <family val="2"/>
      </rPr>
      <t xml:space="preserve">must include one </t>
    </r>
    <r>
      <rPr>
        <sz val="10"/>
        <rFont val="Arial"/>
        <family val="2"/>
      </rPr>
      <t>the following:
     o Treasurer’s report
     o Cleared checks (front and back) presented to organization
    o Board minutes
     o Letters from the project recipient that include dates and the amounts contributed 
• All projects must be completed within the awards year
• Donations to the NAHU Education Foundation qualify for this item.</t>
    </r>
  </si>
  <si>
    <t xml:space="preserve">10% to 20% </t>
  </si>
  <si>
    <t xml:space="preserve">21% to 40% </t>
  </si>
  <si>
    <t>DOI approved Continuing Education hours offered by the chapter</t>
  </si>
  <si>
    <r>
      <t xml:space="preserve">• Document with a flyer with course name, course number, course date and number of CE hours </t>
    </r>
    <r>
      <rPr>
        <b/>
        <sz val="10"/>
        <rFont val="Arial"/>
        <family val="2"/>
      </rPr>
      <t>AND at least two of the following items:</t>
    </r>
    <r>
      <rPr>
        <sz val="10"/>
        <rFont val="Arial"/>
        <family val="2"/>
      </rPr>
      <t xml:space="preserve">
• Copy of approved course CE Certification (vouchers are not acceptable)
• Sign-in sheets
• Post event board meeting minutes showing that the event actually occurred</t>
    </r>
  </si>
  <si>
    <t>Conduct an overview of NAHU website at chapter meeting</t>
  </si>
  <si>
    <t>Promoted LPRT to members at least 3 times.</t>
  </si>
  <si>
    <r>
      <t xml:space="preserve">• Document multiple communications to members regarding the value of designations program and encourage to participate
• Document with </t>
    </r>
    <r>
      <rPr>
        <b/>
        <sz val="10"/>
        <rFont val="Arial"/>
        <family val="2"/>
      </rPr>
      <t xml:space="preserve">at least two </t>
    </r>
    <r>
      <rPr>
        <sz val="10"/>
        <rFont val="Arial"/>
        <family val="2"/>
      </rPr>
      <t>of the following items
     o Board minutes
     o Promo flyers
     o Announcements distributed
     o Email blasts (needs to include date of the communication and the distribution list)
     o Website pages and links directing members to the designation information on the website</t>
    </r>
  </si>
  <si>
    <t>Compile a list of local media contacts</t>
  </si>
  <si>
    <r>
      <t>• Provide press release(s) written by a member for the chapter and lists the association
• Provide to whom the press release(s) were addressed
• Duplicate mailings or submissions do not count for points.
• Meeting announcements do not count as press releases. 
• Contact Sitting member of NAHU Media Relations Committee for clarification of each item.                • C</t>
    </r>
    <r>
      <rPr>
        <b/>
        <sz val="10"/>
        <rFont val="Arial"/>
        <family val="2"/>
      </rPr>
      <t>hapter or NAHU MUST be included in the published piece.</t>
    </r>
    <r>
      <rPr>
        <sz val="10"/>
        <rFont val="Arial"/>
        <family val="2"/>
      </rPr>
      <t xml:space="preserve">  (If the chapter or NAHU were not inlcuded, provide the original press release.)</t>
    </r>
  </si>
  <si>
    <t xml:space="preserve">Present NAHU’s “Working with the Media” PowerPoint at a leadership </t>
  </si>
  <si>
    <t>Official Application Information and Instructions</t>
  </si>
  <si>
    <t>Instructions:</t>
  </si>
  <si>
    <t>Due date:</t>
  </si>
  <si>
    <t>Chapter Name:</t>
  </si>
  <si>
    <t>Submitter:</t>
  </si>
  <si>
    <t>Professional Devlopment/Awards</t>
  </si>
  <si>
    <t>Media Relations</t>
  </si>
  <si>
    <t>NAHU Events</t>
  </si>
  <si>
    <t xml:space="preserve">• The official application must be completed, including the scoring for all items. </t>
  </si>
  <si>
    <t xml:space="preserve">• Documentation must accompany the application. </t>
  </si>
  <si>
    <t>• All documentation requirements are listed in the box(es) below each criterion.</t>
  </si>
  <si>
    <t>• Documentation must be organized in the submission to follow the order of the application.</t>
  </si>
  <si>
    <t xml:space="preserve">• The timeframe for the award criteria is April 1 through March 31, unless otherwise stated. </t>
  </si>
  <si>
    <t>• Make a copy of everything you submit for your own records.</t>
  </si>
  <si>
    <t>• Submissions received without an official application will be disqualified.</t>
  </si>
  <si>
    <t xml:space="preserve">• Applications received after the posted due date will not be considered. </t>
  </si>
  <si>
    <r>
      <rPr>
        <b/>
        <u/>
        <sz val="12"/>
        <color theme="1"/>
        <rFont val="Arial"/>
        <family val="2"/>
      </rPr>
      <t>Description:</t>
    </r>
    <r>
      <rPr>
        <u/>
        <sz val="12"/>
        <color theme="1"/>
        <rFont val="Arial"/>
        <family val="2"/>
      </rPr>
      <t xml:space="preserve">  </t>
    </r>
    <r>
      <rPr>
        <sz val="12"/>
        <color theme="1"/>
        <rFont val="Arial"/>
        <family val="2"/>
      </rPr>
      <t>The Pacesetter Award honors local chapters for outstanding achievements and excellence in service to their members, the industry and the public.</t>
    </r>
  </si>
  <si>
    <t>Other - BONUS POINTS (Scored by NAHU Awards Committee)</t>
  </si>
  <si>
    <t>Public Service Project(s)</t>
  </si>
  <si>
    <r>
      <t>BONUS POINTS</t>
    </r>
    <r>
      <rPr>
        <b/>
        <sz val="12"/>
        <rFont val="Arial"/>
        <family val="2"/>
      </rPr>
      <t>: (</t>
    </r>
    <r>
      <rPr>
        <b/>
        <i/>
        <sz val="12"/>
        <rFont val="Arial"/>
        <family val="2"/>
      </rPr>
      <t>Scored by NAHU Awards Committee</t>
    </r>
    <r>
      <rPr>
        <b/>
        <sz val="12"/>
        <rFont val="Arial"/>
        <family val="2"/>
      </rPr>
      <t>)</t>
    </r>
  </si>
  <si>
    <t xml:space="preserve"> Please do not complete this section.</t>
  </si>
  <si>
    <r>
      <t xml:space="preserve">Membership support of State PAC </t>
    </r>
    <r>
      <rPr>
        <b/>
        <i/>
        <sz val="10"/>
        <rFont val="Arial"/>
        <family val="2"/>
      </rPr>
      <t xml:space="preserve">(Select one) </t>
    </r>
  </si>
  <si>
    <t xml:space="preserve">(max 50 pts) </t>
  </si>
  <si>
    <t>(max 200 pts)</t>
  </si>
  <si>
    <t>Present a check for the funds raised at partner clinic or special event</t>
  </si>
  <si>
    <t>SUB-TOTAL (50 possible)</t>
  </si>
  <si>
    <r>
      <t xml:space="preserve">Active Committees </t>
    </r>
    <r>
      <rPr>
        <b/>
        <i/>
        <sz val="12"/>
        <rFont val="Arial"/>
        <family val="2"/>
      </rPr>
      <t xml:space="preserve">(circle all that apply) </t>
    </r>
  </si>
  <si>
    <r>
      <t xml:space="preserve">Membership support of HUPAC </t>
    </r>
    <r>
      <rPr>
        <b/>
        <i/>
        <sz val="10"/>
        <rFont val="Arial"/>
        <family val="2"/>
      </rPr>
      <t xml:space="preserve">(Select one) </t>
    </r>
  </si>
  <si>
    <r>
      <t xml:space="preserve">Percentage of Membership enrolled in NAHU’s bank draft program </t>
    </r>
    <r>
      <rPr>
        <b/>
        <i/>
        <sz val="12"/>
        <rFont val="Arial"/>
        <family val="2"/>
      </rPr>
      <t xml:space="preserve">(Select one) </t>
    </r>
  </si>
  <si>
    <r>
      <t xml:space="preserve">Net membership gain </t>
    </r>
    <r>
      <rPr>
        <b/>
        <i/>
        <sz val="12"/>
        <rFont val="Arial"/>
        <family val="2"/>
      </rPr>
      <t xml:space="preserve">(Select one)  </t>
    </r>
    <r>
      <rPr>
        <b/>
        <sz val="12"/>
        <rFont val="Arial"/>
        <family val="2"/>
      </rPr>
      <t xml:space="preserve"> </t>
    </r>
  </si>
  <si>
    <r>
      <t xml:space="preserve">• Provide letter(s) written by a member for the chapter and lists the local association
• Provide to who the letter(s) were addressed
• Duplicate mailings or submissions do not count for points.
• </t>
    </r>
    <r>
      <rPr>
        <b/>
        <sz val="10"/>
        <rFont val="Arial"/>
        <family val="2"/>
      </rPr>
      <t xml:space="preserve">Chapter or NAHU MUST be named in the published piece. </t>
    </r>
    <r>
      <rPr>
        <sz val="10"/>
        <rFont val="Arial"/>
        <family val="2"/>
      </rPr>
      <t xml:space="preserve"> (If the chapter or NAHU were not inlcuded, provide the original press release.)
• Contact Sitting member of NAHU Media Relations Committee for clarification of each item.</t>
    </r>
  </si>
  <si>
    <t>• Facebook, LinkedIn, Twitter, Instagram, YouTube or other video streaming platform
• Screen shot of social media page OR link to post
• Additional points per application each time NAHU content is tagged
• Document with a screen shot of each qualifying post (multiple posts per page are OK), or link to post.
• Additional points per application for each chapter/industry related post
• Document the additional applications with screen shot of each qualifying post (multiple posts per page are OK), or link to post</t>
  </si>
  <si>
    <t>SUB-TOTAL (625 possible)</t>
  </si>
  <si>
    <r>
      <t xml:space="preserve">• Documentation with Board minutes including information about the event and date of the presentation.  
• Event </t>
    </r>
    <r>
      <rPr>
        <b/>
        <sz val="10"/>
        <rFont val="Arial"/>
        <family val="2"/>
      </rPr>
      <t>MUST</t>
    </r>
    <r>
      <rPr>
        <sz val="10"/>
        <rFont val="Arial"/>
        <family val="2"/>
      </rPr>
      <t xml:space="preserve"> have occurred, indicating future event does not count</t>
    </r>
  </si>
  <si>
    <t>Include a link to the Education Foundation on the chapter's website</t>
  </si>
  <si>
    <t>• Provide screen shot of chapter website showing NAHU Education Foundation Logo</t>
  </si>
  <si>
    <r>
      <t xml:space="preserve">• Document each promotion with </t>
    </r>
    <r>
      <rPr>
        <b/>
        <sz val="10"/>
        <rFont val="Arial"/>
        <family val="2"/>
      </rPr>
      <t xml:space="preserve">at least two </t>
    </r>
    <r>
      <rPr>
        <sz val="10"/>
        <rFont val="Arial"/>
        <family val="2"/>
      </rPr>
      <t>of the following items
     o Board minutes
     o Promo flyers
     o Announcements distributed
     o Email blasts (needs to include date of the communication and the distribution list)
     o Website pages and links directing members to the designation information on the website</t>
    </r>
  </si>
  <si>
    <r>
      <t xml:space="preserve">• Provide </t>
    </r>
    <r>
      <rPr>
        <b/>
        <sz val="10"/>
        <rFont val="Arial"/>
        <family val="2"/>
      </rPr>
      <t xml:space="preserve">at least two </t>
    </r>
    <r>
      <rPr>
        <sz val="10"/>
        <rFont val="Arial"/>
        <family val="2"/>
      </rPr>
      <t>of the following items:
     o Promo flyers (needs to include event date)
     o Articles
     o Emails to the membership 
     o Board minutes (needs to include date the event occurred)</t>
    </r>
  </si>
  <si>
    <t>Promoted Brokers Making a Difference to members at least 3 times.</t>
  </si>
  <si>
    <t>Registered attendees at Regional Leadership Conference</t>
  </si>
  <si>
    <t>Professional Development/Awards</t>
  </si>
  <si>
    <t>• This is a special meeting or program presented to the membership.
• This meeting can only be used once for point purposes.
• A legislative “mixer” is not considered to be a legislative content meeting
• Documentation must include a special meeting announcement or chapter newsletter article.</t>
  </si>
  <si>
    <t>x 150 pts =</t>
  </si>
  <si>
    <t>Verified</t>
  </si>
  <si>
    <r>
      <t>Promote the designation</t>
    </r>
    <r>
      <rPr>
        <b/>
        <strike/>
        <sz val="12"/>
        <color rgb="FFFF0000"/>
        <rFont val="Arial"/>
        <family val="2"/>
      </rPr>
      <t xml:space="preserve"> </t>
    </r>
    <r>
      <rPr>
        <b/>
        <sz val="12"/>
        <rFont val="Arial"/>
        <family val="2"/>
      </rPr>
      <t>REBC at least 3 times</t>
    </r>
  </si>
  <si>
    <t>Scored By Awards Committee</t>
  </si>
  <si>
    <r>
      <t xml:space="preserve">• </t>
    </r>
    <r>
      <rPr>
        <b/>
        <sz val="12"/>
        <rFont val="Arial"/>
        <family val="2"/>
      </rPr>
      <t>Enter scores in the blue boxes,</t>
    </r>
    <r>
      <rPr>
        <sz val="12"/>
        <rFont val="Arial"/>
        <family val="2"/>
      </rPr>
      <t xml:space="preserve"> everything else will auto-populate.</t>
    </r>
  </si>
  <si>
    <t>Number of Triple Crown Award Winners</t>
  </si>
  <si>
    <t xml:space="preserve">Verified by NAHU. No documentation required. </t>
  </si>
  <si>
    <t xml:space="preserve">Number of LPRT qualifiers </t>
  </si>
  <si>
    <r>
      <t xml:space="preserve">• Provide article(s) written by a member for the chapter and lists the local association
• Provide to whom the article(s) were addressed
• Duplicate mailings or submissions do not count for points.
• </t>
    </r>
    <r>
      <rPr>
        <b/>
        <sz val="10"/>
        <rFont val="Arial"/>
        <family val="2"/>
      </rPr>
      <t>Chapter or NAHU MUST be named in the published piece.</t>
    </r>
    <r>
      <rPr>
        <sz val="10"/>
        <rFont val="Arial"/>
        <family val="2"/>
      </rPr>
      <t xml:space="preserve">  (If the chapter or NAHU were not inlcuded, provide the original press release.)
• Contact Sitting member of NAHU Media Relations Committee for clarification of each item.</t>
    </r>
  </si>
  <si>
    <t>TV or radio appearances</t>
  </si>
  <si>
    <r>
      <t>• Documentation</t>
    </r>
    <r>
      <rPr>
        <b/>
        <sz val="10"/>
        <rFont val="Arial"/>
        <family val="2"/>
      </rPr>
      <t xml:space="preserve"> must include ALL </t>
    </r>
    <r>
      <rPr>
        <sz val="10"/>
        <rFont val="Arial"/>
        <family val="2"/>
      </rPr>
      <t>of the following:
    o Copy of the dated survey
    o Survey results</t>
    </r>
  </si>
  <si>
    <t>Verified by NAHU. No documentation required. For your reference, you can view NAHU’s information in the Awards section of the website. Based on a calendar year.</t>
  </si>
  <si>
    <r>
      <t>• NAHU-sponsored certification programs are:
     o Benefit Account Manager
     o Benefit Technology
     o Consumer Directed Healthcare
     o Medicare
     o Self Funded
     o Advanced Self Funded
     o PPACA
     o Voluntary
     o Wellness
• Provide both of</t>
    </r>
    <r>
      <rPr>
        <strike/>
        <sz val="10"/>
        <rFont val="Arial"/>
        <family val="2"/>
      </rPr>
      <t xml:space="preserve"> </t>
    </r>
    <r>
      <rPr>
        <sz val="10"/>
        <rFont val="Arial"/>
        <family val="2"/>
      </rPr>
      <t>the following items:
     o Promo flyers – include date, location and type of audience
     o Post Board minutes     o CE Sign-in sheets</t>
    </r>
  </si>
  <si>
    <t>• Provide any of the following:Written acknowledgement from station
• Board minutes discussing the event. * Active weblink the appearance</t>
  </si>
  <si>
    <r>
      <t xml:space="preserve">•  “Press Hits” are articles published in newspapers or other printed media. 
• Document with board minutes, reports </t>
    </r>
    <r>
      <rPr>
        <b/>
        <sz val="10"/>
        <rFont val="Arial"/>
        <family val="2"/>
      </rPr>
      <t>AND</t>
    </r>
    <r>
      <rPr>
        <sz val="10"/>
        <rFont val="Arial"/>
        <family val="2"/>
      </rPr>
      <t xml:space="preserve"> two other communication pieces
• Originals of articles printed in regular newsletter or publications are preferred
• If a copy is submitted, </t>
    </r>
    <r>
      <rPr>
        <b/>
        <sz val="10"/>
        <rFont val="Arial"/>
        <family val="2"/>
      </rPr>
      <t>must</t>
    </r>
    <r>
      <rPr>
        <sz val="10"/>
        <rFont val="Arial"/>
        <family val="2"/>
      </rPr>
      <t xml:space="preserve"> include the name and date of the publication
• If these are not on the same page, must submit copy of FULL PAGE </t>
    </r>
    <r>
      <rPr>
        <b/>
        <sz val="10"/>
        <rFont val="Arial"/>
        <family val="2"/>
      </rPr>
      <t xml:space="preserve">where name and date are included </t>
    </r>
    <r>
      <rPr>
        <sz val="10"/>
        <rFont val="Arial"/>
        <family val="2"/>
      </rPr>
      <t>and FULL PAGE where article is published. 
• Copies obtained via publication website are acceptable if page includes publication’s name and date</t>
    </r>
    <r>
      <rPr>
        <sz val="10"/>
        <rFont val="Arial"/>
        <family val="2"/>
      </rPr>
      <t xml:space="preserve">
• Items in ABS and Health Underwriter newsletters will not be counted for points</t>
    </r>
  </si>
  <si>
    <t>Use social media to enhancing the chapter's public presences</t>
  </si>
  <si>
    <t>Present Education Foundation presentation at a regular board meeting</t>
  </si>
  <si>
    <r>
      <t xml:space="preserve">• Documentation must include </t>
    </r>
    <r>
      <rPr>
        <b/>
        <sz val="10"/>
        <rFont val="Arial"/>
        <family val="2"/>
      </rPr>
      <t>at least two</t>
    </r>
    <r>
      <rPr>
        <sz val="10"/>
        <rFont val="Arial"/>
        <family val="2"/>
      </rPr>
      <t xml:space="preserve"> of the following for each meeting claimed:
     o Newsletter article
     o Flyers
     o Post-Board minutes
     o Web postings  * CE sign-in sheets
• Special meetings do not qualify as one of the local membership meetings
• Events and activities are only counted once</t>
    </r>
  </si>
  <si>
    <r>
      <t xml:space="preserve">• Documentation should include proof of promotion </t>
    </r>
    <r>
      <rPr>
        <b/>
        <sz val="10"/>
        <rFont val="Arial"/>
        <family val="2"/>
      </rPr>
      <t xml:space="preserve">and at least two </t>
    </r>
    <r>
      <rPr>
        <sz val="10"/>
        <rFont val="Arial"/>
        <family val="2"/>
      </rPr>
      <t xml:space="preserve">of the following for each project claimed:
    o Newsletter articles
     o Media coverage * Social media activity
     o Website coverage
     o Meeting announcement
     o Announcements to the membership
     o Board reports
     o Letter from organization or acknowledge letter
• At least one project </t>
    </r>
    <r>
      <rPr>
        <b/>
        <sz val="10"/>
        <rFont val="Arial"/>
        <family val="2"/>
      </rPr>
      <t>must include</t>
    </r>
    <r>
      <rPr>
        <sz val="10"/>
        <rFont val="Arial"/>
        <family val="2"/>
      </rPr>
      <t xml:space="preserve"> active involvement from the membership and not just financial contributions
• Documentation </t>
    </r>
    <r>
      <rPr>
        <b/>
        <sz val="10"/>
        <rFont val="Arial"/>
        <family val="2"/>
      </rPr>
      <t>must include</t>
    </r>
    <r>
      <rPr>
        <sz val="10"/>
        <rFont val="Arial"/>
        <family val="2"/>
      </rPr>
      <t xml:space="preserve"> dates of the project along with which committee members were involved and how the membership participated
• Canceled checks </t>
    </r>
    <r>
      <rPr>
        <b/>
        <sz val="10"/>
        <rFont val="Arial"/>
        <family val="2"/>
      </rPr>
      <t>ARE NOT</t>
    </r>
    <r>
      <rPr>
        <sz val="10"/>
        <rFont val="Arial"/>
        <family val="2"/>
      </rPr>
      <t xml:space="preserve"> enough documentation
• Photographs are not considered documentation unless included in a printed format with captions and an accompanying article describing the event and identifying people in the photo</t>
    </r>
  </si>
  <si>
    <t>x 12 pts =</t>
  </si>
  <si>
    <t>THE DEADLINE FOR RECEIPT OF THE APPLICATION AND ALL ITS SUPPORTING DOCUMENTATION IS April 5.</t>
  </si>
  <si>
    <t>2019 NAHU PACESETTER AWARD</t>
  </si>
  <si>
    <t>Questions?</t>
  </si>
  <si>
    <t>Contact your regional Awards chair.</t>
  </si>
  <si>
    <t>Hosted a local Vanguard event</t>
  </si>
  <si>
    <t xml:space="preserve">     President</t>
  </si>
  <si>
    <t xml:space="preserve">     President-elect</t>
  </si>
  <si>
    <t xml:space="preserve">     Secretary</t>
  </si>
  <si>
    <t xml:space="preserve">     Treasurer</t>
  </si>
  <si>
    <t xml:space="preserve">     Legislative</t>
  </si>
  <si>
    <t>HUPAC</t>
  </si>
  <si>
    <t>Awards</t>
  </si>
  <si>
    <t>Media</t>
  </si>
  <si>
    <t>Vanguard</t>
  </si>
  <si>
    <t>100% of the below board members achieve Triple Crown</t>
  </si>
  <si>
    <t>• President
• President-elect
• Secretary
• Treasurer
• Legislative Chair
• Membership Chair
• Retention Chair
• Professional Development
(One person may hold up to two positions and still be eligible for points)
Verified by NAHU. No documentation required.</t>
  </si>
  <si>
    <t>Additional board members achieving Triple Crown</t>
  </si>
  <si>
    <t xml:space="preserve">Organization of award documentation </t>
  </si>
  <si>
    <t>• Provide a list of state PAC contributors AND total contribution amounts from your State PAC committee,
• Print pages and highlight local chapter members
• Timeframe for this item is 01/01 - 12/31. Basis for percentages will be the December membership report.</t>
  </si>
  <si>
    <t>Pacesetter Awards will be presented to the highest scoring chapters as follows: In each chapter size category an award will be presented to the top highest 50% of the submitted awards in each size category with a minimum of 3 chapters potentially awarded in each size category.
Membership size category as follows: Tiny chapter = 1 to 50 members; Small chapter = 51 to 100 members; Medium chapter = 101 to 175 members; and, Large chapter = 176+ members. The April Membership Report will be used to determine the size category.</t>
  </si>
  <si>
    <t>• Criteria verified by NAHU can be seen on NAHU's website in the "Awards" section.</t>
  </si>
  <si>
    <t>N/A</t>
  </si>
  <si>
    <r>
      <t xml:space="preserve">• Document by providing a copy of the annual report and </t>
    </r>
    <r>
      <rPr>
        <b/>
        <sz val="10"/>
        <rFont val="Arial"/>
        <family val="2"/>
      </rPr>
      <t>ONE</t>
    </r>
    <r>
      <rPr>
        <sz val="10"/>
        <rFont val="Arial"/>
        <family val="2"/>
      </rPr>
      <t xml:space="preserve"> of the following:
     o Screen shot of webpage
     o Copy of newsletter where published,
     o Copy of dated communication. </t>
    </r>
  </si>
  <si>
    <t>• Provide cover page of the Directors and Officers policy with current effective date OR
• Provide dated premium billing with current effective date 
• If D&amp;O is provided by the state chapter the endorsement page must be included listing the local chapter as a covered entity
• Confirm that the dates of the policy period are on the documentation and that those dates are within the current awards year
• If state laws exempt non-paid officers of tax-exempt organizations from liability, must show documentation of such law to eliminate need for coverage
• A comprehensive liability policy will NOT count toward this criterion</t>
  </si>
  <si>
    <t xml:space="preserve">     Silver</t>
  </si>
  <si>
    <t xml:space="preserve">     Gold</t>
  </si>
  <si>
    <t xml:space="preserve">     Platinum</t>
  </si>
  <si>
    <t xml:space="preserve">     Professional Development</t>
  </si>
  <si>
    <t xml:space="preserve">     Awards</t>
  </si>
  <si>
    <t xml:space="preserve">     HUPAC</t>
  </si>
  <si>
    <t xml:space="preserve">     Media</t>
  </si>
  <si>
    <t xml:space="preserve">     Vanguard</t>
  </si>
  <si>
    <t xml:space="preserve">     Membership Recruitment</t>
  </si>
  <si>
    <t xml:space="preserve">     Membership Retention</t>
  </si>
  <si>
    <r>
      <t>•</t>
    </r>
    <r>
      <rPr>
        <b/>
        <sz val="10"/>
        <rFont val="Arial"/>
        <family val="2"/>
      </rPr>
      <t xml:space="preserve"> Must be </t>
    </r>
    <r>
      <rPr>
        <sz val="10"/>
        <rFont val="Arial"/>
        <family val="2"/>
      </rPr>
      <t xml:space="preserve">a special event offering multiple CE credits and is </t>
    </r>
    <r>
      <rPr>
        <b/>
        <sz val="10"/>
        <rFont val="Arial"/>
        <family val="2"/>
      </rPr>
      <t>NOT</t>
    </r>
    <r>
      <rPr>
        <sz val="10"/>
        <rFont val="Arial"/>
        <family val="2"/>
      </rPr>
      <t xml:space="preserve"> a legislative conference or a regular membership meeting.
• Documentation must include </t>
    </r>
    <r>
      <rPr>
        <b/>
        <sz val="10"/>
        <rFont val="Arial"/>
        <family val="2"/>
      </rPr>
      <t>at least two</t>
    </r>
    <r>
      <rPr>
        <sz val="10"/>
        <rFont val="Arial"/>
        <family val="2"/>
      </rPr>
      <t xml:space="preserve"> of the following:
     o Pre </t>
    </r>
    <r>
      <rPr>
        <b/>
        <sz val="10"/>
        <rFont val="Arial"/>
        <family val="2"/>
      </rPr>
      <t>AND</t>
    </r>
    <r>
      <rPr>
        <sz val="10"/>
        <rFont val="Arial"/>
        <family val="2"/>
      </rPr>
      <t xml:space="preserve"> post Board Meeting Minutes
     o Flyers or Announcements
     o Published Agenda or Program
     o CE Certifications
     o Newsletter announcement(s)
     o Registration Forms or list of attendees</t>
    </r>
  </si>
  <si>
    <t>• Points are based on documentation for each meeting claimed
• Documentation should include copies of board minutes
• Strategic planning sessions do not qualify for this criterion
• Teleconferences are acceptible</t>
  </si>
  <si>
    <r>
      <t>•</t>
    </r>
    <r>
      <rPr>
        <b/>
        <sz val="10"/>
        <rFont val="Arial"/>
        <family val="2"/>
      </rPr>
      <t xml:space="preserve"> Must be seperate from regularly scheduled board meetings and open to members.</t>
    </r>
    <r>
      <rPr>
        <sz val="10"/>
        <rFont val="Arial"/>
        <family val="2"/>
      </rPr>
      <t xml:space="preserve">
• Documentation must include </t>
    </r>
    <r>
      <rPr>
        <b/>
        <sz val="10"/>
        <rFont val="Arial"/>
        <family val="2"/>
      </rPr>
      <t>at least two</t>
    </r>
    <r>
      <rPr>
        <sz val="10"/>
        <rFont val="Arial"/>
        <family val="2"/>
      </rPr>
      <t xml:space="preserve"> of the following:
     o Pre </t>
    </r>
    <r>
      <rPr>
        <b/>
        <sz val="10"/>
        <rFont val="Arial"/>
        <family val="2"/>
      </rPr>
      <t>AND</t>
    </r>
    <r>
      <rPr>
        <sz val="10"/>
        <rFont val="Arial"/>
        <family val="2"/>
      </rPr>
      <t xml:space="preserve"> post Board Meeting Minutes
     o Flyers or Announcements
     o Published Agenda or Program with strategic planning content
     o Newsletter announcement(s)
     o Registration Forms or list of attendees</t>
    </r>
  </si>
  <si>
    <r>
      <t xml:space="preserve">• Must be a special event – does not coincide with regular monthly meetings
• Documentation must include </t>
    </r>
    <r>
      <rPr>
        <b/>
        <sz val="10"/>
        <rFont val="Arial"/>
        <family val="2"/>
      </rPr>
      <t>at least two</t>
    </r>
    <r>
      <rPr>
        <sz val="10"/>
        <rFont val="Arial"/>
        <family val="2"/>
      </rPr>
      <t xml:space="preserve"> of the following:
     o Pre </t>
    </r>
    <r>
      <rPr>
        <b/>
        <sz val="10"/>
        <rFont val="Arial"/>
        <family val="2"/>
      </rPr>
      <t>AND</t>
    </r>
    <r>
      <rPr>
        <sz val="10"/>
        <rFont val="Arial"/>
        <family val="2"/>
      </rPr>
      <t xml:space="preserve"> post Board Meeting Minutes
     o Flyers or Announcements
     o Published Agenda or Program
     o Newsletter announcement(s)</t>
    </r>
  </si>
  <si>
    <t>SUB-TOTAL (650 possible)</t>
  </si>
  <si>
    <r>
      <t xml:space="preserve">• Submit original cover
• </t>
    </r>
    <r>
      <rPr>
        <b/>
        <sz val="10"/>
        <rFont val="Arial"/>
        <family val="2"/>
      </rPr>
      <t>Month and year must be printed on the newsletter</t>
    </r>
    <r>
      <rPr>
        <sz val="10"/>
        <rFont val="Arial"/>
        <family val="2"/>
      </rPr>
      <t xml:space="preserve">
• If newsletter is electronic, submit a hard copy including </t>
    </r>
    <r>
      <rPr>
        <b/>
        <sz val="10"/>
        <rFont val="Arial"/>
        <family val="2"/>
      </rPr>
      <t>ALL</t>
    </r>
    <r>
      <rPr>
        <sz val="10"/>
        <rFont val="Arial"/>
        <family val="2"/>
      </rPr>
      <t xml:space="preserve"> pages
• Web-based newsletters must include the web address of the newsletter
• Emailed newsletters must include cover page showing the date it was emailed
• Single page newsletters included in the state chapter's newletter are acceptable for single page points</t>
    </r>
  </si>
  <si>
    <t>Maintain active email and/or text distribution to membership</t>
  </si>
  <si>
    <t>• Submit a portion of the text or email distribution list</t>
  </si>
  <si>
    <r>
      <t>• Provide a copy of document
• Must be published on chapter website, email or in a newsletter
    o</t>
    </r>
    <r>
      <rPr>
        <b/>
        <sz val="10"/>
        <rFont val="Arial"/>
        <family val="2"/>
      </rPr>
      <t xml:space="preserve"> Online submissions</t>
    </r>
    <r>
      <rPr>
        <sz val="10"/>
        <rFont val="Arial"/>
        <family val="2"/>
      </rPr>
      <t>-provide password if needed to view the document
• Budget must be current and cover at least part of the current awards year
• The provided budget</t>
    </r>
    <r>
      <rPr>
        <b/>
        <sz val="10"/>
        <rFont val="Arial"/>
        <family val="2"/>
      </rPr>
      <t xml:space="preserve"> must be approved and documented with minutes. </t>
    </r>
  </si>
  <si>
    <r>
      <t xml:space="preserve">• Documentation </t>
    </r>
    <r>
      <rPr>
        <b/>
        <sz val="10"/>
        <rFont val="Arial"/>
        <family val="2"/>
      </rPr>
      <t>MUST include ALL</t>
    </r>
    <r>
      <rPr>
        <sz val="10"/>
        <rFont val="Arial"/>
        <family val="2"/>
      </rPr>
      <t xml:space="preserve"> of the following:
     o Contact name
     o Name of publication or broadcast station
     o Telephone number
     o Email address
• Incomplete listings will not receive credit</t>
    </r>
  </si>
  <si>
    <t>Board officers participated in NAHU officer training modules</t>
  </si>
  <si>
    <t>SUB-TOTAL (695 possible)</t>
  </si>
  <si>
    <t>SUB-TOTAL (510 possible)</t>
  </si>
  <si>
    <r>
      <t xml:space="preserve">Number of NAHU-sponsored classroom certificaton programs or NAHU Live CE programs hosted </t>
    </r>
    <r>
      <rPr>
        <b/>
        <i/>
        <sz val="12"/>
        <rFont val="Arial"/>
        <family val="2"/>
      </rPr>
      <t xml:space="preserve">(Select one only) </t>
    </r>
  </si>
  <si>
    <t xml:space="preserve">Held a Local Chapter Recognition event for chapter award recipients, new REBC </t>
  </si>
  <si>
    <t>designees, membership recruiters, HUPAC donors &amp; LPRT qualifiers</t>
  </si>
  <si>
    <t>SUB-TOTAL (590 possible)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</si>
</sst>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sz val="10"/>
      <name val="Arial"/>
      <family val="2"/>
    </font>
    <font>
      <b/>
      <sz val="12"/>
      <name val="Arial"/>
      <family val="2"/>
    </font>
    <font>
      <sz val="12"/>
      <name val="Arial"/>
      <family val="2"/>
    </font>
    <font>
      <b/>
      <sz val="14"/>
      <name val="Arial"/>
      <family val="2"/>
    </font>
    <font>
      <sz val="10"/>
      <color indexed="18"/>
      <name val="Arial"/>
      <family val="2"/>
    </font>
    <font>
      <b/>
      <sz val="12"/>
      <color indexed="18"/>
      <name val="Arial"/>
      <family val="2"/>
    </font>
    <font>
      <sz val="8"/>
      <name val="Arial"/>
      <family val="2"/>
    </font>
    <font>
      <b/>
      <u/>
      <sz val="12"/>
      <name val="Arial"/>
      <family val="2"/>
    </font>
    <font>
      <u/>
      <sz val="10"/>
      <color indexed="12"/>
      <name val="Arial"/>
      <family val="2"/>
    </font>
    <font>
      <u/>
      <sz val="12"/>
      <color indexed="12"/>
      <name val="Arial"/>
      <family val="2"/>
    </font>
    <font>
      <sz val="10"/>
      <name val="Arial"/>
      <family val="2"/>
    </font>
    <font>
      <b/>
      <i/>
      <sz val="12"/>
      <name val="Arial"/>
      <family val="2"/>
    </font>
    <font>
      <sz val="10"/>
      <name val="Arial"/>
      <family val="2"/>
    </font>
    <font>
      <sz val="14"/>
      <name val="Arial"/>
      <family val="2"/>
    </font>
    <font>
      <u/>
      <sz val="10"/>
      <color indexed="12"/>
      <name val="Arial"/>
      <family val="2"/>
    </font>
    <font>
      <sz val="11"/>
      <color theme="1"/>
      <name val="Calibri"/>
      <family val="2"/>
      <scheme val="minor"/>
    </font>
    <font>
      <b/>
      <sz val="10"/>
      <name val="Arial"/>
      <family val="2"/>
    </font>
    <font>
      <b/>
      <i/>
      <sz val="10"/>
      <name val="Arial"/>
      <family val="2"/>
    </font>
    <font>
      <b/>
      <sz val="16"/>
      <color indexed="18"/>
      <name val="Arial"/>
      <family val="2"/>
    </font>
    <font>
      <u/>
      <sz val="10"/>
      <color theme="11"/>
      <name val="Arial"/>
      <family val="2"/>
    </font>
    <font>
      <b/>
      <sz val="12"/>
      <color rgb="FFFF0000"/>
      <name val="Arial"/>
      <family val="2"/>
    </font>
    <font>
      <b/>
      <sz val="18"/>
      <color indexed="18"/>
      <name val="Arial"/>
      <family val="2"/>
    </font>
    <font>
      <i/>
      <sz val="12"/>
      <name val="Arial"/>
      <family val="2"/>
    </font>
    <font>
      <b/>
      <sz val="16"/>
      <color indexed="18"/>
      <name val="Arial"/>
      <family val="2"/>
    </font>
    <font>
      <b/>
      <u/>
      <sz val="14"/>
      <name val="Arial"/>
      <family val="2"/>
    </font>
    <font>
      <u/>
      <sz val="12"/>
      <color theme="1"/>
      <name val="Arial"/>
      <family val="2"/>
    </font>
    <font>
      <sz val="12"/>
      <color theme="1"/>
      <name val="Arial"/>
      <family val="2"/>
    </font>
    <font>
      <b/>
      <u/>
      <sz val="12"/>
      <color theme="1"/>
      <name val="Arial"/>
      <family val="2"/>
    </font>
    <font>
      <b/>
      <sz val="12"/>
      <color theme="1"/>
      <name val="Arial"/>
      <family val="2"/>
    </font>
    <font>
      <b/>
      <strike/>
      <sz val="12"/>
      <color rgb="FFFF0000"/>
      <name val="Arial"/>
      <family val="2"/>
    </font>
    <font>
      <b/>
      <sz val="11"/>
      <name val="Arial"/>
      <family val="2"/>
    </font>
    <font>
      <sz val="11"/>
      <name val="Arial"/>
      <family val="2"/>
    </font>
    <font>
      <strike/>
      <sz val="10"/>
      <name val="Arial"/>
      <family val="2"/>
    </font>
  </fonts>
  <fills count="4">
    <fill>
      <patternFill patternType="none"/>
    </fill>
    <fill>
      <patternFill patternType="gray125"/>
    </fill>
    <fill>
      <patternFill patternType="solid">
        <fgColor rgb="FFCCFFFF"/>
        <bgColor indexed="64"/>
      </patternFill>
    </fill>
    <fill>
      <patternFill patternType="solid">
        <fgColor rgb="FFFFFFCC"/>
        <bgColor indexed="64"/>
      </patternFill>
    </fill>
  </fills>
  <borders count="13">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mediumDashed">
        <color auto="1"/>
      </left>
      <right style="mediumDashed">
        <color auto="1"/>
      </right>
      <top style="mediumDashed">
        <color auto="1"/>
      </top>
      <bottom/>
      <diagonal/>
    </border>
    <border>
      <left style="mediumDashed">
        <color auto="1"/>
      </left>
      <right style="mediumDashed">
        <color auto="1"/>
      </right>
      <top/>
      <bottom/>
      <diagonal/>
    </border>
    <border>
      <left style="mediumDashed">
        <color auto="1"/>
      </left>
      <right style="mediumDashed">
        <color auto="1"/>
      </right>
      <top/>
      <bottom style="thin">
        <color auto="1"/>
      </bottom>
      <diagonal/>
    </border>
    <border>
      <left style="mediumDashed">
        <color auto="1"/>
      </left>
      <right style="mediumDashed">
        <color auto="1"/>
      </right>
      <top/>
      <bottom style="mediumDashed">
        <color auto="1"/>
      </bottom>
      <diagonal/>
    </border>
    <border>
      <left style="thin">
        <color auto="1"/>
      </left>
      <right style="thin">
        <color auto="1"/>
      </right>
      <top style="thin">
        <color auto="1"/>
      </top>
      <bottom style="thin">
        <color auto="1"/>
      </bottom>
      <diagonal/>
    </border>
    <border>
      <left style="mediumDashed">
        <color auto="1"/>
      </left>
      <right style="mediumDashed">
        <color auto="1"/>
      </right>
      <top style="mediumDashed">
        <color indexed="64"/>
      </top>
      <bottom style="thin">
        <color auto="1"/>
      </bottom>
      <diagonal/>
    </border>
    <border>
      <left style="thin">
        <color indexed="64"/>
      </left>
      <right style="thin">
        <color indexed="64"/>
      </right>
      <top/>
      <bottom style="thin">
        <color auto="1"/>
      </bottom>
      <diagonal/>
    </border>
    <border>
      <left style="mediumDashed">
        <color auto="1"/>
      </left>
      <right style="mediumDashed">
        <color auto="1"/>
      </right>
      <top style="mediumDashed">
        <color auto="1"/>
      </top>
      <bottom style="mediumDashed">
        <color indexed="64"/>
      </bottom>
      <diagonal/>
    </border>
    <border>
      <left style="thin">
        <color indexed="64"/>
      </left>
      <right/>
      <top/>
      <bottom/>
      <diagonal/>
    </border>
  </borders>
  <cellStyleXfs count="12">
    <xf numFmtId="0" fontId="0" fillId="0" borderId="0"/>
    <xf numFmtId="0" fontId="9"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3" fillId="0" borderId="0"/>
    <xf numFmtId="0" fontId="11" fillId="0" borderId="0"/>
    <xf numFmtId="0" fontId="16" fillId="0" borderId="0"/>
    <xf numFmtId="9" fontId="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206">
    <xf numFmtId="0" fontId="0" fillId="0" borderId="0" xfId="0"/>
    <xf numFmtId="0" fontId="0" fillId="0" borderId="0" xfId="0" applyAlignment="1">
      <alignment horizontal="center"/>
    </xf>
    <xf numFmtId="0" fontId="0" fillId="0" borderId="0" xfId="0" applyAlignment="1">
      <alignment horizontal="right"/>
    </xf>
    <xf numFmtId="0" fontId="0" fillId="0" borderId="0" xfId="0" quotePrefix="1"/>
    <xf numFmtId="0" fontId="2" fillId="0" borderId="0" xfId="0" applyFont="1"/>
    <xf numFmtId="1" fontId="2" fillId="0" borderId="0" xfId="0" applyNumberFormat="1" applyFont="1" applyAlignment="1">
      <alignment horizontal="center"/>
    </xf>
    <xf numFmtId="1" fontId="2"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0" fillId="0" borderId="0" xfId="0" applyBorder="1" applyAlignment="1">
      <alignment horizontal="right"/>
    </xf>
    <xf numFmtId="0" fontId="2" fillId="0" borderId="0" xfId="0" applyFont="1" applyAlignment="1">
      <alignment horizontal="left"/>
    </xf>
    <xf numFmtId="0" fontId="2" fillId="0" borderId="0" xfId="0" applyFont="1" applyAlignment="1">
      <alignment horizontal="right"/>
    </xf>
    <xf numFmtId="0" fontId="6" fillId="0" borderId="0" xfId="0" applyFont="1" applyBorder="1" applyAlignment="1">
      <alignment horizontal="left"/>
    </xf>
    <xf numFmtId="0" fontId="6" fillId="0" borderId="0" xfId="0" applyFont="1" applyBorder="1" applyAlignment="1">
      <alignment horizontal="center"/>
    </xf>
    <xf numFmtId="0" fontId="0" fillId="0" borderId="0" xfId="0" applyBorder="1"/>
    <xf numFmtId="0" fontId="8" fillId="0" borderId="0" xfId="0" applyFont="1" applyAlignment="1">
      <alignment horizontal="left"/>
    </xf>
    <xf numFmtId="0" fontId="2" fillId="0" borderId="0" xfId="0" applyFont="1" applyBorder="1" applyAlignment="1">
      <alignment horizontal="center"/>
    </xf>
    <xf numFmtId="1" fontId="11" fillId="0" borderId="0" xfId="0" applyNumberFormat="1" applyFont="1" applyBorder="1" applyAlignment="1">
      <alignment horizontal="center"/>
    </xf>
    <xf numFmtId="1" fontId="6" fillId="0" borderId="0" xfId="0" applyNumberFormat="1" applyFont="1" applyAlignment="1">
      <alignment horizontal="center"/>
    </xf>
    <xf numFmtId="1" fontId="6" fillId="0" borderId="1" xfId="0" applyNumberFormat="1" applyFont="1" applyBorder="1" applyAlignment="1">
      <alignment horizontal="center"/>
    </xf>
    <xf numFmtId="0" fontId="12" fillId="0" borderId="0" xfId="0" applyFont="1" applyAlignment="1">
      <alignment horizontal="right"/>
    </xf>
    <xf numFmtId="0" fontId="11" fillId="0" borderId="0" xfId="0" applyFont="1" applyAlignment="1">
      <alignment horizontal="right"/>
    </xf>
    <xf numFmtId="0" fontId="11" fillId="0" borderId="0" xfId="0" applyFont="1"/>
    <xf numFmtId="0" fontId="11" fillId="0" borderId="0" xfId="0" quotePrefix="1" applyFont="1"/>
    <xf numFmtId="1" fontId="2" fillId="2" borderId="1" xfId="0" applyNumberFormat="1" applyFont="1" applyFill="1" applyBorder="1" applyAlignment="1" applyProtection="1">
      <alignment horizontal="center"/>
      <protection locked="0"/>
    </xf>
    <xf numFmtId="1" fontId="2" fillId="3" borderId="7" xfId="0" applyNumberFormat="1" applyFont="1" applyFill="1" applyBorder="1" applyAlignment="1">
      <alignment horizontal="center"/>
    </xf>
    <xf numFmtId="1" fontId="2" fillId="0" borderId="5" xfId="0" applyNumberFormat="1" applyFont="1" applyBorder="1" applyAlignment="1">
      <alignment horizontal="center"/>
    </xf>
    <xf numFmtId="1" fontId="6" fillId="3" borderId="6" xfId="0" applyNumberFormat="1" applyFont="1" applyFill="1" applyBorder="1" applyAlignment="1">
      <alignment horizontal="center"/>
    </xf>
    <xf numFmtId="1" fontId="6" fillId="0" borderId="6" xfId="0" applyNumberFormat="1" applyFont="1" applyBorder="1" applyAlignment="1">
      <alignment horizontal="center"/>
    </xf>
    <xf numFmtId="1" fontId="2" fillId="3" borderId="6" xfId="0" applyNumberFormat="1" applyFont="1" applyFill="1" applyBorder="1" applyAlignment="1" applyProtection="1">
      <alignment horizontal="center"/>
      <protection locked="0"/>
    </xf>
    <xf numFmtId="0" fontId="0" fillId="0" borderId="5" xfId="0" applyFill="1" applyBorder="1" applyProtection="1">
      <protection locked="0"/>
    </xf>
    <xf numFmtId="0" fontId="2" fillId="0" borderId="0" xfId="0" applyFont="1" applyAlignment="1">
      <alignment horizontal="center"/>
    </xf>
    <xf numFmtId="0" fontId="4" fillId="0" borderId="0" xfId="0" applyFont="1" applyAlignment="1">
      <alignment horizontal="center"/>
    </xf>
    <xf numFmtId="0" fontId="4" fillId="0" borderId="0" xfId="0" applyFont="1"/>
    <xf numFmtId="0" fontId="14" fillId="0" borderId="0" xfId="0" applyFont="1"/>
    <xf numFmtId="1" fontId="4" fillId="0" borderId="0" xfId="0" applyNumberFormat="1" applyFont="1" applyAlignment="1">
      <alignment horizontal="center"/>
    </xf>
    <xf numFmtId="0" fontId="14" fillId="0" borderId="0" xfId="0" applyFont="1" applyAlignment="1">
      <alignment horizontal="right"/>
    </xf>
    <xf numFmtId="0" fontId="2" fillId="0" borderId="0" xfId="0" quotePrefix="1" applyFont="1"/>
    <xf numFmtId="0" fontId="0" fillId="0" borderId="0" xfId="0" applyFont="1" applyAlignment="1">
      <alignment horizontal="center"/>
    </xf>
    <xf numFmtId="0" fontId="0" fillId="0" borderId="0" xfId="0" applyFont="1" applyAlignment="1">
      <alignment horizontal="right"/>
    </xf>
    <xf numFmtId="1" fontId="17" fillId="0" borderId="0" xfId="0" applyNumberFormat="1" applyFont="1" applyBorder="1" applyAlignment="1">
      <alignment horizontal="center"/>
    </xf>
    <xf numFmtId="0" fontId="0" fillId="0" borderId="0" xfId="0" applyFont="1"/>
    <xf numFmtId="1" fontId="17" fillId="0" borderId="6" xfId="0" applyNumberFormat="1" applyFont="1" applyFill="1" applyBorder="1" applyAlignment="1" applyProtection="1">
      <alignment horizontal="center"/>
      <protection locked="0"/>
    </xf>
    <xf numFmtId="0" fontId="0" fillId="0" borderId="0" xfId="0" applyFont="1" applyBorder="1" applyAlignment="1">
      <alignment horizontal="left" wrapText="1"/>
    </xf>
    <xf numFmtId="0" fontId="0" fillId="0" borderId="8" xfId="0" applyBorder="1" applyAlignment="1">
      <alignment wrapText="1"/>
    </xf>
    <xf numFmtId="1" fontId="2" fillId="0" borderId="8" xfId="0" applyNumberFormat="1" applyFont="1" applyBorder="1" applyAlignment="1">
      <alignment horizontal="center"/>
    </xf>
    <xf numFmtId="0" fontId="2" fillId="0" borderId="0" xfId="0" applyFont="1" applyAlignment="1">
      <alignment horizontal="center"/>
    </xf>
    <xf numFmtId="0" fontId="2" fillId="0" borderId="0" xfId="0" applyFont="1" applyFill="1" applyAlignment="1">
      <alignment horizontal="right"/>
    </xf>
    <xf numFmtId="0" fontId="3" fillId="0" borderId="0" xfId="0" applyFont="1" applyAlignment="1">
      <alignment horizontal="left"/>
    </xf>
    <xf numFmtId="0" fontId="2" fillId="0" borderId="0" xfId="0" applyFont="1" applyAlignment="1">
      <alignment horizontal="center"/>
    </xf>
    <xf numFmtId="1" fontId="2" fillId="0" borderId="0" xfId="0" applyNumberFormat="1" applyFont="1" applyFill="1" applyBorder="1" applyAlignment="1" applyProtection="1">
      <alignment horizontal="center"/>
      <protection locked="0"/>
    </xf>
    <xf numFmtId="0" fontId="0" fillId="0" borderId="0" xfId="0" applyFill="1" applyBorder="1" applyProtection="1">
      <protection locked="0"/>
    </xf>
    <xf numFmtId="1" fontId="2" fillId="0" borderId="5" xfId="0" applyNumberFormat="1" applyFont="1" applyFill="1" applyBorder="1" applyAlignment="1" applyProtection="1">
      <alignment horizontal="center"/>
      <protection locked="0"/>
    </xf>
    <xf numFmtId="1" fontId="21" fillId="3" borderId="9" xfId="0" applyNumberFormat="1" applyFont="1" applyFill="1" applyBorder="1" applyAlignment="1" applyProtection="1">
      <alignment horizontal="center" wrapText="1"/>
      <protection locked="0"/>
    </xf>
    <xf numFmtId="0" fontId="2" fillId="0" borderId="0" xfId="0" applyFont="1" applyBorder="1" applyAlignment="1">
      <alignment horizontal="right"/>
    </xf>
    <xf numFmtId="0" fontId="2" fillId="0" borderId="0" xfId="0" applyFont="1" applyFill="1"/>
    <xf numFmtId="0" fontId="2" fillId="0" borderId="0" xfId="0" applyFont="1" applyAlignment="1">
      <alignment horizontal="center"/>
    </xf>
    <xf numFmtId="0" fontId="11" fillId="0" borderId="8" xfId="0" applyFont="1" applyBorder="1" applyAlignment="1">
      <alignment wrapText="1"/>
    </xf>
    <xf numFmtId="0" fontId="3" fillId="0" borderId="0" xfId="0" applyFont="1" applyAlignment="1">
      <alignment horizontal="center"/>
    </xf>
    <xf numFmtId="0" fontId="3" fillId="0" borderId="0" xfId="0" applyFont="1"/>
    <xf numFmtId="0" fontId="11" fillId="0" borderId="0" xfId="0" applyFont="1" applyAlignment="1">
      <alignment horizontal="center"/>
    </xf>
    <xf numFmtId="1" fontId="3" fillId="0" borderId="0" xfId="0" applyNumberFormat="1" applyFont="1" applyBorder="1" applyAlignment="1">
      <alignment horizontal="center"/>
    </xf>
    <xf numFmtId="0" fontId="17" fillId="0" borderId="0" xfId="0" applyFont="1"/>
    <xf numFmtId="0" fontId="17" fillId="0" borderId="0" xfId="0" applyFont="1" applyAlignment="1">
      <alignment horizontal="right"/>
    </xf>
    <xf numFmtId="0" fontId="17" fillId="0" borderId="0" xfId="0" applyFont="1" applyAlignment="1">
      <alignment horizontal="center"/>
    </xf>
    <xf numFmtId="0" fontId="17" fillId="0" borderId="0" xfId="0" quotePrefix="1" applyFont="1"/>
    <xf numFmtId="0" fontId="12" fillId="0" borderId="0" xfId="0" applyFont="1" applyAlignment="1">
      <alignment vertical="top"/>
    </xf>
    <xf numFmtId="0" fontId="2" fillId="0" borderId="5" xfId="0" applyFont="1" applyBorder="1"/>
    <xf numFmtId="0" fontId="4" fillId="0" borderId="0" xfId="0" applyFont="1" applyAlignment="1">
      <alignment horizontal="right"/>
    </xf>
    <xf numFmtId="0" fontId="2" fillId="0" borderId="0" xfId="0" applyFont="1" applyAlignment="1">
      <alignment horizontal="left" indent="8"/>
    </xf>
    <xf numFmtId="0" fontId="2" fillId="0" borderId="5" xfId="0" applyFont="1" applyBorder="1" applyProtection="1">
      <protection locked="0"/>
    </xf>
    <xf numFmtId="0" fontId="3" fillId="0" borderId="0" xfId="0" applyFont="1" applyAlignment="1">
      <alignment horizontal="right"/>
    </xf>
    <xf numFmtId="0" fontId="8" fillId="0" borderId="0" xfId="0" applyFont="1" applyBorder="1" applyAlignment="1">
      <alignment horizontal="left"/>
    </xf>
    <xf numFmtId="0" fontId="3" fillId="0" borderId="0" xfId="0" quotePrefix="1" applyFont="1"/>
    <xf numFmtId="0" fontId="2" fillId="0" borderId="0" xfId="0" quotePrefix="1" applyFont="1" applyBorder="1"/>
    <xf numFmtId="0" fontId="2" fillId="0" borderId="0" xfId="0" applyFont="1" applyBorder="1" applyAlignment="1">
      <alignment horizontal="left"/>
    </xf>
    <xf numFmtId="0" fontId="2" fillId="0" borderId="0" xfId="0" applyFont="1" applyBorder="1"/>
    <xf numFmtId="0" fontId="2" fillId="0" borderId="0" xfId="0" applyFont="1" applyAlignment="1">
      <alignment horizontal="left" indent="5"/>
    </xf>
    <xf numFmtId="1" fontId="2" fillId="0" borderId="0" xfId="0" quotePrefix="1" applyNumberFormat="1" applyFont="1" applyBorder="1" applyAlignment="1">
      <alignment horizontal="center"/>
    </xf>
    <xf numFmtId="0" fontId="8" fillId="0" borderId="0" xfId="0" applyFont="1" applyAlignment="1">
      <alignment horizontal="left" indent="5"/>
    </xf>
    <xf numFmtId="1" fontId="23" fillId="0" borderId="0" xfId="0" applyNumberFormat="1" applyFont="1" applyBorder="1" applyAlignment="1">
      <alignment horizontal="center"/>
    </xf>
    <xf numFmtId="0" fontId="12" fillId="0" borderId="0" xfId="0" applyFont="1"/>
    <xf numFmtId="0" fontId="6" fillId="0" borderId="0" xfId="0" applyFont="1" applyBorder="1" applyAlignment="1">
      <alignment horizontal="right"/>
    </xf>
    <xf numFmtId="9" fontId="3" fillId="0" borderId="0" xfId="6" applyFont="1" applyAlignment="1">
      <alignment horizontal="right"/>
    </xf>
    <xf numFmtId="1" fontId="2" fillId="0" borderId="0" xfId="0" applyNumberFormat="1" applyFont="1" applyAlignment="1">
      <alignment horizontal="right"/>
    </xf>
    <xf numFmtId="1" fontId="6" fillId="3" borderId="7" xfId="0" applyNumberFormat="1" applyFont="1" applyFill="1" applyBorder="1" applyAlignment="1">
      <alignment horizontal="center"/>
    </xf>
    <xf numFmtId="0" fontId="0" fillId="0" borderId="0" xfId="0" applyFont="1" applyFill="1" applyBorder="1" applyAlignment="1">
      <alignment horizontal="left" wrapText="1"/>
    </xf>
    <xf numFmtId="0" fontId="0" fillId="0" borderId="0" xfId="0" applyFill="1" applyAlignment="1">
      <alignment horizontal="right"/>
    </xf>
    <xf numFmtId="1" fontId="2" fillId="0" borderId="0" xfId="0" applyNumberFormat="1" applyFont="1" applyFill="1" applyBorder="1" applyAlignment="1">
      <alignment horizontal="center"/>
    </xf>
    <xf numFmtId="1" fontId="17" fillId="0" borderId="5" xfId="0" applyNumberFormat="1" applyFont="1" applyFill="1" applyBorder="1" applyAlignment="1" applyProtection="1">
      <alignment horizontal="center"/>
      <protection locked="0"/>
    </xf>
    <xf numFmtId="0" fontId="11" fillId="0" borderId="0" xfId="0" applyFont="1" applyBorder="1" applyAlignment="1">
      <alignment wrapText="1"/>
    </xf>
    <xf numFmtId="1" fontId="17" fillId="0" borderId="0"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1" fontId="11" fillId="0" borderId="0" xfId="0" applyNumberFormat="1" applyFont="1" applyFill="1" applyBorder="1" applyAlignment="1" applyProtection="1">
      <alignment horizontal="center"/>
      <protection locked="0"/>
    </xf>
    <xf numFmtId="0" fontId="11" fillId="0" borderId="8" xfId="0" applyFont="1" applyBorder="1"/>
    <xf numFmtId="0" fontId="11" fillId="0" borderId="8" xfId="0" applyFont="1" applyBorder="1" applyAlignment="1">
      <alignment horizontal="left" wrapText="1"/>
    </xf>
    <xf numFmtId="0" fontId="21" fillId="0" borderId="5" xfId="0" applyFont="1" applyFill="1" applyBorder="1" applyAlignment="1">
      <alignment horizontal="center" vertical="top" wrapText="1"/>
    </xf>
    <xf numFmtId="1" fontId="11" fillId="0" borderId="5" xfId="0" applyNumberFormat="1" applyFont="1" applyFill="1" applyBorder="1" applyAlignment="1" applyProtection="1">
      <alignment horizontal="center"/>
      <protection locked="0"/>
    </xf>
    <xf numFmtId="1" fontId="6" fillId="0" borderId="0" xfId="0" applyNumberFormat="1" applyFont="1" applyBorder="1" applyAlignment="1">
      <alignment horizontal="center"/>
    </xf>
    <xf numFmtId="0" fontId="2" fillId="0" borderId="0" xfId="0" applyFont="1" applyBorder="1" applyAlignment="1">
      <alignment horizontal="right"/>
    </xf>
    <xf numFmtId="0" fontId="2" fillId="0" borderId="0" xfId="0" applyFont="1" applyAlignment="1">
      <alignment horizontal="center"/>
    </xf>
    <xf numFmtId="0" fontId="2" fillId="0" borderId="0" xfId="0" quotePrefix="1" applyNumberFormat="1" applyFont="1" applyAlignment="1">
      <alignment horizontal="left"/>
    </xf>
    <xf numFmtId="0" fontId="11" fillId="0" borderId="8" xfId="0" applyFont="1" applyFill="1" applyBorder="1" applyAlignment="1">
      <alignment wrapText="1"/>
    </xf>
    <xf numFmtId="0" fontId="2" fillId="0" borderId="0" xfId="0" applyFont="1" applyAlignment="1">
      <alignment vertical="center"/>
    </xf>
    <xf numFmtId="0" fontId="3" fillId="0" borderId="0" xfId="0" applyFont="1" applyAlignment="1">
      <alignment horizontal="left" vertical="center" indent="1"/>
    </xf>
    <xf numFmtId="0" fontId="22" fillId="0" borderId="0" xfId="0" applyFont="1" applyFill="1" applyAlignment="1">
      <alignment vertical="center"/>
    </xf>
    <xf numFmtId="0" fontId="12" fillId="0" borderId="0" xfId="0" applyFont="1" applyAlignment="1">
      <alignment horizontal="center"/>
    </xf>
    <xf numFmtId="0" fontId="0" fillId="0" borderId="0" xfId="0" applyAlignment="1">
      <alignment horizontal="left"/>
    </xf>
    <xf numFmtId="0" fontId="0" fillId="0" borderId="0" xfId="0" applyAlignment="1">
      <alignment vertical="center"/>
    </xf>
    <xf numFmtId="0" fontId="28" fillId="0" borderId="0" xfId="0" applyFont="1"/>
    <xf numFmtId="0" fontId="0" fillId="0" borderId="0" xfId="0" applyAlignment="1">
      <alignment vertical="top"/>
    </xf>
    <xf numFmtId="0" fontId="0" fillId="0" borderId="0" xfId="0" applyAlignment="1">
      <alignment horizontal="left" vertical="center"/>
    </xf>
    <xf numFmtId="1" fontId="2" fillId="0" borderId="1" xfId="0" applyNumberFormat="1" applyFont="1" applyFill="1" applyBorder="1" applyAlignment="1">
      <alignment horizontal="center"/>
    </xf>
    <xf numFmtId="1" fontId="4" fillId="0" borderId="0" xfId="0" applyNumberFormat="1" applyFont="1" applyFill="1" applyAlignment="1">
      <alignment horizontal="center"/>
    </xf>
    <xf numFmtId="1" fontId="2" fillId="0" borderId="0" xfId="0" applyNumberFormat="1" applyFont="1" applyFill="1" applyAlignment="1">
      <alignment horizontal="center"/>
    </xf>
    <xf numFmtId="1" fontId="17" fillId="0" borderId="0" xfId="0" applyNumberFormat="1" applyFont="1" applyFill="1" applyBorder="1" applyAlignment="1">
      <alignment horizontal="center"/>
    </xf>
    <xf numFmtId="1" fontId="21" fillId="0" borderId="0" xfId="0" applyNumberFormat="1" applyFont="1" applyFill="1" applyBorder="1" applyAlignment="1" applyProtection="1">
      <alignment horizontal="center" wrapText="1"/>
      <protection locked="0"/>
    </xf>
    <xf numFmtId="0" fontId="3" fillId="0" borderId="0" xfId="0" quotePrefix="1" applyFont="1" applyBorder="1"/>
    <xf numFmtId="0" fontId="2" fillId="0" borderId="0" xfId="0" quotePrefix="1" applyFont="1" applyFill="1"/>
    <xf numFmtId="0" fontId="2" fillId="0" borderId="0" xfId="0" applyFont="1" applyFill="1" applyAlignment="1">
      <alignment horizontal="left" indent="5"/>
    </xf>
    <xf numFmtId="0" fontId="11" fillId="0" borderId="8" xfId="0" applyFont="1" applyFill="1" applyBorder="1" applyAlignment="1">
      <alignment horizontal="left" wrapText="1"/>
    </xf>
    <xf numFmtId="0" fontId="11" fillId="0" borderId="8" xfId="0" applyFont="1" applyFill="1" applyBorder="1" applyAlignment="1">
      <alignment vertical="top" wrapText="1"/>
    </xf>
    <xf numFmtId="0" fontId="2" fillId="0" borderId="0" xfId="0" applyFont="1" applyAlignment="1">
      <alignment horizontal="center"/>
    </xf>
    <xf numFmtId="0" fontId="1" fillId="0" borderId="8" xfId="0" applyFont="1" applyFill="1" applyBorder="1" applyAlignment="1">
      <alignment wrapText="1"/>
    </xf>
    <xf numFmtId="0" fontId="0" fillId="0" borderId="0" xfId="0" applyAlignment="1">
      <alignment vertical="top" wrapText="1"/>
    </xf>
    <xf numFmtId="0" fontId="1" fillId="0" borderId="8" xfId="0" applyFont="1" applyBorder="1" applyAlignment="1">
      <alignment wrapText="1"/>
    </xf>
    <xf numFmtId="0" fontId="0" fillId="0" borderId="0" xfId="0" applyAlignment="1">
      <alignment vertical="center" wrapText="1"/>
    </xf>
    <xf numFmtId="0" fontId="25" fillId="0" borderId="0" xfId="0" applyFont="1" applyAlignment="1">
      <alignment vertical="center"/>
    </xf>
    <xf numFmtId="0" fontId="2" fillId="0" borderId="0" xfId="0" applyFont="1" applyFill="1" applyAlignment="1">
      <alignment horizontal="right"/>
    </xf>
    <xf numFmtId="1" fontId="2" fillId="2" borderId="8" xfId="0" applyNumberFormat="1" applyFont="1" applyFill="1" applyBorder="1" applyAlignment="1" applyProtection="1">
      <alignment horizontal="center"/>
      <protection locked="0"/>
    </xf>
    <xf numFmtId="0" fontId="2" fillId="0" borderId="0" xfId="0" quotePrefix="1" applyFont="1" applyAlignment="1">
      <alignment horizontal="right"/>
    </xf>
    <xf numFmtId="0" fontId="0" fillId="0" borderId="0" xfId="0" quotePrefix="1" applyAlignment="1">
      <alignment horizontal="right"/>
    </xf>
    <xf numFmtId="0" fontId="0" fillId="0" borderId="0" xfId="0" applyProtection="1">
      <protection locked="0"/>
    </xf>
    <xf numFmtId="0" fontId="31" fillId="0" borderId="0" xfId="0" applyFont="1"/>
    <xf numFmtId="0" fontId="32" fillId="0" borderId="0" xfId="0" applyFont="1"/>
    <xf numFmtId="0" fontId="3" fillId="0" borderId="0" xfId="0" applyFont="1" applyFill="1"/>
    <xf numFmtId="1" fontId="2" fillId="2" borderId="8" xfId="0" applyNumberFormat="1" applyFont="1" applyFill="1" applyBorder="1" applyAlignment="1" applyProtection="1">
      <alignment horizontal="left"/>
      <protection locked="0"/>
    </xf>
    <xf numFmtId="1" fontId="2" fillId="2" borderId="10" xfId="0" applyNumberFormat="1" applyFont="1" applyFill="1" applyBorder="1" applyAlignment="1" applyProtection="1">
      <alignment horizontal="center"/>
      <protection locked="0"/>
    </xf>
    <xf numFmtId="0" fontId="21" fillId="3" borderId="11" xfId="0" applyFont="1" applyFill="1" applyBorder="1" applyAlignment="1">
      <alignment horizontal="center" vertical="top" wrapText="1"/>
    </xf>
    <xf numFmtId="1" fontId="4" fillId="0" borderId="0" xfId="0" applyNumberFormat="1" applyFont="1" applyAlignment="1">
      <alignment horizontal="center" wrapText="1"/>
    </xf>
    <xf numFmtId="1" fontId="4" fillId="0" borderId="1" xfId="0" applyNumberFormat="1" applyFont="1" applyBorder="1" applyAlignment="1">
      <alignment horizontal="center"/>
    </xf>
    <xf numFmtId="0" fontId="2" fillId="0" borderId="12" xfId="0" applyFont="1" applyBorder="1" applyAlignment="1">
      <alignment horizontal="right"/>
    </xf>
    <xf numFmtId="0" fontId="1" fillId="0" borderId="8" xfId="0" applyFont="1" applyFill="1" applyBorder="1" applyAlignment="1">
      <alignment vertical="top" wrapText="1"/>
    </xf>
    <xf numFmtId="0" fontId="2" fillId="0" borderId="0" xfId="0" applyFont="1" applyProtection="1">
      <protection locked="0"/>
    </xf>
    <xf numFmtId="0" fontId="8" fillId="0" borderId="0" xfId="0" applyFont="1" applyAlignment="1">
      <alignment vertical="center" wrapText="1"/>
    </xf>
    <xf numFmtId="0" fontId="1" fillId="0" borderId="8" xfId="0" applyFont="1" applyBorder="1" applyAlignment="1">
      <alignment horizontal="left" wrapText="1"/>
    </xf>
    <xf numFmtId="0" fontId="1" fillId="0" borderId="0" xfId="0" applyFont="1"/>
    <xf numFmtId="0" fontId="2" fillId="0" borderId="0" xfId="0" applyFont="1" applyFill="1" applyAlignment="1">
      <alignment horizontal="right"/>
    </xf>
    <xf numFmtId="0" fontId="2" fillId="0" borderId="0" xfId="0" applyFont="1" applyAlignment="1">
      <alignment horizontal="center"/>
    </xf>
    <xf numFmtId="0" fontId="2" fillId="0" borderId="0" xfId="0" applyFont="1" applyFill="1" applyAlignment="1">
      <alignment horizontal="right"/>
    </xf>
    <xf numFmtId="0" fontId="8" fillId="0" borderId="0" xfId="0" applyFont="1"/>
    <xf numFmtId="0" fontId="10" fillId="0" borderId="0" xfId="1" applyFont="1" applyAlignment="1" applyProtection="1"/>
    <xf numFmtId="0" fontId="2" fillId="0" borderId="0" xfId="0" applyFont="1" applyFill="1" applyAlignment="1">
      <alignment horizontal="center"/>
    </xf>
    <xf numFmtId="0" fontId="22" fillId="0" borderId="0" xfId="0" applyFont="1" applyAlignment="1">
      <alignment horizontal="center" vertical="center"/>
    </xf>
    <xf numFmtId="0" fontId="6" fillId="2" borderId="3" xfId="0" applyFont="1" applyFill="1" applyBorder="1" applyAlignment="1" applyProtection="1">
      <alignment horizontal="left"/>
      <protection locked="0"/>
    </xf>
    <xf numFmtId="0" fontId="2" fillId="0" borderId="0" xfId="0" applyFont="1" applyFill="1" applyAlignment="1">
      <alignment horizontal="right"/>
    </xf>
    <xf numFmtId="0" fontId="2" fillId="0" borderId="0" xfId="0" applyFont="1" applyAlignment="1">
      <alignment horizontal="center"/>
    </xf>
    <xf numFmtId="0" fontId="0" fillId="0" borderId="0" xfId="0" applyFill="1" applyAlignment="1">
      <alignment horizontal="center"/>
    </xf>
    <xf numFmtId="0" fontId="0" fillId="0" borderId="0" xfId="0" applyFill="1"/>
    <xf numFmtId="0" fontId="1" fillId="0" borderId="0" xfId="0" applyFont="1" applyFill="1"/>
    <xf numFmtId="0" fontId="31" fillId="0" borderId="0" xfId="0" applyFont="1" applyFill="1"/>
    <xf numFmtId="0" fontId="1" fillId="0" borderId="0" xfId="0" applyFont="1" applyFill="1" applyProtection="1">
      <protection locked="0"/>
    </xf>
    <xf numFmtId="0" fontId="14" fillId="0" borderId="0" xfId="0" applyFont="1" applyFill="1"/>
    <xf numFmtId="0" fontId="4" fillId="0" borderId="0" xfId="0" applyFont="1" applyFill="1"/>
    <xf numFmtId="0" fontId="0" fillId="0" borderId="0" xfId="0" applyAlignment="1">
      <alignment horizontal="center" vertical="top"/>
    </xf>
    <xf numFmtId="0" fontId="0" fillId="0" borderId="0" xfId="0" quotePrefix="1" applyAlignment="1">
      <alignment vertical="top"/>
    </xf>
    <xf numFmtId="0" fontId="1" fillId="0" borderId="8" xfId="0" applyFont="1" applyBorder="1" applyAlignment="1">
      <alignment vertical="top" wrapText="1"/>
    </xf>
    <xf numFmtId="0" fontId="0" fillId="0" borderId="0" xfId="0" applyFont="1" applyBorder="1" applyAlignment="1">
      <alignment horizontal="left" vertical="top" wrapText="1"/>
    </xf>
    <xf numFmtId="0" fontId="0" fillId="0" borderId="0" xfId="0" applyAlignment="1">
      <alignment horizontal="right" vertical="top"/>
    </xf>
    <xf numFmtId="1" fontId="2" fillId="0" borderId="0" xfId="0" applyNumberFormat="1" applyFont="1" applyBorder="1" applyAlignment="1">
      <alignment horizontal="center" vertical="top"/>
    </xf>
    <xf numFmtId="0" fontId="32" fillId="0" borderId="0" xfId="0" applyFont="1" applyAlignment="1">
      <alignment vertical="top"/>
    </xf>
    <xf numFmtId="1" fontId="17" fillId="0" borderId="5" xfId="0" applyNumberFormat="1" applyFont="1" applyFill="1" applyBorder="1" applyAlignment="1" applyProtection="1">
      <alignment horizontal="center" vertical="top"/>
      <protection locked="0"/>
    </xf>
    <xf numFmtId="0" fontId="1" fillId="0" borderId="0" xfId="0" applyFont="1" applyFill="1" applyAlignment="1">
      <alignment vertical="top"/>
    </xf>
    <xf numFmtId="0" fontId="0" fillId="0" borderId="0" xfId="0" applyFill="1" applyAlignment="1">
      <alignment vertical="top"/>
    </xf>
    <xf numFmtId="0" fontId="6" fillId="0" borderId="0" xfId="0" applyFont="1" applyFill="1" applyBorder="1" applyAlignment="1" applyProtection="1">
      <alignment horizontal="left"/>
      <protection locked="0"/>
    </xf>
    <xf numFmtId="0" fontId="1" fillId="0" borderId="8" xfId="0" applyFont="1" applyBorder="1" applyAlignment="1" applyProtection="1">
      <alignment wrapText="1"/>
    </xf>
    <xf numFmtId="0" fontId="2" fillId="0" borderId="0" xfId="0" quotePrefix="1" applyFont="1" applyFill="1" applyAlignment="1">
      <alignment horizontal="right"/>
    </xf>
    <xf numFmtId="0" fontId="0" fillId="0" borderId="0" xfId="0" quotePrefix="1" applyFill="1" applyAlignment="1">
      <alignment horizontal="right"/>
    </xf>
    <xf numFmtId="0" fontId="0" fillId="0" borderId="0" xfId="0" quotePrefix="1" applyFill="1"/>
    <xf numFmtId="0" fontId="0" fillId="0" borderId="8" xfId="0" applyFill="1" applyBorder="1" applyAlignment="1">
      <alignment horizontal="left"/>
    </xf>
    <xf numFmtId="0" fontId="32" fillId="0" borderId="0" xfId="0" applyFont="1" applyFill="1"/>
    <xf numFmtId="0" fontId="1" fillId="0" borderId="0" xfId="0" applyFont="1" applyBorder="1" applyAlignment="1">
      <alignment wrapText="1"/>
    </xf>
    <xf numFmtId="0" fontId="1" fillId="0" borderId="0" xfId="0" applyFont="1" applyFill="1" applyBorder="1" applyAlignment="1">
      <alignment wrapText="1"/>
    </xf>
    <xf numFmtId="0" fontId="2" fillId="0" borderId="0" xfId="0" applyFont="1" applyFill="1" applyAlignment="1">
      <alignment horizontal="left"/>
    </xf>
    <xf numFmtId="0" fontId="2" fillId="0" borderId="5" xfId="0" applyFont="1" applyFill="1" applyBorder="1" applyProtection="1">
      <protection locked="0"/>
    </xf>
    <xf numFmtId="0" fontId="2" fillId="0" borderId="0" xfId="0" applyFont="1" applyFill="1" applyAlignment="1">
      <alignment wrapText="1"/>
    </xf>
    <xf numFmtId="0" fontId="2" fillId="0" borderId="0" xfId="0" quotePrefix="1" applyFont="1" applyFill="1" applyAlignment="1">
      <alignment horizontal="left" vertical="top"/>
    </xf>
    <xf numFmtId="0" fontId="5" fillId="0" borderId="0" xfId="0" applyFont="1" applyAlignment="1">
      <alignment vertical="center"/>
    </xf>
    <xf numFmtId="0" fontId="22" fillId="0" borderId="0" xfId="0" applyFont="1" applyAlignment="1">
      <alignment horizontal="center" vertical="center"/>
    </xf>
    <xf numFmtId="0" fontId="26" fillId="0" borderId="0" xfId="0" applyFont="1" applyAlignment="1">
      <alignment horizontal="left" vertical="center" wrapText="1"/>
    </xf>
    <xf numFmtId="0" fontId="27" fillId="0" borderId="0" xfId="0" applyFont="1" applyAlignment="1">
      <alignment horizontal="left" vertical="center" wrapText="1"/>
    </xf>
    <xf numFmtId="0" fontId="29" fillId="0" borderId="0" xfId="0" applyFont="1" applyAlignment="1">
      <alignment horizontal="left" vertical="top" wrapText="1"/>
    </xf>
    <xf numFmtId="0" fontId="25" fillId="0" borderId="0" xfId="0" applyFont="1" applyAlignment="1">
      <alignment horizontal="center" vertical="center"/>
    </xf>
    <xf numFmtId="0" fontId="2" fillId="0" borderId="0" xfId="0" applyFont="1" applyFill="1" applyAlignment="1">
      <alignment horizontal="right"/>
    </xf>
    <xf numFmtId="0" fontId="6" fillId="2" borderId="1" xfId="0" applyFont="1" applyFill="1" applyBorder="1" applyAlignment="1" applyProtection="1">
      <alignment horizontal="left"/>
      <protection locked="0"/>
    </xf>
    <xf numFmtId="0" fontId="2" fillId="0" borderId="0" xfId="0" applyFont="1" applyAlignment="1">
      <alignment horizontal="center"/>
    </xf>
    <xf numFmtId="0" fontId="21" fillId="3" borderId="4"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6" fillId="2" borderId="3" xfId="0" applyFont="1" applyFill="1" applyBorder="1" applyAlignment="1" applyProtection="1">
      <alignment horizontal="left"/>
      <protection locked="0"/>
    </xf>
    <xf numFmtId="0" fontId="10" fillId="2" borderId="3" xfId="1" applyFont="1" applyFill="1" applyBorder="1" applyAlignment="1" applyProtection="1">
      <alignment horizontal="left"/>
      <protection locked="0"/>
    </xf>
    <xf numFmtId="0" fontId="22" fillId="0" borderId="0" xfId="0" applyFont="1" applyAlignment="1">
      <alignment horizontal="center"/>
    </xf>
    <xf numFmtId="0" fontId="22" fillId="2" borderId="0" xfId="0" applyFont="1" applyFill="1" applyAlignment="1">
      <alignment horizontal="left" vertical="center"/>
    </xf>
    <xf numFmtId="0" fontId="5" fillId="0" borderId="0" xfId="0" applyFont="1" applyAlignment="1">
      <alignment horizontal="center"/>
    </xf>
    <xf numFmtId="0" fontId="5" fillId="0" borderId="0" xfId="0" applyFont="1" applyAlignment="1">
      <alignment horizontal="center" vertical="center"/>
    </xf>
    <xf numFmtId="0" fontId="24" fillId="2" borderId="0" xfId="0" applyFont="1" applyFill="1" applyAlignment="1">
      <alignment horizontal="left" vertical="center"/>
    </xf>
    <xf numFmtId="0" fontId="19" fillId="2" borderId="0" xfId="0" applyFont="1" applyFill="1" applyAlignment="1">
      <alignment horizontal="left" vertical="center"/>
    </xf>
  </cellXfs>
  <cellStyles count="12">
    <cellStyle name="Followed Hyperlink" xfId="9" builtinId="9" hidden="1"/>
    <cellStyle name="Followed Hyperlink" xfId="10" builtinId="9" hidden="1"/>
    <cellStyle name="Followed Hyperlink" xfId="11" builtinId="9" hidden="1"/>
    <cellStyle name="Hyperlink" xfId="1" builtinId="8"/>
    <cellStyle name="Hyperlink 2" xfId="2"/>
    <cellStyle name="Normal" xfId="0" builtinId="0"/>
    <cellStyle name="Normal 2" xfId="3"/>
    <cellStyle name="Normal 3" xfId="4"/>
    <cellStyle name="Normal 4" xfId="5"/>
    <cellStyle name="Percent" xfId="6" builtinId="5"/>
    <cellStyle name="Percent 2" xfId="7"/>
    <cellStyle name="Percent 3" xfId="8"/>
  </cellStyles>
  <dxfs count="0"/>
  <tableStyles count="0" defaultTableStyle="TableStyleMedium2"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298262</xdr:colOff>
      <xdr:row>1</xdr:row>
      <xdr:rowOff>219075</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345887</xdr:colOff>
      <xdr:row>1</xdr:row>
      <xdr:rowOff>76200</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1</xdr:row>
      <xdr:rowOff>76200</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203012</xdr:colOff>
      <xdr:row>1</xdr:row>
      <xdr:rowOff>219075</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498288</xdr:colOff>
      <xdr:row>1</xdr:row>
      <xdr:rowOff>76200</xdr:rowOff>
    </xdr:to>
    <xdr:pic>
      <xdr:nvPicPr>
        <xdr:cNvPr id="105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545912</xdr:colOff>
      <xdr:row>1</xdr:row>
      <xdr:rowOff>76200</xdr:rowOff>
    </xdr:to>
    <xdr:pic>
      <xdr:nvPicPr>
        <xdr:cNvPr id="4"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479237</xdr:colOff>
      <xdr:row>1</xdr:row>
      <xdr:rowOff>76200</xdr:rowOff>
    </xdr:to>
    <xdr:pic>
      <xdr:nvPicPr>
        <xdr:cNvPr id="7"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345887</xdr:colOff>
      <xdr:row>1</xdr:row>
      <xdr:rowOff>76200</xdr:rowOff>
    </xdr:to>
    <xdr:pic>
      <xdr:nvPicPr>
        <xdr:cNvPr id="8"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469712</xdr:colOff>
      <xdr:row>1</xdr:row>
      <xdr:rowOff>76200</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422087</xdr:colOff>
      <xdr:row>1</xdr:row>
      <xdr:rowOff>76200</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345887</xdr:colOff>
      <xdr:row>1</xdr:row>
      <xdr:rowOff>76200</xdr:rowOff>
    </xdr:to>
    <xdr:pic>
      <xdr:nvPicPr>
        <xdr:cNvPr id="3" name="Picture 2">
          <a:extLst>
            <a:ext uri="{FF2B5EF4-FFF2-40B4-BE49-F238E27FC236}">
              <a16:creationId xmlns:a16="http://schemas.microsoft.com/office/drawing/2014/main" xmlns=""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hu.org/membership/leadership-chapter-search/leadership-committee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zoomScaleNormal="100" workbookViewId="0">
      <selection activeCell="A4" sqref="A4:H4"/>
    </sheetView>
  </sheetViews>
  <sheetFormatPr defaultRowHeight="12.75" x14ac:dyDescent="0.2"/>
  <cols>
    <col min="8" max="8" width="27.5703125" customWidth="1"/>
  </cols>
  <sheetData>
    <row r="1" spans="1:10" s="59" customFormat="1" ht="42" customHeight="1" x14ac:dyDescent="0.2">
      <c r="A1" s="58"/>
      <c r="B1" s="188" t="s">
        <v>242</v>
      </c>
      <c r="C1" s="188"/>
      <c r="D1" s="188"/>
      <c r="E1" s="188"/>
      <c r="F1" s="188"/>
      <c r="G1" s="188"/>
      <c r="H1" s="188"/>
    </row>
    <row r="2" spans="1:10" s="59" customFormat="1" ht="30" customHeight="1" x14ac:dyDescent="0.2">
      <c r="A2" s="58"/>
      <c r="B2" s="188"/>
      <c r="C2" s="188"/>
      <c r="D2" s="188"/>
      <c r="E2" s="188"/>
      <c r="F2" s="188"/>
      <c r="G2" s="188"/>
      <c r="H2" s="188"/>
    </row>
    <row r="4" spans="1:10" ht="18" x14ac:dyDescent="0.2">
      <c r="A4" s="192" t="s">
        <v>179</v>
      </c>
      <c r="B4" s="192"/>
      <c r="C4" s="192"/>
      <c r="D4" s="192"/>
      <c r="E4" s="192"/>
      <c r="F4" s="192"/>
      <c r="G4" s="192"/>
      <c r="H4" s="192"/>
      <c r="I4" s="127"/>
    </row>
    <row r="5" spans="1:10" ht="15.75" x14ac:dyDescent="0.2">
      <c r="A5" s="103"/>
    </row>
    <row r="6" spans="1:10" s="108" customFormat="1" ht="32.25" customHeight="1" x14ac:dyDescent="0.2">
      <c r="A6" s="189" t="s">
        <v>195</v>
      </c>
      <c r="B6" s="189"/>
      <c r="C6" s="189"/>
      <c r="D6" s="189"/>
      <c r="E6" s="189"/>
      <c r="F6" s="189"/>
      <c r="G6" s="189"/>
      <c r="H6" s="189"/>
      <c r="I6" s="126"/>
      <c r="J6" s="111"/>
    </row>
    <row r="7" spans="1:10" ht="9.9499999999999993" customHeight="1" x14ac:dyDescent="0.2">
      <c r="H7" s="107"/>
    </row>
    <row r="8" spans="1:10" s="111" customFormat="1" ht="126" customHeight="1" x14ac:dyDescent="0.2">
      <c r="A8" s="190" t="s">
        <v>260</v>
      </c>
      <c r="B8" s="190"/>
      <c r="C8" s="190"/>
      <c r="D8" s="190"/>
      <c r="E8" s="190"/>
      <c r="F8" s="190"/>
      <c r="G8" s="190"/>
      <c r="H8" s="190"/>
      <c r="I8" s="126"/>
    </row>
    <row r="9" spans="1:10" x14ac:dyDescent="0.2">
      <c r="H9" s="107"/>
    </row>
    <row r="10" spans="1:10" ht="15.75" x14ac:dyDescent="0.25">
      <c r="A10" s="109" t="s">
        <v>180</v>
      </c>
      <c r="H10" s="107"/>
    </row>
    <row r="11" spans="1:10" ht="15" x14ac:dyDescent="0.2">
      <c r="A11" s="104" t="s">
        <v>187</v>
      </c>
      <c r="H11" s="107"/>
    </row>
    <row r="12" spans="1:10" ht="15" customHeight="1" x14ac:dyDescent="0.2">
      <c r="A12" s="104" t="s">
        <v>225</v>
      </c>
      <c r="H12" s="107"/>
      <c r="J12" s="144"/>
    </row>
    <row r="13" spans="1:10" ht="15" x14ac:dyDescent="0.2">
      <c r="A13" s="104" t="s">
        <v>188</v>
      </c>
      <c r="H13" s="107"/>
    </row>
    <row r="14" spans="1:10" ht="15" x14ac:dyDescent="0.2">
      <c r="A14" s="104" t="s">
        <v>261</v>
      </c>
      <c r="H14" s="107"/>
    </row>
    <row r="15" spans="1:10" ht="15" x14ac:dyDescent="0.2">
      <c r="A15" s="104" t="s">
        <v>189</v>
      </c>
      <c r="H15" s="107"/>
    </row>
    <row r="16" spans="1:10" ht="15" x14ac:dyDescent="0.2">
      <c r="A16" s="104" t="s">
        <v>190</v>
      </c>
      <c r="H16" s="107"/>
    </row>
    <row r="17" spans="1:10" ht="15" x14ac:dyDescent="0.2">
      <c r="A17" s="104" t="s">
        <v>191</v>
      </c>
      <c r="H17" s="107"/>
    </row>
    <row r="18" spans="1:10" ht="15" x14ac:dyDescent="0.2">
      <c r="A18" s="104" t="s">
        <v>192</v>
      </c>
      <c r="H18" s="107"/>
    </row>
    <row r="19" spans="1:10" ht="15" x14ac:dyDescent="0.2">
      <c r="A19" s="104" t="s">
        <v>193</v>
      </c>
      <c r="H19" s="107"/>
    </row>
    <row r="20" spans="1:10" ht="15" x14ac:dyDescent="0.2">
      <c r="A20" s="104" t="s">
        <v>194</v>
      </c>
      <c r="H20" s="107"/>
    </row>
    <row r="21" spans="1:10" x14ac:dyDescent="0.2">
      <c r="H21" s="107"/>
    </row>
    <row r="22" spans="1:10" ht="15.75" x14ac:dyDescent="0.25">
      <c r="A22" s="109" t="s">
        <v>181</v>
      </c>
      <c r="H22" s="107"/>
    </row>
    <row r="23" spans="1:10" ht="36" customHeight="1" x14ac:dyDescent="0.2">
      <c r="A23" s="191" t="s">
        <v>241</v>
      </c>
      <c r="B23" s="191"/>
      <c r="C23" s="191"/>
      <c r="D23" s="191"/>
      <c r="E23" s="191"/>
      <c r="F23" s="191"/>
      <c r="G23" s="191"/>
      <c r="H23" s="191"/>
      <c r="I23" s="124"/>
      <c r="J23" s="110"/>
    </row>
    <row r="25" spans="1:10" ht="15.75" x14ac:dyDescent="0.25">
      <c r="A25" s="150" t="s">
        <v>243</v>
      </c>
    </row>
    <row r="26" spans="1:10" ht="15" x14ac:dyDescent="0.2">
      <c r="A26" s="151" t="s">
        <v>244</v>
      </c>
    </row>
  </sheetData>
  <sheetProtection password="CCAF" sheet="1" objects="1" scenarios="1"/>
  <mergeCells count="5">
    <mergeCell ref="B1:H2"/>
    <mergeCell ref="A6:H6"/>
    <mergeCell ref="A8:H8"/>
    <mergeCell ref="A23:H23"/>
    <mergeCell ref="A4:H4"/>
  </mergeCells>
  <hyperlinks>
    <hyperlink ref="A26" r:id="rId1"/>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zoomScaleNormal="100" workbookViewId="0">
      <selection activeCell="A3" sqref="A3"/>
    </sheetView>
  </sheetViews>
  <sheetFormatPr defaultColWidth="8.85546875" defaultRowHeight="15.75" x14ac:dyDescent="0.25"/>
  <cols>
    <col min="1" max="1" width="4.7109375" style="49" customWidth="1"/>
    <col min="2" max="2" width="3.7109375" style="4" customWidth="1"/>
    <col min="3" max="3" width="80.7109375" style="4" customWidth="1"/>
    <col min="4" max="4" width="5.7109375" style="5" customWidth="1"/>
    <col min="5" max="5" width="13.5703125" style="11" bestFit="1" customWidth="1"/>
    <col min="6" max="6" width="5.7109375" style="5" customWidth="1"/>
    <col min="7" max="7" width="15.85546875" style="4" bestFit="1" customWidth="1"/>
    <col min="8" max="8" width="13" style="4" customWidth="1"/>
    <col min="9" max="9" width="8.85546875" style="135"/>
    <col min="10" max="13" width="8.85546875" style="55"/>
    <col min="14" max="16384" width="8.85546875" style="4"/>
  </cols>
  <sheetData>
    <row r="1" spans="1:13" customFormat="1" ht="53.25" customHeight="1" x14ac:dyDescent="0.2">
      <c r="A1" s="1"/>
      <c r="C1" s="188" t="s">
        <v>242</v>
      </c>
      <c r="D1" s="203"/>
      <c r="E1" s="203"/>
      <c r="F1" s="203"/>
      <c r="G1" s="203"/>
      <c r="H1" s="14"/>
      <c r="I1" s="159"/>
      <c r="J1" s="158"/>
      <c r="K1" s="158"/>
      <c r="L1" s="158"/>
      <c r="M1" s="158"/>
    </row>
    <row r="2" spans="1:13" customFormat="1" ht="50.1" customHeight="1" thickBot="1" x14ac:dyDescent="0.3">
      <c r="A2" s="1"/>
      <c r="C2" s="201" t="s">
        <v>131</v>
      </c>
      <c r="D2" s="201"/>
      <c r="E2" s="201"/>
      <c r="F2" s="201"/>
      <c r="G2" s="201"/>
      <c r="H2" s="143"/>
      <c r="I2" s="159"/>
      <c r="J2" s="158"/>
      <c r="K2" s="158"/>
      <c r="L2" s="158"/>
      <c r="M2" s="158"/>
    </row>
    <row r="3" spans="1:13" s="33" customFormat="1" ht="18" x14ac:dyDescent="0.25">
      <c r="A3" s="32" t="s">
        <v>67</v>
      </c>
      <c r="B3" s="33" t="s">
        <v>185</v>
      </c>
      <c r="D3" s="35"/>
      <c r="E3" s="68"/>
      <c r="F3" s="35"/>
      <c r="H3" s="53" t="s">
        <v>222</v>
      </c>
      <c r="I3" s="162"/>
      <c r="J3" s="163"/>
      <c r="K3" s="163"/>
      <c r="L3" s="163"/>
      <c r="M3" s="163"/>
    </row>
    <row r="4" spans="1:13" x14ac:dyDescent="0.25">
      <c r="B4" s="37" t="s">
        <v>3</v>
      </c>
      <c r="C4" s="4" t="s">
        <v>150</v>
      </c>
      <c r="D4" s="129"/>
      <c r="E4" s="11" t="s">
        <v>22</v>
      </c>
      <c r="F4" s="6">
        <f>IF(+D4&gt;1,25,(D4*25))</f>
        <v>0</v>
      </c>
      <c r="G4" s="4" t="s">
        <v>86</v>
      </c>
      <c r="H4" s="29"/>
    </row>
    <row r="5" spans="1:13" ht="30" customHeight="1" x14ac:dyDescent="0.25">
      <c r="B5" s="37"/>
      <c r="C5" s="57" t="s">
        <v>147</v>
      </c>
      <c r="F5" s="50"/>
      <c r="H5" s="52"/>
    </row>
    <row r="6" spans="1:13" ht="15" customHeight="1" x14ac:dyDescent="0.25">
      <c r="B6" s="37"/>
      <c r="F6" s="50"/>
      <c r="H6" s="96"/>
    </row>
    <row r="7" spans="1:13" x14ac:dyDescent="0.25">
      <c r="B7" s="37" t="s">
        <v>4</v>
      </c>
      <c r="C7" s="4" t="s">
        <v>176</v>
      </c>
      <c r="D7" s="129"/>
      <c r="E7" s="11" t="s">
        <v>35</v>
      </c>
      <c r="F7" s="6">
        <f>IF(+D7&gt;10,100,(D7*10))</f>
        <v>0</v>
      </c>
      <c r="G7" s="4" t="s">
        <v>66</v>
      </c>
      <c r="H7" s="29"/>
    </row>
    <row r="8" spans="1:13" ht="77.25" x14ac:dyDescent="0.25">
      <c r="B8" s="37"/>
      <c r="C8" s="145" t="s">
        <v>284</v>
      </c>
      <c r="D8" s="7"/>
      <c r="F8" s="7"/>
      <c r="H8" s="70"/>
    </row>
    <row r="9" spans="1:13" ht="15" customHeight="1" x14ac:dyDescent="0.25">
      <c r="B9" s="37"/>
      <c r="F9" s="50"/>
      <c r="H9" s="96"/>
    </row>
    <row r="10" spans="1:13" x14ac:dyDescent="0.25">
      <c r="B10" s="37" t="s">
        <v>8</v>
      </c>
      <c r="C10" s="10" t="s">
        <v>151</v>
      </c>
      <c r="D10" s="129"/>
      <c r="E10" s="11" t="s">
        <v>35</v>
      </c>
      <c r="F10" s="6">
        <f>IF(+D10&gt;10,100,(D10*10))</f>
        <v>0</v>
      </c>
      <c r="G10" s="4" t="s">
        <v>66</v>
      </c>
      <c r="H10" s="29"/>
    </row>
    <row r="11" spans="1:13" ht="77.25" x14ac:dyDescent="0.25">
      <c r="B11" s="37"/>
      <c r="C11" s="120" t="s">
        <v>209</v>
      </c>
      <c r="D11" s="50"/>
      <c r="F11" s="7"/>
      <c r="H11" s="52"/>
    </row>
    <row r="12" spans="1:13" ht="15" customHeight="1" x14ac:dyDescent="0.25">
      <c r="B12" s="37"/>
      <c r="F12" s="50"/>
      <c r="H12" s="96"/>
    </row>
    <row r="13" spans="1:13" x14ac:dyDescent="0.25">
      <c r="B13" s="37" t="s">
        <v>11</v>
      </c>
      <c r="C13" s="10" t="s">
        <v>96</v>
      </c>
      <c r="D13" s="129"/>
      <c r="E13" s="11" t="s">
        <v>35</v>
      </c>
      <c r="F13" s="6">
        <f>IF(+D13&gt;5,50,(D13*10))</f>
        <v>0</v>
      </c>
      <c r="G13" s="4" t="s">
        <v>7</v>
      </c>
      <c r="H13" s="29"/>
    </row>
    <row r="14" spans="1:13" ht="77.25" x14ac:dyDescent="0.25">
      <c r="B14" s="37"/>
      <c r="C14" s="145" t="s">
        <v>229</v>
      </c>
      <c r="D14" s="50"/>
      <c r="F14" s="7"/>
      <c r="H14" s="52"/>
    </row>
    <row r="15" spans="1:13" ht="15" customHeight="1" x14ac:dyDescent="0.25">
      <c r="B15" s="37"/>
      <c r="F15" s="50"/>
      <c r="H15" s="96"/>
    </row>
    <row r="16" spans="1:13" x14ac:dyDescent="0.25">
      <c r="B16" s="37" t="s">
        <v>12</v>
      </c>
      <c r="C16" s="10" t="s">
        <v>95</v>
      </c>
      <c r="D16" s="129"/>
      <c r="E16" s="11" t="s">
        <v>35</v>
      </c>
      <c r="F16" s="6">
        <f>IF(+D16&gt;6,60,(D16*10))</f>
        <v>0</v>
      </c>
      <c r="G16" s="4" t="s">
        <v>36</v>
      </c>
      <c r="H16" s="29"/>
    </row>
    <row r="17" spans="1:11" ht="90" x14ac:dyDescent="0.25">
      <c r="B17" s="37"/>
      <c r="C17" s="95" t="s">
        <v>177</v>
      </c>
      <c r="D17" s="50"/>
      <c r="F17" s="7"/>
      <c r="H17" s="52"/>
    </row>
    <row r="18" spans="1:11" ht="15" customHeight="1" x14ac:dyDescent="0.25">
      <c r="B18" s="37"/>
      <c r="F18" s="50"/>
      <c r="H18" s="96"/>
    </row>
    <row r="19" spans="1:11" x14ac:dyDescent="0.25">
      <c r="B19" s="37" t="s">
        <v>13</v>
      </c>
      <c r="C19" s="10" t="s">
        <v>230</v>
      </c>
      <c r="D19" s="129"/>
      <c r="E19" s="11" t="s">
        <v>1</v>
      </c>
      <c r="F19" s="6">
        <f>IF(+D19&gt;4,100,(D19*25))</f>
        <v>0</v>
      </c>
      <c r="G19" s="4" t="s">
        <v>66</v>
      </c>
      <c r="H19" s="29"/>
    </row>
    <row r="20" spans="1:11" ht="30" customHeight="1" x14ac:dyDescent="0.25">
      <c r="B20" s="37"/>
      <c r="C20" s="145" t="s">
        <v>234</v>
      </c>
      <c r="D20" s="50"/>
      <c r="F20" s="7"/>
      <c r="H20" s="52"/>
    </row>
    <row r="21" spans="1:11" ht="15" customHeight="1" x14ac:dyDescent="0.25">
      <c r="B21" s="37"/>
      <c r="F21" s="50"/>
      <c r="H21" s="96"/>
    </row>
    <row r="22" spans="1:11" x14ac:dyDescent="0.25">
      <c r="B22" s="37" t="s">
        <v>24</v>
      </c>
      <c r="C22" s="4" t="s">
        <v>94</v>
      </c>
      <c r="D22" s="129"/>
      <c r="E22" s="11" t="s">
        <v>35</v>
      </c>
      <c r="F22" s="6">
        <f>IF(+D22&gt;10,100,(D22*10))</f>
        <v>0</v>
      </c>
      <c r="G22" s="4" t="s">
        <v>66</v>
      </c>
      <c r="H22" s="29"/>
    </row>
    <row r="23" spans="1:11" ht="130.5" customHeight="1" x14ac:dyDescent="0.25">
      <c r="B23" s="37"/>
      <c r="C23" s="125" t="s">
        <v>235</v>
      </c>
      <c r="D23" s="50"/>
      <c r="F23" s="7"/>
      <c r="H23" s="52"/>
    </row>
    <row r="24" spans="1:11" ht="15" customHeight="1" x14ac:dyDescent="0.25">
      <c r="B24" s="37"/>
      <c r="F24" s="50"/>
      <c r="H24" s="96"/>
    </row>
    <row r="25" spans="1:11" x14ac:dyDescent="0.25">
      <c r="B25" s="37" t="s">
        <v>25</v>
      </c>
      <c r="C25" s="4" t="s">
        <v>178</v>
      </c>
      <c r="D25" s="7"/>
      <c r="E25" s="54"/>
      <c r="F25" s="7"/>
      <c r="H25" s="70"/>
    </row>
    <row r="26" spans="1:11" x14ac:dyDescent="0.25">
      <c r="B26" s="37"/>
      <c r="C26" s="4" t="s">
        <v>152</v>
      </c>
      <c r="D26" s="129"/>
      <c r="E26" s="11" t="s">
        <v>30</v>
      </c>
      <c r="F26" s="6">
        <f>IF(+D26&gt;1,40,(D26*40))</f>
        <v>0</v>
      </c>
      <c r="G26" s="4" t="s">
        <v>20</v>
      </c>
      <c r="H26" s="29"/>
    </row>
    <row r="27" spans="1:11" ht="39" x14ac:dyDescent="0.25">
      <c r="B27" s="37"/>
      <c r="C27" s="57" t="s">
        <v>153</v>
      </c>
      <c r="F27" s="8"/>
      <c r="H27" s="67"/>
    </row>
    <row r="28" spans="1:11" ht="21.95" customHeight="1" x14ac:dyDescent="0.25">
      <c r="B28" s="37"/>
      <c r="F28" s="7"/>
      <c r="H28" s="67"/>
    </row>
    <row r="29" spans="1:11" x14ac:dyDescent="0.25">
      <c r="A29" s="56"/>
      <c r="B29" s="37" t="s">
        <v>29</v>
      </c>
      <c r="C29" s="55" t="s">
        <v>236</v>
      </c>
      <c r="D29" s="129"/>
      <c r="E29" s="11" t="s">
        <v>35</v>
      </c>
      <c r="F29" s="6">
        <f>IF(+D29&gt;5,50,(D29*10))</f>
        <v>0</v>
      </c>
      <c r="G29" s="4" t="s">
        <v>7</v>
      </c>
      <c r="H29" s="29"/>
    </row>
    <row r="30" spans="1:11" ht="102.75" x14ac:dyDescent="0.25">
      <c r="A30" s="56"/>
      <c r="B30" s="37"/>
      <c r="C30" s="102" t="s">
        <v>210</v>
      </c>
      <c r="F30" s="7"/>
      <c r="H30" s="67"/>
      <c r="J30" s="135"/>
      <c r="K30" s="135"/>
    </row>
    <row r="31" spans="1:11" ht="21.95" customHeight="1" x14ac:dyDescent="0.25">
      <c r="A31" s="56"/>
      <c r="B31" s="37"/>
      <c r="F31" s="7"/>
      <c r="H31" s="67"/>
    </row>
    <row r="32" spans="1:11" ht="16.5" thickBot="1" x14ac:dyDescent="0.3">
      <c r="C32" s="11" t="s">
        <v>211</v>
      </c>
      <c r="F32" s="6">
        <f>SUM(F4:F29)</f>
        <v>0</v>
      </c>
      <c r="H32" s="25">
        <f>SUM(H4:H29)</f>
        <v>0</v>
      </c>
    </row>
  </sheetData>
  <sheetProtection password="CCAF" sheet="1" objects="1" scenarios="1"/>
  <mergeCells count="2">
    <mergeCell ref="C1:G1"/>
    <mergeCell ref="C2:G2"/>
  </mergeCells>
  <phoneticPr fontId="7" type="noConversion"/>
  <pageMargins left="0.25" right="0.25" top="0.73" bottom="0.44" header="0.42" footer="0.38"/>
  <pageSetup orientation="landscape" r:id="rId1"/>
  <headerFooter alignWithMargins="0">
    <oddFooter>&amp;R2019 NAHU Pacesetter Award - &amp;A</oddFooter>
  </headerFooter>
  <rowBreaks count="2" manualBreakCount="2">
    <brk id="14" max="16383" man="1"/>
    <brk id="27" max="16383" man="1"/>
  </rowBreaks>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workbookViewId="0">
      <selection activeCell="A3" sqref="A3"/>
    </sheetView>
  </sheetViews>
  <sheetFormatPr defaultColWidth="8.85546875" defaultRowHeight="15.75" x14ac:dyDescent="0.25"/>
  <cols>
    <col min="1" max="1" width="4.7109375" style="49" customWidth="1"/>
    <col min="2" max="2" width="4.85546875" style="4" customWidth="1"/>
    <col min="3" max="3" width="80.7109375" style="4" customWidth="1"/>
    <col min="4" max="4" width="8.42578125" style="5" customWidth="1"/>
    <col min="5" max="5" width="11.42578125" style="11" customWidth="1"/>
    <col min="6" max="6" width="10" style="5" customWidth="1"/>
    <col min="7" max="7" width="13" style="4" customWidth="1"/>
    <col min="8" max="16384" width="8.85546875" style="4"/>
  </cols>
  <sheetData>
    <row r="1" spans="1:9" customFormat="1" ht="53.25" customHeight="1" thickBot="1" x14ac:dyDescent="0.25">
      <c r="A1" s="1"/>
      <c r="B1" s="188" t="s">
        <v>242</v>
      </c>
      <c r="C1" s="188"/>
      <c r="D1" s="188"/>
      <c r="E1" s="188"/>
      <c r="F1" s="188"/>
      <c r="G1" s="187"/>
      <c r="I1" s="14"/>
    </row>
    <row r="2" spans="1:9" customFormat="1" ht="50.1" customHeight="1" thickBot="1" x14ac:dyDescent="0.3">
      <c r="A2" s="1"/>
      <c r="C2" s="201" t="s">
        <v>131</v>
      </c>
      <c r="D2" s="201"/>
      <c r="E2" s="201"/>
      <c r="F2" s="201"/>
      <c r="G2" s="53" t="s">
        <v>224</v>
      </c>
      <c r="H2" s="105"/>
      <c r="I2" s="116"/>
    </row>
    <row r="3" spans="1:9" x14ac:dyDescent="0.25">
      <c r="A3" s="72" t="s">
        <v>198</v>
      </c>
      <c r="B3" s="74"/>
      <c r="C3" s="75"/>
      <c r="D3" s="7"/>
      <c r="E3" s="54"/>
      <c r="F3" s="7"/>
      <c r="G3" s="53"/>
    </row>
    <row r="4" spans="1:9" ht="22.5" customHeight="1" x14ac:dyDescent="0.25">
      <c r="A4" s="72"/>
      <c r="B4" s="117" t="s">
        <v>199</v>
      </c>
      <c r="C4" s="75"/>
      <c r="D4" s="7"/>
      <c r="E4" s="99"/>
      <c r="F4" s="7"/>
      <c r="G4" s="96"/>
    </row>
    <row r="5" spans="1:9" ht="21.95" customHeight="1" x14ac:dyDescent="0.25">
      <c r="A5" s="16"/>
      <c r="B5" s="74"/>
      <c r="C5" s="75"/>
      <c r="D5" s="7"/>
      <c r="E5" s="54"/>
      <c r="F5" s="7"/>
      <c r="G5" s="96"/>
    </row>
    <row r="6" spans="1:9" ht="21.95" customHeight="1" x14ac:dyDescent="0.25">
      <c r="C6" s="74" t="s">
        <v>258</v>
      </c>
      <c r="D6" s="7"/>
      <c r="E6" s="10" t="s">
        <v>74</v>
      </c>
      <c r="F6" s="78" t="s">
        <v>75</v>
      </c>
      <c r="G6" s="29"/>
    </row>
    <row r="7" spans="1:9" ht="20.100000000000001" customHeight="1" x14ac:dyDescent="0.25">
      <c r="B7" s="37"/>
      <c r="C7" s="77"/>
      <c r="D7" s="7"/>
      <c r="E7" s="10" t="s">
        <v>76</v>
      </c>
      <c r="F7" s="78" t="s">
        <v>78</v>
      </c>
      <c r="G7" s="29"/>
    </row>
    <row r="8" spans="1:9" ht="20.100000000000001" customHeight="1" x14ac:dyDescent="0.25">
      <c r="B8" s="37"/>
      <c r="C8" s="77"/>
      <c r="D8" s="7"/>
      <c r="E8" s="10" t="s">
        <v>77</v>
      </c>
      <c r="F8" s="78" t="s">
        <v>79</v>
      </c>
      <c r="G8" s="29"/>
    </row>
    <row r="9" spans="1:9" ht="11.25" customHeight="1" x14ac:dyDescent="0.25">
      <c r="A9" s="16"/>
      <c r="B9" s="37"/>
      <c r="C9" s="77"/>
      <c r="D9" s="7"/>
      <c r="E9" s="54"/>
      <c r="F9" s="7"/>
      <c r="G9" s="96"/>
    </row>
    <row r="10" spans="1:9" ht="30" customHeight="1" thickBot="1" x14ac:dyDescent="0.3">
      <c r="A10" s="16"/>
      <c r="B10" s="74"/>
      <c r="C10" s="76"/>
      <c r="D10" s="99"/>
      <c r="E10" s="99" t="s">
        <v>204</v>
      </c>
      <c r="F10" s="7"/>
      <c r="G10" s="25">
        <f>+G8+G6+G7</f>
        <v>0</v>
      </c>
    </row>
    <row r="11" spans="1:9" ht="16.5" customHeight="1" x14ac:dyDescent="0.25">
      <c r="A11" s="16"/>
      <c r="B11" s="74"/>
      <c r="C11" s="76"/>
      <c r="D11" s="54"/>
      <c r="E11" s="99"/>
    </row>
    <row r="12" spans="1:9" x14ac:dyDescent="0.25">
      <c r="A12" s="16"/>
      <c r="B12" s="74"/>
      <c r="E12" s="54"/>
      <c r="F12" s="7"/>
    </row>
    <row r="13" spans="1:9" x14ac:dyDescent="0.25">
      <c r="B13" s="74"/>
      <c r="C13" s="54"/>
    </row>
    <row r="14" spans="1:9" x14ac:dyDescent="0.25">
      <c r="C14" s="55"/>
    </row>
    <row r="15" spans="1:9" x14ac:dyDescent="0.25">
      <c r="C15" s="55"/>
    </row>
  </sheetData>
  <sheetProtection password="CCAF" sheet="1" objects="1" scenarios="1"/>
  <mergeCells count="2">
    <mergeCell ref="B1:F1"/>
    <mergeCell ref="C2:F2"/>
  </mergeCells>
  <phoneticPr fontId="7" type="noConversion"/>
  <pageMargins left="0.25" right="0.25" top="0.73" bottom="0.44" header="0.42" footer="0.38"/>
  <pageSetup orientation="landscape" r:id="rId1"/>
  <headerFooter alignWithMargins="0">
    <oddFooter>&amp;R2019 NAHU Pacesetter Award - &amp;A</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A4" sqref="A4:G4"/>
    </sheetView>
  </sheetViews>
  <sheetFormatPr defaultColWidth="8.85546875" defaultRowHeight="15.75" x14ac:dyDescent="0.25"/>
  <cols>
    <col min="1" max="1" width="10.5703125" style="58" customWidth="1"/>
    <col min="2" max="2" width="10.140625" style="59" customWidth="1"/>
    <col min="3" max="3" width="35.85546875" style="59" customWidth="1"/>
    <col min="4" max="4" width="10.140625" style="5" customWidth="1"/>
    <col min="5" max="5" width="9.7109375" style="5" customWidth="1"/>
    <col min="6" max="6" width="10.5703125" style="5" customWidth="1"/>
    <col min="7" max="7" width="8.140625" style="84" customWidth="1"/>
    <col min="8" max="8" width="15" style="59" customWidth="1"/>
    <col min="9" max="16384" width="8.85546875" style="59"/>
  </cols>
  <sheetData>
    <row r="1" spans="1:8" ht="42" customHeight="1" x14ac:dyDescent="0.2">
      <c r="B1" s="188" t="s">
        <v>242</v>
      </c>
      <c r="C1" s="188"/>
      <c r="D1" s="188"/>
      <c r="E1" s="188"/>
      <c r="F1" s="188"/>
      <c r="G1" s="188"/>
      <c r="H1" s="153"/>
    </row>
    <row r="2" spans="1:8" ht="43.5" customHeight="1" x14ac:dyDescent="0.2">
      <c r="B2" s="153"/>
      <c r="C2" s="153"/>
      <c r="D2" s="153"/>
      <c r="E2" s="153"/>
      <c r="F2" s="153"/>
      <c r="G2" s="153"/>
      <c r="H2" s="153"/>
    </row>
    <row r="3" spans="1:8" x14ac:dyDescent="0.25">
      <c r="A3" s="100"/>
      <c r="B3" s="100"/>
      <c r="C3" s="100"/>
      <c r="D3" s="100"/>
      <c r="E3" s="100"/>
      <c r="F3" s="100"/>
      <c r="G3" s="100"/>
      <c r="H3" s="100"/>
    </row>
    <row r="4" spans="1:8" x14ac:dyDescent="0.25">
      <c r="A4" s="195" t="s">
        <v>70</v>
      </c>
      <c r="B4" s="195"/>
      <c r="C4" s="195"/>
      <c r="D4" s="195"/>
      <c r="E4" s="195"/>
      <c r="F4" s="195"/>
      <c r="G4" s="195"/>
      <c r="H4" s="156"/>
    </row>
    <row r="5" spans="1:8" x14ac:dyDescent="0.25">
      <c r="A5" s="100"/>
      <c r="B5" s="100"/>
      <c r="C5" s="100"/>
      <c r="D5" s="100"/>
      <c r="E5" s="100"/>
      <c r="F5" s="100"/>
      <c r="G5" s="100"/>
      <c r="H5" s="100"/>
    </row>
    <row r="6" spans="1:8" ht="21.95" customHeight="1" x14ac:dyDescent="0.25">
      <c r="A6" s="193" t="s">
        <v>182</v>
      </c>
      <c r="B6" s="193"/>
      <c r="C6" s="194"/>
      <c r="D6" s="194"/>
      <c r="E6" s="194"/>
      <c r="F6" s="194"/>
      <c r="G6" s="194"/>
      <c r="H6" s="174"/>
    </row>
    <row r="7" spans="1:8" ht="21.95" customHeight="1" x14ac:dyDescent="0.25">
      <c r="A7" s="193" t="s">
        <v>183</v>
      </c>
      <c r="B7" s="193"/>
      <c r="C7" s="198"/>
      <c r="D7" s="198"/>
      <c r="E7" s="198"/>
      <c r="F7" s="198"/>
      <c r="G7" s="198"/>
      <c r="H7" s="174"/>
    </row>
    <row r="8" spans="1:8" ht="21.95" customHeight="1" x14ac:dyDescent="0.25">
      <c r="A8" s="193" t="s">
        <v>71</v>
      </c>
      <c r="B8" s="193"/>
      <c r="C8" s="154"/>
      <c r="D8" s="155" t="s">
        <v>73</v>
      </c>
      <c r="E8" s="199"/>
      <c r="F8" s="199"/>
      <c r="G8" s="199"/>
      <c r="H8" s="174"/>
    </row>
    <row r="9" spans="1:8" ht="21.95" customHeight="1" x14ac:dyDescent="0.25">
      <c r="A9" s="193" t="s">
        <v>72</v>
      </c>
      <c r="B9" s="193"/>
      <c r="C9" s="194"/>
      <c r="D9" s="194"/>
      <c r="E9" s="194"/>
      <c r="F9" s="194"/>
      <c r="G9" s="194"/>
      <c r="H9" s="174"/>
    </row>
    <row r="10" spans="1:8" ht="13.5" customHeight="1" x14ac:dyDescent="0.25">
      <c r="A10" s="11"/>
      <c r="B10" s="11"/>
      <c r="C10" s="12"/>
      <c r="D10" s="12"/>
      <c r="E10" s="12"/>
      <c r="F10" s="12"/>
      <c r="G10" s="82"/>
      <c r="H10" s="12"/>
    </row>
    <row r="11" spans="1:8" ht="15" customHeight="1" thickBot="1" x14ac:dyDescent="0.25">
      <c r="A11" s="59"/>
      <c r="B11" s="106"/>
      <c r="C11" s="106"/>
      <c r="D11" s="106"/>
      <c r="E11" s="106"/>
      <c r="F11" s="106"/>
      <c r="G11" s="106"/>
      <c r="H11" s="106"/>
    </row>
    <row r="12" spans="1:8" ht="27.75" customHeight="1" x14ac:dyDescent="0.25">
      <c r="A12" s="16"/>
      <c r="B12" s="48"/>
      <c r="C12" s="12"/>
      <c r="D12" s="13" t="s">
        <v>85</v>
      </c>
      <c r="E12" s="12"/>
      <c r="F12" s="12"/>
      <c r="G12" s="82"/>
      <c r="H12" s="196" t="s">
        <v>129</v>
      </c>
    </row>
    <row r="13" spans="1:8" x14ac:dyDescent="0.25">
      <c r="A13" s="15" t="s">
        <v>80</v>
      </c>
      <c r="B13" s="73"/>
      <c r="D13" s="18" t="s">
        <v>84</v>
      </c>
      <c r="F13" s="18" t="s">
        <v>83</v>
      </c>
      <c r="G13" s="71"/>
      <c r="H13" s="197"/>
    </row>
    <row r="14" spans="1:8" ht="20.25" customHeight="1" x14ac:dyDescent="0.25">
      <c r="A14" s="49" t="s">
        <v>0</v>
      </c>
      <c r="B14" s="4" t="s">
        <v>186</v>
      </c>
      <c r="D14" s="19">
        <f>+'I. NAHU Events'!F24</f>
        <v>0</v>
      </c>
      <c r="E14" s="80" t="s">
        <v>82</v>
      </c>
      <c r="F14" s="61">
        <v>520</v>
      </c>
      <c r="G14" s="83">
        <f>+D14/F14</f>
        <v>0</v>
      </c>
      <c r="H14" s="27">
        <f>+'I. NAHU Events'!H24</f>
        <v>0</v>
      </c>
    </row>
    <row r="15" spans="1:8" ht="20.25" customHeight="1" x14ac:dyDescent="0.25">
      <c r="A15" s="49" t="s">
        <v>32</v>
      </c>
      <c r="B15" s="4" t="s">
        <v>18</v>
      </c>
      <c r="D15" s="19">
        <f>+'II. Chapter Management'!F57</f>
        <v>0</v>
      </c>
      <c r="E15" s="80" t="s">
        <v>82</v>
      </c>
      <c r="F15" s="61">
        <v>510</v>
      </c>
      <c r="G15" s="83">
        <f t="shared" ref="G15:G25" si="0">+D15/F15</f>
        <v>0</v>
      </c>
      <c r="H15" s="27">
        <f>+'II. Chapter Management'!H57</f>
        <v>0</v>
      </c>
    </row>
    <row r="16" spans="1:8" ht="20.25" customHeight="1" x14ac:dyDescent="0.25">
      <c r="A16" s="49" t="s">
        <v>33</v>
      </c>
      <c r="B16" s="4" t="s">
        <v>34</v>
      </c>
      <c r="D16" s="19">
        <f>+'III. Local MeetingsEvents'!F31</f>
        <v>0</v>
      </c>
      <c r="E16" s="80" t="s">
        <v>82</v>
      </c>
      <c r="F16" s="61">
        <v>650</v>
      </c>
      <c r="G16" s="83">
        <f t="shared" si="0"/>
        <v>0</v>
      </c>
      <c r="H16" s="27">
        <f>+'III. Local MeetingsEvents'!H31</f>
        <v>0</v>
      </c>
    </row>
    <row r="17" spans="1:8" ht="20.25" customHeight="1" x14ac:dyDescent="0.25">
      <c r="A17" s="49" t="s">
        <v>37</v>
      </c>
      <c r="B17" s="4" t="s">
        <v>21</v>
      </c>
      <c r="D17" s="19">
        <f>+'IV. Communications'!F27</f>
        <v>0</v>
      </c>
      <c r="E17" s="80" t="s">
        <v>82</v>
      </c>
      <c r="F17" s="61">
        <v>420</v>
      </c>
      <c r="G17" s="83">
        <f t="shared" si="0"/>
        <v>0</v>
      </c>
      <c r="H17" s="27">
        <f>+'IV. Communications'!H27</f>
        <v>0</v>
      </c>
    </row>
    <row r="18" spans="1:8" ht="20.25" customHeight="1" x14ac:dyDescent="0.25">
      <c r="A18" s="49" t="s">
        <v>51</v>
      </c>
      <c r="B18" s="4" t="s">
        <v>197</v>
      </c>
      <c r="D18" s="19">
        <f>+'V. Public Service Project'!F49</f>
        <v>0</v>
      </c>
      <c r="E18" s="80" t="s">
        <v>82</v>
      </c>
      <c r="F18" s="61">
        <v>555</v>
      </c>
      <c r="G18" s="83">
        <f>+D18/F18</f>
        <v>0</v>
      </c>
      <c r="H18" s="27">
        <f>+'V. Public Service Project'!H49</f>
        <v>0</v>
      </c>
    </row>
    <row r="19" spans="1:8" ht="20.25" customHeight="1" x14ac:dyDescent="0.25">
      <c r="A19" s="49" t="s">
        <v>53</v>
      </c>
      <c r="B19" s="4" t="s">
        <v>40</v>
      </c>
      <c r="D19" s="19">
        <f>+'VI. Membership'!F36</f>
        <v>0</v>
      </c>
      <c r="E19" s="80" t="s">
        <v>82</v>
      </c>
      <c r="F19" s="61">
        <v>590</v>
      </c>
      <c r="G19" s="83">
        <f t="shared" si="0"/>
        <v>0</v>
      </c>
      <c r="H19" s="27">
        <f>+'VI. Membership'!H36</f>
        <v>0</v>
      </c>
    </row>
    <row r="20" spans="1:8" ht="20.25" customHeight="1" x14ac:dyDescent="0.25">
      <c r="A20" s="49" t="s">
        <v>65</v>
      </c>
      <c r="B20" s="4" t="s">
        <v>184</v>
      </c>
      <c r="D20" s="19">
        <f>+'VII. Prof Dev Awards'!F35</f>
        <v>0</v>
      </c>
      <c r="E20" s="80" t="s">
        <v>82</v>
      </c>
      <c r="F20" s="61">
        <v>695</v>
      </c>
      <c r="G20" s="83">
        <f>+D20/F20</f>
        <v>0</v>
      </c>
      <c r="H20" s="27">
        <f>+'VII. Prof Dev Awards'!H35</f>
        <v>0</v>
      </c>
    </row>
    <row r="21" spans="1:8" ht="20.25" customHeight="1" x14ac:dyDescent="0.25">
      <c r="A21" s="49" t="s">
        <v>67</v>
      </c>
      <c r="B21" s="4" t="s">
        <v>185</v>
      </c>
      <c r="D21" s="19">
        <f>+'VIII. Media Relations'!F32</f>
        <v>0</v>
      </c>
      <c r="E21" s="80" t="s">
        <v>82</v>
      </c>
      <c r="F21" s="61">
        <v>625</v>
      </c>
      <c r="G21" s="83">
        <f t="shared" si="0"/>
        <v>0</v>
      </c>
      <c r="H21" s="27">
        <f>+'VIII. Media Relations'!H32</f>
        <v>0</v>
      </c>
    </row>
    <row r="22" spans="1:8" ht="15" customHeight="1" x14ac:dyDescent="0.25">
      <c r="G22" s="71"/>
      <c r="H22" s="26"/>
    </row>
    <row r="23" spans="1:8" ht="20.25" customHeight="1" x14ac:dyDescent="0.25">
      <c r="A23" s="49"/>
      <c r="B23" s="4" t="s">
        <v>196</v>
      </c>
      <c r="D23" s="98"/>
      <c r="E23" s="7"/>
      <c r="F23" s="61"/>
      <c r="G23" s="71"/>
      <c r="H23" s="28"/>
    </row>
    <row r="24" spans="1:8" ht="20.25" customHeight="1" x14ac:dyDescent="0.25">
      <c r="A24" s="49"/>
      <c r="B24" s="81"/>
      <c r="D24" s="19" t="s">
        <v>262</v>
      </c>
      <c r="E24" s="80" t="s">
        <v>82</v>
      </c>
      <c r="F24" s="61">
        <v>50</v>
      </c>
      <c r="G24" s="83"/>
      <c r="H24" s="27">
        <f>+'Other - Bonus'!G10</f>
        <v>0</v>
      </c>
    </row>
    <row r="25" spans="1:8" ht="22.5" customHeight="1" thickBot="1" x14ac:dyDescent="0.3">
      <c r="B25" s="20"/>
      <c r="C25" s="11" t="s">
        <v>109</v>
      </c>
      <c r="D25" s="19">
        <f>SUM(D14:D24)</f>
        <v>0</v>
      </c>
      <c r="E25" s="7"/>
      <c r="F25" s="61">
        <f>SUM(F14:F24)</f>
        <v>4615</v>
      </c>
      <c r="G25" s="83">
        <f t="shared" si="0"/>
        <v>0</v>
      </c>
      <c r="H25" s="85">
        <f>SUM(H14:H24)</f>
        <v>0</v>
      </c>
    </row>
  </sheetData>
  <sheetProtection password="CCAF" sheet="1" objects="1" scenarios="1"/>
  <mergeCells count="11">
    <mergeCell ref="A6:B6"/>
    <mergeCell ref="B1:G1"/>
    <mergeCell ref="C6:G6"/>
    <mergeCell ref="A4:G4"/>
    <mergeCell ref="H12:H13"/>
    <mergeCell ref="A7:B7"/>
    <mergeCell ref="A8:B8"/>
    <mergeCell ref="A9:B9"/>
    <mergeCell ref="C7:G7"/>
    <mergeCell ref="E8:G8"/>
    <mergeCell ref="C9:G9"/>
  </mergeCells>
  <phoneticPr fontId="7" type="noConversion"/>
  <pageMargins left="0.5" right="0.25" top="0.73" bottom="0.69" header="0.42" footer="0.38"/>
  <pageSetup orientation="portrait" r:id="rId1"/>
  <headerFooter alignWithMargins="0">
    <oddFooter>&amp;R2019 NAHU Pacesetter Award - &amp;A</oddFooter>
  </headerFooter>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Normal="100" zoomScalePageLayoutView="150" workbookViewId="0">
      <selection activeCell="A3" sqref="A3"/>
    </sheetView>
  </sheetViews>
  <sheetFormatPr defaultColWidth="8.85546875" defaultRowHeight="15.75" x14ac:dyDescent="0.25"/>
  <cols>
    <col min="1" max="1" width="2.7109375" style="1" bestFit="1" customWidth="1"/>
    <col min="2" max="2" width="3.42578125" customWidth="1"/>
    <col min="3" max="3" width="80.7109375" customWidth="1"/>
    <col min="4" max="4" width="5.7109375" style="5" customWidth="1"/>
    <col min="5" max="5" width="12.85546875" style="2" bestFit="1" customWidth="1"/>
    <col min="6" max="6" width="7.7109375" style="5" customWidth="1"/>
    <col min="7" max="7" width="15.85546875" style="59" bestFit="1" customWidth="1"/>
    <col min="8" max="8" width="9.5703125" bestFit="1" customWidth="1"/>
  </cols>
  <sheetData>
    <row r="1" spans="1:8" ht="53.25" customHeight="1" x14ac:dyDescent="0.35">
      <c r="C1" s="200" t="s">
        <v>242</v>
      </c>
      <c r="D1" s="200"/>
      <c r="E1" s="200"/>
      <c r="F1" s="200"/>
      <c r="G1" s="200"/>
    </row>
    <row r="2" spans="1:8" ht="50.1" customHeight="1" thickBot="1" x14ac:dyDescent="0.25">
      <c r="C2" s="201" t="s">
        <v>130</v>
      </c>
      <c r="D2" s="201"/>
      <c r="E2" s="201"/>
      <c r="F2" s="201"/>
      <c r="G2" s="201"/>
      <c r="H2" s="132"/>
    </row>
    <row r="3" spans="1:8" s="34" customFormat="1" ht="18" x14ac:dyDescent="0.25">
      <c r="A3" s="32" t="s">
        <v>0</v>
      </c>
      <c r="B3" s="33" t="s">
        <v>186</v>
      </c>
      <c r="D3" s="35"/>
      <c r="E3" s="36"/>
      <c r="F3" s="35"/>
      <c r="G3" s="59"/>
      <c r="H3" s="53" t="s">
        <v>222</v>
      </c>
    </row>
    <row r="4" spans="1:8" s="4" customFormat="1" x14ac:dyDescent="0.25">
      <c r="A4" s="31"/>
      <c r="B4" s="130" t="s">
        <v>3</v>
      </c>
      <c r="C4" s="4" t="s">
        <v>110</v>
      </c>
      <c r="D4" s="129"/>
      <c r="E4" s="11" t="s">
        <v>1</v>
      </c>
      <c r="F4" s="6">
        <f>IF(+D4&gt;3,75,(D4*25))</f>
        <v>0</v>
      </c>
      <c r="G4" s="4" t="s">
        <v>2</v>
      </c>
      <c r="H4" s="29"/>
    </row>
    <row r="5" spans="1:8" s="41" customFormat="1" ht="15" x14ac:dyDescent="0.2">
      <c r="A5" s="38"/>
      <c r="B5" s="39"/>
      <c r="C5" s="175" t="s">
        <v>227</v>
      </c>
      <c r="D5" s="43"/>
      <c r="E5" s="39"/>
      <c r="F5" s="40"/>
      <c r="G5" s="59"/>
      <c r="H5" s="89"/>
    </row>
    <row r="6" spans="1:8" x14ac:dyDescent="0.25">
      <c r="B6" s="2"/>
      <c r="H6" s="30"/>
    </row>
    <row r="7" spans="1:8" s="4" customFormat="1" x14ac:dyDescent="0.25">
      <c r="A7" s="31"/>
      <c r="B7" s="130" t="s">
        <v>4</v>
      </c>
      <c r="C7" s="4" t="s">
        <v>5</v>
      </c>
      <c r="D7" s="129"/>
      <c r="E7" s="11" t="s">
        <v>6</v>
      </c>
      <c r="F7" s="6">
        <f>IF(+D7&gt;10,50,(D7*5))</f>
        <v>0</v>
      </c>
      <c r="G7" s="4" t="s">
        <v>7</v>
      </c>
      <c r="H7" s="29"/>
    </row>
    <row r="8" spans="1:8" x14ac:dyDescent="0.25">
      <c r="B8" s="131"/>
      <c r="C8" s="175" t="s">
        <v>227</v>
      </c>
      <c r="D8" s="43"/>
      <c r="F8" s="7"/>
      <c r="H8" s="89"/>
    </row>
    <row r="9" spans="1:8" x14ac:dyDescent="0.25">
      <c r="B9" s="2"/>
      <c r="F9" s="7"/>
      <c r="H9" s="30"/>
    </row>
    <row r="10" spans="1:8" s="4" customFormat="1" x14ac:dyDescent="0.25">
      <c r="A10" s="31"/>
      <c r="B10" s="130" t="s">
        <v>8</v>
      </c>
      <c r="C10" s="4" t="s">
        <v>9</v>
      </c>
      <c r="D10" s="129"/>
      <c r="E10" s="11" t="s">
        <v>41</v>
      </c>
      <c r="F10" s="6">
        <f>IF(+D10&gt;1,75,(D10*75))</f>
        <v>0</v>
      </c>
      <c r="G10" s="4" t="s">
        <v>2</v>
      </c>
      <c r="H10" s="29"/>
    </row>
    <row r="11" spans="1:8" x14ac:dyDescent="0.25">
      <c r="B11" s="131"/>
      <c r="C11" s="175" t="s">
        <v>227</v>
      </c>
      <c r="D11" s="43"/>
      <c r="F11" s="7"/>
      <c r="H11" s="89"/>
    </row>
    <row r="12" spans="1:8" x14ac:dyDescent="0.25">
      <c r="B12" s="2"/>
      <c r="F12" s="7"/>
      <c r="H12" s="30"/>
    </row>
    <row r="13" spans="1:8" s="4" customFormat="1" x14ac:dyDescent="0.25">
      <c r="A13" s="31"/>
      <c r="B13" s="130" t="s">
        <v>11</v>
      </c>
      <c r="C13" s="4" t="s">
        <v>10</v>
      </c>
      <c r="D13" s="129"/>
      <c r="E13" s="11" t="s">
        <v>6</v>
      </c>
      <c r="F13" s="6">
        <f>IF(+D13&gt;10,50,(D13*5))</f>
        <v>0</v>
      </c>
      <c r="G13" s="4" t="s">
        <v>7</v>
      </c>
      <c r="H13" s="29"/>
    </row>
    <row r="14" spans="1:8" x14ac:dyDescent="0.25">
      <c r="B14" s="131"/>
      <c r="C14" s="175" t="s">
        <v>227</v>
      </c>
      <c r="D14" s="43"/>
      <c r="F14" s="7"/>
      <c r="H14" s="89"/>
    </row>
    <row r="15" spans="1:8" x14ac:dyDescent="0.25">
      <c r="B15" s="2"/>
      <c r="F15" s="7"/>
      <c r="H15" s="30"/>
    </row>
    <row r="16" spans="1:8" s="4" customFormat="1" x14ac:dyDescent="0.25">
      <c r="A16" s="31"/>
      <c r="B16" s="130" t="s">
        <v>12</v>
      </c>
      <c r="C16" s="4" t="s">
        <v>218</v>
      </c>
      <c r="D16" s="129"/>
      <c r="E16" s="11" t="s">
        <v>15</v>
      </c>
      <c r="F16" s="6">
        <f>IF(+D16&gt;6,120,(D16*20))</f>
        <v>0</v>
      </c>
      <c r="G16" s="4" t="s">
        <v>17</v>
      </c>
      <c r="H16" s="29"/>
    </row>
    <row r="17" spans="1:8" x14ac:dyDescent="0.25">
      <c r="B17" s="131"/>
      <c r="C17" s="175" t="s">
        <v>227</v>
      </c>
      <c r="D17" s="43"/>
      <c r="F17" s="7"/>
      <c r="H17" s="89"/>
    </row>
    <row r="18" spans="1:8" x14ac:dyDescent="0.25">
      <c r="B18" s="2"/>
      <c r="H18" s="30"/>
    </row>
    <row r="19" spans="1:8" s="4" customFormat="1" x14ac:dyDescent="0.25">
      <c r="A19" s="31"/>
      <c r="B19" s="130" t="s">
        <v>13</v>
      </c>
      <c r="C19" s="4" t="s">
        <v>132</v>
      </c>
      <c r="D19" s="43"/>
      <c r="E19" s="11"/>
      <c r="F19" s="7"/>
      <c r="H19" s="42"/>
    </row>
    <row r="20" spans="1:8" s="4" customFormat="1" x14ac:dyDescent="0.25">
      <c r="A20" s="31"/>
      <c r="B20" s="130"/>
      <c r="C20" s="4" t="s">
        <v>154</v>
      </c>
      <c r="D20" s="129"/>
      <c r="E20" s="11" t="s">
        <v>221</v>
      </c>
      <c r="F20" s="6">
        <f>IF(+D20&gt;1,150,(D20*150))</f>
        <v>0</v>
      </c>
      <c r="G20" s="4" t="s">
        <v>42</v>
      </c>
      <c r="H20" s="29"/>
    </row>
    <row r="21" spans="1:8" s="4" customFormat="1" x14ac:dyDescent="0.25">
      <c r="A21" s="31"/>
      <c r="B21" s="37"/>
      <c r="C21" s="4" t="s">
        <v>155</v>
      </c>
      <c r="D21" s="129"/>
      <c r="E21" s="11" t="s">
        <v>41</v>
      </c>
      <c r="F21" s="6">
        <f>IF(+D21&gt;1,75,(D21*75))</f>
        <v>0</v>
      </c>
      <c r="H21" s="29"/>
    </row>
    <row r="22" spans="1:8" x14ac:dyDescent="0.25">
      <c r="B22" s="3"/>
      <c r="C22" s="175" t="s">
        <v>227</v>
      </c>
      <c r="D22" s="43"/>
      <c r="F22" s="7"/>
      <c r="H22" s="89"/>
    </row>
    <row r="23" spans="1:8" x14ac:dyDescent="0.25">
      <c r="H23" s="30"/>
    </row>
    <row r="24" spans="1:8" ht="30" customHeight="1" thickBot="1" x14ac:dyDescent="0.3">
      <c r="C24" s="11" t="s">
        <v>81</v>
      </c>
      <c r="F24" s="45">
        <f>SUM(F4:F23)</f>
        <v>0</v>
      </c>
      <c r="H24" s="25">
        <f>SUM(H3:H23)</f>
        <v>0</v>
      </c>
    </row>
  </sheetData>
  <mergeCells count="2">
    <mergeCell ref="C1:G1"/>
    <mergeCell ref="C2:G2"/>
  </mergeCells>
  <phoneticPr fontId="7" type="noConversion"/>
  <pageMargins left="0.25" right="0.25" top="0.48" bottom="0.44" header="0.42" footer="0.38"/>
  <pageSetup orientation="landscape" r:id="rId1"/>
  <headerFooter alignWithMargins="0">
    <oddFooter>&amp;R2019 NAHU Pacesetter Award - &amp;A</oddFooter>
  </headerFooter>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workbookViewId="0">
      <selection activeCell="A3" sqref="A3"/>
    </sheetView>
  </sheetViews>
  <sheetFormatPr defaultColWidth="8.85546875" defaultRowHeight="15.75" x14ac:dyDescent="0.25"/>
  <cols>
    <col min="1" max="1" width="2.7109375" style="1" customWidth="1"/>
    <col min="2" max="2" width="2.7109375" customWidth="1"/>
    <col min="3" max="3" width="88.140625" customWidth="1"/>
    <col min="4" max="4" width="5.7109375" style="5" customWidth="1"/>
    <col min="5" max="5" width="14.85546875" style="2" bestFit="1" customWidth="1"/>
    <col min="6" max="6" width="7.7109375" style="5" customWidth="1"/>
    <col min="7" max="7" width="14.28515625" style="133" bestFit="1" customWidth="1"/>
    <col min="8" max="8" width="9.5703125" bestFit="1" customWidth="1"/>
  </cols>
  <sheetData>
    <row r="1" spans="1:16" ht="53.25" customHeight="1" x14ac:dyDescent="0.35">
      <c r="C1" s="200" t="s">
        <v>242</v>
      </c>
      <c r="D1" s="202"/>
      <c r="E1" s="202"/>
      <c r="F1" s="202"/>
      <c r="G1" s="202"/>
      <c r="H1" s="14"/>
    </row>
    <row r="2" spans="1:16" ht="50.1" customHeight="1" thickBot="1" x14ac:dyDescent="0.25">
      <c r="C2" s="201" t="s">
        <v>131</v>
      </c>
      <c r="D2" s="201"/>
      <c r="E2" s="201"/>
      <c r="F2" s="201"/>
      <c r="G2" s="201"/>
      <c r="H2" s="161"/>
      <c r="I2" s="158"/>
      <c r="J2" s="158"/>
      <c r="K2" s="158"/>
      <c r="L2" s="158"/>
      <c r="M2" s="158"/>
      <c r="N2" s="158"/>
      <c r="O2" s="158"/>
      <c r="P2" s="158"/>
    </row>
    <row r="3" spans="1:16" s="34" customFormat="1" ht="18" x14ac:dyDescent="0.25">
      <c r="A3" s="32" t="s">
        <v>32</v>
      </c>
      <c r="B3" s="33" t="s">
        <v>18</v>
      </c>
      <c r="D3" s="35"/>
      <c r="E3" s="36"/>
      <c r="F3" s="35"/>
      <c r="G3" s="133"/>
      <c r="H3" s="53" t="s">
        <v>222</v>
      </c>
    </row>
    <row r="4" spans="1:16" s="4" customFormat="1" x14ac:dyDescent="0.25">
      <c r="A4" s="46"/>
      <c r="B4" s="130" t="s">
        <v>3</v>
      </c>
      <c r="C4" s="4" t="s">
        <v>156</v>
      </c>
      <c r="D4" s="129"/>
      <c r="E4" s="99" t="s">
        <v>19</v>
      </c>
      <c r="F4" s="112">
        <f>IF(+D4&gt;1,50,(D4*50))</f>
        <v>0</v>
      </c>
      <c r="G4" s="133" t="s">
        <v>7</v>
      </c>
      <c r="H4" s="29"/>
    </row>
    <row r="5" spans="1:16" ht="39" x14ac:dyDescent="0.25">
      <c r="B5" s="131"/>
      <c r="C5" s="44" t="s">
        <v>126</v>
      </c>
      <c r="D5" s="43"/>
      <c r="F5" s="88"/>
      <c r="G5" s="134"/>
      <c r="H5" s="89"/>
    </row>
    <row r="6" spans="1:16" ht="21.95" customHeight="1" x14ac:dyDescent="0.25">
      <c r="B6" s="130"/>
      <c r="C6" s="4"/>
      <c r="D6" s="7"/>
      <c r="E6" s="54"/>
      <c r="F6" s="88"/>
      <c r="H6" s="89"/>
    </row>
    <row r="7" spans="1:16" s="4" customFormat="1" x14ac:dyDescent="0.25">
      <c r="A7" s="49"/>
      <c r="B7" s="130" t="s">
        <v>4</v>
      </c>
      <c r="C7" s="4" t="s">
        <v>205</v>
      </c>
      <c r="D7" s="129"/>
      <c r="E7" s="99" t="s">
        <v>6</v>
      </c>
      <c r="F7" s="112">
        <f>IF(+D7&gt;8,40,(D7*5))</f>
        <v>0</v>
      </c>
      <c r="G7" s="133" t="s">
        <v>20</v>
      </c>
      <c r="H7" s="29"/>
    </row>
    <row r="8" spans="1:16" ht="15" customHeight="1" x14ac:dyDescent="0.25">
      <c r="B8" s="131"/>
      <c r="C8" s="4" t="s">
        <v>112</v>
      </c>
      <c r="D8" s="7"/>
      <c r="E8" s="9"/>
      <c r="F8" s="88"/>
      <c r="H8" s="30"/>
    </row>
    <row r="9" spans="1:16" ht="15" customHeight="1" x14ac:dyDescent="0.25">
      <c r="B9" s="131"/>
      <c r="C9" s="4" t="s">
        <v>111</v>
      </c>
      <c r="D9" s="7"/>
      <c r="E9" s="9"/>
      <c r="F9" s="88"/>
      <c r="H9" s="30"/>
    </row>
    <row r="10" spans="1:16" ht="15" customHeight="1" x14ac:dyDescent="0.25">
      <c r="B10" s="131"/>
      <c r="C10" s="4" t="s">
        <v>113</v>
      </c>
      <c r="D10" s="7"/>
      <c r="E10" s="9"/>
      <c r="F10" s="88"/>
      <c r="H10" s="30"/>
    </row>
    <row r="11" spans="1:16" ht="15" customHeight="1" x14ac:dyDescent="0.25">
      <c r="B11" s="131"/>
      <c r="C11" s="4" t="s">
        <v>114</v>
      </c>
      <c r="D11" s="7"/>
      <c r="E11" s="9"/>
      <c r="F11" s="88"/>
      <c r="H11" s="30"/>
    </row>
    <row r="12" spans="1:16" x14ac:dyDescent="0.25">
      <c r="B12" s="131"/>
      <c r="C12" s="57" t="s">
        <v>127</v>
      </c>
      <c r="D12" s="43"/>
      <c r="F12" s="88"/>
      <c r="G12" s="134"/>
      <c r="H12" s="89"/>
    </row>
    <row r="13" spans="1:16" ht="21.95" customHeight="1" x14ac:dyDescent="0.25">
      <c r="B13" s="131"/>
      <c r="C13" s="4"/>
      <c r="D13" s="7"/>
      <c r="E13" s="9"/>
      <c r="F13" s="88"/>
      <c r="H13" s="89"/>
    </row>
    <row r="14" spans="1:16" x14ac:dyDescent="0.25">
      <c r="B14" s="130" t="s">
        <v>8</v>
      </c>
      <c r="C14" s="4" t="s">
        <v>116</v>
      </c>
      <c r="E14" s="11"/>
      <c r="F14" s="88"/>
      <c r="H14" s="30"/>
    </row>
    <row r="15" spans="1:16" x14ac:dyDescent="0.25">
      <c r="B15" s="130"/>
      <c r="C15" s="4" t="s">
        <v>115</v>
      </c>
      <c r="D15" s="129"/>
      <c r="E15" s="99" t="s">
        <v>19</v>
      </c>
      <c r="F15" s="112">
        <f>IF(+D15&gt;1,50,(D15*50))</f>
        <v>0</v>
      </c>
      <c r="G15" s="133" t="s">
        <v>7</v>
      </c>
      <c r="H15" s="29"/>
    </row>
    <row r="16" spans="1:16" ht="51.75" x14ac:dyDescent="0.25">
      <c r="B16" s="131"/>
      <c r="C16" s="123" t="s">
        <v>263</v>
      </c>
      <c r="D16" s="43"/>
      <c r="F16" s="88"/>
      <c r="G16" s="134"/>
      <c r="H16" s="89"/>
      <c r="I16" s="146"/>
    </row>
    <row r="17" spans="1:10" ht="21.95" customHeight="1" x14ac:dyDescent="0.25">
      <c r="B17" s="130"/>
      <c r="C17" s="4"/>
      <c r="D17" s="7"/>
      <c r="E17" s="54"/>
      <c r="F17" s="88"/>
      <c r="H17" s="89"/>
    </row>
    <row r="18" spans="1:10" s="4" customFormat="1" x14ac:dyDescent="0.25">
      <c r="A18" s="49"/>
      <c r="B18" s="130" t="s">
        <v>11</v>
      </c>
      <c r="C18" s="4" t="s">
        <v>158</v>
      </c>
      <c r="D18" s="129"/>
      <c r="E18" s="99" t="s">
        <v>22</v>
      </c>
      <c r="F18" s="112">
        <f>IF(+D18&gt;1,25,(D18*25))</f>
        <v>0</v>
      </c>
      <c r="G18" s="133" t="s">
        <v>86</v>
      </c>
      <c r="H18" s="29"/>
    </row>
    <row r="19" spans="1:10" ht="115.5" x14ac:dyDescent="0.25">
      <c r="B19" s="131"/>
      <c r="C19" s="125" t="s">
        <v>264</v>
      </c>
      <c r="D19" s="43"/>
      <c r="F19" s="88"/>
      <c r="G19" s="134"/>
      <c r="H19" s="89"/>
    </row>
    <row r="20" spans="1:10" ht="21.95" customHeight="1" x14ac:dyDescent="0.25">
      <c r="B20" s="130"/>
      <c r="C20" s="4"/>
      <c r="D20" s="50"/>
      <c r="E20" s="11"/>
      <c r="F20" s="88"/>
      <c r="H20" s="89"/>
    </row>
    <row r="21" spans="1:10" x14ac:dyDescent="0.25">
      <c r="B21" s="130" t="s">
        <v>12</v>
      </c>
      <c r="C21" s="4" t="s">
        <v>108</v>
      </c>
      <c r="E21" s="11"/>
      <c r="F21" s="88"/>
      <c r="H21" s="30"/>
    </row>
    <row r="22" spans="1:10" x14ac:dyDescent="0.25">
      <c r="B22" s="131"/>
      <c r="C22" s="103" t="s">
        <v>265</v>
      </c>
      <c r="D22" s="129"/>
      <c r="E22" s="11" t="s">
        <v>14</v>
      </c>
      <c r="F22" s="112">
        <f>IF(+D22&gt;1,75,(D22*75))</f>
        <v>0</v>
      </c>
      <c r="H22" s="29"/>
      <c r="J22" s="51"/>
    </row>
    <row r="23" spans="1:10" x14ac:dyDescent="0.25">
      <c r="B23" s="131"/>
      <c r="C23" s="103" t="s">
        <v>266</v>
      </c>
      <c r="D23" s="129"/>
      <c r="E23" s="11" t="s">
        <v>23</v>
      </c>
      <c r="F23" s="112">
        <f t="shared" ref="F23" si="0">IF(+D23&gt;1,100,(D23*100))</f>
        <v>0</v>
      </c>
      <c r="H23" s="29"/>
      <c r="J23" s="14"/>
    </row>
    <row r="24" spans="1:10" x14ac:dyDescent="0.25">
      <c r="B24" s="131"/>
      <c r="C24" s="103" t="s">
        <v>267</v>
      </c>
      <c r="D24" s="129"/>
      <c r="E24" s="11" t="s">
        <v>87</v>
      </c>
      <c r="F24" s="112">
        <f>IF(+D24&gt;1,125,(D24*125))</f>
        <v>0</v>
      </c>
      <c r="G24" s="133" t="s">
        <v>117</v>
      </c>
      <c r="H24" s="29"/>
    </row>
    <row r="25" spans="1:10" x14ac:dyDescent="0.25">
      <c r="B25" s="131"/>
      <c r="C25" s="175" t="s">
        <v>227</v>
      </c>
      <c r="D25" s="43"/>
      <c r="F25" s="88"/>
      <c r="G25" s="134"/>
      <c r="H25" s="89"/>
    </row>
    <row r="26" spans="1:10" ht="21.95" customHeight="1" x14ac:dyDescent="0.25">
      <c r="B26" s="131"/>
      <c r="C26" s="4"/>
      <c r="D26" s="7"/>
      <c r="E26" s="11"/>
      <c r="F26" s="50"/>
      <c r="H26" s="89"/>
    </row>
    <row r="27" spans="1:10" x14ac:dyDescent="0.25">
      <c r="B27" s="130" t="s">
        <v>13</v>
      </c>
      <c r="C27" s="4" t="s">
        <v>206</v>
      </c>
      <c r="E27" s="11"/>
      <c r="F27" s="88"/>
      <c r="H27" s="30"/>
    </row>
    <row r="28" spans="1:10" ht="15" customHeight="1" x14ac:dyDescent="0.25">
      <c r="B28" s="131"/>
      <c r="C28" s="101" t="s">
        <v>157</v>
      </c>
      <c r="D28" s="129"/>
      <c r="E28" s="11" t="s">
        <v>26</v>
      </c>
      <c r="F28" s="112">
        <f>IF(+D28&gt;1,10,(D28*10))</f>
        <v>0</v>
      </c>
      <c r="H28" s="29"/>
    </row>
    <row r="29" spans="1:10" ht="15" customHeight="1" x14ac:dyDescent="0.25">
      <c r="B29" s="131"/>
      <c r="C29" s="4" t="s">
        <v>118</v>
      </c>
      <c r="D29" s="129"/>
      <c r="E29" s="11" t="s">
        <v>27</v>
      </c>
      <c r="F29" s="112">
        <f>IF(+D29&gt;1,20,(D29*20))</f>
        <v>0</v>
      </c>
      <c r="H29" s="29"/>
    </row>
    <row r="30" spans="1:10" ht="15" customHeight="1" x14ac:dyDescent="0.25">
      <c r="B30" s="131"/>
      <c r="C30" s="4" t="s">
        <v>119</v>
      </c>
      <c r="D30" s="129"/>
      <c r="E30" s="11" t="s">
        <v>28</v>
      </c>
      <c r="F30" s="112">
        <f>IF(+D30&gt;1,30,(D30*30))</f>
        <v>0</v>
      </c>
      <c r="H30" s="29"/>
    </row>
    <row r="31" spans="1:10" ht="15" customHeight="1" x14ac:dyDescent="0.25">
      <c r="B31" s="131"/>
      <c r="C31" s="4" t="s">
        <v>120</v>
      </c>
      <c r="D31" s="129"/>
      <c r="E31" s="99" t="s">
        <v>19</v>
      </c>
      <c r="F31" s="112">
        <f>IF(+D31&gt;1,50,(D31*50))</f>
        <v>0</v>
      </c>
      <c r="G31" s="133" t="s">
        <v>7</v>
      </c>
      <c r="H31" s="29"/>
    </row>
    <row r="32" spans="1:10" x14ac:dyDescent="0.25">
      <c r="B32" s="131"/>
      <c r="C32" s="175" t="s">
        <v>227</v>
      </c>
      <c r="D32" s="43"/>
      <c r="F32" s="88"/>
      <c r="G32" s="134"/>
      <c r="H32" s="89"/>
    </row>
    <row r="33" spans="1:20" ht="21.95" customHeight="1" x14ac:dyDescent="0.25">
      <c r="B33" s="131"/>
      <c r="C33" s="4"/>
      <c r="D33" s="7"/>
      <c r="E33" s="11"/>
      <c r="F33" s="50"/>
      <c r="H33" s="89"/>
    </row>
    <row r="34" spans="1:20" x14ac:dyDescent="0.25">
      <c r="B34" s="130" t="s">
        <v>24</v>
      </c>
      <c r="C34" s="4" t="s">
        <v>200</v>
      </c>
      <c r="E34" s="11"/>
      <c r="F34" s="88"/>
      <c r="H34" s="30"/>
    </row>
    <row r="35" spans="1:20" ht="15" customHeight="1" x14ac:dyDescent="0.25">
      <c r="B35" s="131"/>
      <c r="C35" s="4" t="s">
        <v>121</v>
      </c>
      <c r="D35" s="129"/>
      <c r="E35" s="11" t="s">
        <v>26</v>
      </c>
      <c r="F35" s="112">
        <f>IF(+D35&gt;1,10,(D35*10))</f>
        <v>0</v>
      </c>
      <c r="H35" s="29"/>
    </row>
    <row r="36" spans="1:20" ht="15" customHeight="1" x14ac:dyDescent="0.25">
      <c r="B36" s="3"/>
      <c r="C36" s="4" t="s">
        <v>122</v>
      </c>
      <c r="D36" s="129"/>
      <c r="E36" s="11" t="s">
        <v>27</v>
      </c>
      <c r="F36" s="112">
        <f>IF(+D36&gt;1,20,(D36*20))</f>
        <v>0</v>
      </c>
      <c r="H36" s="29"/>
    </row>
    <row r="37" spans="1:20" ht="15" customHeight="1" x14ac:dyDescent="0.25">
      <c r="B37" s="3"/>
      <c r="C37" s="4" t="s">
        <v>123</v>
      </c>
      <c r="D37" s="129"/>
      <c r="E37" s="11" t="s">
        <v>28</v>
      </c>
      <c r="F37" s="112">
        <f>IF(+D37&gt;1,30,(D37*30))</f>
        <v>0</v>
      </c>
      <c r="H37" s="29"/>
    </row>
    <row r="38" spans="1:20" ht="15" customHeight="1" x14ac:dyDescent="0.25">
      <c r="B38" s="3"/>
      <c r="C38" s="4" t="s">
        <v>124</v>
      </c>
      <c r="D38" s="129"/>
      <c r="E38" s="11" t="s">
        <v>30</v>
      </c>
      <c r="F38" s="112">
        <f>IF(+D38&gt;1,40,(D38*40))</f>
        <v>0</v>
      </c>
      <c r="H38" s="29"/>
    </row>
    <row r="39" spans="1:20" ht="15" customHeight="1" x14ac:dyDescent="0.25">
      <c r="B39" s="3"/>
      <c r="C39" s="4" t="s">
        <v>125</v>
      </c>
      <c r="D39" s="129"/>
      <c r="E39" s="99" t="s">
        <v>19</v>
      </c>
      <c r="F39" s="112">
        <f>IF(+D39&gt;1,50,(D39*50))</f>
        <v>0</v>
      </c>
      <c r="G39" s="133" t="s">
        <v>7</v>
      </c>
      <c r="H39" s="29"/>
    </row>
    <row r="40" spans="1:20" s="110" customFormat="1" ht="44.25" customHeight="1" x14ac:dyDescent="0.2">
      <c r="A40" s="164"/>
      <c r="B40" s="165"/>
      <c r="C40" s="166" t="s">
        <v>259</v>
      </c>
      <c r="D40" s="167"/>
      <c r="E40" s="168"/>
      <c r="F40" s="169"/>
      <c r="G40" s="170"/>
      <c r="H40" s="171"/>
      <c r="I40" s="172"/>
      <c r="J40" s="173"/>
      <c r="K40" s="173"/>
      <c r="L40" s="173"/>
      <c r="M40" s="173"/>
      <c r="N40" s="173"/>
      <c r="O40" s="173"/>
      <c r="P40" s="173"/>
      <c r="Q40" s="173"/>
      <c r="R40" s="173"/>
      <c r="S40" s="173"/>
      <c r="T40" s="173"/>
    </row>
    <row r="41" spans="1:20" x14ac:dyDescent="0.25">
      <c r="B41" s="3"/>
      <c r="C41" s="90"/>
      <c r="D41" s="43"/>
      <c r="F41" s="7"/>
      <c r="G41" s="134"/>
      <c r="H41" s="89"/>
      <c r="I41" s="159"/>
      <c r="J41" s="158"/>
      <c r="K41" s="158"/>
      <c r="L41" s="158"/>
      <c r="M41" s="158"/>
      <c r="N41" s="158"/>
      <c r="O41" s="158"/>
      <c r="P41" s="158"/>
      <c r="Q41" s="158"/>
      <c r="R41" s="158"/>
      <c r="S41" s="158"/>
      <c r="T41" s="158"/>
    </row>
    <row r="42" spans="1:20" s="158" customFormat="1" x14ac:dyDescent="0.25">
      <c r="A42" s="157"/>
      <c r="B42" s="176" t="s">
        <v>24</v>
      </c>
      <c r="C42" s="55" t="s">
        <v>285</v>
      </c>
      <c r="D42" s="114"/>
      <c r="E42" s="155"/>
      <c r="F42" s="88"/>
      <c r="G42" s="160"/>
      <c r="H42" s="30"/>
    </row>
    <row r="43" spans="1:20" s="158" customFormat="1" ht="15" customHeight="1" x14ac:dyDescent="0.25">
      <c r="A43" s="157"/>
      <c r="B43" s="177"/>
      <c r="C43" s="103" t="s">
        <v>246</v>
      </c>
      <c r="D43" s="129"/>
      <c r="E43" s="155" t="s">
        <v>26</v>
      </c>
      <c r="F43" s="112">
        <f>IF(+D43&gt;1,10,(D43*10))</f>
        <v>0</v>
      </c>
      <c r="G43" s="160"/>
      <c r="H43" s="29"/>
    </row>
    <row r="44" spans="1:20" s="158" customFormat="1" ht="15" customHeight="1" x14ac:dyDescent="0.25">
      <c r="A44" s="157"/>
      <c r="B44" s="178"/>
      <c r="C44" s="103" t="s">
        <v>247</v>
      </c>
      <c r="D44" s="129"/>
      <c r="E44" s="155" t="s">
        <v>26</v>
      </c>
      <c r="F44" s="112">
        <f t="shared" ref="F44:F54" si="1">IF(+D44&gt;1,10,(D44*10))</f>
        <v>0</v>
      </c>
      <c r="G44" s="160"/>
      <c r="H44" s="29"/>
    </row>
    <row r="45" spans="1:20" s="158" customFormat="1" ht="15" customHeight="1" x14ac:dyDescent="0.25">
      <c r="A45" s="157"/>
      <c r="B45" s="178"/>
      <c r="C45" s="103" t="s">
        <v>248</v>
      </c>
      <c r="D45" s="129"/>
      <c r="E45" s="155" t="s">
        <v>26</v>
      </c>
      <c r="F45" s="112">
        <f t="shared" si="1"/>
        <v>0</v>
      </c>
      <c r="G45" s="160"/>
      <c r="H45" s="29"/>
    </row>
    <row r="46" spans="1:20" s="158" customFormat="1" ht="15" customHeight="1" x14ac:dyDescent="0.25">
      <c r="A46" s="157"/>
      <c r="B46" s="178"/>
      <c r="C46" s="103" t="s">
        <v>249</v>
      </c>
      <c r="D46" s="129"/>
      <c r="E46" s="155" t="s">
        <v>26</v>
      </c>
      <c r="F46" s="112">
        <f t="shared" si="1"/>
        <v>0</v>
      </c>
      <c r="G46" s="160"/>
      <c r="H46" s="29"/>
    </row>
    <row r="47" spans="1:20" s="158" customFormat="1" ht="15" customHeight="1" x14ac:dyDescent="0.25">
      <c r="A47" s="157"/>
      <c r="B47" s="178"/>
      <c r="C47" s="103" t="s">
        <v>250</v>
      </c>
      <c r="D47" s="129"/>
      <c r="E47" s="155" t="s">
        <v>26</v>
      </c>
      <c r="F47" s="112">
        <f t="shared" si="1"/>
        <v>0</v>
      </c>
      <c r="G47" s="160"/>
      <c r="H47" s="29"/>
    </row>
    <row r="48" spans="1:20" s="158" customFormat="1" ht="15" customHeight="1" x14ac:dyDescent="0.25">
      <c r="A48" s="157"/>
      <c r="B48" s="178"/>
      <c r="C48" s="103" t="s">
        <v>273</v>
      </c>
      <c r="D48" s="129"/>
      <c r="E48" s="155" t="s">
        <v>26</v>
      </c>
      <c r="F48" s="112">
        <f t="shared" si="1"/>
        <v>0</v>
      </c>
      <c r="G48" s="160"/>
      <c r="H48" s="29"/>
    </row>
    <row r="49" spans="1:9" s="158" customFormat="1" ht="15" customHeight="1" x14ac:dyDescent="0.25">
      <c r="A49" s="157"/>
      <c r="B49" s="178"/>
      <c r="C49" s="103" t="s">
        <v>274</v>
      </c>
      <c r="D49" s="129"/>
      <c r="E49" s="155" t="s">
        <v>26</v>
      </c>
      <c r="F49" s="112">
        <f t="shared" si="1"/>
        <v>0</v>
      </c>
      <c r="G49" s="160"/>
      <c r="H49" s="29"/>
    </row>
    <row r="50" spans="1:9" s="158" customFormat="1" ht="15" customHeight="1" x14ac:dyDescent="0.25">
      <c r="A50" s="157"/>
      <c r="B50" s="178"/>
      <c r="C50" s="103" t="s">
        <v>268</v>
      </c>
      <c r="D50" s="129"/>
      <c r="E50" s="155" t="s">
        <v>26</v>
      </c>
      <c r="F50" s="112">
        <f t="shared" si="1"/>
        <v>0</v>
      </c>
      <c r="G50" s="160"/>
      <c r="H50" s="29"/>
    </row>
    <row r="51" spans="1:9" s="158" customFormat="1" ht="15" customHeight="1" x14ac:dyDescent="0.25">
      <c r="A51" s="157"/>
      <c r="B51" s="178"/>
      <c r="C51" s="103" t="s">
        <v>269</v>
      </c>
      <c r="D51" s="129"/>
      <c r="E51" s="155" t="s">
        <v>26</v>
      </c>
      <c r="F51" s="112">
        <f t="shared" si="1"/>
        <v>0</v>
      </c>
      <c r="G51" s="160"/>
      <c r="H51" s="29"/>
    </row>
    <row r="52" spans="1:9" s="158" customFormat="1" ht="15" customHeight="1" x14ac:dyDescent="0.25">
      <c r="A52" s="157"/>
      <c r="B52" s="178"/>
      <c r="C52" s="103" t="s">
        <v>270</v>
      </c>
      <c r="D52" s="129"/>
      <c r="E52" s="155" t="s">
        <v>26</v>
      </c>
      <c r="F52" s="112">
        <f t="shared" si="1"/>
        <v>0</v>
      </c>
      <c r="G52" s="160"/>
      <c r="H52" s="29"/>
    </row>
    <row r="53" spans="1:9" s="158" customFormat="1" ht="15" customHeight="1" x14ac:dyDescent="0.25">
      <c r="A53" s="157"/>
      <c r="B53" s="178"/>
      <c r="C53" s="103" t="s">
        <v>271</v>
      </c>
      <c r="D53" s="129"/>
      <c r="E53" s="155" t="s">
        <v>26</v>
      </c>
      <c r="F53" s="112">
        <f t="shared" si="1"/>
        <v>0</v>
      </c>
      <c r="G53" s="160"/>
      <c r="H53" s="29"/>
    </row>
    <row r="54" spans="1:9" s="158" customFormat="1" ht="15" customHeight="1" x14ac:dyDescent="0.25">
      <c r="A54" s="157"/>
      <c r="B54" s="178"/>
      <c r="C54" s="103" t="s">
        <v>272</v>
      </c>
      <c r="D54" s="129"/>
      <c r="E54" s="155" t="s">
        <v>26</v>
      </c>
      <c r="F54" s="112">
        <f t="shared" si="1"/>
        <v>0</v>
      </c>
      <c r="G54" s="160" t="s">
        <v>17</v>
      </c>
      <c r="H54" s="29"/>
    </row>
    <row r="55" spans="1:9" s="158" customFormat="1" x14ac:dyDescent="0.25">
      <c r="A55" s="157"/>
      <c r="B55" s="178"/>
      <c r="C55" s="179" t="s">
        <v>227</v>
      </c>
      <c r="D55" s="86"/>
      <c r="E55" s="87"/>
      <c r="F55" s="88"/>
      <c r="G55" s="180"/>
      <c r="H55" s="89"/>
      <c r="I55" s="159"/>
    </row>
    <row r="56" spans="1:9" s="158" customFormat="1" x14ac:dyDescent="0.25">
      <c r="A56" s="157"/>
      <c r="D56" s="114"/>
      <c r="E56" s="87"/>
      <c r="F56" s="114"/>
      <c r="G56" s="160"/>
      <c r="H56" s="89"/>
    </row>
    <row r="57" spans="1:9" s="4" customFormat="1" ht="16.5" thickBot="1" x14ac:dyDescent="0.3">
      <c r="A57" s="148"/>
      <c r="C57" s="11" t="s">
        <v>287</v>
      </c>
      <c r="D57" s="5"/>
      <c r="E57" s="11"/>
      <c r="F57" s="6">
        <f>SUM(F4:F56)</f>
        <v>0</v>
      </c>
      <c r="H57" s="25">
        <f>SUM(H4:H56)</f>
        <v>0</v>
      </c>
    </row>
  </sheetData>
  <sheetProtection password="CCAF" sheet="1" objects="1" scenarios="1"/>
  <mergeCells count="2">
    <mergeCell ref="C1:G1"/>
    <mergeCell ref="C2:G2"/>
  </mergeCells>
  <phoneticPr fontId="7" type="noConversion"/>
  <pageMargins left="0.25" right="0.25" top="0.73" bottom="0.69" header="0.42" footer="0.38"/>
  <pageSetup orientation="landscape" r:id="rId1"/>
  <headerFooter alignWithMargins="0">
    <oddFooter>&amp;R2019 NAHU Pacesetter Award - &amp;A</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A3" sqref="A3"/>
    </sheetView>
  </sheetViews>
  <sheetFormatPr defaultColWidth="8.85546875" defaultRowHeight="15.75" x14ac:dyDescent="0.25"/>
  <cols>
    <col min="1" max="1" width="3.7109375" style="1" customWidth="1"/>
    <col min="2" max="2" width="2.7109375" customWidth="1"/>
    <col min="3" max="3" width="80.7109375" customWidth="1"/>
    <col min="4" max="4" width="5.7109375" style="5" customWidth="1"/>
    <col min="5" max="5" width="14.85546875" style="2" bestFit="1" customWidth="1"/>
    <col min="6" max="6" width="5.7109375" style="5" customWidth="1"/>
    <col min="7" max="7" width="15.85546875" style="59" bestFit="1" customWidth="1"/>
    <col min="8" max="8" width="13" customWidth="1"/>
  </cols>
  <sheetData>
    <row r="1" spans="1:8" ht="53.25" customHeight="1" x14ac:dyDescent="0.35">
      <c r="C1" s="200" t="s">
        <v>242</v>
      </c>
      <c r="D1" s="202"/>
      <c r="E1" s="202"/>
      <c r="F1" s="202"/>
      <c r="G1" s="202"/>
      <c r="H1" s="14"/>
    </row>
    <row r="2" spans="1:8" ht="50.1" customHeight="1" thickBot="1" x14ac:dyDescent="0.25">
      <c r="C2" s="201" t="s">
        <v>131</v>
      </c>
      <c r="D2" s="201"/>
      <c r="E2" s="201"/>
      <c r="F2" s="201"/>
      <c r="G2" s="201"/>
    </row>
    <row r="3" spans="1:8" s="33" customFormat="1" ht="18" x14ac:dyDescent="0.25">
      <c r="A3" s="32" t="s">
        <v>33</v>
      </c>
      <c r="B3" s="33" t="s">
        <v>34</v>
      </c>
      <c r="D3" s="35"/>
      <c r="E3" s="68"/>
      <c r="F3" s="35"/>
      <c r="G3" s="4"/>
      <c r="H3" s="53" t="s">
        <v>222</v>
      </c>
    </row>
    <row r="4" spans="1:8" s="4" customFormat="1" x14ac:dyDescent="0.25">
      <c r="A4" s="49"/>
      <c r="B4" s="37" t="s">
        <v>3</v>
      </c>
      <c r="C4" s="4" t="s">
        <v>88</v>
      </c>
      <c r="D4" s="24"/>
      <c r="E4" s="11" t="s">
        <v>23</v>
      </c>
      <c r="F4" s="6">
        <f>IF(+D4&gt;1,100,(D4*100))</f>
        <v>0</v>
      </c>
      <c r="G4" s="4" t="s">
        <v>66</v>
      </c>
      <c r="H4" s="29"/>
    </row>
    <row r="5" spans="1:8" ht="115.5" x14ac:dyDescent="0.25">
      <c r="B5" s="3"/>
      <c r="C5" s="123" t="s">
        <v>275</v>
      </c>
      <c r="D5" s="86"/>
      <c r="E5" s="87"/>
      <c r="F5" s="88"/>
      <c r="G5" s="135"/>
      <c r="H5" s="89"/>
    </row>
    <row r="6" spans="1:8" s="4" customFormat="1" ht="21.95" customHeight="1" x14ac:dyDescent="0.25">
      <c r="A6" s="49"/>
      <c r="C6" s="66"/>
      <c r="D6" s="43"/>
      <c r="E6" s="2"/>
      <c r="F6" s="7"/>
      <c r="G6" s="59"/>
      <c r="H6" s="96"/>
    </row>
    <row r="7" spans="1:8" s="4" customFormat="1" x14ac:dyDescent="0.25">
      <c r="A7" s="49"/>
      <c r="B7" s="37" t="s">
        <v>4</v>
      </c>
      <c r="C7" s="4" t="s">
        <v>89</v>
      </c>
      <c r="D7" s="24"/>
      <c r="E7" s="11" t="s">
        <v>240</v>
      </c>
      <c r="F7" s="6">
        <f>IF(+D7&gt;10,120,(D7*12))</f>
        <v>0</v>
      </c>
      <c r="G7" s="4" t="s">
        <v>17</v>
      </c>
      <c r="H7" s="29"/>
    </row>
    <row r="8" spans="1:8" ht="90" x14ac:dyDescent="0.25">
      <c r="B8" s="3"/>
      <c r="C8" s="125" t="s">
        <v>238</v>
      </c>
      <c r="D8" s="43"/>
      <c r="F8" s="7"/>
      <c r="H8" s="89"/>
    </row>
    <row r="9" spans="1:8" s="4" customFormat="1" ht="21.95" customHeight="1" x14ac:dyDescent="0.25">
      <c r="A9" s="49"/>
      <c r="C9" s="66"/>
      <c r="D9" s="43"/>
      <c r="E9" s="2"/>
      <c r="F9" s="7"/>
      <c r="G9" s="59"/>
      <c r="H9" s="96"/>
    </row>
    <row r="10" spans="1:8" s="4" customFormat="1" x14ac:dyDescent="0.25">
      <c r="A10" s="49"/>
      <c r="B10" s="37" t="s">
        <v>8</v>
      </c>
      <c r="C10" s="4" t="s">
        <v>133</v>
      </c>
      <c r="D10" s="24"/>
      <c r="E10" s="11" t="s">
        <v>19</v>
      </c>
      <c r="F10" s="6">
        <f>IF(+D10&gt;1,50,(D10*50))</f>
        <v>0</v>
      </c>
      <c r="G10" s="4" t="s">
        <v>7</v>
      </c>
      <c r="H10" s="29"/>
    </row>
    <row r="11" spans="1:8" ht="51.75" x14ac:dyDescent="0.25">
      <c r="B11" s="3"/>
      <c r="C11" s="125" t="s">
        <v>220</v>
      </c>
      <c r="D11" s="50"/>
      <c r="E11" s="47"/>
      <c r="F11" s="88"/>
      <c r="G11" s="55"/>
      <c r="H11" s="52"/>
    </row>
    <row r="12" spans="1:8" s="4" customFormat="1" ht="21.95" customHeight="1" x14ac:dyDescent="0.25">
      <c r="A12" s="49"/>
      <c r="C12" s="66"/>
      <c r="D12" s="43"/>
      <c r="E12" s="2"/>
      <c r="F12" s="7"/>
      <c r="G12" s="59"/>
      <c r="H12" s="96"/>
    </row>
    <row r="13" spans="1:8" s="4" customFormat="1" x14ac:dyDescent="0.25">
      <c r="A13" s="49"/>
      <c r="B13" s="37" t="s">
        <v>11</v>
      </c>
      <c r="C13" s="4" t="s">
        <v>134</v>
      </c>
      <c r="D13" s="24"/>
      <c r="E13" s="11" t="s">
        <v>35</v>
      </c>
      <c r="F13" s="6">
        <f>IF(+D13&gt;6,60,(D13*10))</f>
        <v>0</v>
      </c>
      <c r="G13" s="4" t="s">
        <v>36</v>
      </c>
      <c r="H13" s="29"/>
    </row>
    <row r="14" spans="1:8" ht="77.25" x14ac:dyDescent="0.25">
      <c r="B14" s="3"/>
      <c r="C14" s="57" t="s">
        <v>135</v>
      </c>
      <c r="D14" s="50"/>
      <c r="E14" s="47"/>
      <c r="F14" s="88"/>
      <c r="G14" s="55"/>
      <c r="H14" s="52"/>
    </row>
    <row r="15" spans="1:8" s="4" customFormat="1" ht="21.95" customHeight="1" x14ac:dyDescent="0.25">
      <c r="A15" s="49"/>
      <c r="C15" s="66"/>
      <c r="D15" s="43"/>
      <c r="E15" s="2"/>
      <c r="F15" s="7"/>
      <c r="G15" s="59"/>
      <c r="H15" s="96"/>
    </row>
    <row r="16" spans="1:8" s="4" customFormat="1" x14ac:dyDescent="0.25">
      <c r="A16" s="49"/>
      <c r="B16" s="37" t="s">
        <v>12</v>
      </c>
      <c r="C16" s="4" t="s">
        <v>98</v>
      </c>
      <c r="D16" s="24"/>
      <c r="E16" s="11" t="s">
        <v>23</v>
      </c>
      <c r="F16" s="6">
        <f>IF(+D16&gt;1,100,(D16*100))</f>
        <v>0</v>
      </c>
      <c r="G16" s="4" t="s">
        <v>66</v>
      </c>
      <c r="H16" s="29"/>
    </row>
    <row r="17" spans="1:8" ht="26.25" x14ac:dyDescent="0.25">
      <c r="B17" s="3"/>
      <c r="C17" s="57" t="s">
        <v>136</v>
      </c>
      <c r="D17" s="86"/>
      <c r="E17" s="87"/>
      <c r="F17" s="88"/>
      <c r="G17" s="135"/>
      <c r="H17" s="89"/>
    </row>
    <row r="18" spans="1:8" s="4" customFormat="1" ht="21.95" customHeight="1" x14ac:dyDescent="0.25">
      <c r="A18" s="49"/>
      <c r="C18" s="66"/>
      <c r="D18" s="43"/>
      <c r="E18" s="2"/>
      <c r="F18" s="7"/>
      <c r="G18" s="59"/>
      <c r="H18" s="96"/>
    </row>
    <row r="19" spans="1:8" s="4" customFormat="1" x14ac:dyDescent="0.25">
      <c r="A19" s="49"/>
      <c r="B19" s="37" t="s">
        <v>13</v>
      </c>
      <c r="C19" s="4" t="s">
        <v>159</v>
      </c>
      <c r="D19" s="24"/>
      <c r="E19" s="11" t="s">
        <v>14</v>
      </c>
      <c r="F19" s="6">
        <f>IF(+D19&gt;1,75,(D19*75))</f>
        <v>0</v>
      </c>
      <c r="G19" s="4" t="s">
        <v>2</v>
      </c>
      <c r="H19" s="29"/>
    </row>
    <row r="20" spans="1:8" ht="39" x14ac:dyDescent="0.25">
      <c r="B20" s="3"/>
      <c r="C20" s="57" t="s">
        <v>160</v>
      </c>
      <c r="D20" s="43"/>
      <c r="F20" s="7"/>
      <c r="H20" s="89"/>
    </row>
    <row r="21" spans="1:8" s="4" customFormat="1" ht="21.95" customHeight="1" x14ac:dyDescent="0.25">
      <c r="A21" s="49"/>
      <c r="C21" s="66"/>
      <c r="D21" s="50"/>
      <c r="E21" s="47"/>
      <c r="F21" s="88"/>
      <c r="G21" s="55"/>
      <c r="H21" s="96"/>
    </row>
    <row r="22" spans="1:8" s="4" customFormat="1" x14ac:dyDescent="0.25">
      <c r="A22" s="49"/>
      <c r="B22" s="37" t="s">
        <v>24</v>
      </c>
      <c r="C22" s="4" t="s">
        <v>97</v>
      </c>
      <c r="D22" s="24"/>
      <c r="E22" s="11" t="s">
        <v>240</v>
      </c>
      <c r="F22" s="6">
        <f>IF(+D22&gt;10,120,(D22*12))</f>
        <v>0</v>
      </c>
      <c r="G22" s="4" t="s">
        <v>17</v>
      </c>
      <c r="H22" s="29"/>
    </row>
    <row r="23" spans="1:8" ht="51.75" x14ac:dyDescent="0.25">
      <c r="B23" s="3"/>
      <c r="C23" s="125" t="s">
        <v>276</v>
      </c>
      <c r="D23" s="43"/>
      <c r="F23" s="7"/>
      <c r="H23" s="89"/>
    </row>
    <row r="24" spans="1:8" s="4" customFormat="1" ht="21.95" customHeight="1" x14ac:dyDescent="0.25">
      <c r="A24" s="49"/>
      <c r="C24" s="66"/>
      <c r="D24" s="5"/>
      <c r="E24" s="11"/>
      <c r="F24" s="5"/>
      <c r="H24" s="96"/>
    </row>
    <row r="25" spans="1:8" s="4" customFormat="1" x14ac:dyDescent="0.25">
      <c r="A25" s="49"/>
      <c r="B25" s="37" t="s">
        <v>25</v>
      </c>
      <c r="C25" s="4" t="s">
        <v>161</v>
      </c>
      <c r="D25" s="24"/>
      <c r="E25" s="11" t="s">
        <v>22</v>
      </c>
      <c r="F25" s="6">
        <f>IF(+D25&gt;1,25,(D25*25))</f>
        <v>0</v>
      </c>
      <c r="G25" s="4" t="s">
        <v>86</v>
      </c>
      <c r="H25" s="29"/>
    </row>
    <row r="26" spans="1:8" ht="90" x14ac:dyDescent="0.25">
      <c r="B26" s="3"/>
      <c r="C26" s="123" t="s">
        <v>277</v>
      </c>
      <c r="D26" s="43"/>
      <c r="F26" s="7"/>
      <c r="H26" s="89"/>
    </row>
    <row r="27" spans="1:8" s="4" customFormat="1" x14ac:dyDescent="0.25">
      <c r="A27" s="49"/>
      <c r="D27" s="5"/>
      <c r="E27" s="11"/>
      <c r="F27" s="7"/>
      <c r="H27" s="96"/>
    </row>
    <row r="28" spans="1:8" s="55" customFormat="1" x14ac:dyDescent="0.25">
      <c r="A28" s="152"/>
      <c r="B28" s="118" t="s">
        <v>29</v>
      </c>
      <c r="C28" s="55" t="s">
        <v>245</v>
      </c>
      <c r="D28" s="24"/>
      <c r="E28" s="155" t="s">
        <v>19</v>
      </c>
      <c r="F28" s="112">
        <f>IF(+D28&gt;1,50,(D28*50))</f>
        <v>0</v>
      </c>
      <c r="G28" s="55" t="s">
        <v>7</v>
      </c>
      <c r="H28" s="29"/>
    </row>
    <row r="29" spans="1:8" s="158" customFormat="1" ht="77.25" x14ac:dyDescent="0.25">
      <c r="A29" s="157"/>
      <c r="B29" s="178"/>
      <c r="C29" s="123" t="s">
        <v>278</v>
      </c>
      <c r="D29" s="86"/>
      <c r="E29" s="87"/>
      <c r="F29" s="88"/>
      <c r="G29" s="135"/>
      <c r="H29" s="89"/>
    </row>
    <row r="30" spans="1:8" x14ac:dyDescent="0.25">
      <c r="B30" s="3"/>
      <c r="C30" s="90"/>
      <c r="D30" s="86"/>
      <c r="E30" s="87"/>
      <c r="F30" s="88"/>
      <c r="G30" s="135"/>
      <c r="H30" s="89"/>
    </row>
    <row r="31" spans="1:8" s="4" customFormat="1" ht="30" customHeight="1" thickBot="1" x14ac:dyDescent="0.3">
      <c r="A31" s="49"/>
      <c r="C31" s="11" t="s">
        <v>279</v>
      </c>
      <c r="D31" s="5"/>
      <c r="E31" s="11"/>
      <c r="F31" s="6">
        <f>SUM(F4:F27)</f>
        <v>0</v>
      </c>
      <c r="H31" s="25">
        <f>SUM(H4:H27)</f>
        <v>0</v>
      </c>
    </row>
    <row r="32" spans="1:8" s="4" customFormat="1" x14ac:dyDescent="0.25">
      <c r="A32" s="49"/>
      <c r="D32" s="5"/>
      <c r="E32" s="11"/>
      <c r="F32" s="5"/>
    </row>
    <row r="33" spans="1:6" s="4" customFormat="1" x14ac:dyDescent="0.25">
      <c r="A33" s="49"/>
      <c r="D33" s="5"/>
      <c r="E33" s="11"/>
      <c r="F33" s="5"/>
    </row>
    <row r="34" spans="1:6" s="4" customFormat="1" x14ac:dyDescent="0.25">
      <c r="A34" s="49"/>
      <c r="D34" s="5"/>
      <c r="E34" s="11"/>
      <c r="F34" s="5"/>
    </row>
    <row r="35" spans="1:6" s="4" customFormat="1" x14ac:dyDescent="0.25">
      <c r="A35" s="49"/>
      <c r="D35" s="5"/>
      <c r="E35" s="11"/>
      <c r="F35" s="5"/>
    </row>
  </sheetData>
  <sheetProtection password="CCAF" sheet="1" objects="1" scenarios="1"/>
  <mergeCells count="2">
    <mergeCell ref="C1:G1"/>
    <mergeCell ref="C2:G2"/>
  </mergeCells>
  <phoneticPr fontId="7" type="noConversion"/>
  <pageMargins left="0.25" right="0.25" top="0.73" bottom="0.44" header="0.42" footer="0.38"/>
  <pageSetup orientation="landscape" r:id="rId1"/>
  <headerFooter alignWithMargins="0">
    <oddFooter>&amp;R2019 NAHU Pacesetter Award - &amp;A</oddFooter>
  </headerFooter>
  <rowBreaks count="2" manualBreakCount="2">
    <brk id="11" max="16383" man="1"/>
    <brk id="27" max="16383" man="1"/>
  </rowBreaks>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A3" sqref="A3"/>
    </sheetView>
  </sheetViews>
  <sheetFormatPr defaultColWidth="8.85546875" defaultRowHeight="15.75" x14ac:dyDescent="0.25"/>
  <cols>
    <col min="1" max="1" width="4.7109375" style="1" customWidth="1"/>
    <col min="2" max="2" width="3.7109375" customWidth="1"/>
    <col min="3" max="3" width="80.7109375" customWidth="1"/>
    <col min="4" max="4" width="5.7109375" style="5" customWidth="1"/>
    <col min="5" max="5" width="14.85546875" style="2" bestFit="1" customWidth="1"/>
    <col min="6" max="6" width="5.7109375" style="114" customWidth="1"/>
    <col min="7" max="7" width="15.85546875" style="59" bestFit="1" customWidth="1"/>
    <col min="8" max="8" width="13" customWidth="1"/>
  </cols>
  <sheetData>
    <row r="1" spans="1:8" ht="53.25" customHeight="1" x14ac:dyDescent="0.2">
      <c r="C1" s="188" t="s">
        <v>242</v>
      </c>
      <c r="D1" s="203"/>
      <c r="E1" s="203"/>
      <c r="F1" s="203"/>
      <c r="G1" s="203"/>
      <c r="H1" s="14"/>
    </row>
    <row r="2" spans="1:8" ht="50.1" customHeight="1" thickBot="1" x14ac:dyDescent="0.25">
      <c r="C2" s="201" t="s">
        <v>131</v>
      </c>
      <c r="D2" s="201"/>
      <c r="E2" s="201"/>
      <c r="F2" s="201"/>
      <c r="G2" s="201"/>
    </row>
    <row r="3" spans="1:8" s="33" customFormat="1" ht="18" x14ac:dyDescent="0.25">
      <c r="A3" s="32" t="s">
        <v>37</v>
      </c>
      <c r="B3" s="33" t="s">
        <v>21</v>
      </c>
      <c r="D3" s="35"/>
      <c r="E3" s="68"/>
      <c r="F3" s="113"/>
      <c r="G3" s="4"/>
      <c r="H3" s="53" t="s">
        <v>222</v>
      </c>
    </row>
    <row r="4" spans="1:8" s="4" customFormat="1" x14ac:dyDescent="0.25">
      <c r="A4" s="49"/>
      <c r="B4" s="37" t="s">
        <v>3</v>
      </c>
      <c r="C4" s="4" t="s">
        <v>128</v>
      </c>
      <c r="D4" s="5"/>
      <c r="E4" s="11"/>
      <c r="F4" s="114"/>
      <c r="H4" s="96"/>
    </row>
    <row r="5" spans="1:8" s="4" customFormat="1" x14ac:dyDescent="0.25">
      <c r="A5" s="49"/>
      <c r="B5" s="37"/>
      <c r="C5" s="69" t="s">
        <v>38</v>
      </c>
      <c r="D5" s="129"/>
      <c r="E5" s="11" t="s">
        <v>6</v>
      </c>
      <c r="F5" s="112">
        <f>IF(+D5&gt;12,60,(D5*5))</f>
        <v>0</v>
      </c>
      <c r="G5" s="4" t="s">
        <v>36</v>
      </c>
      <c r="H5" s="29"/>
    </row>
    <row r="6" spans="1:8" s="4" customFormat="1" x14ac:dyDescent="0.25">
      <c r="A6" s="49"/>
      <c r="C6" s="69" t="s">
        <v>39</v>
      </c>
      <c r="D6" s="129"/>
      <c r="E6" s="11" t="s">
        <v>35</v>
      </c>
      <c r="F6" s="112">
        <f>IF(+D6&gt;12,120,(D6*10))</f>
        <v>0</v>
      </c>
      <c r="G6" s="4" t="s">
        <v>17</v>
      </c>
      <c r="H6" s="29"/>
    </row>
    <row r="7" spans="1:8" ht="90" x14ac:dyDescent="0.25">
      <c r="B7" s="3"/>
      <c r="C7" s="125" t="s">
        <v>280</v>
      </c>
      <c r="D7" s="43"/>
      <c r="F7" s="88"/>
      <c r="H7" s="89"/>
    </row>
    <row r="8" spans="1:8" x14ac:dyDescent="0.25">
      <c r="B8" s="3"/>
      <c r="C8" s="90"/>
      <c r="D8" s="43"/>
      <c r="F8" s="88"/>
      <c r="H8" s="96"/>
    </row>
    <row r="9" spans="1:8" s="4" customFormat="1" x14ac:dyDescent="0.25">
      <c r="A9" s="49"/>
      <c r="B9" s="37" t="s">
        <v>4</v>
      </c>
      <c r="C9" s="4" t="s">
        <v>90</v>
      </c>
      <c r="D9" s="129"/>
      <c r="E9" s="11" t="s">
        <v>14</v>
      </c>
      <c r="F9" s="112">
        <f>IF(+D9&gt;1,75,(D9*75))</f>
        <v>0</v>
      </c>
      <c r="G9" s="4" t="s">
        <v>2</v>
      </c>
      <c r="H9" s="29"/>
    </row>
    <row r="10" spans="1:8" s="4" customFormat="1" x14ac:dyDescent="0.25">
      <c r="A10" s="49"/>
      <c r="B10" s="37"/>
      <c r="C10" s="136" t="s">
        <v>137</v>
      </c>
      <c r="D10" s="5"/>
      <c r="E10" s="11"/>
      <c r="F10" s="114"/>
      <c r="H10" s="70"/>
    </row>
    <row r="11" spans="1:8" x14ac:dyDescent="0.25">
      <c r="B11" s="3"/>
      <c r="C11" s="57" t="s">
        <v>142</v>
      </c>
      <c r="D11" s="43"/>
      <c r="F11" s="88"/>
      <c r="H11" s="89"/>
    </row>
    <row r="12" spans="1:8" x14ac:dyDescent="0.25">
      <c r="B12" s="3"/>
      <c r="C12" s="90"/>
      <c r="D12" s="43"/>
      <c r="F12" s="88"/>
      <c r="H12" s="96"/>
    </row>
    <row r="13" spans="1:8" s="4" customFormat="1" x14ac:dyDescent="0.25">
      <c r="A13" s="49"/>
      <c r="B13" s="37" t="s">
        <v>8</v>
      </c>
      <c r="C13" s="4" t="s">
        <v>281</v>
      </c>
      <c r="D13" s="129"/>
      <c r="E13" s="11" t="s">
        <v>19</v>
      </c>
      <c r="F13" s="112">
        <f>IF(+D13&gt;1,50,(D13*50))</f>
        <v>0</v>
      </c>
      <c r="G13" s="4" t="s">
        <v>7</v>
      </c>
      <c r="H13" s="29"/>
    </row>
    <row r="14" spans="1:8" x14ac:dyDescent="0.25">
      <c r="B14" s="3"/>
      <c r="C14" s="125" t="s">
        <v>282</v>
      </c>
      <c r="D14" s="43"/>
      <c r="F14" s="88"/>
      <c r="H14" s="89"/>
    </row>
    <row r="15" spans="1:8" x14ac:dyDescent="0.25">
      <c r="B15" s="3"/>
      <c r="C15" s="90"/>
      <c r="D15" s="43"/>
      <c r="F15" s="88"/>
      <c r="H15" s="96"/>
    </row>
    <row r="16" spans="1:8" s="4" customFormat="1" x14ac:dyDescent="0.25">
      <c r="A16" s="49"/>
      <c r="B16" s="37" t="s">
        <v>11</v>
      </c>
      <c r="C16" s="4" t="s">
        <v>162</v>
      </c>
      <c r="D16" s="129"/>
      <c r="E16" s="11" t="s">
        <v>22</v>
      </c>
      <c r="F16" s="112">
        <f>IF(+D16&gt;1,25,(D16*25))</f>
        <v>0</v>
      </c>
      <c r="G16" s="4" t="s">
        <v>86</v>
      </c>
      <c r="H16" s="29"/>
    </row>
    <row r="17" spans="1:12" ht="64.5" x14ac:dyDescent="0.25">
      <c r="B17" s="3"/>
      <c r="C17" s="125" t="s">
        <v>283</v>
      </c>
      <c r="D17" s="43"/>
      <c r="F17" s="88"/>
      <c r="H17" s="89"/>
      <c r="I17" s="159"/>
      <c r="J17" s="158"/>
      <c r="K17" s="158"/>
    </row>
    <row r="18" spans="1:12" x14ac:dyDescent="0.25">
      <c r="B18" s="3"/>
      <c r="C18" s="90"/>
      <c r="D18" s="43"/>
      <c r="F18" s="88"/>
      <c r="H18" s="96"/>
    </row>
    <row r="19" spans="1:12" s="4" customFormat="1" x14ac:dyDescent="0.25">
      <c r="A19" s="49"/>
      <c r="B19" s="37" t="s">
        <v>12</v>
      </c>
      <c r="C19" s="4" t="s">
        <v>138</v>
      </c>
      <c r="D19" s="5"/>
      <c r="E19" s="11"/>
      <c r="F19" s="114"/>
      <c r="H19" s="70"/>
    </row>
    <row r="20" spans="1:12" s="4" customFormat="1" x14ac:dyDescent="0.25">
      <c r="A20" s="49"/>
      <c r="B20" s="37"/>
      <c r="C20" s="4" t="s">
        <v>139</v>
      </c>
      <c r="D20" s="129"/>
      <c r="E20" s="11" t="s">
        <v>23</v>
      </c>
      <c r="F20" s="112">
        <f>IF(+D20&gt;1,100,(D20*100))</f>
        <v>0</v>
      </c>
      <c r="G20" s="4" t="s">
        <v>66</v>
      </c>
      <c r="H20" s="29"/>
    </row>
    <row r="21" spans="1:12" ht="64.5" x14ac:dyDescent="0.25">
      <c r="B21" s="3"/>
      <c r="C21" s="57" t="s">
        <v>163</v>
      </c>
      <c r="D21" s="43"/>
      <c r="F21" s="88"/>
      <c r="H21" s="89"/>
    </row>
    <row r="22" spans="1:12" x14ac:dyDescent="0.25">
      <c r="B22" s="3"/>
      <c r="C22" s="90"/>
      <c r="D22" s="43"/>
      <c r="F22" s="88"/>
      <c r="H22" s="96"/>
    </row>
    <row r="23" spans="1:12" s="4" customFormat="1" x14ac:dyDescent="0.25">
      <c r="A23" s="49"/>
      <c r="B23" s="37" t="s">
        <v>13</v>
      </c>
      <c r="C23" s="4" t="s">
        <v>140</v>
      </c>
      <c r="D23" s="5"/>
      <c r="E23" s="11"/>
      <c r="F23" s="114"/>
      <c r="H23" s="70"/>
    </row>
    <row r="24" spans="1:12" s="4" customFormat="1" x14ac:dyDescent="0.25">
      <c r="A24" s="49"/>
      <c r="C24" s="4" t="s">
        <v>141</v>
      </c>
      <c r="D24" s="129"/>
      <c r="E24" s="11" t="s">
        <v>19</v>
      </c>
      <c r="F24" s="112">
        <f>IF(+D24&gt;1,50,(D24*50))</f>
        <v>0</v>
      </c>
      <c r="G24" s="4" t="s">
        <v>201</v>
      </c>
      <c r="H24" s="29"/>
    </row>
    <row r="25" spans="1:12" ht="39" x14ac:dyDescent="0.25">
      <c r="B25" s="3"/>
      <c r="C25" s="125" t="s">
        <v>231</v>
      </c>
      <c r="D25" s="43"/>
      <c r="F25" s="88"/>
      <c r="H25" s="89"/>
      <c r="I25" s="159"/>
      <c r="J25" s="158"/>
      <c r="K25" s="158"/>
      <c r="L25" s="158"/>
    </row>
    <row r="26" spans="1:12" x14ac:dyDescent="0.25">
      <c r="B26" s="3"/>
      <c r="C26" s="90"/>
      <c r="D26" s="43"/>
      <c r="F26" s="88"/>
      <c r="H26" s="96"/>
    </row>
    <row r="27" spans="1:12" s="4" customFormat="1" ht="30" customHeight="1" thickBot="1" x14ac:dyDescent="0.3">
      <c r="A27" s="49"/>
      <c r="C27" s="11" t="s">
        <v>99</v>
      </c>
      <c r="D27" s="5"/>
      <c r="E27" s="11"/>
      <c r="F27" s="112">
        <f>SUM(F5:F26)</f>
        <v>0</v>
      </c>
      <c r="H27" s="25">
        <f>SUM(H5:H26)</f>
        <v>0</v>
      </c>
    </row>
  </sheetData>
  <sheetProtection password="CCAF" sheet="1" objects="1" scenarios="1"/>
  <mergeCells count="2">
    <mergeCell ref="C1:G1"/>
    <mergeCell ref="C2:G2"/>
  </mergeCells>
  <phoneticPr fontId="7" type="noConversion"/>
  <pageMargins left="0.25" right="0.25" top="0.73" bottom="0.44" header="0.42" footer="0.38"/>
  <pageSetup orientation="landscape" r:id="rId1"/>
  <headerFooter alignWithMargins="0">
    <oddFooter>&amp;R2019 NAHU Pacesetter Award - &amp;A</oddFoot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A3" sqref="A3"/>
    </sheetView>
  </sheetViews>
  <sheetFormatPr defaultColWidth="8.85546875" defaultRowHeight="15.75" x14ac:dyDescent="0.25"/>
  <cols>
    <col min="1" max="1" width="3.85546875" style="49" bestFit="1" customWidth="1"/>
    <col min="2" max="2" width="2.7109375" style="4" customWidth="1"/>
    <col min="3" max="3" width="80.7109375" style="4" customWidth="1"/>
    <col min="4" max="4" width="12" style="5" customWidth="1"/>
    <col min="5" max="5" width="14.85546875" style="11" bestFit="1" customWidth="1"/>
    <col min="6" max="6" width="5.7109375" style="5" customWidth="1"/>
    <col min="7" max="7" width="15.85546875" style="4" bestFit="1" customWidth="1"/>
    <col min="8" max="8" width="13" style="4" customWidth="1"/>
    <col min="9" max="16384" width="8.85546875" style="4"/>
  </cols>
  <sheetData>
    <row r="1" spans="1:8" customFormat="1" ht="53.25" customHeight="1" x14ac:dyDescent="0.2">
      <c r="A1" s="1"/>
      <c r="C1" s="188" t="s">
        <v>242</v>
      </c>
      <c r="D1" s="203"/>
      <c r="E1" s="203"/>
      <c r="F1" s="203"/>
      <c r="G1" s="203"/>
      <c r="H1" s="14"/>
    </row>
    <row r="2" spans="1:8" customFormat="1" ht="50.1" customHeight="1" thickBot="1" x14ac:dyDescent="0.3">
      <c r="A2" s="1"/>
      <c r="C2" s="204" t="s">
        <v>131</v>
      </c>
      <c r="D2" s="205"/>
      <c r="E2" s="205"/>
      <c r="F2" s="205"/>
      <c r="G2" s="205"/>
      <c r="H2" s="116"/>
    </row>
    <row r="3" spans="1:8" s="33" customFormat="1" ht="18.75" thickBot="1" x14ac:dyDescent="0.3">
      <c r="A3" s="32" t="s">
        <v>51</v>
      </c>
      <c r="B3" s="33" t="s">
        <v>54</v>
      </c>
      <c r="D3" s="139"/>
      <c r="E3" s="68"/>
      <c r="F3" s="113"/>
      <c r="H3" s="138" t="s">
        <v>222</v>
      </c>
    </row>
    <row r="4" spans="1:8" x14ac:dyDescent="0.25">
      <c r="B4" s="37" t="s">
        <v>3</v>
      </c>
      <c r="C4" s="4" t="s">
        <v>93</v>
      </c>
      <c r="D4" s="129"/>
      <c r="E4" s="11" t="s">
        <v>15</v>
      </c>
      <c r="F4" s="112">
        <f>IF(+D4&gt;4,80,(D4*20))</f>
        <v>0</v>
      </c>
      <c r="G4" s="4" t="s">
        <v>52</v>
      </c>
      <c r="H4" s="29"/>
    </row>
    <row r="5" spans="1:8" s="62" customFormat="1" ht="204" x14ac:dyDescent="0.2">
      <c r="A5" s="64"/>
      <c r="B5" s="65"/>
      <c r="C5" s="125" t="s">
        <v>239</v>
      </c>
      <c r="D5" s="91"/>
      <c r="E5" s="63"/>
      <c r="F5" s="115"/>
      <c r="H5" s="89"/>
    </row>
    <row r="6" spans="1:8" ht="15" customHeight="1" x14ac:dyDescent="0.25">
      <c r="B6" s="37"/>
      <c r="D6" s="50"/>
      <c r="F6" s="88"/>
      <c r="H6" s="52"/>
    </row>
    <row r="7" spans="1:8" ht="20.45" customHeight="1" x14ac:dyDescent="0.25">
      <c r="B7" s="37" t="s">
        <v>4</v>
      </c>
      <c r="C7" s="4" t="s">
        <v>164</v>
      </c>
      <c r="D7" s="7"/>
      <c r="F7" s="88"/>
      <c r="H7" s="70"/>
    </row>
    <row r="8" spans="1:8" ht="15" customHeight="1" x14ac:dyDescent="0.25">
      <c r="B8" s="37"/>
      <c r="C8" s="79" t="s">
        <v>60</v>
      </c>
      <c r="D8" s="7"/>
      <c r="F8" s="88"/>
      <c r="H8" s="70"/>
    </row>
    <row r="9" spans="1:8" ht="15" customHeight="1" x14ac:dyDescent="0.25">
      <c r="B9" s="37"/>
      <c r="C9" s="77" t="s">
        <v>58</v>
      </c>
      <c r="D9" s="129"/>
      <c r="E9" s="11" t="s">
        <v>59</v>
      </c>
      <c r="F9" s="112">
        <f>IF(+D9&gt;1,15,(D9*15))</f>
        <v>0</v>
      </c>
      <c r="H9" s="29"/>
    </row>
    <row r="10" spans="1:8" ht="15" customHeight="1" x14ac:dyDescent="0.25">
      <c r="B10" s="37"/>
      <c r="C10" s="77" t="s">
        <v>57</v>
      </c>
      <c r="D10" s="129"/>
      <c r="E10" s="11" t="s">
        <v>19</v>
      </c>
      <c r="F10" s="112">
        <f>IF(+D10&gt;1,50,(D10*50))</f>
        <v>0</v>
      </c>
      <c r="H10" s="29"/>
    </row>
    <row r="11" spans="1:8" ht="15" customHeight="1" x14ac:dyDescent="0.25">
      <c r="B11" s="37"/>
      <c r="C11" s="77" t="s">
        <v>56</v>
      </c>
      <c r="D11" s="129"/>
      <c r="E11" s="11" t="s">
        <v>23</v>
      </c>
      <c r="F11" s="112">
        <f>IF(+D11&gt;1,100,(D11*100))</f>
        <v>0</v>
      </c>
      <c r="H11" s="29"/>
    </row>
    <row r="12" spans="1:8" ht="15" customHeight="1" x14ac:dyDescent="0.25">
      <c r="B12" s="37"/>
      <c r="C12" s="77" t="s">
        <v>55</v>
      </c>
      <c r="D12" s="129"/>
      <c r="E12" s="11" t="s">
        <v>43</v>
      </c>
      <c r="F12" s="112">
        <f>IF(+D12&gt;1,200,(D12*200))</f>
        <v>0</v>
      </c>
      <c r="G12" s="4" t="s">
        <v>202</v>
      </c>
      <c r="H12" s="29"/>
    </row>
    <row r="13" spans="1:8" ht="7.35" customHeight="1" x14ac:dyDescent="0.25">
      <c r="B13" s="37"/>
      <c r="C13" s="77"/>
      <c r="D13" s="7"/>
      <c r="F13" s="88"/>
      <c r="H13" s="70"/>
    </row>
    <row r="14" spans="1:8" ht="15" customHeight="1" x14ac:dyDescent="0.25">
      <c r="B14" s="37"/>
      <c r="C14" s="79" t="s">
        <v>61</v>
      </c>
      <c r="D14" s="7"/>
      <c r="F14" s="88"/>
      <c r="H14" s="70"/>
    </row>
    <row r="15" spans="1:8" ht="15" customHeight="1" x14ac:dyDescent="0.25">
      <c r="B15" s="37"/>
      <c r="C15" s="77" t="s">
        <v>64</v>
      </c>
      <c r="D15" s="129"/>
      <c r="E15" s="11" t="s">
        <v>59</v>
      </c>
      <c r="F15" s="112">
        <f>IF(+D15&gt;1,15,(D15*15))</f>
        <v>0</v>
      </c>
      <c r="H15" s="29"/>
    </row>
    <row r="16" spans="1:8" ht="15" customHeight="1" x14ac:dyDescent="0.25">
      <c r="B16" s="37"/>
      <c r="C16" s="77" t="s">
        <v>56</v>
      </c>
      <c r="D16" s="129"/>
      <c r="E16" s="11" t="s">
        <v>19</v>
      </c>
      <c r="F16" s="112">
        <f>IF(+D16&gt;1,50,(D16*50))</f>
        <v>0</v>
      </c>
      <c r="H16" s="29"/>
    </row>
    <row r="17" spans="1:8" ht="15" customHeight="1" x14ac:dyDescent="0.25">
      <c r="B17" s="37"/>
      <c r="C17" s="77" t="s">
        <v>63</v>
      </c>
      <c r="D17" s="129"/>
      <c r="E17" s="11" t="s">
        <v>23</v>
      </c>
      <c r="F17" s="112">
        <f>IF(+D17&gt;1,100,(D17*100))</f>
        <v>0</v>
      </c>
      <c r="H17" s="29"/>
    </row>
    <row r="18" spans="1:8" ht="15" customHeight="1" x14ac:dyDescent="0.25">
      <c r="B18" s="37"/>
      <c r="C18" s="77" t="s">
        <v>62</v>
      </c>
      <c r="D18" s="129"/>
      <c r="E18" s="11" t="s">
        <v>43</v>
      </c>
      <c r="F18" s="112">
        <f>IF(+D18&gt;1,200,(D18*200))</f>
        <v>0</v>
      </c>
      <c r="G18" s="4" t="s">
        <v>202</v>
      </c>
      <c r="H18" s="29"/>
    </row>
    <row r="19" spans="1:8" ht="90" x14ac:dyDescent="0.25">
      <c r="B19" s="37"/>
      <c r="C19" s="57" t="s">
        <v>168</v>
      </c>
      <c r="D19" s="7"/>
      <c r="F19" s="50"/>
      <c r="H19" s="52"/>
    </row>
    <row r="20" spans="1:8" ht="15" customHeight="1" x14ac:dyDescent="0.25">
      <c r="B20" s="37"/>
      <c r="C20" s="77"/>
      <c r="D20" s="7"/>
      <c r="F20" s="50"/>
      <c r="H20" s="52"/>
    </row>
    <row r="21" spans="1:8" ht="15" customHeight="1" x14ac:dyDescent="0.25">
      <c r="B21" s="37" t="s">
        <v>8</v>
      </c>
      <c r="C21" s="4" t="s">
        <v>100</v>
      </c>
      <c r="D21" s="7"/>
      <c r="F21" s="114"/>
      <c r="H21" s="70"/>
    </row>
    <row r="22" spans="1:8" ht="15" customHeight="1" x14ac:dyDescent="0.25">
      <c r="B22" s="37"/>
      <c r="C22" s="4" t="s">
        <v>101</v>
      </c>
      <c r="D22" s="129"/>
      <c r="E22" s="11" t="s">
        <v>22</v>
      </c>
      <c r="F22" s="112">
        <f>IF(+D22&gt;1,25,(D22*25))</f>
        <v>0</v>
      </c>
      <c r="G22" s="4" t="s">
        <v>86</v>
      </c>
      <c r="H22" s="29"/>
    </row>
    <row r="23" spans="1:8" ht="15" customHeight="1" x14ac:dyDescent="0.25">
      <c r="B23" s="37"/>
      <c r="C23" s="94" t="s">
        <v>143</v>
      </c>
      <c r="D23" s="7"/>
      <c r="F23" s="50"/>
      <c r="H23" s="52"/>
    </row>
    <row r="24" spans="1:8" ht="15" customHeight="1" x14ac:dyDescent="0.25">
      <c r="B24" s="37"/>
      <c r="C24" s="77"/>
      <c r="D24" s="7"/>
      <c r="F24" s="88"/>
      <c r="H24" s="70"/>
    </row>
    <row r="25" spans="1:8" ht="15" customHeight="1" x14ac:dyDescent="0.25">
      <c r="B25" s="37" t="s">
        <v>11</v>
      </c>
      <c r="C25" s="4" t="s">
        <v>237</v>
      </c>
      <c r="D25" s="129"/>
      <c r="E25" s="11" t="s">
        <v>22</v>
      </c>
      <c r="F25" s="112">
        <f>IF(+D25&gt;1,25,(D25*25))</f>
        <v>0</v>
      </c>
      <c r="G25" s="4" t="s">
        <v>86</v>
      </c>
      <c r="H25" s="29"/>
    </row>
    <row r="26" spans="1:8" s="22" customFormat="1" ht="38.25" x14ac:dyDescent="0.2">
      <c r="A26" s="60"/>
      <c r="B26" s="23"/>
      <c r="C26" s="57" t="s">
        <v>212</v>
      </c>
      <c r="D26" s="17"/>
      <c r="E26" s="21"/>
      <c r="F26" s="93"/>
      <c r="H26" s="97"/>
    </row>
    <row r="27" spans="1:8" ht="15" customHeight="1" x14ac:dyDescent="0.25">
      <c r="B27" s="37"/>
      <c r="C27" s="77"/>
      <c r="D27" s="7"/>
      <c r="F27" s="88"/>
      <c r="H27" s="70"/>
    </row>
    <row r="28" spans="1:8" ht="15" customHeight="1" x14ac:dyDescent="0.25">
      <c r="B28" s="37" t="s">
        <v>12</v>
      </c>
      <c r="C28" s="4" t="s">
        <v>165</v>
      </c>
      <c r="D28" s="7"/>
      <c r="F28" s="88"/>
      <c r="H28" s="70"/>
    </row>
    <row r="29" spans="1:8" ht="15" customHeight="1" x14ac:dyDescent="0.25">
      <c r="B29" s="37"/>
      <c r="C29" s="4" t="s">
        <v>166</v>
      </c>
      <c r="D29" s="129"/>
      <c r="E29" s="11" t="s">
        <v>1</v>
      </c>
      <c r="F29" s="112">
        <f>IF(+D29&gt;2,50,(D29*25))</f>
        <v>0</v>
      </c>
      <c r="G29" s="4" t="s">
        <v>7</v>
      </c>
      <c r="H29" s="29"/>
    </row>
    <row r="30" spans="1:8" ht="15" customHeight="1" x14ac:dyDescent="0.25">
      <c r="A30" s="56"/>
      <c r="B30" s="37"/>
      <c r="C30" s="4" t="s">
        <v>167</v>
      </c>
      <c r="D30" s="7"/>
      <c r="F30" s="88"/>
      <c r="H30" s="52"/>
    </row>
    <row r="31" spans="1:8" ht="39" x14ac:dyDescent="0.25">
      <c r="B31" s="37"/>
      <c r="C31" s="57" t="s">
        <v>144</v>
      </c>
      <c r="D31" s="50"/>
      <c r="F31" s="88"/>
      <c r="H31" s="52"/>
    </row>
    <row r="32" spans="1:8" x14ac:dyDescent="0.25">
      <c r="B32" s="37"/>
      <c r="C32" s="77"/>
      <c r="D32" s="7"/>
      <c r="F32" s="88"/>
      <c r="H32" s="70"/>
    </row>
    <row r="33" spans="2:8" ht="15" customHeight="1" x14ac:dyDescent="0.25">
      <c r="B33" s="37" t="s">
        <v>13</v>
      </c>
      <c r="C33" s="4" t="s">
        <v>213</v>
      </c>
      <c r="D33" s="129"/>
      <c r="E33" s="11" t="s">
        <v>22</v>
      </c>
      <c r="F33" s="112">
        <f>IF(+D33&gt;1,25,(D33*25))</f>
        <v>0</v>
      </c>
      <c r="G33" s="4" t="s">
        <v>86</v>
      </c>
      <c r="H33" s="29"/>
    </row>
    <row r="34" spans="2:8" ht="15" customHeight="1" x14ac:dyDescent="0.25">
      <c r="B34" s="37"/>
      <c r="C34" s="57" t="s">
        <v>214</v>
      </c>
      <c r="D34" s="7"/>
      <c r="F34" s="50"/>
      <c r="H34" s="52"/>
    </row>
    <row r="35" spans="2:8" ht="15" customHeight="1" x14ac:dyDescent="0.25">
      <c r="B35" s="37"/>
      <c r="C35" s="77"/>
      <c r="D35" s="7"/>
      <c r="F35" s="88"/>
      <c r="H35" s="70"/>
    </row>
    <row r="36" spans="2:8" ht="15" customHeight="1" x14ac:dyDescent="0.25">
      <c r="B36" s="37" t="s">
        <v>24</v>
      </c>
      <c r="C36" s="4" t="s">
        <v>102</v>
      </c>
      <c r="D36" s="129"/>
      <c r="E36" s="11" t="s">
        <v>22</v>
      </c>
      <c r="F36" s="112">
        <f>IF(+D36&gt;1,25,(D36*25))</f>
        <v>0</v>
      </c>
      <c r="G36" s="4" t="s">
        <v>86</v>
      </c>
      <c r="H36" s="29"/>
    </row>
    <row r="37" spans="2:8" ht="26.25" x14ac:dyDescent="0.25">
      <c r="B37" s="37"/>
      <c r="C37" s="57" t="s">
        <v>147</v>
      </c>
      <c r="D37" s="7"/>
      <c r="F37" s="50"/>
      <c r="H37" s="52"/>
    </row>
    <row r="38" spans="2:8" ht="15" customHeight="1" x14ac:dyDescent="0.25">
      <c r="B38" s="37"/>
      <c r="D38" s="7"/>
      <c r="F38" s="88"/>
      <c r="H38" s="70"/>
    </row>
    <row r="39" spans="2:8" ht="15" customHeight="1" x14ac:dyDescent="0.25">
      <c r="B39" s="37" t="s">
        <v>25</v>
      </c>
      <c r="C39" s="4" t="s">
        <v>203</v>
      </c>
      <c r="D39" s="129"/>
      <c r="E39" s="11" t="s">
        <v>22</v>
      </c>
      <c r="F39" s="112">
        <f>IF(+D39&gt;1,25,(D39*25))</f>
        <v>0</v>
      </c>
      <c r="G39" s="4" t="s">
        <v>86</v>
      </c>
      <c r="H39" s="29"/>
    </row>
    <row r="40" spans="2:8" ht="39" x14ac:dyDescent="0.25">
      <c r="B40" s="37"/>
      <c r="C40" s="57" t="s">
        <v>144</v>
      </c>
      <c r="D40" s="7"/>
      <c r="F40" s="50"/>
      <c r="H40" s="52"/>
    </row>
    <row r="41" spans="2:8" ht="15" customHeight="1" x14ac:dyDescent="0.25">
      <c r="B41" s="37"/>
      <c r="D41" s="7"/>
      <c r="F41" s="88"/>
      <c r="H41" s="70"/>
    </row>
    <row r="42" spans="2:8" ht="15" customHeight="1" x14ac:dyDescent="0.25">
      <c r="B42" s="37" t="s">
        <v>29</v>
      </c>
      <c r="C42" s="4" t="s">
        <v>145</v>
      </c>
      <c r="D42" s="7"/>
      <c r="F42" s="88"/>
      <c r="H42" s="70"/>
    </row>
    <row r="43" spans="2:8" ht="15" customHeight="1" x14ac:dyDescent="0.25">
      <c r="B43" s="37"/>
      <c r="C43" s="49" t="s">
        <v>103</v>
      </c>
      <c r="D43" s="129"/>
      <c r="E43" s="11" t="s">
        <v>22</v>
      </c>
      <c r="F43" s="112">
        <f t="shared" ref="F43" si="0">IF(+D43&gt;1,25,(D43*25))</f>
        <v>0</v>
      </c>
      <c r="H43" s="29"/>
    </row>
    <row r="44" spans="2:8" ht="15" customHeight="1" x14ac:dyDescent="0.25">
      <c r="B44" s="37"/>
      <c r="C44" s="49" t="s">
        <v>104</v>
      </c>
      <c r="D44" s="137"/>
      <c r="E44" s="11" t="s">
        <v>19</v>
      </c>
      <c r="F44" s="112">
        <f>IF(+D44&gt;1,50,(D44*50))</f>
        <v>0</v>
      </c>
      <c r="H44" s="29"/>
    </row>
    <row r="45" spans="2:8" ht="15" customHeight="1" x14ac:dyDescent="0.25">
      <c r="B45" s="37"/>
      <c r="C45" s="49" t="s">
        <v>105</v>
      </c>
      <c r="D45" s="137"/>
      <c r="E45" s="11" t="s">
        <v>14</v>
      </c>
      <c r="F45" s="112">
        <f>IF(+D45&gt;1,75,(D45*75))</f>
        <v>0</v>
      </c>
      <c r="H45" s="29"/>
    </row>
    <row r="46" spans="2:8" ht="15" customHeight="1" x14ac:dyDescent="0.25">
      <c r="B46" s="37"/>
      <c r="C46" s="49" t="s">
        <v>106</v>
      </c>
      <c r="D46" s="137"/>
      <c r="E46" s="11" t="s">
        <v>23</v>
      </c>
      <c r="F46" s="112">
        <f>IF(+D46&gt;1,100,(D46*100))</f>
        <v>0</v>
      </c>
      <c r="G46" s="4" t="s">
        <v>66</v>
      </c>
      <c r="H46" s="29"/>
    </row>
    <row r="47" spans="2:8" ht="26.25" x14ac:dyDescent="0.25">
      <c r="B47" s="37"/>
      <c r="C47" s="125" t="s">
        <v>232</v>
      </c>
      <c r="D47" s="7"/>
      <c r="F47" s="50"/>
      <c r="H47" s="52"/>
    </row>
    <row r="48" spans="2:8" ht="15" customHeight="1" x14ac:dyDescent="0.25">
      <c r="B48" s="37"/>
      <c r="F48" s="7"/>
      <c r="H48" s="67"/>
    </row>
    <row r="49" spans="3:8" ht="16.5" thickBot="1" x14ac:dyDescent="0.3">
      <c r="C49" s="11" t="s">
        <v>107</v>
      </c>
      <c r="F49" s="6">
        <f>SUM(F4:F48)</f>
        <v>0</v>
      </c>
      <c r="H49" s="25">
        <f>SUM(H4:H48)</f>
        <v>0</v>
      </c>
    </row>
    <row r="50" spans="3:8" ht="19.7" customHeight="1" x14ac:dyDescent="0.25"/>
  </sheetData>
  <sheetProtection password="CCAF" sheet="1" objects="1" scenarios="1"/>
  <mergeCells count="2">
    <mergeCell ref="C1:G1"/>
    <mergeCell ref="C2:G2"/>
  </mergeCells>
  <phoneticPr fontId="7" type="noConversion"/>
  <pageMargins left="0.25" right="0.25" top="0.73" bottom="0.44" header="0.42" footer="0.38"/>
  <pageSetup orientation="landscape" r:id="rId1"/>
  <headerFooter alignWithMargins="0">
    <oddFooter>&amp;R2019 NAHU Pacesetter Award - &amp;A</oddFooter>
  </headerFooter>
  <rowBreaks count="2" manualBreakCount="2">
    <brk id="6" max="16383" man="1"/>
    <brk id="31" max="16383" man="1"/>
  </rowBreaks>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3" sqref="A3"/>
    </sheetView>
  </sheetViews>
  <sheetFormatPr defaultColWidth="8.85546875" defaultRowHeight="15.75" x14ac:dyDescent="0.25"/>
  <cols>
    <col min="1" max="1" width="4.5703125" style="49" bestFit="1" customWidth="1"/>
    <col min="2" max="2" width="2.7109375" style="4" customWidth="1"/>
    <col min="3" max="3" width="80.7109375" style="4" customWidth="1"/>
    <col min="4" max="4" width="5.7109375" style="5" customWidth="1"/>
    <col min="5" max="5" width="14.85546875" style="11" bestFit="1" customWidth="1"/>
    <col min="6" max="6" width="5.7109375" style="5" customWidth="1"/>
    <col min="7" max="7" width="15.85546875" style="4" bestFit="1" customWidth="1"/>
    <col min="8" max="8" width="9.5703125" style="4" bestFit="1" customWidth="1"/>
    <col min="9" max="16384" width="8.85546875" style="4"/>
  </cols>
  <sheetData>
    <row r="1" spans="1:8" customFormat="1" ht="53.25" customHeight="1" x14ac:dyDescent="0.2">
      <c r="A1" s="1"/>
      <c r="C1" s="188" t="s">
        <v>242</v>
      </c>
      <c r="D1" s="203"/>
      <c r="E1" s="203"/>
      <c r="F1" s="203"/>
      <c r="G1" s="203"/>
      <c r="H1" s="14"/>
    </row>
    <row r="2" spans="1:8" customFormat="1" ht="50.1" customHeight="1" thickBot="1" x14ac:dyDescent="0.3">
      <c r="A2" s="1"/>
      <c r="C2" s="201" t="s">
        <v>131</v>
      </c>
      <c r="D2" s="201"/>
      <c r="E2" s="201"/>
      <c r="F2" s="201"/>
      <c r="G2" s="201"/>
      <c r="H2" s="4"/>
    </row>
    <row r="3" spans="1:8" s="33" customFormat="1" ht="18" x14ac:dyDescent="0.25">
      <c r="A3" s="32" t="s">
        <v>53</v>
      </c>
      <c r="B3" s="33" t="s">
        <v>40</v>
      </c>
      <c r="D3" s="140"/>
      <c r="E3" s="68"/>
      <c r="F3" s="35"/>
      <c r="H3" s="53" t="s">
        <v>222</v>
      </c>
    </row>
    <row r="4" spans="1:8" x14ac:dyDescent="0.25">
      <c r="B4" s="37" t="s">
        <v>3</v>
      </c>
      <c r="C4" s="4" t="s">
        <v>91</v>
      </c>
      <c r="D4" s="129"/>
      <c r="E4" s="141" t="s">
        <v>41</v>
      </c>
      <c r="F4" s="6">
        <f>IF(+D4&gt;2,150,(D4*75))</f>
        <v>0</v>
      </c>
      <c r="G4" s="4" t="s">
        <v>42</v>
      </c>
      <c r="H4" s="29"/>
    </row>
    <row r="5" spans="1:8" ht="64.5" x14ac:dyDescent="0.25">
      <c r="B5" s="37"/>
      <c r="C5" s="57" t="s">
        <v>146</v>
      </c>
      <c r="D5" s="50"/>
      <c r="F5" s="7"/>
      <c r="H5" s="70"/>
    </row>
    <row r="6" spans="1:8" ht="15" customHeight="1" x14ac:dyDescent="0.25">
      <c r="B6" s="37"/>
      <c r="D6" s="50"/>
      <c r="F6" s="7"/>
      <c r="H6" s="70"/>
    </row>
    <row r="7" spans="1:8" x14ac:dyDescent="0.25">
      <c r="B7" s="37" t="s">
        <v>4</v>
      </c>
      <c r="C7" s="4" t="s">
        <v>208</v>
      </c>
      <c r="D7" s="7"/>
      <c r="F7" s="7"/>
      <c r="H7" s="70"/>
    </row>
    <row r="8" spans="1:8" ht="15" customHeight="1" x14ac:dyDescent="0.25">
      <c r="B8" s="37"/>
      <c r="C8" s="77" t="s">
        <v>48</v>
      </c>
      <c r="D8" s="129"/>
      <c r="E8" s="11" t="s">
        <v>26</v>
      </c>
      <c r="F8" s="6">
        <f>IF(+D8&gt;1,10,(D8*10))</f>
        <v>0</v>
      </c>
      <c r="H8" s="29"/>
    </row>
    <row r="9" spans="1:8" ht="15" customHeight="1" x14ac:dyDescent="0.25">
      <c r="B9" s="37"/>
      <c r="C9" s="77" t="s">
        <v>47</v>
      </c>
      <c r="D9" s="129"/>
      <c r="E9" s="11" t="s">
        <v>19</v>
      </c>
      <c r="F9" s="6">
        <f>IF(+D9&gt;1,50,(D9*50))</f>
        <v>0</v>
      </c>
      <c r="H9" s="29"/>
    </row>
    <row r="10" spans="1:8" ht="15" customHeight="1" x14ac:dyDescent="0.25">
      <c r="B10" s="37"/>
      <c r="C10" s="77" t="s">
        <v>46</v>
      </c>
      <c r="D10" s="129"/>
      <c r="E10" s="11" t="s">
        <v>23</v>
      </c>
      <c r="F10" s="6">
        <f>IF(+D10&gt;1,100,(D10*100))</f>
        <v>0</v>
      </c>
      <c r="H10" s="29"/>
    </row>
    <row r="11" spans="1:8" ht="15" customHeight="1" x14ac:dyDescent="0.25">
      <c r="B11" s="37"/>
      <c r="C11" s="77" t="s">
        <v>45</v>
      </c>
      <c r="D11" s="129"/>
      <c r="E11" s="11" t="s">
        <v>16</v>
      </c>
      <c r="F11" s="6">
        <f>IF(+D11&gt;1,150,(D11*150))</f>
        <v>0</v>
      </c>
      <c r="H11" s="29"/>
    </row>
    <row r="12" spans="1:8" ht="15" customHeight="1" x14ac:dyDescent="0.25">
      <c r="B12" s="37"/>
      <c r="C12" s="77" t="s">
        <v>44</v>
      </c>
      <c r="D12" s="129"/>
      <c r="E12" s="11" t="s">
        <v>43</v>
      </c>
      <c r="F12" s="6">
        <f>IF(+D12&gt;1,200,(D12*200))</f>
        <v>0</v>
      </c>
      <c r="G12" s="4" t="s">
        <v>202</v>
      </c>
      <c r="H12" s="29"/>
    </row>
    <row r="13" spans="1:8" x14ac:dyDescent="0.25">
      <c r="B13" s="37"/>
      <c r="C13" s="125" t="s">
        <v>227</v>
      </c>
      <c r="D13" s="7"/>
      <c r="F13" s="50"/>
      <c r="H13" s="70"/>
    </row>
    <row r="14" spans="1:8" ht="15" customHeight="1" x14ac:dyDescent="0.25">
      <c r="B14" s="37"/>
      <c r="C14" s="77"/>
      <c r="D14" s="7"/>
      <c r="F14" s="50"/>
      <c r="H14" s="70"/>
    </row>
    <row r="15" spans="1:8" x14ac:dyDescent="0.25">
      <c r="B15" s="37" t="s">
        <v>8</v>
      </c>
      <c r="C15" s="10" t="s">
        <v>207</v>
      </c>
      <c r="D15" s="7"/>
      <c r="F15" s="7"/>
      <c r="H15" s="70"/>
    </row>
    <row r="16" spans="1:8" ht="15" customHeight="1" x14ac:dyDescent="0.25">
      <c r="B16" s="37"/>
      <c r="C16" s="77" t="s">
        <v>169</v>
      </c>
      <c r="D16" s="129"/>
      <c r="E16" s="11" t="s">
        <v>26</v>
      </c>
      <c r="F16" s="6">
        <f>IF(+D16&gt;1,10,(D16*10))</f>
        <v>0</v>
      </c>
      <c r="H16" s="29"/>
    </row>
    <row r="17" spans="1:9" ht="15" customHeight="1" x14ac:dyDescent="0.25">
      <c r="B17" s="37"/>
      <c r="C17" s="77" t="s">
        <v>170</v>
      </c>
      <c r="D17" s="129"/>
      <c r="E17" s="11" t="s">
        <v>27</v>
      </c>
      <c r="F17" s="6">
        <f>IF(+D17&gt;1,20,(D17*20))</f>
        <v>0</v>
      </c>
      <c r="H17" s="29"/>
    </row>
    <row r="18" spans="1:9" ht="15" customHeight="1" x14ac:dyDescent="0.25">
      <c r="B18" s="37"/>
      <c r="C18" s="77" t="s">
        <v>49</v>
      </c>
      <c r="D18" s="129"/>
      <c r="E18" s="11" t="s">
        <v>28</v>
      </c>
      <c r="F18" s="6">
        <f>IF(+D18&gt;1,30,(D18*30))</f>
        <v>0</v>
      </c>
      <c r="H18" s="29"/>
    </row>
    <row r="19" spans="1:9" ht="15" customHeight="1" x14ac:dyDescent="0.25">
      <c r="B19" s="37"/>
      <c r="C19" s="77" t="s">
        <v>50</v>
      </c>
      <c r="D19" s="129"/>
      <c r="E19" s="11" t="s">
        <v>30</v>
      </c>
      <c r="F19" s="6">
        <f>IF(+D19&gt;1,40,(D19*40))</f>
        <v>0</v>
      </c>
      <c r="H19" s="29"/>
    </row>
    <row r="20" spans="1:9" ht="15" customHeight="1" x14ac:dyDescent="0.25">
      <c r="B20" s="37"/>
      <c r="C20" s="77" t="s">
        <v>31</v>
      </c>
      <c r="D20" s="129"/>
      <c r="E20" s="11" t="s">
        <v>19</v>
      </c>
      <c r="F20" s="6">
        <f t="shared" ref="F20" si="0">IF(+D20&gt;1,50,(D20*50))</f>
        <v>0</v>
      </c>
      <c r="G20" s="4" t="s">
        <v>7</v>
      </c>
      <c r="H20" s="29"/>
    </row>
    <row r="21" spans="1:9" x14ac:dyDescent="0.25">
      <c r="B21" s="37"/>
      <c r="C21" s="125" t="s">
        <v>227</v>
      </c>
      <c r="D21" s="7"/>
      <c r="F21" s="50"/>
      <c r="H21" s="70"/>
    </row>
    <row r="22" spans="1:9" ht="15" customHeight="1" x14ac:dyDescent="0.25">
      <c r="B22" s="37"/>
      <c r="C22" s="77"/>
      <c r="D22" s="7"/>
      <c r="F22" s="50"/>
      <c r="H22" s="70"/>
    </row>
    <row r="23" spans="1:9" x14ac:dyDescent="0.25">
      <c r="B23" s="37" t="s">
        <v>11</v>
      </c>
      <c r="C23" s="4" t="s">
        <v>92</v>
      </c>
      <c r="D23" s="129"/>
      <c r="E23" s="11" t="s">
        <v>19</v>
      </c>
      <c r="F23" s="6">
        <f>IF(+D23&gt;1,50,(D23*50))</f>
        <v>0</v>
      </c>
      <c r="G23" s="4" t="s">
        <v>7</v>
      </c>
      <c r="H23" s="29"/>
    </row>
    <row r="24" spans="1:9" ht="77.25" x14ac:dyDescent="0.25">
      <c r="B24" s="37"/>
      <c r="C24" s="57" t="s">
        <v>148</v>
      </c>
      <c r="F24" s="92"/>
      <c r="H24" s="52"/>
    </row>
    <row r="25" spans="1:9" ht="21.95" customHeight="1" x14ac:dyDescent="0.25">
      <c r="B25" s="37"/>
      <c r="F25" s="7"/>
      <c r="H25" s="67"/>
    </row>
    <row r="26" spans="1:9" s="55" customFormat="1" x14ac:dyDescent="0.25">
      <c r="A26" s="152"/>
      <c r="B26" s="118" t="s">
        <v>12</v>
      </c>
      <c r="C26" s="55" t="s">
        <v>255</v>
      </c>
      <c r="D26" s="129"/>
      <c r="E26" s="155" t="s">
        <v>23</v>
      </c>
      <c r="F26" s="112">
        <f>IF(+D26&gt;1,100,(D26*100))</f>
        <v>0</v>
      </c>
      <c r="G26" s="55" t="s">
        <v>66</v>
      </c>
      <c r="H26" s="29"/>
    </row>
    <row r="27" spans="1:9" s="158" customFormat="1" ht="128.25" x14ac:dyDescent="0.25">
      <c r="A27" s="157"/>
      <c r="B27" s="178"/>
      <c r="C27" s="123" t="s">
        <v>256</v>
      </c>
      <c r="D27" s="86"/>
      <c r="E27" s="87"/>
      <c r="F27" s="88"/>
      <c r="H27" s="89"/>
    </row>
    <row r="28" spans="1:9" s="158" customFormat="1" x14ac:dyDescent="0.25">
      <c r="A28" s="157"/>
      <c r="B28" s="178"/>
      <c r="C28" s="182"/>
      <c r="D28" s="86"/>
      <c r="E28" s="87"/>
      <c r="F28" s="88"/>
      <c r="H28" s="89"/>
    </row>
    <row r="29" spans="1:9" s="55" customFormat="1" x14ac:dyDescent="0.25">
      <c r="A29" s="152"/>
      <c r="B29" s="118" t="s">
        <v>13</v>
      </c>
      <c r="C29" s="183" t="s">
        <v>257</v>
      </c>
      <c r="D29" s="88"/>
      <c r="E29" s="155"/>
      <c r="F29" s="88"/>
      <c r="H29" s="184"/>
      <c r="I29" s="135"/>
    </row>
    <row r="30" spans="1:9" s="55" customFormat="1" ht="15" customHeight="1" x14ac:dyDescent="0.25">
      <c r="A30" s="152"/>
      <c r="B30" s="118"/>
      <c r="C30" s="119" t="s">
        <v>252</v>
      </c>
      <c r="D30" s="129"/>
      <c r="E30" s="155" t="s">
        <v>26</v>
      </c>
      <c r="F30" s="112">
        <f>IF(+D30&gt;1,10,(D30*10))</f>
        <v>0</v>
      </c>
      <c r="H30" s="29"/>
      <c r="I30" s="135"/>
    </row>
    <row r="31" spans="1:9" s="55" customFormat="1" ht="15" customHeight="1" x14ac:dyDescent="0.25">
      <c r="A31" s="152"/>
      <c r="B31" s="118"/>
      <c r="C31" s="119" t="s">
        <v>251</v>
      </c>
      <c r="D31" s="129"/>
      <c r="E31" s="155" t="s">
        <v>26</v>
      </c>
      <c r="F31" s="112">
        <f>IF(+D31&gt;1,10,(D31*10))</f>
        <v>0</v>
      </c>
      <c r="H31" s="29"/>
      <c r="I31" s="135"/>
    </row>
    <row r="32" spans="1:9" s="55" customFormat="1" ht="15" customHeight="1" x14ac:dyDescent="0.25">
      <c r="A32" s="152"/>
      <c r="B32" s="118"/>
      <c r="C32" s="119" t="s">
        <v>253</v>
      </c>
      <c r="D32" s="129"/>
      <c r="E32" s="155" t="s">
        <v>26</v>
      </c>
      <c r="F32" s="112">
        <f>IF(+D32&gt;1,10,(D32*10))</f>
        <v>0</v>
      </c>
      <c r="H32" s="29"/>
      <c r="I32" s="135"/>
    </row>
    <row r="33" spans="1:9" s="55" customFormat="1" ht="15" customHeight="1" x14ac:dyDescent="0.25">
      <c r="A33" s="152"/>
      <c r="B33" s="118"/>
      <c r="C33" s="119" t="s">
        <v>254</v>
      </c>
      <c r="D33" s="129"/>
      <c r="E33" s="155" t="s">
        <v>26</v>
      </c>
      <c r="F33" s="112">
        <f>IF(+D33&gt;1,10,(D33*10))</f>
        <v>0</v>
      </c>
      <c r="G33" s="55" t="s">
        <v>20</v>
      </c>
      <c r="H33" s="29"/>
      <c r="I33" s="135"/>
    </row>
    <row r="34" spans="1:9" s="55" customFormat="1" ht="15" customHeight="1" x14ac:dyDescent="0.25">
      <c r="A34" s="152"/>
      <c r="B34" s="118"/>
      <c r="C34" s="125" t="s">
        <v>227</v>
      </c>
      <c r="D34" s="50"/>
      <c r="E34" s="147"/>
      <c r="F34" s="88"/>
      <c r="H34" s="52"/>
      <c r="I34" s="135"/>
    </row>
    <row r="35" spans="1:9" s="55" customFormat="1" ht="15" customHeight="1" x14ac:dyDescent="0.25">
      <c r="A35" s="152"/>
      <c r="B35" s="118"/>
      <c r="C35" s="181"/>
      <c r="D35" s="50"/>
      <c r="E35" s="155"/>
      <c r="F35" s="88"/>
      <c r="H35" s="52"/>
      <c r="I35" s="135"/>
    </row>
    <row r="36" spans="1:9" ht="16.5" thickBot="1" x14ac:dyDescent="0.3">
      <c r="C36" s="11" t="s">
        <v>291</v>
      </c>
      <c r="F36" s="6">
        <f>SUM(F4:F35)</f>
        <v>0</v>
      </c>
      <c r="H36" s="25">
        <f>SUM(H4:H35)</f>
        <v>0</v>
      </c>
    </row>
  </sheetData>
  <sheetProtection password="CCAF" sheet="1" objects="1" scenarios="1"/>
  <mergeCells count="2">
    <mergeCell ref="C1:G1"/>
    <mergeCell ref="C2:G2"/>
  </mergeCells>
  <phoneticPr fontId="7" type="noConversion"/>
  <pageMargins left="0.5" right="0.25" top="0.73" bottom="0.69" header="0.42" footer="0.38"/>
  <pageSetup orientation="landscape" r:id="rId1"/>
  <headerFooter alignWithMargins="0">
    <oddFooter>&amp;R2019 NAHU Pacesetter Award - &amp;A</oddFooter>
  </headerFooter>
  <rowBreaks count="1" manualBreakCount="1">
    <brk id="21" max="16383" man="1"/>
  </rowBreaks>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A3" sqref="A3"/>
    </sheetView>
  </sheetViews>
  <sheetFormatPr defaultColWidth="8.85546875" defaultRowHeight="15.75" x14ac:dyDescent="0.25"/>
  <cols>
    <col min="1" max="1" width="4.7109375" style="49" customWidth="1"/>
    <col min="2" max="2" width="3.7109375" style="4" customWidth="1"/>
    <col min="3" max="3" width="80.7109375" style="4" customWidth="1"/>
    <col min="4" max="4" width="5.7109375" style="5" customWidth="1"/>
    <col min="5" max="5" width="14.5703125" style="11" bestFit="1" customWidth="1"/>
    <col min="6" max="6" width="5.7109375" style="5" customWidth="1"/>
    <col min="7" max="7" width="15.85546875" style="4" bestFit="1" customWidth="1"/>
    <col min="8" max="8" width="13" style="4" customWidth="1"/>
    <col min="9" max="16384" width="8.85546875" style="4"/>
  </cols>
  <sheetData>
    <row r="1" spans="1:8" customFormat="1" ht="53.25" customHeight="1" x14ac:dyDescent="0.2">
      <c r="A1" s="1"/>
      <c r="C1" s="188" t="s">
        <v>242</v>
      </c>
      <c r="D1" s="203"/>
      <c r="E1" s="203"/>
      <c r="F1" s="203"/>
      <c r="G1" s="203"/>
      <c r="H1" s="14"/>
    </row>
    <row r="2" spans="1:8" customFormat="1" ht="50.1" customHeight="1" thickBot="1" x14ac:dyDescent="0.3">
      <c r="A2" s="1"/>
      <c r="C2" s="201" t="s">
        <v>131</v>
      </c>
      <c r="D2" s="201"/>
      <c r="E2" s="201"/>
      <c r="F2" s="201"/>
      <c r="G2" s="201"/>
      <c r="H2" s="4"/>
    </row>
    <row r="3" spans="1:8" s="33" customFormat="1" ht="18" x14ac:dyDescent="0.25">
      <c r="A3" s="32" t="s">
        <v>65</v>
      </c>
      <c r="B3" s="33" t="s">
        <v>219</v>
      </c>
      <c r="D3" s="35"/>
      <c r="E3" s="68"/>
      <c r="F3" s="35"/>
      <c r="H3" s="53" t="s">
        <v>222</v>
      </c>
    </row>
    <row r="4" spans="1:8" x14ac:dyDescent="0.25">
      <c r="B4" s="37" t="s">
        <v>3</v>
      </c>
      <c r="C4" s="4" t="s">
        <v>223</v>
      </c>
      <c r="D4" s="129"/>
      <c r="E4" s="11" t="s">
        <v>19</v>
      </c>
      <c r="F4" s="112">
        <f>IF(+D4&gt;1,50,(D4*50))</f>
        <v>0</v>
      </c>
      <c r="G4" s="4" t="s">
        <v>7</v>
      </c>
      <c r="H4" s="29"/>
    </row>
    <row r="5" spans="1:8" ht="102.75" customHeight="1" x14ac:dyDescent="0.25">
      <c r="B5" s="37"/>
      <c r="C5" s="57" t="s">
        <v>175</v>
      </c>
      <c r="F5" s="50"/>
      <c r="H5" s="70"/>
    </row>
    <row r="6" spans="1:8" ht="15" customHeight="1" x14ac:dyDescent="0.25">
      <c r="D6" s="7"/>
      <c r="F6" s="114"/>
      <c r="H6" s="70"/>
    </row>
    <row r="7" spans="1:8" x14ac:dyDescent="0.25">
      <c r="B7" s="37" t="s">
        <v>4</v>
      </c>
      <c r="C7" s="4" t="s">
        <v>171</v>
      </c>
      <c r="D7" s="129"/>
      <c r="E7" s="11" t="s">
        <v>68</v>
      </c>
      <c r="F7" s="112">
        <f>IF(+D7&gt;35,175,(D7*5))</f>
        <v>0</v>
      </c>
      <c r="G7" s="4" t="s">
        <v>69</v>
      </c>
      <c r="H7" s="29"/>
    </row>
    <row r="8" spans="1:8" ht="64.5" x14ac:dyDescent="0.25">
      <c r="B8" s="37"/>
      <c r="C8" s="102" t="s">
        <v>172</v>
      </c>
      <c r="F8" s="114"/>
      <c r="H8" s="70"/>
    </row>
    <row r="9" spans="1:8" ht="15" customHeight="1" x14ac:dyDescent="0.25">
      <c r="D9" s="7"/>
      <c r="F9" s="114"/>
      <c r="H9" s="70"/>
    </row>
    <row r="10" spans="1:8" x14ac:dyDescent="0.25">
      <c r="B10" s="37" t="s">
        <v>8</v>
      </c>
      <c r="C10" s="10" t="s">
        <v>173</v>
      </c>
      <c r="D10" s="129"/>
      <c r="E10" s="11" t="s">
        <v>19</v>
      </c>
      <c r="F10" s="112">
        <f>IF(+D10&gt;1,50,(D10*50))</f>
        <v>0</v>
      </c>
      <c r="G10" s="4" t="s">
        <v>7</v>
      </c>
      <c r="H10" s="29"/>
    </row>
    <row r="11" spans="1:8" ht="67.5" customHeight="1" x14ac:dyDescent="0.25">
      <c r="B11" s="37"/>
      <c r="C11" s="95" t="s">
        <v>216</v>
      </c>
      <c r="D11" s="7"/>
      <c r="F11" s="50"/>
      <c r="H11" s="52"/>
    </row>
    <row r="12" spans="1:8" ht="15" customHeight="1" x14ac:dyDescent="0.25">
      <c r="D12" s="7"/>
      <c r="F12" s="114"/>
      <c r="H12" s="70"/>
    </row>
    <row r="13" spans="1:8" ht="31.5" x14ac:dyDescent="0.25">
      <c r="B13" s="186" t="s">
        <v>11</v>
      </c>
      <c r="C13" s="185" t="s">
        <v>288</v>
      </c>
      <c r="D13" s="7"/>
      <c r="F13" s="88"/>
      <c r="H13" s="70"/>
    </row>
    <row r="14" spans="1:8" x14ac:dyDescent="0.25">
      <c r="B14" s="118"/>
      <c r="C14" s="119">
        <v>1</v>
      </c>
      <c r="D14" s="129"/>
      <c r="E14" s="11" t="s">
        <v>22</v>
      </c>
      <c r="F14" s="112">
        <f>IF(+D14&gt;1,25,(D14*25))</f>
        <v>0</v>
      </c>
      <c r="H14" s="29"/>
    </row>
    <row r="15" spans="1:8" x14ac:dyDescent="0.25">
      <c r="B15" s="118"/>
      <c r="C15" s="119">
        <v>2</v>
      </c>
      <c r="D15" s="129"/>
      <c r="E15" s="11" t="s">
        <v>19</v>
      </c>
      <c r="F15" s="112">
        <f>IF(+D15&gt;1,50,(D15*50))</f>
        <v>0</v>
      </c>
      <c r="H15" s="29"/>
    </row>
    <row r="16" spans="1:8" x14ac:dyDescent="0.25">
      <c r="B16" s="118"/>
      <c r="C16" s="119">
        <v>3</v>
      </c>
      <c r="D16" s="129"/>
      <c r="E16" s="11" t="s">
        <v>14</v>
      </c>
      <c r="F16" s="112">
        <f>IF(+D16&gt;1,75,(D16*75))</f>
        <v>0</v>
      </c>
      <c r="G16" s="4" t="s">
        <v>2</v>
      </c>
      <c r="H16" s="29"/>
    </row>
    <row r="17" spans="1:15" s="55" customFormat="1" ht="166.5" x14ac:dyDescent="0.25">
      <c r="A17" s="152"/>
      <c r="B17" s="118"/>
      <c r="C17" s="123" t="s">
        <v>233</v>
      </c>
      <c r="D17" s="88"/>
      <c r="E17" s="149"/>
      <c r="F17" s="50"/>
      <c r="H17" s="52"/>
      <c r="I17" s="135"/>
      <c r="J17" s="135"/>
      <c r="K17" s="135"/>
      <c r="L17" s="135"/>
      <c r="M17" s="135"/>
      <c r="N17" s="135"/>
      <c r="O17" s="135"/>
    </row>
    <row r="18" spans="1:15" ht="15" customHeight="1" x14ac:dyDescent="0.25">
      <c r="D18" s="7"/>
      <c r="F18" s="114"/>
      <c r="H18" s="70"/>
    </row>
    <row r="19" spans="1:15" x14ac:dyDescent="0.25">
      <c r="B19" s="37" t="s">
        <v>12</v>
      </c>
      <c r="C19" s="4" t="s">
        <v>226</v>
      </c>
      <c r="D19" s="129"/>
      <c r="E19" s="11" t="s">
        <v>35</v>
      </c>
      <c r="F19" s="112">
        <f>IF(+D19&gt;10,100,(D19*10))</f>
        <v>0</v>
      </c>
      <c r="G19" s="4" t="s">
        <v>66</v>
      </c>
      <c r="H19" s="29"/>
    </row>
    <row r="20" spans="1:15" x14ac:dyDescent="0.25">
      <c r="B20" s="37"/>
      <c r="C20" s="125" t="s">
        <v>227</v>
      </c>
      <c r="D20" s="50"/>
      <c r="F20" s="88"/>
      <c r="H20" s="52"/>
    </row>
    <row r="21" spans="1:15" ht="15" customHeight="1" x14ac:dyDescent="0.25">
      <c r="D21" s="7"/>
      <c r="F21" s="114"/>
      <c r="H21" s="70"/>
    </row>
    <row r="22" spans="1:15" x14ac:dyDescent="0.25">
      <c r="B22" s="37" t="s">
        <v>13</v>
      </c>
      <c r="C22" s="4" t="s">
        <v>228</v>
      </c>
      <c r="D22" s="129"/>
      <c r="E22" s="11" t="s">
        <v>35</v>
      </c>
      <c r="F22" s="112">
        <f>IF(+D22&gt;12,120,(D22*10))</f>
        <v>0</v>
      </c>
      <c r="G22" s="4" t="s">
        <v>17</v>
      </c>
      <c r="H22" s="29"/>
    </row>
    <row r="23" spans="1:15" x14ac:dyDescent="0.25">
      <c r="B23" s="37"/>
      <c r="C23" s="125" t="s">
        <v>227</v>
      </c>
      <c r="D23" s="50"/>
      <c r="F23" s="88"/>
      <c r="H23" s="52"/>
    </row>
    <row r="24" spans="1:15" ht="15" customHeight="1" x14ac:dyDescent="0.25">
      <c r="D24" s="7"/>
      <c r="F24" s="114"/>
      <c r="H24" s="70"/>
    </row>
    <row r="25" spans="1:15" x14ac:dyDescent="0.25">
      <c r="B25" s="37" t="s">
        <v>24</v>
      </c>
      <c r="C25" s="4" t="s">
        <v>174</v>
      </c>
      <c r="D25" s="129"/>
      <c r="E25" s="11" t="s">
        <v>22</v>
      </c>
      <c r="F25" s="112">
        <f>IF(+D25&gt;1,25,(D25*25))</f>
        <v>0</v>
      </c>
      <c r="G25" s="4" t="s">
        <v>86</v>
      </c>
      <c r="H25" s="29"/>
    </row>
    <row r="26" spans="1:15" ht="79.5" customHeight="1" x14ac:dyDescent="0.25">
      <c r="B26" s="37"/>
      <c r="C26" s="121" t="s">
        <v>215</v>
      </c>
      <c r="D26" s="7"/>
      <c r="F26" s="50"/>
      <c r="H26" s="52"/>
    </row>
    <row r="27" spans="1:15" ht="15" customHeight="1" x14ac:dyDescent="0.25">
      <c r="D27" s="7"/>
      <c r="F27" s="114"/>
      <c r="H27" s="70"/>
    </row>
    <row r="28" spans="1:15" x14ac:dyDescent="0.25">
      <c r="B28" s="37" t="s">
        <v>25</v>
      </c>
      <c r="C28" s="4" t="s">
        <v>289</v>
      </c>
      <c r="D28" s="7"/>
      <c r="F28" s="88"/>
      <c r="H28" s="70"/>
    </row>
    <row r="29" spans="1:15" x14ac:dyDescent="0.25">
      <c r="B29" s="37"/>
      <c r="C29" s="4" t="s">
        <v>290</v>
      </c>
      <c r="D29" s="129"/>
      <c r="E29" s="11" t="s">
        <v>14</v>
      </c>
      <c r="F29" s="112">
        <f>IF(+D29&gt;1,75,(D29*75))</f>
        <v>0</v>
      </c>
      <c r="G29" s="4" t="s">
        <v>2</v>
      </c>
      <c r="H29" s="29"/>
    </row>
    <row r="30" spans="1:15" ht="102.75" x14ac:dyDescent="0.25">
      <c r="B30" s="37"/>
      <c r="C30" s="57" t="s">
        <v>149</v>
      </c>
      <c r="E30" s="4"/>
      <c r="F30" s="4"/>
      <c r="H30" s="70"/>
    </row>
    <row r="31" spans="1:15" ht="21.95" customHeight="1" x14ac:dyDescent="0.25">
      <c r="B31" s="37"/>
      <c r="F31" s="7"/>
      <c r="H31" s="67"/>
    </row>
    <row r="32" spans="1:15" x14ac:dyDescent="0.25">
      <c r="A32" s="122"/>
      <c r="B32" s="118" t="s">
        <v>29</v>
      </c>
      <c r="C32" s="55" t="s">
        <v>217</v>
      </c>
      <c r="D32" s="129"/>
      <c r="E32" s="128" t="s">
        <v>22</v>
      </c>
      <c r="F32" s="112">
        <f>IF(+D32&gt;1,25,(D32*25))</f>
        <v>0</v>
      </c>
      <c r="G32" s="55" t="s">
        <v>86</v>
      </c>
      <c r="H32" s="29"/>
    </row>
    <row r="33" spans="1:8" ht="79.5" customHeight="1" x14ac:dyDescent="0.25">
      <c r="A33" s="122"/>
      <c r="B33" s="118"/>
      <c r="C33" s="142" t="s">
        <v>215</v>
      </c>
      <c r="D33" s="88"/>
      <c r="E33" s="128"/>
      <c r="F33" s="50"/>
      <c r="G33" s="55"/>
      <c r="H33" s="52"/>
    </row>
    <row r="34" spans="1:8" ht="15" customHeight="1" x14ac:dyDescent="0.25">
      <c r="A34" s="122"/>
      <c r="D34" s="7"/>
      <c r="F34" s="114"/>
      <c r="H34" s="70"/>
    </row>
    <row r="35" spans="1:8" ht="30" customHeight="1" thickBot="1" x14ac:dyDescent="0.3">
      <c r="C35" s="11" t="s">
        <v>286</v>
      </c>
      <c r="F35" s="6">
        <f>SUM(F4:F32)</f>
        <v>0</v>
      </c>
      <c r="H35" s="25">
        <f>SUM(H4:H32)</f>
        <v>0</v>
      </c>
    </row>
  </sheetData>
  <sheetProtection password="CCAF" sheet="1" objects="1" scenarios="1"/>
  <mergeCells count="2">
    <mergeCell ref="C1:G1"/>
    <mergeCell ref="C2:G2"/>
  </mergeCells>
  <phoneticPr fontId="7" type="noConversion"/>
  <pageMargins left="0.25" right="0.25" top="0.73" bottom="0.44" header="0.42" footer="0.38"/>
  <pageSetup orientation="landscape" r:id="rId1"/>
  <headerFooter alignWithMargins="0">
    <oddFooter>&amp;R2019 NAHU Pacesetter Award - &amp;A</oddFooter>
  </headerFooter>
  <rowBreaks count="2" manualBreakCount="2">
    <brk id="11" max="16383" man="1"/>
    <brk id="26"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PACESETTER Info &amp; Instructions</vt:lpstr>
      <vt:lpstr>Submission &amp; Pts Overview</vt:lpstr>
      <vt:lpstr>I. NAHU Events</vt:lpstr>
      <vt:lpstr>II. Chapter Management</vt:lpstr>
      <vt:lpstr>III. Local MeetingsEvents</vt:lpstr>
      <vt:lpstr>IV. Communications</vt:lpstr>
      <vt:lpstr>V. Public Service Project</vt:lpstr>
      <vt:lpstr>VI. Membership</vt:lpstr>
      <vt:lpstr>VII. Prof Dev Awards</vt:lpstr>
      <vt:lpstr>VIII. Media Relations</vt:lpstr>
      <vt:lpstr>Other - Bonus</vt:lpstr>
      <vt:lpstr>'I. NAHU Events'!Print_Area</vt:lpstr>
      <vt:lpstr>'II. Chapter Management'!Print_Area</vt:lpstr>
      <vt:lpstr>'III. Local MeetingsEvents'!Print_Area</vt:lpstr>
      <vt:lpstr>'IV. Communications'!Print_Area</vt:lpstr>
      <vt:lpstr>'Other - Bonus'!Print_Area</vt:lpstr>
      <vt:lpstr>'PACESETTER Info &amp; Instructions'!Print_Area</vt:lpstr>
      <vt:lpstr>'Submission &amp; Pts Overview'!Print_Area</vt:lpstr>
      <vt:lpstr>'V. Public Service Project'!Print_Area</vt:lpstr>
      <vt:lpstr>'VI. Membership'!Print_Area</vt:lpstr>
      <vt:lpstr>'VII. Prof Dev Awards'!Print_Area</vt:lpstr>
      <vt:lpstr>'VIII. Media Relations'!Print_Area</vt:lpstr>
    </vt:vector>
  </TitlesOfParts>
  <Company>AFCO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Pendergraft</dc:creator>
  <cp:lastModifiedBy>Brooke Willson</cp:lastModifiedBy>
  <cp:lastPrinted>2018-09-05T21:15:56Z</cp:lastPrinted>
  <dcterms:created xsi:type="dcterms:W3CDTF">2009-06-13T19:39:48Z</dcterms:created>
  <dcterms:modified xsi:type="dcterms:W3CDTF">2018-09-14T12:26:29Z</dcterms:modified>
</cp:coreProperties>
</file>