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autoCompressPictures="0"/>
  <workbookProtection workbookPassword="CC73" lockStructure="1"/>
  <bookViews>
    <workbookView xWindow="-15" yWindow="-15" windowWidth="14400" windowHeight="12990"/>
  </bookViews>
  <sheets>
    <sheet name="PACESETTER Info &amp; Instructions" sheetId="13" r:id="rId1"/>
    <sheet name="Submission &amp; Pts Overview" sheetId="11" r:id="rId2"/>
    <sheet name="I. NAHU Events" sheetId="2" r:id="rId3"/>
    <sheet name="II. Chapter Management" sheetId="4" r:id="rId4"/>
    <sheet name="III. Local MeetingsEvents" sheetId="5" r:id="rId5"/>
    <sheet name="IV. Communications" sheetId="6" r:id="rId6"/>
    <sheet name="V. Public Service Project" sheetId="8" r:id="rId7"/>
    <sheet name="VI. Membership" sheetId="7" r:id="rId8"/>
    <sheet name="VII. Prof Dev Awards" sheetId="10" r:id="rId9"/>
    <sheet name="VIII. Media Relations" sheetId="9" r:id="rId10"/>
    <sheet name="Other - Bonus" sheetId="12" r:id="rId11"/>
  </sheets>
  <definedNames>
    <definedName name="_xlnm.Print_Area" localSheetId="2">'I. NAHU Events'!$A$1:$G$24</definedName>
    <definedName name="_xlnm.Print_Area" localSheetId="3">'II. Chapter Management'!$A$1:$G$57</definedName>
    <definedName name="_xlnm.Print_Area" localSheetId="4">'III. Local MeetingsEvents'!$A$1:$G$32</definedName>
    <definedName name="_xlnm.Print_Area" localSheetId="5">'IV. Communications'!$A$1:$G$27</definedName>
    <definedName name="_xlnm.Print_Area" localSheetId="10">'Other - Bonus'!$A$1:$F$11</definedName>
    <definedName name="_xlnm.Print_Area" localSheetId="0">'PACESETTER Info &amp; Instructions'!$A$1:$H$27</definedName>
    <definedName name="_xlnm.Print_Area" localSheetId="1">'Submission &amp; Pts Overview'!$A$1:$G$25</definedName>
    <definedName name="_xlnm.Print_Area" localSheetId="6">'V. Public Service Project'!$A$1:$G$38</definedName>
    <definedName name="_xlnm.Print_Area" localSheetId="7">'VI. Membership'!$A$1:$G$56</definedName>
    <definedName name="_xlnm.Print_Area" localSheetId="8">'VII. Prof Dev Awards'!$A$1:$G$35</definedName>
    <definedName name="_xlnm.Print_Area" localSheetId="9">'VIII. Media Relations'!$A$1:$G$33</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F53" i="7" l="1"/>
  <c r="F52" i="7"/>
  <c r="F51" i="7"/>
  <c r="F50" i="7"/>
  <c r="F29" i="9" l="1"/>
  <c r="F16" i="9" l="1"/>
  <c r="F10" i="9"/>
  <c r="F19" i="9"/>
  <c r="F22" i="9"/>
  <c r="F26" i="9"/>
  <c r="F46" i="7" l="1"/>
  <c r="F45" i="7"/>
  <c r="F44" i="7"/>
  <c r="F27" i="7"/>
  <c r="F26" i="7"/>
  <c r="F25" i="7"/>
  <c r="F24" i="7"/>
  <c r="F40" i="7" l="1"/>
  <c r="F39" i="7"/>
  <c r="F38" i="7"/>
  <c r="F37" i="7"/>
  <c r="F7" i="5" l="1"/>
  <c r="F28" i="5"/>
  <c r="F33" i="7" l="1"/>
  <c r="F54" i="4"/>
  <c r="F53" i="4"/>
  <c r="F52" i="4"/>
  <c r="F51" i="4"/>
  <c r="F50" i="4"/>
  <c r="F49" i="4"/>
  <c r="F48" i="4"/>
  <c r="F47" i="4"/>
  <c r="F46" i="4"/>
  <c r="F45" i="4"/>
  <c r="F44" i="4"/>
  <c r="F43" i="4"/>
  <c r="F39" i="4" l="1"/>
  <c r="F31" i="10" l="1"/>
  <c r="F4" i="9"/>
  <c r="F7" i="9"/>
  <c r="F13" i="9"/>
  <c r="F25" i="10"/>
  <c r="F28" i="10"/>
  <c r="F16" i="10"/>
  <c r="F15" i="10"/>
  <c r="F14" i="10"/>
  <c r="F4" i="10"/>
  <c r="F10" i="10"/>
  <c r="F19" i="7"/>
  <c r="F18" i="7"/>
  <c r="F17" i="7"/>
  <c r="F16" i="7"/>
  <c r="F12" i="7"/>
  <c r="F11" i="7"/>
  <c r="F10" i="7"/>
  <c r="F30" i="7"/>
  <c r="F20" i="7"/>
  <c r="F9" i="7"/>
  <c r="F8" i="7"/>
  <c r="F4" i="5"/>
  <c r="F38" i="4"/>
  <c r="F37" i="4"/>
  <c r="F36" i="4"/>
  <c r="F35" i="4"/>
  <c r="F31" i="4"/>
  <c r="F30" i="4"/>
  <c r="F29" i="4"/>
  <c r="F28" i="4"/>
  <c r="F24" i="4"/>
  <c r="F22" i="4"/>
  <c r="F23" i="4"/>
  <c r="F18" i="4"/>
  <c r="F34" i="8"/>
  <c r="F33" i="8"/>
  <c r="F32" i="8"/>
  <c r="F31" i="8"/>
  <c r="F27" i="8"/>
  <c r="F24" i="8"/>
  <c r="F21" i="8"/>
  <c r="F18" i="8"/>
  <c r="F17" i="8"/>
  <c r="F16" i="8"/>
  <c r="F15" i="8"/>
  <c r="F12" i="8"/>
  <c r="F11" i="8"/>
  <c r="F10" i="8"/>
  <c r="F9" i="8"/>
  <c r="F20" i="6"/>
  <c r="F16" i="6"/>
  <c r="F9" i="6"/>
  <c r="F13" i="6"/>
  <c r="F24" i="6"/>
  <c r="F22" i="10"/>
  <c r="F19" i="10"/>
  <c r="F4" i="2"/>
  <c r="F25" i="5"/>
  <c r="F22" i="5"/>
  <c r="F19" i="5"/>
  <c r="F21" i="2"/>
  <c r="F20" i="2"/>
  <c r="F16" i="5"/>
  <c r="F7" i="10"/>
  <c r="F4" i="8"/>
  <c r="F4" i="7"/>
  <c r="F5" i="6"/>
  <c r="F6" i="6"/>
  <c r="F15" i="4"/>
  <c r="F4" i="4"/>
  <c r="F10" i="5"/>
  <c r="F13" i="5"/>
  <c r="F7" i="4"/>
  <c r="F16" i="2"/>
  <c r="F10" i="2"/>
  <c r="F13" i="2"/>
  <c r="F7" i="2"/>
  <c r="F25" i="11"/>
  <c r="F56" i="7" l="1"/>
  <c r="D19" i="11" s="1"/>
  <c r="F31" i="5"/>
  <c r="D16" i="11" s="1"/>
  <c r="G16" i="11" s="1"/>
  <c r="F57" i="4"/>
  <c r="D15" i="11" s="1"/>
  <c r="G15" i="11" s="1"/>
  <c r="F34" i="10"/>
  <c r="D20" i="11" s="1"/>
  <c r="G20" i="11" s="1"/>
  <c r="F32" i="9"/>
  <c r="D21" i="11" s="1"/>
  <c r="G21" i="11" s="1"/>
  <c r="F37" i="8"/>
  <c r="D18" i="11" s="1"/>
  <c r="G18" i="11" s="1"/>
  <c r="F27" i="6"/>
  <c r="D17" i="11" s="1"/>
  <c r="G17" i="11" s="1"/>
  <c r="F24" i="2"/>
  <c r="D14" i="11" s="1"/>
  <c r="G14" i="11" s="1"/>
  <c r="G19" i="11" l="1"/>
  <c r="D25" i="11" l="1"/>
  <c r="G25" i="11" s="1"/>
</calcChain>
</file>

<file path=xl/sharedStrings.xml><?xml version="1.0" encoding="utf-8"?>
<sst xmlns="http://schemas.openxmlformats.org/spreadsheetml/2006/main" count="553" uniqueCount="302">
  <si>
    <t>I.</t>
  </si>
  <si>
    <t>x 25 pts =</t>
  </si>
  <si>
    <t>(max 75 pts)</t>
  </si>
  <si>
    <t>1.</t>
  </si>
  <si>
    <t>2.</t>
  </si>
  <si>
    <t>Additional registered attendees at NAHU Convention</t>
  </si>
  <si>
    <t>x 5 pts =</t>
  </si>
  <si>
    <t>(max 50 pts)</t>
  </si>
  <si>
    <t>3.</t>
  </si>
  <si>
    <t>Legislative Chair attending Capitol Conference</t>
  </si>
  <si>
    <t>Additional registered attendees at Capitol Conference</t>
  </si>
  <si>
    <t>4.</t>
  </si>
  <si>
    <t>5.</t>
  </si>
  <si>
    <t>6.</t>
  </si>
  <si>
    <t>1 x 75 pts =</t>
  </si>
  <si>
    <t>x 20 pts =</t>
  </si>
  <si>
    <t>1 x 150 pts =</t>
  </si>
  <si>
    <t>(max 120 pts)</t>
  </si>
  <si>
    <t>Chapter Management</t>
  </si>
  <si>
    <t>1 x 50 pts =</t>
  </si>
  <si>
    <t>(max 40 pts)</t>
  </si>
  <si>
    <t>Communications</t>
  </si>
  <si>
    <t>1 x 25 pts =</t>
  </si>
  <si>
    <t>1 x 100 pts =</t>
  </si>
  <si>
    <t>7.</t>
  </si>
  <si>
    <t>8.</t>
  </si>
  <si>
    <t>1 x 10 pts =</t>
  </si>
  <si>
    <t>1 x 20 pts =</t>
  </si>
  <si>
    <t>1 x 30 pts =</t>
  </si>
  <si>
    <t>9.</t>
  </si>
  <si>
    <t>1 x 40 pts =</t>
  </si>
  <si>
    <t xml:space="preserve">81% or more </t>
  </si>
  <si>
    <t>II.</t>
  </si>
  <si>
    <t>III.</t>
  </si>
  <si>
    <t>Local Meetings/Events</t>
  </si>
  <si>
    <t>x 10 pts =</t>
  </si>
  <si>
    <t>(max 60 pts)</t>
  </si>
  <si>
    <t>IV.</t>
  </si>
  <si>
    <t xml:space="preserve">Single-page newsletter  </t>
  </si>
  <si>
    <t>Multi-page newsletter</t>
  </si>
  <si>
    <t>Membership</t>
  </si>
  <si>
    <t>x 75 pts =</t>
  </si>
  <si>
    <t>(max 150 pts)</t>
  </si>
  <si>
    <t>1 x 200 pts =</t>
  </si>
  <si>
    <t xml:space="preserve">21% or more </t>
  </si>
  <si>
    <t xml:space="preserve">16% to 20% </t>
  </si>
  <si>
    <t xml:space="preserve">11% to 15% </t>
  </si>
  <si>
    <t xml:space="preserve">6% to 10%  </t>
  </si>
  <si>
    <t xml:space="preserve">1% to 5% </t>
  </si>
  <si>
    <t>41% to 60%</t>
  </si>
  <si>
    <t xml:space="preserve">61% to 80% </t>
  </si>
  <si>
    <t>V.</t>
  </si>
  <si>
    <t>(max 80 pts)</t>
  </si>
  <si>
    <t>VI.</t>
  </si>
  <si>
    <t>Public Service Projects</t>
  </si>
  <si>
    <t xml:space="preserve">$5,000 + </t>
  </si>
  <si>
    <t xml:space="preserve">$1,000 - $4,999 </t>
  </si>
  <si>
    <t xml:space="preserve">$500 - $999 </t>
  </si>
  <si>
    <t xml:space="preserve">Less than $500 </t>
  </si>
  <si>
    <t>1 x 15 pts =</t>
  </si>
  <si>
    <t xml:space="preserve">Local Chapters with less than 126 members </t>
  </si>
  <si>
    <t xml:space="preserve">Local Chapters with 126 or more members </t>
  </si>
  <si>
    <t xml:space="preserve">$10,000 + </t>
  </si>
  <si>
    <t xml:space="preserve">$5,000 - $9,999 </t>
  </si>
  <si>
    <t xml:space="preserve">Less than $1,000 </t>
  </si>
  <si>
    <t>VII.</t>
  </si>
  <si>
    <t>(max 100 pts)</t>
  </si>
  <si>
    <t>VIII.</t>
  </si>
  <si>
    <t>hrs x 5 pts =</t>
  </si>
  <si>
    <t>(max 175 pts)</t>
  </si>
  <si>
    <t>Application Form/Score Sheet</t>
  </si>
  <si>
    <t>Phone:</t>
  </si>
  <si>
    <t>President's Name:</t>
  </si>
  <si>
    <t>Email:</t>
  </si>
  <si>
    <t>Excellent</t>
  </si>
  <si>
    <t>= 50 pts</t>
  </si>
  <si>
    <t>Good</t>
  </si>
  <si>
    <t>Fair</t>
  </si>
  <si>
    <t>= 25 pts</t>
  </si>
  <si>
    <t>= 10 pts</t>
  </si>
  <si>
    <t>Summary of Criteria</t>
  </si>
  <si>
    <t>SUB-TOTAL (520 possible)</t>
  </si>
  <si>
    <t>out of</t>
  </si>
  <si>
    <t>Max Pts</t>
  </si>
  <si>
    <t>Points</t>
  </si>
  <si>
    <t>Earned</t>
  </si>
  <si>
    <t>(max 25 pts)</t>
  </si>
  <si>
    <t>1 x 125 pts =</t>
  </si>
  <si>
    <t>Hosted a local Sales Symposium or CE Seminar</t>
  </si>
  <si>
    <t xml:space="preserve">Regularly scheduled local membership meetings </t>
  </si>
  <si>
    <t>Maintain a Chapter Website</t>
  </si>
  <si>
    <t>Sponsored chapter membership campaign/contest</t>
  </si>
  <si>
    <t>Sponsoring chapter public service projects</t>
  </si>
  <si>
    <t>Press Hits</t>
  </si>
  <si>
    <t>Chapter press releases (original content)</t>
  </si>
  <si>
    <t>Op-ed articles to local publications</t>
  </si>
  <si>
    <t>Regularly scheduled Board meetings</t>
  </si>
  <si>
    <t>Hosted “Health Insurance Awareness" day program</t>
  </si>
  <si>
    <t>SUB-TOTAL (420 possible)</t>
  </si>
  <si>
    <t>Identify a board champion (chair) for the NAHU Education Foundation</t>
  </si>
  <si>
    <t>$1 per member</t>
  </si>
  <si>
    <t>$2 per member</t>
  </si>
  <si>
    <t>$3 per member</t>
  </si>
  <si>
    <t>$4 Per member</t>
  </si>
  <si>
    <r>
      <t xml:space="preserve">Chapter Certification </t>
    </r>
    <r>
      <rPr>
        <b/>
        <i/>
        <sz val="10"/>
        <rFont val="Arial"/>
        <family val="2"/>
      </rPr>
      <t>(Select One)</t>
    </r>
  </si>
  <si>
    <t xml:space="preserve">TOTAL: </t>
  </si>
  <si>
    <t>Credentialed delegates representing the chapter at NAHU Convention</t>
  </si>
  <si>
    <t xml:space="preserve">     Communications            Media Relations</t>
  </si>
  <si>
    <t xml:space="preserve">     Awards                              Membership</t>
  </si>
  <si>
    <t xml:space="preserve">     Public Service                 Programs/Professional Development</t>
  </si>
  <si>
    <t xml:space="preserve">     Legislation                       HUPAC</t>
  </si>
  <si>
    <t xml:space="preserve">demonstrating value of membership*  </t>
  </si>
  <si>
    <t xml:space="preserve">Published an Annual Summary Report of Chapter Activities and Accomplishments, </t>
  </si>
  <si>
    <t>(max 125 pts)</t>
  </si>
  <si>
    <t xml:space="preserve">     6% to 10% </t>
  </si>
  <si>
    <t xml:space="preserve">   11% to 20%</t>
  </si>
  <si>
    <t xml:space="preserve">   21% or more</t>
  </si>
  <si>
    <t xml:space="preserve">     10% to 20% </t>
  </si>
  <si>
    <t xml:space="preserve">     21% to 40%</t>
  </si>
  <si>
    <t xml:space="preserve">     41% to 60% </t>
  </si>
  <si>
    <t xml:space="preserve">     61% to 80%</t>
  </si>
  <si>
    <t xml:space="preserve">     81% or more </t>
  </si>
  <si>
    <t>• Provide individual committee reports or board meeting minutes to show active committee</t>
  </si>
  <si>
    <r>
      <t xml:space="preserve">Distribution of local newsletter </t>
    </r>
    <r>
      <rPr>
        <b/>
        <i/>
        <sz val="12"/>
        <rFont val="Arial"/>
        <family val="2"/>
      </rPr>
      <t>(Select One)</t>
    </r>
  </si>
  <si>
    <r>
      <t>Chapter represented at NAHU Leadership Program at Capitol Conference.</t>
    </r>
    <r>
      <rPr>
        <b/>
        <sz val="10"/>
        <rFont val="Arial"/>
        <family val="2"/>
      </rPr>
      <t xml:space="preserve"> </t>
    </r>
    <r>
      <rPr>
        <b/>
        <i/>
        <sz val="10"/>
        <rFont val="Arial"/>
        <family val="2"/>
      </rPr>
      <t>(Select one)</t>
    </r>
  </si>
  <si>
    <t>Provided a separate membership meeting devoted to legislative issues.</t>
  </si>
  <si>
    <t>Held new member orientations, separate from membership meetings.</t>
  </si>
  <si>
    <r>
      <t xml:space="preserve">• Documentation must include </t>
    </r>
    <r>
      <rPr>
        <b/>
        <sz val="10"/>
        <rFont val="Arial"/>
        <family val="2"/>
      </rPr>
      <t>at least one</t>
    </r>
    <r>
      <rPr>
        <sz val="10"/>
        <rFont val="Arial"/>
        <family val="2"/>
      </rPr>
      <t xml:space="preserve"> of the following as documentation: 
     o List of attendees
     o Post event Board meeting minutes
     o Agenda
     o Website notice
     o Flyers</t>
    </r>
  </si>
  <si>
    <r>
      <t xml:space="preserve">• Documentation </t>
    </r>
    <r>
      <rPr>
        <b/>
        <sz val="10"/>
        <rFont val="Arial"/>
        <family val="2"/>
      </rPr>
      <t>must include</t>
    </r>
    <r>
      <rPr>
        <sz val="10"/>
        <rFont val="Arial"/>
        <family val="2"/>
      </rPr>
      <t xml:space="preserve"> the date, time and place of event
• For tools to assist the chapter – reference NAHU website – Media tools</t>
    </r>
  </si>
  <si>
    <t xml:space="preserve">     Website address:</t>
  </si>
  <si>
    <t>• Website address must be provided to be considered for points.</t>
  </si>
  <si>
    <t>• Provide copy of minutes indicating appointed board champion</t>
  </si>
  <si>
    <r>
      <t xml:space="preserve">Chapter and Member financial support of the NAHU Educational Foundation. </t>
    </r>
    <r>
      <rPr>
        <b/>
        <i/>
        <sz val="12"/>
        <rFont val="Arial"/>
        <family val="2"/>
      </rPr>
      <t>(select one)</t>
    </r>
  </si>
  <si>
    <t>Verified by NAHU. No documentation required. For your reference, you can view NAHU’s information in the Awards section of the website</t>
  </si>
  <si>
    <r>
      <t xml:space="preserve">• Document with </t>
    </r>
    <r>
      <rPr>
        <b/>
        <sz val="10"/>
        <rFont val="Arial"/>
        <family val="2"/>
      </rPr>
      <t>at least two</t>
    </r>
    <r>
      <rPr>
        <sz val="10"/>
        <rFont val="Arial"/>
        <family val="2"/>
      </rPr>
      <t xml:space="preserve"> of the following criteria
     o Board minutes
     o Program outlines
     o Committee reports
     o Flyers
     o Attendance list</t>
    </r>
  </si>
  <si>
    <r>
      <t xml:space="preserve">• Document with </t>
    </r>
    <r>
      <rPr>
        <b/>
        <sz val="10"/>
        <rFont val="Arial"/>
        <family val="2"/>
      </rPr>
      <t>at least two</t>
    </r>
    <r>
      <rPr>
        <sz val="10"/>
        <rFont val="Arial"/>
        <family val="2"/>
      </rPr>
      <t xml:space="preserve"> of the following
     o Board minutes
     o Announcements or newsletter articles
     o Copy of published “calendar of events” 
     o Website notices with date of recognition program
     o Printed programs listing members to be recognized
• Program does not have to be a stand alone event,  however must merit time and agenda/flyer recognition</t>
    </r>
  </si>
  <si>
    <t xml:space="preserve">Appoint a Media Relations chair. </t>
  </si>
  <si>
    <t>Letters to the Editor</t>
  </si>
  <si>
    <t>training session</t>
  </si>
  <si>
    <t>• Documentation should include Board minutes with information about the event and date of the presentation
• MUST include follow up Board minutes indicating the presentation was made</t>
  </si>
  <si>
    <t xml:space="preserve">          President Elect</t>
  </si>
  <si>
    <t xml:space="preserve">         Chapter President, Secretary or Treasurer</t>
  </si>
  <si>
    <t>Chapter Board members attended a state-sponsored strategic planning session</t>
  </si>
  <si>
    <t xml:space="preserve">     5%</t>
  </si>
  <si>
    <t>Have D&amp;O liability insurance in force for chapter officers.</t>
  </si>
  <si>
    <t>Held a Local Chapter New Officer/ Leadership Training Workshop</t>
  </si>
  <si>
    <t>• Provide copy of meeting minutes outlining duties of each position and content of meeting
• Regular board meetings are not considered leadership training or workshop
• This is NOT Strategic Planning – local chapters are responsible for leadership training.</t>
  </si>
  <si>
    <t>Held Strategic Planning meeting open to the membership</t>
  </si>
  <si>
    <t>Annual publication of chapter’s budget and/or financial statements</t>
  </si>
  <si>
    <r>
      <t xml:space="preserve">• Documentation must include </t>
    </r>
    <r>
      <rPr>
        <b/>
        <sz val="10"/>
        <rFont val="Arial"/>
        <family val="2"/>
      </rPr>
      <t xml:space="preserve">at least two </t>
    </r>
    <r>
      <rPr>
        <sz val="10"/>
        <rFont val="Arial"/>
        <family val="2"/>
      </rPr>
      <t>of the following:
     o Flyers
     o Invitations
     o Minutes that show the activity that occurred with this project                                                         • Can be a state-coordinated program.</t>
    </r>
  </si>
  <si>
    <r>
      <t xml:space="preserve">Total dollars donated to all public service projects during 4/1 to 3/31 award period  </t>
    </r>
    <r>
      <rPr>
        <b/>
        <i/>
        <sz val="12"/>
        <rFont val="Arial"/>
        <family val="2"/>
      </rPr>
      <t>(select one)</t>
    </r>
    <r>
      <rPr>
        <b/>
        <sz val="12"/>
        <rFont val="Arial"/>
        <family val="2"/>
      </rPr>
      <t xml:space="preserve"> </t>
    </r>
  </si>
  <si>
    <t xml:space="preserve">10% to 20% </t>
  </si>
  <si>
    <t xml:space="preserve">21% to 40% </t>
  </si>
  <si>
    <t>DOI approved Continuing Education hours offered by the chapter</t>
  </si>
  <si>
    <t>Conduct an overview of NAHU website at chapter meeting</t>
  </si>
  <si>
    <t>Promoted LPRT to members at least 3 times.</t>
  </si>
  <si>
    <t>Compile a list of local media contacts</t>
  </si>
  <si>
    <t xml:space="preserve">Present NAHU’s “Working with the Media” PowerPoint at a leadership </t>
  </si>
  <si>
    <t>Official Application Information and Instructions</t>
  </si>
  <si>
    <t>Instructions:</t>
  </si>
  <si>
    <t>Due date:</t>
  </si>
  <si>
    <t>Chapter Name:</t>
  </si>
  <si>
    <t>Submitter:</t>
  </si>
  <si>
    <t>Professional Devlopment/Awards</t>
  </si>
  <si>
    <t>Media Relations</t>
  </si>
  <si>
    <t>NAHU Events</t>
  </si>
  <si>
    <t xml:space="preserve">• The official application must be completed, including the scoring for all items. </t>
  </si>
  <si>
    <t xml:space="preserve">• Documentation must accompany the application. </t>
  </si>
  <si>
    <t>• All documentation requirements are listed in the box(es) below each criterion.</t>
  </si>
  <si>
    <t>• Documentation must be organized in the submission to follow the order of the application.</t>
  </si>
  <si>
    <t xml:space="preserve">• The timeframe for the award criteria is April 1 through March 31, unless otherwise stated. </t>
  </si>
  <si>
    <t>• Make a copy of everything you submit for your own records.</t>
  </si>
  <si>
    <t>• Submissions received without an official application will be disqualified.</t>
  </si>
  <si>
    <t xml:space="preserve">• Applications received after the posted due date will not be considered. </t>
  </si>
  <si>
    <r>
      <rPr>
        <b/>
        <u/>
        <sz val="12"/>
        <color theme="1"/>
        <rFont val="Arial"/>
        <family val="2"/>
      </rPr>
      <t>Description:</t>
    </r>
    <r>
      <rPr>
        <u/>
        <sz val="12"/>
        <color theme="1"/>
        <rFont val="Arial"/>
        <family val="2"/>
      </rPr>
      <t xml:space="preserve">  </t>
    </r>
    <r>
      <rPr>
        <sz val="12"/>
        <color theme="1"/>
        <rFont val="Arial"/>
        <family val="2"/>
      </rPr>
      <t>The Pacesetter Award honors local chapters for outstanding achievements and excellence in service to their members, the industry and the public.</t>
    </r>
  </si>
  <si>
    <t>Other - BONUS POINTS (Scored by NAHU Awards Committee)</t>
  </si>
  <si>
    <t>Public Service Project(s)</t>
  </si>
  <si>
    <r>
      <t>BONUS POINTS</t>
    </r>
    <r>
      <rPr>
        <b/>
        <sz val="12"/>
        <rFont val="Arial"/>
        <family val="2"/>
      </rPr>
      <t>: (</t>
    </r>
    <r>
      <rPr>
        <b/>
        <i/>
        <sz val="12"/>
        <rFont val="Arial"/>
        <family val="2"/>
      </rPr>
      <t>Scored by NAHU Awards Committee</t>
    </r>
    <r>
      <rPr>
        <b/>
        <sz val="12"/>
        <rFont val="Arial"/>
        <family val="2"/>
      </rPr>
      <t>)</t>
    </r>
  </si>
  <si>
    <t xml:space="preserve"> Please do not complete this section.</t>
  </si>
  <si>
    <t xml:space="preserve">(max 50 pts) </t>
  </si>
  <si>
    <t>(max 200 pts)</t>
  </si>
  <si>
    <t>SUB-TOTAL (50 possible)</t>
  </si>
  <si>
    <r>
      <t xml:space="preserve">Active Committees </t>
    </r>
    <r>
      <rPr>
        <b/>
        <i/>
        <sz val="12"/>
        <rFont val="Arial"/>
        <family val="2"/>
      </rPr>
      <t xml:space="preserve">(circle all that apply) </t>
    </r>
  </si>
  <si>
    <r>
      <t xml:space="preserve">Membership support of HUPAC </t>
    </r>
    <r>
      <rPr>
        <b/>
        <i/>
        <sz val="10"/>
        <rFont val="Arial"/>
        <family val="2"/>
      </rPr>
      <t xml:space="preserve">(Select one) </t>
    </r>
  </si>
  <si>
    <r>
      <t xml:space="preserve">• Documentation with Board minutes including information about the event and date of the presentation.  
• Event </t>
    </r>
    <r>
      <rPr>
        <b/>
        <sz val="10"/>
        <rFont val="Arial"/>
        <family val="2"/>
      </rPr>
      <t>MUST</t>
    </r>
    <r>
      <rPr>
        <sz val="10"/>
        <rFont val="Arial"/>
        <family val="2"/>
      </rPr>
      <t xml:space="preserve"> have occurred, indicating future event does not count</t>
    </r>
  </si>
  <si>
    <t>Include a link to the Education Foundation on the chapter's website</t>
  </si>
  <si>
    <t>• Provide screen shot of chapter website showing NAHU Education Foundation Logo</t>
  </si>
  <si>
    <r>
      <t xml:space="preserve">• Document each promotion with </t>
    </r>
    <r>
      <rPr>
        <b/>
        <sz val="10"/>
        <rFont val="Arial"/>
        <family val="2"/>
      </rPr>
      <t xml:space="preserve">at least two </t>
    </r>
    <r>
      <rPr>
        <sz val="10"/>
        <rFont val="Arial"/>
        <family val="2"/>
      </rPr>
      <t>of the following items
     o Board minutes
     o Promo flyers
     o Announcements distributed
     o Email blasts (needs to include date of the communication and the distribution list)
     o Website pages and links directing members to the designation information on the website</t>
    </r>
  </si>
  <si>
    <r>
      <t xml:space="preserve">• Provide </t>
    </r>
    <r>
      <rPr>
        <b/>
        <sz val="10"/>
        <rFont val="Arial"/>
        <family val="2"/>
      </rPr>
      <t xml:space="preserve">at least two </t>
    </r>
    <r>
      <rPr>
        <sz val="10"/>
        <rFont val="Arial"/>
        <family val="2"/>
      </rPr>
      <t>of the following items:
     o Promo flyers (needs to include event date)
     o Articles
     o Emails to the membership 
     o Board minutes (needs to include date the event occurred)</t>
    </r>
  </si>
  <si>
    <t>Promoted Brokers Making a Difference to members at least 3 times.</t>
  </si>
  <si>
    <t>Registered attendees at Regional Leadership Conference</t>
  </si>
  <si>
    <t>Professional Development/Awards</t>
  </si>
  <si>
    <t>• This is a special meeting or program presented to the membership.
• This meeting can only be used once for point purposes.
• A legislative “mixer” is not considered to be a legislative content meeting
• Documentation must include a special meeting announcement or chapter newsletter article.</t>
  </si>
  <si>
    <t>x 150 pts =</t>
  </si>
  <si>
    <r>
      <t>Promote the designation</t>
    </r>
    <r>
      <rPr>
        <b/>
        <strike/>
        <sz val="12"/>
        <color rgb="FFFF0000"/>
        <rFont val="Arial"/>
        <family val="2"/>
      </rPr>
      <t xml:space="preserve"> </t>
    </r>
    <r>
      <rPr>
        <b/>
        <sz val="12"/>
        <rFont val="Arial"/>
        <family val="2"/>
      </rPr>
      <t>REBC at least 3 times</t>
    </r>
  </si>
  <si>
    <r>
      <t xml:space="preserve">• </t>
    </r>
    <r>
      <rPr>
        <b/>
        <sz val="12"/>
        <rFont val="Arial"/>
        <family val="2"/>
      </rPr>
      <t>Enter scores in the blue boxes,</t>
    </r>
    <r>
      <rPr>
        <sz val="12"/>
        <rFont val="Arial"/>
        <family val="2"/>
      </rPr>
      <t xml:space="preserve"> everything else will auto-populate.</t>
    </r>
  </si>
  <si>
    <t>Number of Triple Crown Award Winners</t>
  </si>
  <si>
    <t xml:space="preserve">Verified by NAHU. No documentation required. </t>
  </si>
  <si>
    <t xml:space="preserve">Number of LPRT qualifiers </t>
  </si>
  <si>
    <t>TV or radio appearances</t>
  </si>
  <si>
    <r>
      <t>• Documentation</t>
    </r>
    <r>
      <rPr>
        <b/>
        <sz val="10"/>
        <rFont val="Arial"/>
        <family val="2"/>
      </rPr>
      <t xml:space="preserve"> must include ALL </t>
    </r>
    <r>
      <rPr>
        <sz val="10"/>
        <rFont val="Arial"/>
        <family val="2"/>
      </rPr>
      <t>of the following:
    o Copy of the dated survey
    o Survey results</t>
    </r>
  </si>
  <si>
    <t>Verified by NAHU. No documentation required. For your reference, you can view NAHU’s information in the Awards section of the website. Based on a calendar year.</t>
  </si>
  <si>
    <t>Use social media to enhancing the chapter's public presences</t>
  </si>
  <si>
    <t>x 12 pts =</t>
  </si>
  <si>
    <t>THE DEADLINE FOR RECEIPT OF THE APPLICATION AND ALL ITS SUPPORTING DOCUMENTATION IS April 5.</t>
  </si>
  <si>
    <t>Questions?</t>
  </si>
  <si>
    <t>Contact your regional Awards chair.</t>
  </si>
  <si>
    <t>Hosted a local Vanguard event</t>
  </si>
  <si>
    <t xml:space="preserve">     President</t>
  </si>
  <si>
    <t xml:space="preserve">     President-elect</t>
  </si>
  <si>
    <t xml:space="preserve">     Secretary</t>
  </si>
  <si>
    <t xml:space="preserve">     Treasurer</t>
  </si>
  <si>
    <t xml:space="preserve">     Legislative</t>
  </si>
  <si>
    <t>HUPAC</t>
  </si>
  <si>
    <t>Awards</t>
  </si>
  <si>
    <t>Media</t>
  </si>
  <si>
    <t>Vanguard</t>
  </si>
  <si>
    <t>100% of the below board members achieve Triple Crown</t>
  </si>
  <si>
    <t>Additional board members achieving Triple Crown</t>
  </si>
  <si>
    <t xml:space="preserve">Organization of award documentation </t>
  </si>
  <si>
    <t>Pacesetter Awards will be presented to the highest scoring chapters as follows: In each chapter size category an award will be presented to the top highest 50% of the submitted awards in each size category with a minimum of 3 chapters potentially awarded in each size category.
Membership size category as follows: Tiny chapter = 1 to 50 members; Small chapter = 51 to 100 members; Medium chapter = 101 to 175 members; and, Large chapter = 176+ members. The April Membership Report will be used to determine the size category.</t>
  </si>
  <si>
    <t>• Criteria verified by NAHU can be seen on NAHU's website in the "Awards" section.</t>
  </si>
  <si>
    <t>N/A</t>
  </si>
  <si>
    <r>
      <t xml:space="preserve">• Document by providing a copy of the annual report and </t>
    </r>
    <r>
      <rPr>
        <b/>
        <sz val="10"/>
        <rFont val="Arial"/>
        <family val="2"/>
      </rPr>
      <t>ONE</t>
    </r>
    <r>
      <rPr>
        <sz val="10"/>
        <rFont val="Arial"/>
        <family val="2"/>
      </rPr>
      <t xml:space="preserve"> of the following:
     o Screen shot of webpage
     o Copy of newsletter where published,
     o Copy of dated communication. </t>
    </r>
  </si>
  <si>
    <t>• Provide cover page of the Directors and Officers policy with current effective date OR
• Provide dated premium billing with current effective date 
• If D&amp;O is provided by the state chapter the endorsement page must be included listing the local chapter as a covered entity
• Confirm that the dates of the policy period are on the documentation and that those dates are within the current awards year
• If state laws exempt non-paid officers of tax-exempt organizations from liability, must show documentation of such law to eliminate need for coverage
• A comprehensive liability policy will NOT count toward this criterion</t>
  </si>
  <si>
    <t xml:space="preserve">     Silver</t>
  </si>
  <si>
    <t xml:space="preserve">     Gold</t>
  </si>
  <si>
    <t xml:space="preserve">     Platinum</t>
  </si>
  <si>
    <t xml:space="preserve">     Professional Development</t>
  </si>
  <si>
    <t xml:space="preserve">     Awards</t>
  </si>
  <si>
    <t xml:space="preserve">     HUPAC</t>
  </si>
  <si>
    <t xml:space="preserve">     Media</t>
  </si>
  <si>
    <t xml:space="preserve">     Vanguard</t>
  </si>
  <si>
    <t xml:space="preserve">     Membership Recruitment</t>
  </si>
  <si>
    <r>
      <t xml:space="preserve">• Submit original cover
• </t>
    </r>
    <r>
      <rPr>
        <b/>
        <sz val="10"/>
        <rFont val="Arial"/>
        <family val="2"/>
      </rPr>
      <t>Month and year must be printed on the newsletter</t>
    </r>
    <r>
      <rPr>
        <sz val="10"/>
        <rFont val="Arial"/>
        <family val="2"/>
      </rPr>
      <t xml:space="preserve">
• If newsletter is electronic, submit a hard copy including </t>
    </r>
    <r>
      <rPr>
        <b/>
        <sz val="10"/>
        <rFont val="Arial"/>
        <family val="2"/>
      </rPr>
      <t>ALL</t>
    </r>
    <r>
      <rPr>
        <sz val="10"/>
        <rFont val="Arial"/>
        <family val="2"/>
      </rPr>
      <t xml:space="preserve"> pages
• Web-based newsletters must include the web address of the newsletter
• Emailed newsletters must include cover page showing the date it was emailed
• Single page newsletters included in the state chapter's newletter are acceptable for single page points</t>
    </r>
  </si>
  <si>
    <t>Maintain active email and/or text distribution to membership</t>
  </si>
  <si>
    <t>• Submit a portion of the text or email distribution list</t>
  </si>
  <si>
    <r>
      <t>• Provide a copy of document
• Must be published on chapter website, email or in a newsletter
    o</t>
    </r>
    <r>
      <rPr>
        <b/>
        <sz val="10"/>
        <rFont val="Arial"/>
        <family val="2"/>
      </rPr>
      <t xml:space="preserve"> Online submissions</t>
    </r>
    <r>
      <rPr>
        <sz val="10"/>
        <rFont val="Arial"/>
        <family val="2"/>
      </rPr>
      <t>-provide password if needed to view the document
• Budget must be current and cover at least part of the current awards year
• The provided budget</t>
    </r>
    <r>
      <rPr>
        <b/>
        <sz val="10"/>
        <rFont val="Arial"/>
        <family val="2"/>
      </rPr>
      <t xml:space="preserve"> must be approved and documented with minutes. </t>
    </r>
  </si>
  <si>
    <t>SUB-TOTAL (695 possible)</t>
  </si>
  <si>
    <t>SUB-TOTAL (510 possible)</t>
  </si>
  <si>
    <r>
      <t xml:space="preserve">Number of NAHU-sponsored classroom certificaton programs or NAHU Live CE programs hosted </t>
    </r>
    <r>
      <rPr>
        <b/>
        <i/>
        <sz val="12"/>
        <rFont val="Arial"/>
        <family val="2"/>
      </rPr>
      <t xml:space="preserve">(Select one only) </t>
    </r>
  </si>
  <si>
    <r>
      <t xml:space="preserve">Net membership increase </t>
    </r>
    <r>
      <rPr>
        <b/>
        <i/>
        <sz val="12"/>
        <rFont val="Arial"/>
        <family val="2"/>
      </rPr>
      <t xml:space="preserve">(Select one)  </t>
    </r>
    <r>
      <rPr>
        <b/>
        <sz val="12"/>
        <rFont val="Arial"/>
        <family val="2"/>
      </rPr>
      <t xml:space="preserve"> </t>
    </r>
  </si>
  <si>
    <t>• Points are based on documentation for each meeting claimed
• Documentation should include copies of board minutes
• Strategic planning sessions do not qualify for this criterion
• Teleconferences are acceptable</t>
  </si>
  <si>
    <t xml:space="preserve">• Provide a copy of the state's strategic planning meeting minutes listing the names of the attendees. No credit will be given if the documentation does not specify that the meeting was Strategic Planning.  Leadership training does not qualify for this item. </t>
  </si>
  <si>
    <r>
      <t xml:space="preserve">• Documentation must include </t>
    </r>
    <r>
      <rPr>
        <b/>
        <sz val="10"/>
        <rFont val="Arial"/>
        <family val="2"/>
      </rPr>
      <t>at least two</t>
    </r>
    <r>
      <rPr>
        <sz val="10"/>
        <rFont val="Arial"/>
        <family val="2"/>
      </rPr>
      <t xml:space="preserve"> of the following for each meeting claimed:
     o Newsletter article
     o Flyers
     o Post-Board minutes
     o Web postings
• Special meetings do not qualify as one of the local membership meetings
• Events and activities are only counted once</t>
    </r>
  </si>
  <si>
    <t>• Facebook, LinkedIn, Twitter, Instagram, YouTube or other video streaming platform
• Screen shot of social media page OR link to post
• Additional points per application each time NAHU content is tagged
• Document with a screen shot of each qualifying post (multiple posts per page are OK), or link to post.
• Additional points per application for each chapter/industry related post
• Document the additional applications with screen shot of each qualifying post (multiple posts per page are OK)</t>
  </si>
  <si>
    <t>2020 NAHU PACESETTER AWARD</t>
  </si>
  <si>
    <r>
      <t xml:space="preserve">   • Applications must be submitted to </t>
    </r>
    <r>
      <rPr>
        <b/>
        <sz val="12"/>
        <rFont val="Arial"/>
        <family val="2"/>
      </rPr>
      <t>AWARDS@NAHU.ORG</t>
    </r>
    <r>
      <rPr>
        <sz val="12"/>
        <rFont val="Arial"/>
        <family val="2"/>
      </rPr>
      <t xml:space="preserve"> via Dropbox or other file            share program. </t>
    </r>
  </si>
  <si>
    <r>
      <t xml:space="preserve">• Applications must be submitted to </t>
    </r>
    <r>
      <rPr>
        <b/>
        <sz val="12"/>
        <rFont val="Arial"/>
        <family val="2"/>
      </rPr>
      <t>AWARDS@NAHU.ORG</t>
    </r>
    <r>
      <rPr>
        <sz val="12"/>
        <rFont val="Arial"/>
        <family val="2"/>
      </rPr>
      <t xml:space="preserve"> via Dropbox or other file share program. </t>
    </r>
  </si>
  <si>
    <t>Board officers participated in NAHU officer training modules in NAHUvision</t>
  </si>
  <si>
    <r>
      <t>•</t>
    </r>
    <r>
      <rPr>
        <b/>
        <sz val="10"/>
        <rFont val="Arial"/>
        <family val="2"/>
      </rPr>
      <t xml:space="preserve"> Must be </t>
    </r>
    <r>
      <rPr>
        <sz val="10"/>
        <rFont val="Arial"/>
        <family val="2"/>
      </rPr>
      <t xml:space="preserve">a special event offering multiple CE credits and is </t>
    </r>
    <r>
      <rPr>
        <b/>
        <sz val="10"/>
        <rFont val="Arial"/>
        <family val="2"/>
      </rPr>
      <t>NOT</t>
    </r>
    <r>
      <rPr>
        <sz val="10"/>
        <rFont val="Arial"/>
        <family val="2"/>
      </rPr>
      <t xml:space="preserve"> a legislative conference or a regular membership meeting.
• Documentation must include </t>
    </r>
    <r>
      <rPr>
        <b/>
        <sz val="10"/>
        <rFont val="Arial"/>
        <family val="2"/>
      </rPr>
      <t>at least two</t>
    </r>
    <r>
      <rPr>
        <sz val="10"/>
        <rFont val="Arial"/>
        <family val="2"/>
      </rPr>
      <t xml:space="preserve"> of the following:
     o P</t>
    </r>
    <r>
      <rPr>
        <sz val="10"/>
        <rFont val="Arial"/>
        <family val="2"/>
      </rPr>
      <t>ost Board Meeting Minutes
     o Flyers or Announcements
     o Published Agenda or Program
     o CE Certifications
     o Newsletter announcement(s)
     o Registration Forms or list of attendees</t>
    </r>
  </si>
  <si>
    <r>
      <t>•</t>
    </r>
    <r>
      <rPr>
        <b/>
        <sz val="10"/>
        <rFont val="Arial"/>
        <family val="2"/>
      </rPr>
      <t xml:space="preserve"> Must be seperate from regularly scheduled board meetings and open to members.</t>
    </r>
    <r>
      <rPr>
        <sz val="10"/>
        <rFont val="Arial"/>
        <family val="2"/>
      </rPr>
      <t xml:space="preserve">
• Documentation must include </t>
    </r>
    <r>
      <rPr>
        <b/>
        <sz val="10"/>
        <rFont val="Arial"/>
        <family val="2"/>
      </rPr>
      <t>at least two</t>
    </r>
    <r>
      <rPr>
        <sz val="10"/>
        <rFont val="Arial"/>
        <family val="2"/>
      </rPr>
      <t xml:space="preserve"> of the following:
     o P</t>
    </r>
    <r>
      <rPr>
        <sz val="10"/>
        <rFont val="Arial"/>
        <family val="2"/>
      </rPr>
      <t>ost Board Meeting Minutes
     o Flyers or Announcements
     o Published Agenda or Program with strategic planning content
     o Newsletter announcement(s)
     o Registration Forms or list of attendees</t>
    </r>
  </si>
  <si>
    <r>
      <t xml:space="preserve">• Must be a special event – does not coincide with regular monthly meetings
• Documentation must include </t>
    </r>
    <r>
      <rPr>
        <b/>
        <sz val="10"/>
        <rFont val="Arial"/>
        <family val="2"/>
      </rPr>
      <t>at least two</t>
    </r>
    <r>
      <rPr>
        <sz val="10"/>
        <rFont val="Arial"/>
        <family val="2"/>
      </rPr>
      <t xml:space="preserve"> of the following:
     o P</t>
    </r>
    <r>
      <rPr>
        <sz val="10"/>
        <rFont val="Arial"/>
        <family val="2"/>
      </rPr>
      <t>ost Board Meeting Minutes
     o Flyers or Announcements
     o Published Agenda or Program
     o Newsletter announcement(s)</t>
    </r>
  </si>
  <si>
    <t>• Documentation must include one the following:
     o Treasurer’s report
     o Cleared checks (front and back) presented to organization
     o Board minutes
     o Letters from the project recipient that include dates and the amounts contributed 
     o Newsletter articles
• All projects must be completed within the awards year
• Donations to the NAHU Education Foundation qualify for this item.</t>
  </si>
  <si>
    <r>
      <t xml:space="preserve">• Document multiple communications to members regarding the value of designations program and encourage to participate
• Document with </t>
    </r>
    <r>
      <rPr>
        <b/>
        <sz val="10"/>
        <rFont val="Arial"/>
        <family val="2"/>
      </rPr>
      <t xml:space="preserve">at least two </t>
    </r>
    <r>
      <rPr>
        <sz val="10"/>
        <rFont val="Arial"/>
        <family val="2"/>
      </rPr>
      <t>types of distribution
     o Social media
     o Promo flyers
     o Newsletters
     o Email blasts (needs to include date of the communication and the distribution list)
     o Website pages and links directing members to the designation information on the website</t>
    </r>
  </si>
  <si>
    <t>• Document with a flyer with course name, course number, course date and number of CE hours AND at least two of the following items:
• Copy of approved course CE Certification (vouchers are not acceptable)
• Sign-in sheets
• Agenda
• Newsletters
• Post event board meeting minutes showing that the event actually occurred</t>
  </si>
  <si>
    <r>
      <t xml:space="preserve">• Document each promotion with </t>
    </r>
    <r>
      <rPr>
        <b/>
        <sz val="10"/>
        <rFont val="Arial"/>
        <family val="2"/>
      </rPr>
      <t xml:space="preserve">at least two </t>
    </r>
    <r>
      <rPr>
        <sz val="10"/>
        <rFont val="Arial"/>
        <family val="2"/>
      </rPr>
      <t>types of distribution
     o Social media
     o Promo flyers
     o Newsletters
     o Email blasts (needs to include date of the communication and the distribution list)
     o Website pages and links directing members to the designation information on the website</t>
    </r>
  </si>
  <si>
    <t>• Provide any of the following:
     o Written acknowledgement from station
     o Board minutes discussing the event
     o A link the appearance on the website</t>
  </si>
  <si>
    <t>Provide an Education Foundation updated at a regular board meeting</t>
  </si>
  <si>
    <t>SUB-TOTAL (455 possible)</t>
  </si>
  <si>
    <t>Establish/maintain program for new members</t>
  </si>
  <si>
    <t>Membership Chair Training</t>
  </si>
  <si>
    <t>eCommerce Training</t>
  </si>
  <si>
    <t>(max 30 pts)</t>
  </si>
  <si>
    <r>
      <t xml:space="preserve">Have an active membership campaign </t>
    </r>
    <r>
      <rPr>
        <b/>
        <i/>
        <sz val="12"/>
        <rFont val="Arial"/>
        <family val="2"/>
      </rPr>
      <t>(select all that apply)</t>
    </r>
  </si>
  <si>
    <t>One-day blitz</t>
  </si>
  <si>
    <t>Ongoing membership campaign (3-6 months)</t>
  </si>
  <si>
    <t>Recruitment materials</t>
  </si>
  <si>
    <t>Active retention efforts</t>
  </si>
  <si>
    <t>Verified by NAHU. No documentation required. * Video trainings on NAHUvision website</t>
  </si>
  <si>
    <t>• Includes print and broadcast media
     o List MUST include ALL of the following:
     o Contact name
     o Name of organization
     o Email address or mailing address
• Incomplete listings will not receive credit</t>
  </si>
  <si>
    <t>• Provide letter(s) written by a member for the chapter and lists the state association
• Provide to who the letter(s) were addressed
• Duplicate mailings or submissions do not count for points.
• If the chapter or NAHU were not inlcuded, provide the original Letter to the Editor.
• Contact Sitting member of NAHU Media Relations Committee for clarification of each item.</t>
  </si>
  <si>
    <t>• Provide article(s) written by a member for the  chapter and lists the association
• Provide to whom the article(s) were addressed
• Duplicate mailings or submissions do not count for points.
• If the chapter or NAHU were not inlcuded, provide the original Op-ed article.
• Contact Sitting member of NAHU Media Relations Committee for clarification of each item.</t>
  </si>
  <si>
    <r>
      <t xml:space="preserve">• Provide press release(s) written by a member for the chapter and lists the state association
• Provide to whom the press release(s) were addressed
• Duplicate mailings or submissions do not count for points.
• Meeting announcements do not count as press releases. 
• Contact Sitting member of NAHU Media Relations Committee for clarification of each item.                • </t>
    </r>
    <r>
      <rPr>
        <sz val="10"/>
        <rFont val="Arial"/>
        <family val="2"/>
      </rPr>
      <t>If the chapter or NAHU were not inlcuded, provide the original press release.</t>
    </r>
  </si>
  <si>
    <t>• “Press Hits” are articles published in newspapers or other printed media. 
• Articles printed in regular newsletter or publications are preferred
• Must include the name and date of the publication
• Copies obtained via publication website must include publication’s name and date
• Items in ABS and Health Underwriter newsletters will not be counted for points</t>
  </si>
  <si>
    <t>Local Membership and Member Experience Chair Training</t>
  </si>
  <si>
    <t>Member Experience Chair Training</t>
  </si>
  <si>
    <t>x 50 pts =</t>
  </si>
  <si>
    <t xml:space="preserve">     Membership Experience</t>
  </si>
  <si>
    <t>recruit new agents into industry</t>
  </si>
  <si>
    <t>Established or continued a New Agent Outreach Program to mentor and</t>
  </si>
  <si>
    <t>distributed at events or meetings</t>
  </si>
  <si>
    <t>Conducted a Member Needs Survey – separate from evaluation sheets</t>
  </si>
  <si>
    <r>
      <t xml:space="preserve">Membership support of State PAC 01/01 - 12/31 </t>
    </r>
    <r>
      <rPr>
        <b/>
        <i/>
        <sz val="10"/>
        <rFont val="Arial"/>
        <family val="2"/>
      </rPr>
      <t xml:space="preserve">(Select one) </t>
    </r>
  </si>
  <si>
    <t>• Provide a list of state PAC contributors AND total contribution amounts from your State PAC committee,
• Print pages and highlight local chapter members</t>
  </si>
  <si>
    <t>SUB-TOTAL (700 possible)</t>
  </si>
  <si>
    <r>
      <t xml:space="preserve">• Documentation should include proof of promotion </t>
    </r>
    <r>
      <rPr>
        <b/>
        <sz val="10"/>
        <rFont val="Arial"/>
        <family val="2"/>
      </rPr>
      <t xml:space="preserve">and at least two </t>
    </r>
    <r>
      <rPr>
        <sz val="10"/>
        <rFont val="Arial"/>
        <family val="2"/>
      </rPr>
      <t xml:space="preserve">of the following for each project claimed:
o Newsletter articles     o Letter from organization      o Board reports
o Media coverage          o Social media activity         o Announcements to the membership
o Website coverage       o Meeting announcement
• At least one project </t>
    </r>
    <r>
      <rPr>
        <b/>
        <sz val="10"/>
        <rFont val="Arial"/>
        <family val="2"/>
      </rPr>
      <t>must include</t>
    </r>
    <r>
      <rPr>
        <sz val="10"/>
        <rFont val="Arial"/>
        <family val="2"/>
      </rPr>
      <t xml:space="preserve"> active membership involvement
• Documentation </t>
    </r>
    <r>
      <rPr>
        <b/>
        <sz val="10"/>
        <rFont val="Arial"/>
        <family val="2"/>
      </rPr>
      <t>must include</t>
    </r>
    <r>
      <rPr>
        <sz val="10"/>
        <rFont val="Arial"/>
        <family val="2"/>
      </rPr>
      <t xml:space="preserve"> project dates, involved committee members and how the membership participated
• Canceled checks </t>
    </r>
    <r>
      <rPr>
        <b/>
        <sz val="10"/>
        <rFont val="Arial"/>
        <family val="2"/>
      </rPr>
      <t>ARE NOT</t>
    </r>
    <r>
      <rPr>
        <sz val="10"/>
        <rFont val="Arial"/>
        <family val="2"/>
      </rPr>
      <t xml:space="preserve"> enough documentation
• Photographs are not considered documentation unless included in a printed format with captions and an accompanying article describing the event and identifying people in the photo</t>
    </r>
  </si>
  <si>
    <t>• Document each campaign claimed with one of the following items.
     o Promotional materials and reports of the outcome (all campaigns) 
     o Length of time of campaign (Ongoing membership campaign 3-6 months)
     o Date of the event (One-day blitz)
     o Board minutes</t>
  </si>
  <si>
    <r>
      <t xml:space="preserve">• Document </t>
    </r>
    <r>
      <rPr>
        <b/>
        <sz val="10"/>
        <rFont val="Arial"/>
        <family val="2"/>
      </rPr>
      <t>with BOTH</t>
    </r>
    <r>
      <rPr>
        <sz val="10"/>
        <rFont val="Arial"/>
        <family val="2"/>
      </rPr>
      <t xml:space="preserve"> of the following:
     o Event Board minutes
     o Announcements or promotional flyers
</t>
    </r>
    <r>
      <rPr>
        <b/>
        <sz val="10"/>
        <rFont val="Arial"/>
        <family val="2"/>
      </rPr>
      <t>NOTE</t>
    </r>
    <r>
      <rPr>
        <sz val="10"/>
        <rFont val="Arial"/>
        <family val="2"/>
      </rPr>
      <t>: If campaign or contest, it must last 3-6 months – can span two awards years however must start in the current awards year period.</t>
    </r>
  </si>
  <si>
    <r>
      <t xml:space="preserve">Percentage of membership enrolled in NAHU’s bank draft program </t>
    </r>
    <r>
      <rPr>
        <b/>
        <i/>
        <sz val="12"/>
        <rFont val="Arial"/>
        <family val="2"/>
      </rPr>
      <t xml:space="preserve">(Select one) </t>
    </r>
  </si>
  <si>
    <t>• President
• President-elect
• Secretary
• Treasurer
• Legislative Chair
• Membership Chair
• Member Experience Chair
• Professional Development
(One person may hold up to two positions and still be eligible for points)
Verified by NAHU. No documentation required.</t>
  </si>
  <si>
    <t>Held a Local Chapter Recognition event for chapter award recipients, new REBC designees, membership recuriters, HUPAC doners &amp; LPRT qualifiers</t>
  </si>
  <si>
    <t>• NAHU-sponsored certification programs are:
     o Benefit Account Manager              o Benefit Technology
     o Consumer Directed Healthcare      o Medicare
     o Self Funded                                 o Advanced Self Funded
     o PPACA                                       o Voluntary
     o Wellness
• Provide the following items
     o Promo flyers – include date, location and type of audience
     o Board minutes</t>
  </si>
  <si>
    <t>SUB-TOTAL (720 possible)</t>
  </si>
  <si>
    <t>Participation on State Chapter Leadership Calls</t>
  </si>
  <si>
    <t>3 calls</t>
  </si>
  <si>
    <t>6 calls</t>
  </si>
  <si>
    <t>1 x 35 pts =</t>
  </si>
  <si>
    <t>9 calls</t>
  </si>
  <si>
    <t>1 x 45 pts =</t>
  </si>
  <si>
    <t>10-12 calls</t>
  </si>
  <si>
    <t>• Document with minutes from the calls.</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</si>
</sst>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0"/>
      <name val="Arial"/>
    </font>
    <font>
      <sz val="10"/>
      <name val="Arial"/>
      <family val="2"/>
    </font>
    <font>
      <b/>
      <sz val="12"/>
      <name val="Arial"/>
      <family val="2"/>
    </font>
    <font>
      <sz val="12"/>
      <name val="Arial"/>
      <family val="2"/>
    </font>
    <font>
      <b/>
      <sz val="14"/>
      <name val="Arial"/>
      <family val="2"/>
    </font>
    <font>
      <sz val="10"/>
      <color indexed="18"/>
      <name val="Arial"/>
      <family val="2"/>
    </font>
    <font>
      <b/>
      <sz val="12"/>
      <color indexed="18"/>
      <name val="Arial"/>
      <family val="2"/>
    </font>
    <font>
      <sz val="8"/>
      <name val="Arial"/>
      <family val="2"/>
    </font>
    <font>
      <b/>
      <u/>
      <sz val="12"/>
      <name val="Arial"/>
      <family val="2"/>
    </font>
    <font>
      <u/>
      <sz val="10"/>
      <color indexed="12"/>
      <name val="Arial"/>
      <family val="2"/>
    </font>
    <font>
      <u/>
      <sz val="12"/>
      <color indexed="12"/>
      <name val="Arial"/>
      <family val="2"/>
    </font>
    <font>
      <sz val="10"/>
      <name val="Arial"/>
      <family val="2"/>
    </font>
    <font>
      <b/>
      <i/>
      <sz val="12"/>
      <name val="Arial"/>
      <family val="2"/>
    </font>
    <font>
      <sz val="10"/>
      <name val="Arial"/>
      <family val="2"/>
    </font>
    <font>
      <sz val="14"/>
      <name val="Arial"/>
      <family val="2"/>
    </font>
    <font>
      <u/>
      <sz val="10"/>
      <color indexed="12"/>
      <name val="Arial"/>
      <family val="2"/>
    </font>
    <font>
      <sz val="11"/>
      <color theme="1"/>
      <name val="Calibri"/>
      <family val="2"/>
      <scheme val="minor"/>
    </font>
    <font>
      <b/>
      <sz val="10"/>
      <name val="Arial"/>
      <family val="2"/>
    </font>
    <font>
      <b/>
      <i/>
      <sz val="10"/>
      <name val="Arial"/>
      <family val="2"/>
    </font>
    <font>
      <u/>
      <sz val="10"/>
      <color theme="11"/>
      <name val="Arial"/>
      <family val="2"/>
    </font>
    <font>
      <b/>
      <sz val="12"/>
      <color rgb="FFFF0000"/>
      <name val="Arial"/>
      <family val="2"/>
    </font>
    <font>
      <b/>
      <sz val="18"/>
      <color indexed="18"/>
      <name val="Arial"/>
      <family val="2"/>
    </font>
    <font>
      <i/>
      <sz val="12"/>
      <name val="Arial"/>
      <family val="2"/>
    </font>
    <font>
      <b/>
      <u/>
      <sz val="14"/>
      <name val="Arial"/>
      <family val="2"/>
    </font>
    <font>
      <u/>
      <sz val="12"/>
      <color theme="1"/>
      <name val="Arial"/>
      <family val="2"/>
    </font>
    <font>
      <sz val="12"/>
      <color theme="1"/>
      <name val="Arial"/>
      <family val="2"/>
    </font>
    <font>
      <b/>
      <u/>
      <sz val="12"/>
      <color theme="1"/>
      <name val="Arial"/>
      <family val="2"/>
    </font>
    <font>
      <b/>
      <sz val="12"/>
      <color theme="1"/>
      <name val="Arial"/>
      <family val="2"/>
    </font>
    <font>
      <b/>
      <strike/>
      <sz val="12"/>
      <color rgb="FFFF0000"/>
      <name val="Arial"/>
      <family val="2"/>
    </font>
    <font>
      <b/>
      <sz val="11"/>
      <name val="Arial"/>
      <family val="2"/>
    </font>
    <font>
      <sz val="11"/>
      <name val="Arial"/>
      <family val="2"/>
    </font>
  </fonts>
  <fills count="4">
    <fill>
      <patternFill patternType="none"/>
    </fill>
    <fill>
      <patternFill patternType="gray125"/>
    </fill>
    <fill>
      <patternFill patternType="solid">
        <fgColor rgb="FFCCFFFF"/>
        <bgColor indexed="64"/>
      </patternFill>
    </fill>
    <fill>
      <patternFill patternType="solid">
        <fgColor rgb="FFFFFF00"/>
        <bgColor indexed="64"/>
      </patternFill>
    </fill>
  </fills>
  <borders count="7">
    <border>
      <left/>
      <right/>
      <top/>
      <bottom/>
      <diagonal/>
    </border>
    <border>
      <left/>
      <right/>
      <top/>
      <bottom style="thin">
        <color auto="1"/>
      </bottom>
      <diagonal/>
    </border>
    <border>
      <left/>
      <right/>
      <top style="thin">
        <color auto="1"/>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style="thin">
        <color indexed="64"/>
      </right>
      <top/>
      <bottom style="thin">
        <color auto="1"/>
      </bottom>
      <diagonal/>
    </border>
    <border>
      <left style="thin">
        <color indexed="64"/>
      </left>
      <right/>
      <top/>
      <bottom/>
      <diagonal/>
    </border>
  </borders>
  <cellStyleXfs count="12">
    <xf numFmtId="0" fontId="0" fillId="0" borderId="0"/>
    <xf numFmtId="0" fontId="9"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3" fillId="0" borderId="0"/>
    <xf numFmtId="0" fontId="11" fillId="0" borderId="0"/>
    <xf numFmtId="0" fontId="16" fillId="0" borderId="0"/>
    <xf numFmtId="9" fontId="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82">
    <xf numFmtId="0" fontId="0" fillId="0" borderId="0" xfId="0"/>
    <xf numFmtId="0" fontId="0" fillId="0" borderId="0" xfId="0" applyAlignment="1">
      <alignment horizontal="center"/>
    </xf>
    <xf numFmtId="0" fontId="0" fillId="0" borderId="0" xfId="0" applyAlignment="1">
      <alignment horizontal="right"/>
    </xf>
    <xf numFmtId="0" fontId="0" fillId="0" borderId="0" xfId="0" quotePrefix="1"/>
    <xf numFmtId="0" fontId="2" fillId="0" borderId="0" xfId="0" applyFont="1"/>
    <xf numFmtId="1" fontId="2" fillId="0" borderId="0" xfId="0" applyNumberFormat="1" applyFont="1" applyAlignment="1">
      <alignment horizontal="center"/>
    </xf>
    <xf numFmtId="1" fontId="2"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0" fillId="0" borderId="0" xfId="0" applyBorder="1" applyAlignment="1">
      <alignment horizontal="right"/>
    </xf>
    <xf numFmtId="0" fontId="2" fillId="0" borderId="0" xfId="0" applyFont="1" applyAlignment="1">
      <alignment horizontal="left"/>
    </xf>
    <xf numFmtId="0" fontId="2" fillId="0" borderId="0" xfId="0" applyFont="1" applyAlignment="1">
      <alignment horizontal="right"/>
    </xf>
    <xf numFmtId="0" fontId="6" fillId="0" borderId="0" xfId="0" applyFont="1" applyBorder="1" applyAlignment="1">
      <alignment horizontal="left"/>
    </xf>
    <xf numFmtId="0" fontId="6" fillId="0" borderId="0" xfId="0" applyFont="1" applyBorder="1" applyAlignment="1">
      <alignment horizontal="center"/>
    </xf>
    <xf numFmtId="0" fontId="0" fillId="0" borderId="0" xfId="0" applyBorder="1"/>
    <xf numFmtId="0" fontId="8" fillId="0" borderId="0" xfId="0" applyFont="1" applyAlignment="1">
      <alignment horizontal="left"/>
    </xf>
    <xf numFmtId="0" fontId="2" fillId="0" borderId="0" xfId="0" applyFont="1" applyBorder="1" applyAlignment="1">
      <alignment horizontal="center"/>
    </xf>
    <xf numFmtId="1" fontId="11" fillId="0" borderId="0" xfId="0" applyNumberFormat="1" applyFont="1" applyBorder="1" applyAlignment="1">
      <alignment horizontal="center"/>
    </xf>
    <xf numFmtId="1" fontId="6" fillId="0" borderId="0" xfId="0" applyNumberFormat="1" applyFont="1" applyAlignment="1">
      <alignment horizontal="center"/>
    </xf>
    <xf numFmtId="1" fontId="6" fillId="0" borderId="1" xfId="0" applyNumberFormat="1" applyFont="1" applyBorder="1" applyAlignment="1">
      <alignment horizontal="center"/>
    </xf>
    <xf numFmtId="0" fontId="12" fillId="0" borderId="0" xfId="0" applyFont="1" applyAlignment="1">
      <alignment horizontal="right"/>
    </xf>
    <xf numFmtId="0" fontId="11" fillId="0" borderId="0" xfId="0" applyFont="1" applyAlignment="1">
      <alignment horizontal="right"/>
    </xf>
    <xf numFmtId="0" fontId="11" fillId="0" borderId="0" xfId="0" applyFont="1"/>
    <xf numFmtId="0" fontId="11" fillId="0" borderId="0" xfId="0" quotePrefix="1" applyFont="1"/>
    <xf numFmtId="1" fontId="2" fillId="2" borderId="1" xfId="0" applyNumberFormat="1" applyFont="1" applyFill="1" applyBorder="1" applyAlignment="1" applyProtection="1">
      <alignment horizontal="center"/>
      <protection locked="0"/>
    </xf>
    <xf numFmtId="0" fontId="2" fillId="0" borderId="0" xfId="0" applyFont="1" applyAlignment="1">
      <alignment horizontal="center"/>
    </xf>
    <xf numFmtId="0" fontId="4" fillId="0" borderId="0" xfId="0" applyFont="1" applyAlignment="1">
      <alignment horizontal="center"/>
    </xf>
    <xf numFmtId="0" fontId="4" fillId="0" borderId="0" xfId="0" applyFont="1"/>
    <xf numFmtId="0" fontId="14" fillId="0" borderId="0" xfId="0" applyFont="1"/>
    <xf numFmtId="1" fontId="4" fillId="0" borderId="0" xfId="0" applyNumberFormat="1" applyFont="1" applyAlignment="1">
      <alignment horizontal="center"/>
    </xf>
    <xf numFmtId="0" fontId="14" fillId="0" borderId="0" xfId="0" applyFont="1" applyAlignment="1">
      <alignment horizontal="right"/>
    </xf>
    <xf numFmtId="0" fontId="2" fillId="0" borderId="0" xfId="0" quotePrefix="1" applyFont="1"/>
    <xf numFmtId="0" fontId="0" fillId="0" borderId="0" xfId="0" applyFont="1" applyAlignment="1">
      <alignment horizontal="center"/>
    </xf>
    <xf numFmtId="0" fontId="0" fillId="0" borderId="0" xfId="0" applyFont="1" applyAlignment="1">
      <alignment horizontal="right"/>
    </xf>
    <xf numFmtId="1" fontId="17" fillId="0" borderId="0" xfId="0" applyNumberFormat="1" applyFont="1" applyBorder="1" applyAlignment="1">
      <alignment horizontal="center"/>
    </xf>
    <xf numFmtId="0" fontId="0" fillId="0" borderId="0" xfId="0" applyFont="1"/>
    <xf numFmtId="0" fontId="0" fillId="0" borderId="0" xfId="0" applyFont="1" applyBorder="1" applyAlignment="1">
      <alignment horizontal="left" wrapText="1"/>
    </xf>
    <xf numFmtId="0" fontId="0" fillId="0" borderId="4" xfId="0" applyBorder="1" applyAlignment="1">
      <alignment wrapText="1"/>
    </xf>
    <xf numFmtId="1" fontId="2" fillId="0" borderId="4" xfId="0" applyNumberFormat="1" applyFont="1" applyBorder="1" applyAlignment="1">
      <alignment horizontal="center"/>
    </xf>
    <xf numFmtId="0" fontId="2" fillId="0" borderId="0" xfId="0" applyFont="1" applyAlignment="1">
      <alignment horizontal="center"/>
    </xf>
    <xf numFmtId="0" fontId="2" fillId="0" borderId="0" xfId="0" applyFont="1" applyFill="1" applyAlignment="1">
      <alignment horizontal="right"/>
    </xf>
    <xf numFmtId="0" fontId="3" fillId="0" borderId="0" xfId="0" applyFont="1" applyAlignment="1">
      <alignment horizontal="left"/>
    </xf>
    <xf numFmtId="0" fontId="2" fillId="0" borderId="0" xfId="0" applyFont="1" applyAlignment="1">
      <alignment horizontal="center"/>
    </xf>
    <xf numFmtId="1" fontId="2" fillId="0" borderId="0" xfId="0" applyNumberFormat="1" applyFont="1" applyFill="1" applyBorder="1" applyAlignment="1" applyProtection="1">
      <alignment horizontal="center"/>
      <protection locked="0"/>
    </xf>
    <xf numFmtId="0" fontId="0" fillId="0" borderId="0" xfId="0" applyFill="1" applyBorder="1" applyProtection="1">
      <protection locked="0"/>
    </xf>
    <xf numFmtId="0" fontId="2" fillId="0" borderId="0" xfId="0" applyFont="1" applyBorder="1" applyAlignment="1">
      <alignment horizontal="right"/>
    </xf>
    <xf numFmtId="0" fontId="2" fillId="0" borderId="0" xfId="0" applyFont="1" applyFill="1"/>
    <xf numFmtId="0" fontId="2" fillId="0" borderId="0" xfId="0" applyFont="1" applyAlignment="1">
      <alignment horizontal="center"/>
    </xf>
    <xf numFmtId="0" fontId="11" fillId="0" borderId="4" xfId="0" applyFont="1" applyBorder="1" applyAlignment="1">
      <alignment wrapText="1"/>
    </xf>
    <xf numFmtId="0" fontId="3" fillId="0" borderId="0" xfId="0" applyFont="1" applyAlignment="1">
      <alignment horizontal="center"/>
    </xf>
    <xf numFmtId="0" fontId="3" fillId="0" borderId="0" xfId="0" applyFont="1"/>
    <xf numFmtId="0" fontId="11" fillId="0" borderId="0" xfId="0" applyFont="1" applyAlignment="1">
      <alignment horizontal="center"/>
    </xf>
    <xf numFmtId="1" fontId="3" fillId="0" borderId="0" xfId="0" applyNumberFormat="1" applyFont="1" applyBorder="1" applyAlignment="1">
      <alignment horizontal="center"/>
    </xf>
    <xf numFmtId="0" fontId="17" fillId="0" borderId="0" xfId="0" applyFont="1"/>
    <xf numFmtId="0" fontId="17" fillId="0" borderId="0" xfId="0" applyFont="1" applyAlignment="1">
      <alignment horizontal="right"/>
    </xf>
    <xf numFmtId="0" fontId="17" fillId="0" borderId="0" xfId="0" applyFont="1" applyAlignment="1">
      <alignment horizontal="center"/>
    </xf>
    <xf numFmtId="0" fontId="17" fillId="0" borderId="0" xfId="0" quotePrefix="1" applyFont="1"/>
    <xf numFmtId="0" fontId="12" fillId="0" borderId="0" xfId="0" applyFont="1" applyAlignment="1">
      <alignment vertical="top"/>
    </xf>
    <xf numFmtId="0" fontId="4" fillId="0" borderId="0" xfId="0" applyFont="1" applyAlignment="1">
      <alignment horizontal="right"/>
    </xf>
    <xf numFmtId="0" fontId="2" fillId="0" borderId="0" xfId="0" applyFont="1" applyAlignment="1">
      <alignment horizontal="left" indent="8"/>
    </xf>
    <xf numFmtId="0" fontId="3" fillId="0" borderId="0" xfId="0" applyFont="1" applyAlignment="1">
      <alignment horizontal="right"/>
    </xf>
    <xf numFmtId="0" fontId="8" fillId="0" borderId="0" xfId="0" applyFont="1" applyBorder="1" applyAlignment="1">
      <alignment horizontal="left"/>
    </xf>
    <xf numFmtId="0" fontId="3" fillId="0" borderId="0" xfId="0" quotePrefix="1" applyFont="1"/>
    <xf numFmtId="0" fontId="2" fillId="0" borderId="0" xfId="0" quotePrefix="1" applyFont="1" applyBorder="1"/>
    <xf numFmtId="0" fontId="2" fillId="0" borderId="0" xfId="0" applyFont="1" applyBorder="1" applyAlignment="1">
      <alignment horizontal="left"/>
    </xf>
    <xf numFmtId="0" fontId="2" fillId="0" borderId="0" xfId="0" applyFont="1" applyBorder="1"/>
    <xf numFmtId="0" fontId="2" fillId="0" borderId="0" xfId="0" applyFont="1" applyAlignment="1">
      <alignment horizontal="left" indent="5"/>
    </xf>
    <xf numFmtId="1" fontId="2" fillId="0" borderId="0" xfId="0" quotePrefix="1" applyNumberFormat="1" applyFont="1" applyBorder="1" applyAlignment="1">
      <alignment horizontal="center"/>
    </xf>
    <xf numFmtId="0" fontId="8" fillId="0" borderId="0" xfId="0" applyFont="1" applyAlignment="1">
      <alignment horizontal="left" indent="5"/>
    </xf>
    <xf numFmtId="1" fontId="22" fillId="0" borderId="0" xfId="0" applyNumberFormat="1" applyFont="1" applyBorder="1" applyAlignment="1">
      <alignment horizontal="center"/>
    </xf>
    <xf numFmtId="0" fontId="12" fillId="0" borderId="0" xfId="0" applyFont="1"/>
    <xf numFmtId="0" fontId="6" fillId="0" borderId="0" xfId="0" applyFont="1" applyBorder="1" applyAlignment="1">
      <alignment horizontal="right"/>
    </xf>
    <xf numFmtId="9" fontId="3" fillId="0" borderId="0" xfId="6" applyFont="1" applyAlignment="1">
      <alignment horizontal="right"/>
    </xf>
    <xf numFmtId="1" fontId="2" fillId="0" borderId="0" xfId="0" applyNumberFormat="1" applyFont="1" applyAlignment="1">
      <alignment horizontal="right"/>
    </xf>
    <xf numFmtId="0" fontId="0" fillId="0" borderId="0" xfId="0" applyFont="1" applyFill="1" applyBorder="1" applyAlignment="1">
      <alignment horizontal="left" wrapText="1"/>
    </xf>
    <xf numFmtId="0" fontId="0" fillId="0" borderId="0" xfId="0" applyFill="1" applyAlignment="1">
      <alignment horizontal="right"/>
    </xf>
    <xf numFmtId="1" fontId="2" fillId="0" borderId="0" xfId="0" applyNumberFormat="1" applyFont="1" applyFill="1" applyBorder="1" applyAlignment="1">
      <alignment horizontal="center"/>
    </xf>
    <xf numFmtId="0" fontId="11" fillId="0" borderId="0" xfId="0" applyFont="1" applyBorder="1" applyAlignment="1">
      <alignment wrapText="1"/>
    </xf>
    <xf numFmtId="1" fontId="17" fillId="0" borderId="0" xfId="0" applyNumberFormat="1" applyFont="1" applyFill="1" applyBorder="1" applyAlignment="1" applyProtection="1">
      <alignment horizontal="center"/>
      <protection locked="0"/>
    </xf>
    <xf numFmtId="1" fontId="3" fillId="0" borderId="0" xfId="0" applyNumberFormat="1" applyFont="1" applyFill="1" applyBorder="1" applyAlignment="1" applyProtection="1">
      <alignment horizontal="center"/>
      <protection locked="0"/>
    </xf>
    <xf numFmtId="1" fontId="11" fillId="0" borderId="0" xfId="0" applyNumberFormat="1" applyFont="1" applyFill="1" applyBorder="1" applyAlignment="1" applyProtection="1">
      <alignment horizontal="center"/>
      <protection locked="0"/>
    </xf>
    <xf numFmtId="0" fontId="11" fillId="0" borderId="4" xfId="0" applyFont="1" applyBorder="1"/>
    <xf numFmtId="0" fontId="11" fillId="0" borderId="4" xfId="0" applyFont="1" applyBorder="1" applyAlignment="1">
      <alignment horizontal="left" wrapText="1"/>
    </xf>
    <xf numFmtId="1" fontId="6" fillId="0" borderId="0" xfId="0" applyNumberFormat="1" applyFont="1" applyBorder="1" applyAlignment="1">
      <alignment horizontal="center"/>
    </xf>
    <xf numFmtId="0" fontId="2" fillId="0" borderId="0" xfId="0" applyFont="1" applyBorder="1" applyAlignment="1">
      <alignment horizontal="right"/>
    </xf>
    <xf numFmtId="0" fontId="2" fillId="0" borderId="0" xfId="0" applyFont="1" applyAlignment="1">
      <alignment horizontal="center"/>
    </xf>
    <xf numFmtId="0" fontId="2" fillId="0" borderId="0" xfId="0" quotePrefix="1" applyNumberFormat="1" applyFont="1" applyAlignment="1">
      <alignment horizontal="left"/>
    </xf>
    <xf numFmtId="0" fontId="2" fillId="0" borderId="0" xfId="0" applyFont="1" applyAlignment="1">
      <alignment vertical="center"/>
    </xf>
    <xf numFmtId="0" fontId="3" fillId="0" borderId="0" xfId="0" applyFont="1" applyAlignment="1">
      <alignment horizontal="left" vertical="center" indent="1"/>
    </xf>
    <xf numFmtId="0" fontId="21" fillId="0" borderId="0" xfId="0" applyFont="1" applyFill="1" applyAlignment="1">
      <alignment vertical="center"/>
    </xf>
    <xf numFmtId="0" fontId="0" fillId="0" borderId="0" xfId="0" applyAlignment="1">
      <alignment horizontal="left"/>
    </xf>
    <xf numFmtId="0" fontId="0" fillId="0" borderId="0" xfId="0" applyAlignment="1">
      <alignment vertical="center"/>
    </xf>
    <xf numFmtId="0" fontId="26" fillId="0" borderId="0" xfId="0" applyFont="1"/>
    <xf numFmtId="0" fontId="0" fillId="0" borderId="0" xfId="0" applyAlignment="1">
      <alignment vertical="top"/>
    </xf>
    <xf numFmtId="0" fontId="0" fillId="0" borderId="0" xfId="0" applyAlignment="1">
      <alignment horizontal="left" vertical="center"/>
    </xf>
    <xf numFmtId="1" fontId="2" fillId="0" borderId="1" xfId="0" applyNumberFormat="1" applyFont="1" applyFill="1" applyBorder="1" applyAlignment="1">
      <alignment horizontal="center"/>
    </xf>
    <xf numFmtId="1" fontId="4" fillId="0" borderId="0" xfId="0" applyNumberFormat="1" applyFont="1" applyFill="1" applyAlignment="1">
      <alignment horizontal="center"/>
    </xf>
    <xf numFmtId="1" fontId="2" fillId="0" borderId="0" xfId="0" applyNumberFormat="1" applyFont="1" applyFill="1" applyAlignment="1">
      <alignment horizontal="center"/>
    </xf>
    <xf numFmtId="1" fontId="17" fillId="0" borderId="0" xfId="0" applyNumberFormat="1" applyFont="1" applyFill="1" applyBorder="1" applyAlignment="1">
      <alignment horizontal="center"/>
    </xf>
    <xf numFmtId="1" fontId="20" fillId="0" borderId="0" xfId="0" applyNumberFormat="1" applyFont="1" applyFill="1" applyBorder="1" applyAlignment="1" applyProtection="1">
      <alignment horizontal="center" wrapText="1"/>
      <protection locked="0"/>
    </xf>
    <xf numFmtId="0" fontId="3" fillId="0" borderId="0" xfId="0" quotePrefix="1" applyFont="1" applyBorder="1"/>
    <xf numFmtId="0" fontId="2" fillId="0" borderId="0" xfId="0" quotePrefix="1" applyFont="1" applyFill="1"/>
    <xf numFmtId="0" fontId="2" fillId="0" borderId="0" xfId="0" applyFont="1" applyFill="1" applyAlignment="1">
      <alignment horizontal="left" indent="5"/>
    </xf>
    <xf numFmtId="0" fontId="2" fillId="0" borderId="0" xfId="0" applyFont="1" applyAlignment="1">
      <alignment horizontal="center"/>
    </xf>
    <xf numFmtId="0" fontId="1" fillId="0" borderId="4" xfId="0" applyFont="1" applyFill="1" applyBorder="1" applyAlignment="1">
      <alignment wrapText="1"/>
    </xf>
    <xf numFmtId="0" fontId="0" fillId="0" borderId="0" xfId="0" applyAlignment="1">
      <alignment vertical="top" wrapText="1"/>
    </xf>
    <xf numFmtId="0" fontId="1" fillId="0" borderId="4" xfId="0" applyFont="1" applyBorder="1" applyAlignment="1">
      <alignment wrapText="1"/>
    </xf>
    <xf numFmtId="0" fontId="0" fillId="0" borderId="0" xfId="0" applyAlignment="1">
      <alignment vertical="center" wrapText="1"/>
    </xf>
    <xf numFmtId="0" fontId="23" fillId="0" borderId="0" xfId="0" applyFont="1" applyAlignment="1">
      <alignment vertical="center"/>
    </xf>
    <xf numFmtId="0" fontId="2" fillId="0" borderId="0" xfId="0" applyFont="1" applyFill="1" applyAlignment="1">
      <alignment horizontal="right"/>
    </xf>
    <xf numFmtId="1" fontId="2" fillId="2" borderId="4" xfId="0" applyNumberFormat="1" applyFont="1" applyFill="1" applyBorder="1" applyAlignment="1" applyProtection="1">
      <alignment horizontal="center"/>
      <protection locked="0"/>
    </xf>
    <xf numFmtId="0" fontId="2" fillId="0" borderId="0" xfId="0" quotePrefix="1" applyFont="1" applyAlignment="1">
      <alignment horizontal="right"/>
    </xf>
    <xf numFmtId="0" fontId="0" fillId="0" borderId="0" xfId="0" quotePrefix="1" applyAlignment="1">
      <alignment horizontal="right"/>
    </xf>
    <xf numFmtId="0" fontId="29" fillId="0" borderId="0" xfId="0" applyFont="1"/>
    <xf numFmtId="0" fontId="30" fillId="0" borderId="0" xfId="0" applyFont="1"/>
    <xf numFmtId="0" fontId="3" fillId="0" borderId="0" xfId="0" applyFont="1" applyFill="1"/>
    <xf numFmtId="1" fontId="2" fillId="2" borderId="4" xfId="0" applyNumberFormat="1" applyFont="1" applyFill="1" applyBorder="1" applyAlignment="1" applyProtection="1">
      <alignment horizontal="left"/>
      <protection locked="0"/>
    </xf>
    <xf numFmtId="1" fontId="2" fillId="2" borderId="5" xfId="0" applyNumberFormat="1" applyFont="1" applyFill="1" applyBorder="1" applyAlignment="1" applyProtection="1">
      <alignment horizontal="center"/>
      <protection locked="0"/>
    </xf>
    <xf numFmtId="1" fontId="4" fillId="0" borderId="0" xfId="0" applyNumberFormat="1" applyFont="1" applyAlignment="1">
      <alignment horizontal="center" wrapText="1"/>
    </xf>
    <xf numFmtId="1" fontId="4" fillId="0" borderId="1" xfId="0" applyNumberFormat="1" applyFont="1" applyBorder="1" applyAlignment="1">
      <alignment horizontal="center"/>
    </xf>
    <xf numFmtId="0" fontId="2" fillId="0" borderId="6" xfId="0" applyFont="1" applyBorder="1" applyAlignment="1">
      <alignment horizontal="right"/>
    </xf>
    <xf numFmtId="0" fontId="1" fillId="0" borderId="4" xfId="0" applyFont="1" applyFill="1" applyBorder="1" applyAlignment="1">
      <alignment vertical="top" wrapText="1"/>
    </xf>
    <xf numFmtId="0" fontId="8" fillId="0" borderId="0" xfId="0" applyFont="1" applyAlignment="1">
      <alignment vertical="center" wrapText="1"/>
    </xf>
    <xf numFmtId="0" fontId="1" fillId="0" borderId="4" xfId="0" applyFont="1" applyBorder="1" applyAlignment="1">
      <alignment horizontal="left" wrapText="1"/>
    </xf>
    <xf numFmtId="0" fontId="1" fillId="0" borderId="0" xfId="0" applyFont="1"/>
    <xf numFmtId="0" fontId="2" fillId="0" borderId="0" xfId="0" applyFont="1" applyFill="1" applyAlignment="1">
      <alignment horizontal="right"/>
    </xf>
    <xf numFmtId="0" fontId="2" fillId="0" borderId="0" xfId="0" applyFont="1" applyAlignment="1">
      <alignment horizontal="center"/>
    </xf>
    <xf numFmtId="0" fontId="2" fillId="0" borderId="0" xfId="0" applyFont="1" applyFill="1" applyAlignment="1">
      <alignment horizontal="right"/>
    </xf>
    <xf numFmtId="0" fontId="8" fillId="0" borderId="0" xfId="0" applyFont="1"/>
    <xf numFmtId="0" fontId="10" fillId="0" borderId="0" xfId="1" applyFont="1" applyAlignment="1" applyProtection="1"/>
    <xf numFmtId="0" fontId="2" fillId="0" borderId="0" xfId="0" applyFont="1" applyFill="1" applyAlignment="1">
      <alignment horizontal="center"/>
    </xf>
    <xf numFmtId="0" fontId="21" fillId="0" borderId="0" xfId="0" applyFont="1" applyAlignment="1">
      <alignment horizontal="center" vertical="center"/>
    </xf>
    <xf numFmtId="0" fontId="6" fillId="2" borderId="3" xfId="0" applyFont="1" applyFill="1" applyBorder="1" applyAlignment="1" applyProtection="1">
      <alignment horizontal="left"/>
      <protection locked="0"/>
    </xf>
    <xf numFmtId="0" fontId="2" fillId="0" borderId="0" xfId="0" applyFont="1" applyFill="1" applyAlignment="1">
      <alignment horizontal="right"/>
    </xf>
    <xf numFmtId="0" fontId="0" fillId="0" borderId="0" xfId="0" applyFill="1" applyAlignment="1">
      <alignment horizontal="center"/>
    </xf>
    <xf numFmtId="0" fontId="0" fillId="0" borderId="0" xfId="0" applyFill="1"/>
    <xf numFmtId="0" fontId="1" fillId="0" borderId="0" xfId="0" applyFont="1" applyFill="1"/>
    <xf numFmtId="0" fontId="29" fillId="0" borderId="0" xfId="0" applyFont="1" applyFill="1"/>
    <xf numFmtId="0" fontId="14" fillId="0" borderId="0" xfId="0" applyFont="1" applyFill="1"/>
    <xf numFmtId="0" fontId="4" fillId="0" borderId="0" xfId="0" applyFont="1" applyFill="1"/>
    <xf numFmtId="0" fontId="0" fillId="0" borderId="0" xfId="0" applyAlignment="1">
      <alignment horizontal="center" vertical="top"/>
    </xf>
    <xf numFmtId="0" fontId="0" fillId="0" borderId="0" xfId="0" quotePrefix="1" applyAlignment="1">
      <alignment vertical="top"/>
    </xf>
    <xf numFmtId="0" fontId="1" fillId="0" borderId="4" xfId="0" applyFont="1" applyBorder="1" applyAlignment="1">
      <alignment vertical="top" wrapText="1"/>
    </xf>
    <xf numFmtId="0" fontId="0" fillId="0" borderId="0" xfId="0" applyFont="1" applyBorder="1" applyAlignment="1">
      <alignment horizontal="left" vertical="top" wrapText="1"/>
    </xf>
    <xf numFmtId="0" fontId="0" fillId="0" borderId="0" xfId="0" applyAlignment="1">
      <alignment horizontal="right" vertical="top"/>
    </xf>
    <xf numFmtId="1" fontId="2" fillId="0" borderId="0" xfId="0" applyNumberFormat="1" applyFont="1" applyBorder="1" applyAlignment="1">
      <alignment horizontal="center" vertical="top"/>
    </xf>
    <xf numFmtId="0" fontId="30" fillId="0" borderId="0" xfId="0" applyFont="1" applyAlignment="1">
      <alignment vertical="top"/>
    </xf>
    <xf numFmtId="0" fontId="1" fillId="0" borderId="0" xfId="0" applyFont="1" applyFill="1" applyAlignment="1">
      <alignment vertical="top"/>
    </xf>
    <xf numFmtId="0" fontId="0" fillId="0" borderId="0" xfId="0" applyFill="1" applyAlignment="1">
      <alignment vertical="top"/>
    </xf>
    <xf numFmtId="0" fontId="1" fillId="0" borderId="4" xfId="0" applyFont="1" applyBorder="1" applyAlignment="1" applyProtection="1">
      <alignment wrapText="1"/>
    </xf>
    <xf numFmtId="0" fontId="2" fillId="0" borderId="0" xfId="0" quotePrefix="1" applyFont="1" applyFill="1" applyAlignment="1">
      <alignment horizontal="right"/>
    </xf>
    <xf numFmtId="0" fontId="0" fillId="0" borderId="0" xfId="0" quotePrefix="1" applyFill="1" applyAlignment="1">
      <alignment horizontal="right"/>
    </xf>
    <xf numFmtId="0" fontId="0" fillId="0" borderId="0" xfId="0" quotePrefix="1" applyFill="1"/>
    <xf numFmtId="0" fontId="0" fillId="0" borderId="4" xfId="0" applyFill="1" applyBorder="1" applyAlignment="1">
      <alignment horizontal="left"/>
    </xf>
    <xf numFmtId="0" fontId="30" fillId="0" borderId="0" xfId="0" applyFont="1" applyFill="1"/>
    <xf numFmtId="0" fontId="2" fillId="0" borderId="0" xfId="0" applyFont="1" applyFill="1" applyAlignment="1">
      <alignment horizontal="left"/>
    </xf>
    <xf numFmtId="0" fontId="2" fillId="0" borderId="0" xfId="0" applyFont="1" applyFill="1" applyAlignment="1">
      <alignment wrapText="1"/>
    </xf>
    <xf numFmtId="0" fontId="2" fillId="0" borderId="0" xfId="0" applyFont="1" applyFill="1" applyAlignment="1">
      <alignment horizontal="right"/>
    </xf>
    <xf numFmtId="0" fontId="2" fillId="0" borderId="0" xfId="0" applyFont="1" applyAlignment="1">
      <alignment horizontal="center"/>
    </xf>
    <xf numFmtId="0" fontId="2" fillId="0" borderId="0" xfId="0" applyFont="1" applyFill="1" applyBorder="1" applyAlignment="1">
      <alignment horizontal="right"/>
    </xf>
    <xf numFmtId="0" fontId="1" fillId="0" borderId="4" xfId="0" applyFont="1" applyFill="1" applyBorder="1" applyAlignment="1">
      <alignment horizontal="left" wrapText="1"/>
    </xf>
    <xf numFmtId="0" fontId="2" fillId="0" borderId="0" xfId="0" applyFont="1" applyAlignment="1">
      <alignment horizontal="center"/>
    </xf>
    <xf numFmtId="0" fontId="2" fillId="0" borderId="0" xfId="0" applyFont="1" applyAlignment="1">
      <alignment wrapText="1"/>
    </xf>
    <xf numFmtId="0" fontId="2" fillId="0" borderId="0" xfId="0" quotePrefix="1" applyFont="1" applyFill="1" applyAlignment="1">
      <alignment horizontal="left" vertical="center"/>
    </xf>
    <xf numFmtId="0" fontId="2" fillId="0" borderId="0" xfId="0" quotePrefix="1" applyFont="1" applyAlignment="1">
      <alignment vertical="center"/>
    </xf>
    <xf numFmtId="0" fontId="2" fillId="0" borderId="0" xfId="0" applyFont="1" applyFill="1" applyAlignment="1">
      <alignment horizontal="right"/>
    </xf>
    <xf numFmtId="0" fontId="2" fillId="0" borderId="0" xfId="0" applyFont="1" applyAlignment="1">
      <alignment horizontal="center"/>
    </xf>
    <xf numFmtId="0" fontId="21" fillId="0" borderId="0" xfId="0" applyFont="1" applyAlignment="1">
      <alignment horizontal="center" vertical="center"/>
    </xf>
    <xf numFmtId="0" fontId="24" fillId="0" borderId="0" xfId="0" applyFont="1" applyAlignment="1">
      <alignment horizontal="left" vertical="center" wrapText="1"/>
    </xf>
    <xf numFmtId="0" fontId="25" fillId="0" borderId="0" xfId="0" applyFont="1" applyAlignment="1">
      <alignment horizontal="left" vertical="center" wrapText="1"/>
    </xf>
    <xf numFmtId="0" fontId="27" fillId="0" borderId="0" xfId="0" applyFont="1" applyAlignment="1">
      <alignment horizontal="left" vertical="top" wrapText="1"/>
    </xf>
    <xf numFmtId="0" fontId="23" fillId="0" borderId="0" xfId="0" applyFont="1" applyAlignment="1">
      <alignment horizontal="center" vertical="center"/>
    </xf>
    <xf numFmtId="0" fontId="3" fillId="3" borderId="0" xfId="0" applyFont="1" applyFill="1" applyAlignment="1">
      <alignment horizontal="left" vertical="center" wrapText="1"/>
    </xf>
    <xf numFmtId="0" fontId="2" fillId="0" borderId="0" xfId="0" applyFont="1" applyFill="1" applyAlignment="1">
      <alignment horizontal="right"/>
    </xf>
    <xf numFmtId="0" fontId="6" fillId="2" borderId="3" xfId="0" applyFont="1" applyFill="1" applyBorder="1" applyAlignment="1" applyProtection="1">
      <alignment horizontal="left"/>
      <protection locked="0"/>
    </xf>
    <xf numFmtId="0" fontId="10" fillId="2" borderId="3" xfId="1" applyFont="1" applyFill="1" applyBorder="1" applyAlignment="1" applyProtection="1">
      <alignment horizontal="left"/>
      <protection locked="0"/>
    </xf>
    <xf numFmtId="0" fontId="6" fillId="2" borderId="1" xfId="0" applyFont="1" applyFill="1" applyBorder="1" applyAlignment="1" applyProtection="1">
      <alignment horizontal="left"/>
      <protection locked="0"/>
    </xf>
    <xf numFmtId="0" fontId="2" fillId="0" borderId="0" xfId="0" applyFont="1" applyAlignment="1">
      <alignment horizontal="center"/>
    </xf>
    <xf numFmtId="0" fontId="21" fillId="0" borderId="0" xfId="0" applyFont="1" applyAlignment="1">
      <alignment horizontal="center"/>
    </xf>
    <xf numFmtId="0" fontId="21" fillId="2" borderId="0" xfId="0" applyFont="1" applyFill="1" applyAlignment="1">
      <alignment horizontal="left" vertical="center"/>
    </xf>
    <xf numFmtId="0" fontId="5" fillId="0" borderId="0" xfId="0" applyFont="1" applyAlignment="1">
      <alignment horizontal="center"/>
    </xf>
    <xf numFmtId="0" fontId="5" fillId="0" borderId="0" xfId="0" applyFont="1" applyAlignment="1">
      <alignment horizontal="center" vertical="center"/>
    </xf>
  </cellXfs>
  <cellStyles count="12">
    <cellStyle name="Followed Hyperlink" xfId="9" builtinId="9" hidden="1"/>
    <cellStyle name="Followed Hyperlink" xfId="10" builtinId="9" hidden="1"/>
    <cellStyle name="Followed Hyperlink" xfId="11" builtinId="9" hidden="1"/>
    <cellStyle name="Hyperlink" xfId="1" builtinId="8"/>
    <cellStyle name="Hyperlink 2" xfId="2"/>
    <cellStyle name="Normal" xfId="0" builtinId="0"/>
    <cellStyle name="Normal 2" xfId="3"/>
    <cellStyle name="Normal 3" xfId="4"/>
    <cellStyle name="Normal 4" xfId="5"/>
    <cellStyle name="Percent" xfId="6" builtinId="5"/>
    <cellStyle name="Percent 2" xfId="7"/>
    <cellStyle name="Percent 3" xfId="8"/>
  </cellStyles>
  <dxfs count="0"/>
  <tableStyles count="0" defaultTableStyle="TableStyleMedium2" defaultPivotStyle="PivotStyleLight16"/>
  <colors>
    <mruColors>
      <color rgb="FFCC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298262</xdr:colOff>
      <xdr:row>1</xdr:row>
      <xdr:rowOff>219075</xdr:rowOff>
    </xdr:to>
    <xdr:pic>
      <xdr:nvPicPr>
        <xdr:cNvPr id="4" name="Picture 2">
          <a:extLst>
            <a:ext uri="{FF2B5EF4-FFF2-40B4-BE49-F238E27FC236}">
              <a16:creationId xmlns:a16="http://schemas.microsoft.com/office/drawing/2014/main" xmlns="" id="{DE129DA4-15CA-4E80-8482-C299C5020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07862"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345887</xdr:colOff>
      <xdr:row>0</xdr:row>
      <xdr:rowOff>752475</xdr:rowOff>
    </xdr:to>
    <xdr:pic>
      <xdr:nvPicPr>
        <xdr:cNvPr id="3" name="Picture 2">
          <a:extLst>
            <a:ext uri="{FF2B5EF4-FFF2-40B4-BE49-F238E27FC236}">
              <a16:creationId xmlns:a16="http://schemas.microsoft.com/office/drawing/2014/main" xmlns="" id="{DE129DA4-15CA-4E80-8482-C299C5020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07862"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269687</xdr:colOff>
      <xdr:row>0</xdr:row>
      <xdr:rowOff>752475</xdr:rowOff>
    </xdr:to>
    <xdr:pic>
      <xdr:nvPicPr>
        <xdr:cNvPr id="3" name="Picture 2">
          <a:extLst>
            <a:ext uri="{FF2B5EF4-FFF2-40B4-BE49-F238E27FC236}">
              <a16:creationId xmlns:a16="http://schemas.microsoft.com/office/drawing/2014/main" xmlns="" id="{DE129DA4-15CA-4E80-8482-C299C5020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07862"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203012</xdr:colOff>
      <xdr:row>1</xdr:row>
      <xdr:rowOff>219075</xdr:rowOff>
    </xdr:to>
    <xdr:pic>
      <xdr:nvPicPr>
        <xdr:cNvPr id="4" name="Picture 2">
          <a:extLst>
            <a:ext uri="{FF2B5EF4-FFF2-40B4-BE49-F238E27FC236}">
              <a16:creationId xmlns:a16="http://schemas.microsoft.com/office/drawing/2014/main" xmlns="" id="{DE129DA4-15CA-4E80-8482-C299C5020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07862"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xdr:col>
      <xdr:colOff>498288</xdr:colOff>
      <xdr:row>0</xdr:row>
      <xdr:rowOff>752475</xdr:rowOff>
    </xdr:to>
    <xdr:pic>
      <xdr:nvPicPr>
        <xdr:cNvPr id="1053" name="Picture 2">
          <a:extLst>
            <a:ext uri="{FF2B5EF4-FFF2-40B4-BE49-F238E27FC236}">
              <a16:creationId xmlns:a16="http://schemas.microsoft.com/office/drawing/2014/main" xmlns="" id="{DE129DA4-15CA-4E80-8482-C299C5020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0"/>
          <a:ext cx="907862"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545912</xdr:colOff>
      <xdr:row>1</xdr:row>
      <xdr:rowOff>0</xdr:rowOff>
    </xdr:to>
    <xdr:pic>
      <xdr:nvPicPr>
        <xdr:cNvPr id="4" name="Picture 2">
          <a:extLst>
            <a:ext uri="{FF2B5EF4-FFF2-40B4-BE49-F238E27FC236}">
              <a16:creationId xmlns:a16="http://schemas.microsoft.com/office/drawing/2014/main" xmlns="" id="{DE129DA4-15CA-4E80-8482-C299C5020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07862"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479237</xdr:colOff>
      <xdr:row>0</xdr:row>
      <xdr:rowOff>752475</xdr:rowOff>
    </xdr:to>
    <xdr:pic>
      <xdr:nvPicPr>
        <xdr:cNvPr id="7" name="Picture 2">
          <a:extLst>
            <a:ext uri="{FF2B5EF4-FFF2-40B4-BE49-F238E27FC236}">
              <a16:creationId xmlns:a16="http://schemas.microsoft.com/office/drawing/2014/main" xmlns="" id="{DE129DA4-15CA-4E80-8482-C299C5020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07862"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345887</xdr:colOff>
      <xdr:row>1</xdr:row>
      <xdr:rowOff>0</xdr:rowOff>
    </xdr:to>
    <xdr:pic>
      <xdr:nvPicPr>
        <xdr:cNvPr id="8" name="Picture 2">
          <a:extLst>
            <a:ext uri="{FF2B5EF4-FFF2-40B4-BE49-F238E27FC236}">
              <a16:creationId xmlns:a16="http://schemas.microsoft.com/office/drawing/2014/main" xmlns="" id="{DE129DA4-15CA-4E80-8482-C299C5020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07862"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469712</xdr:colOff>
      <xdr:row>0</xdr:row>
      <xdr:rowOff>752475</xdr:rowOff>
    </xdr:to>
    <xdr:pic>
      <xdr:nvPicPr>
        <xdr:cNvPr id="3" name="Picture 2">
          <a:extLst>
            <a:ext uri="{FF2B5EF4-FFF2-40B4-BE49-F238E27FC236}">
              <a16:creationId xmlns:a16="http://schemas.microsoft.com/office/drawing/2014/main" xmlns="" id="{DE129DA4-15CA-4E80-8482-C299C5020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07862"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422087</xdr:colOff>
      <xdr:row>1</xdr:row>
      <xdr:rowOff>0</xdr:rowOff>
    </xdr:to>
    <xdr:pic>
      <xdr:nvPicPr>
        <xdr:cNvPr id="3" name="Picture 2">
          <a:extLst>
            <a:ext uri="{FF2B5EF4-FFF2-40B4-BE49-F238E27FC236}">
              <a16:creationId xmlns:a16="http://schemas.microsoft.com/office/drawing/2014/main" xmlns="" id="{DE129DA4-15CA-4E80-8482-C299C5020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07862"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345887</xdr:colOff>
      <xdr:row>0</xdr:row>
      <xdr:rowOff>752475</xdr:rowOff>
    </xdr:to>
    <xdr:pic>
      <xdr:nvPicPr>
        <xdr:cNvPr id="3" name="Picture 2">
          <a:extLst>
            <a:ext uri="{FF2B5EF4-FFF2-40B4-BE49-F238E27FC236}">
              <a16:creationId xmlns:a16="http://schemas.microsoft.com/office/drawing/2014/main" xmlns="" id="{DE129DA4-15CA-4E80-8482-C299C5020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07862"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nahu.org/membership/leadership-chapter-search/leadership-committees"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tabSelected="1" zoomScaleNormal="100" workbookViewId="0">
      <selection activeCell="B1" sqref="B1:H2"/>
    </sheetView>
  </sheetViews>
  <sheetFormatPr defaultRowHeight="12.75" x14ac:dyDescent="0.2"/>
  <cols>
    <col min="8" max="8" width="27.5703125" customWidth="1"/>
  </cols>
  <sheetData>
    <row r="1" spans="1:10" s="50" customFormat="1" ht="42" customHeight="1" x14ac:dyDescent="0.2">
      <c r="A1" s="49"/>
      <c r="B1" s="167" t="s">
        <v>246</v>
      </c>
      <c r="C1" s="167"/>
      <c r="D1" s="167"/>
      <c r="E1" s="167"/>
      <c r="F1" s="167"/>
      <c r="G1" s="167"/>
      <c r="H1" s="167"/>
    </row>
    <row r="2" spans="1:10" s="50" customFormat="1" ht="21" customHeight="1" x14ac:dyDescent="0.2">
      <c r="A2" s="49"/>
      <c r="B2" s="167"/>
      <c r="C2" s="167"/>
      <c r="D2" s="167"/>
      <c r="E2" s="167"/>
      <c r="F2" s="167"/>
      <c r="G2" s="167"/>
      <c r="H2" s="167"/>
    </row>
    <row r="4" spans="1:10" ht="18" x14ac:dyDescent="0.2">
      <c r="A4" s="171" t="s">
        <v>158</v>
      </c>
      <c r="B4" s="171"/>
      <c r="C4" s="171"/>
      <c r="D4" s="171"/>
      <c r="E4" s="171"/>
      <c r="F4" s="171"/>
      <c r="G4" s="171"/>
      <c r="H4" s="171"/>
      <c r="I4" s="108"/>
    </row>
    <row r="5" spans="1:10" ht="15.75" x14ac:dyDescent="0.2">
      <c r="A5" s="87"/>
    </row>
    <row r="6" spans="1:10" s="91" customFormat="1" ht="32.25" customHeight="1" x14ac:dyDescent="0.2">
      <c r="A6" s="168" t="s">
        <v>174</v>
      </c>
      <c r="B6" s="168"/>
      <c r="C6" s="168"/>
      <c r="D6" s="168"/>
      <c r="E6" s="168"/>
      <c r="F6" s="168"/>
      <c r="G6" s="168"/>
      <c r="H6" s="168"/>
      <c r="I6" s="107"/>
      <c r="J6" s="94"/>
    </row>
    <row r="7" spans="1:10" ht="9.9499999999999993" customHeight="1" x14ac:dyDescent="0.2">
      <c r="H7" s="90"/>
    </row>
    <row r="8" spans="1:10" s="94" customFormat="1" ht="126" customHeight="1" x14ac:dyDescent="0.2">
      <c r="A8" s="169" t="s">
        <v>220</v>
      </c>
      <c r="B8" s="169"/>
      <c r="C8" s="169"/>
      <c r="D8" s="169"/>
      <c r="E8" s="169"/>
      <c r="F8" s="169"/>
      <c r="G8" s="169"/>
      <c r="H8" s="169"/>
      <c r="I8" s="107"/>
    </row>
    <row r="9" spans="1:10" x14ac:dyDescent="0.2">
      <c r="H9" s="90"/>
    </row>
    <row r="10" spans="1:10" ht="15.75" x14ac:dyDescent="0.25">
      <c r="A10" s="92" t="s">
        <v>159</v>
      </c>
      <c r="H10" s="90"/>
    </row>
    <row r="11" spans="1:10" ht="15" x14ac:dyDescent="0.2">
      <c r="A11" s="88" t="s">
        <v>166</v>
      </c>
      <c r="H11" s="90"/>
    </row>
    <row r="12" spans="1:10" ht="15" customHeight="1" x14ac:dyDescent="0.2">
      <c r="A12" s="88" t="s">
        <v>195</v>
      </c>
      <c r="H12" s="90"/>
      <c r="J12" s="122"/>
    </row>
    <row r="13" spans="1:10" ht="15" x14ac:dyDescent="0.2">
      <c r="A13" s="88" t="s">
        <v>167</v>
      </c>
      <c r="H13" s="90"/>
    </row>
    <row r="14" spans="1:10" ht="15" x14ac:dyDescent="0.2">
      <c r="A14" s="88" t="s">
        <v>221</v>
      </c>
      <c r="H14" s="90"/>
    </row>
    <row r="15" spans="1:10" ht="15" x14ac:dyDescent="0.2">
      <c r="A15" s="88" t="s">
        <v>168</v>
      </c>
      <c r="H15" s="90"/>
    </row>
    <row r="16" spans="1:10" ht="15" x14ac:dyDescent="0.2">
      <c r="A16" s="88" t="s">
        <v>169</v>
      </c>
      <c r="H16" s="90"/>
    </row>
    <row r="17" spans="1:10" ht="15" x14ac:dyDescent="0.2">
      <c r="A17" s="88" t="s">
        <v>170</v>
      </c>
      <c r="H17" s="90"/>
    </row>
    <row r="18" spans="1:10" ht="15" x14ac:dyDescent="0.2">
      <c r="A18" s="88" t="s">
        <v>171</v>
      </c>
      <c r="H18" s="90"/>
    </row>
    <row r="19" spans="1:10" ht="15" x14ac:dyDescent="0.2">
      <c r="A19" s="88" t="s">
        <v>172</v>
      </c>
      <c r="H19" s="90"/>
    </row>
    <row r="20" spans="1:10" ht="15" x14ac:dyDescent="0.2">
      <c r="A20" s="88" t="s">
        <v>173</v>
      </c>
      <c r="H20" s="90"/>
    </row>
    <row r="21" spans="1:10" ht="32.25" customHeight="1" x14ac:dyDescent="0.2">
      <c r="A21" s="172" t="s">
        <v>247</v>
      </c>
      <c r="B21" s="172"/>
      <c r="C21" s="172"/>
      <c r="D21" s="172"/>
      <c r="E21" s="172"/>
      <c r="F21" s="172"/>
      <c r="G21" s="172"/>
      <c r="H21" s="172"/>
    </row>
    <row r="22" spans="1:10" ht="15" x14ac:dyDescent="0.2">
      <c r="A22" s="88"/>
      <c r="H22" s="90"/>
    </row>
    <row r="23" spans="1:10" ht="15.75" x14ac:dyDescent="0.25">
      <c r="A23" s="92" t="s">
        <v>160</v>
      </c>
      <c r="H23" s="90"/>
    </row>
    <row r="24" spans="1:10" ht="36" customHeight="1" x14ac:dyDescent="0.2">
      <c r="A24" s="170" t="s">
        <v>204</v>
      </c>
      <c r="B24" s="170"/>
      <c r="C24" s="170"/>
      <c r="D24" s="170"/>
      <c r="E24" s="170"/>
      <c r="F24" s="170"/>
      <c r="G24" s="170"/>
      <c r="H24" s="170"/>
      <c r="I24" s="105"/>
      <c r="J24" s="93"/>
    </row>
    <row r="26" spans="1:10" ht="15.75" x14ac:dyDescent="0.25">
      <c r="A26" s="128" t="s">
        <v>205</v>
      </c>
    </row>
    <row r="27" spans="1:10" ht="15" x14ac:dyDescent="0.2">
      <c r="A27" s="129" t="s">
        <v>206</v>
      </c>
    </row>
  </sheetData>
  <sheetProtection password="CC73" sheet="1" objects="1" scenarios="1"/>
  <mergeCells count="6">
    <mergeCell ref="B1:H2"/>
    <mergeCell ref="A6:H6"/>
    <mergeCell ref="A8:H8"/>
    <mergeCell ref="A24:H24"/>
    <mergeCell ref="A4:H4"/>
    <mergeCell ref="A21:H21"/>
  </mergeCells>
  <hyperlinks>
    <hyperlink ref="A27" r:id="rId1"/>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topLeftCell="B1" zoomScaleNormal="100" workbookViewId="0">
      <selection activeCell="D17" sqref="D17"/>
    </sheetView>
  </sheetViews>
  <sheetFormatPr defaultColWidth="8.85546875" defaultRowHeight="15.75" x14ac:dyDescent="0.25"/>
  <cols>
    <col min="1" max="1" width="4.7109375" style="42" customWidth="1"/>
    <col min="2" max="2" width="3.7109375" style="4" customWidth="1"/>
    <col min="3" max="3" width="80.7109375" style="4" customWidth="1"/>
    <col min="4" max="4" width="5.7109375" style="5" customWidth="1"/>
    <col min="5" max="5" width="13.5703125" style="11" bestFit="1" customWidth="1"/>
    <col min="6" max="6" width="6.42578125" style="5" bestFit="1" customWidth="1"/>
    <col min="7" max="7" width="15.85546875" style="4" bestFit="1" customWidth="1"/>
    <col min="8" max="8" width="8.85546875" style="115"/>
    <col min="9" max="12" width="8.85546875" style="46"/>
    <col min="13" max="16384" width="8.85546875" style="4"/>
  </cols>
  <sheetData>
    <row r="1" spans="1:12" customFormat="1" ht="63" customHeight="1" x14ac:dyDescent="0.2">
      <c r="A1" s="1"/>
      <c r="C1" s="167" t="s">
        <v>246</v>
      </c>
      <c r="D1" s="181"/>
      <c r="E1" s="181"/>
      <c r="F1" s="181"/>
      <c r="G1" s="181"/>
      <c r="H1" s="136"/>
      <c r="I1" s="135"/>
      <c r="J1" s="135"/>
      <c r="K1" s="135"/>
      <c r="L1" s="135"/>
    </row>
    <row r="2" spans="1:12" customFormat="1" ht="23.25" x14ac:dyDescent="0.2">
      <c r="A2" s="1"/>
      <c r="C2" s="179" t="s">
        <v>161</v>
      </c>
      <c r="D2" s="179"/>
      <c r="E2" s="179"/>
      <c r="F2" s="179"/>
      <c r="G2" s="179"/>
    </row>
    <row r="3" spans="1:12" s="27" customFormat="1" ht="18" x14ac:dyDescent="0.25">
      <c r="A3" s="26" t="s">
        <v>67</v>
      </c>
      <c r="B3" s="27" t="s">
        <v>164</v>
      </c>
      <c r="D3" s="29"/>
      <c r="E3" s="58"/>
      <c r="F3" s="29"/>
      <c r="H3" s="138"/>
      <c r="I3" s="139"/>
      <c r="J3" s="139"/>
      <c r="K3" s="139"/>
      <c r="L3" s="139"/>
    </row>
    <row r="4" spans="1:12" x14ac:dyDescent="0.25">
      <c r="B4" s="31" t="s">
        <v>3</v>
      </c>
      <c r="C4" s="4" t="s">
        <v>136</v>
      </c>
      <c r="D4" s="110"/>
      <c r="E4" s="11" t="s">
        <v>22</v>
      </c>
      <c r="F4" s="6">
        <f>IF(+D4&gt;1,25,(D4*25))</f>
        <v>0</v>
      </c>
      <c r="G4" s="4" t="s">
        <v>86</v>
      </c>
    </row>
    <row r="5" spans="1:12" ht="30" customHeight="1" x14ac:dyDescent="0.25">
      <c r="B5" s="31"/>
      <c r="C5" s="48" t="s">
        <v>133</v>
      </c>
      <c r="F5" s="43"/>
    </row>
    <row r="6" spans="1:12" ht="9.9499999999999993" customHeight="1" x14ac:dyDescent="0.25">
      <c r="B6" s="31"/>
      <c r="F6" s="43"/>
    </row>
    <row r="7" spans="1:12" x14ac:dyDescent="0.25">
      <c r="B7" s="31" t="s">
        <v>4</v>
      </c>
      <c r="C7" s="4" t="s">
        <v>156</v>
      </c>
      <c r="D7" s="110"/>
      <c r="E7" s="11" t="s">
        <v>35</v>
      </c>
      <c r="F7" s="6">
        <f>IF(+D7&gt;10,100,(D7*10))</f>
        <v>0</v>
      </c>
      <c r="G7" s="4" t="s">
        <v>66</v>
      </c>
    </row>
    <row r="8" spans="1:12" ht="77.25" x14ac:dyDescent="0.25">
      <c r="B8" s="31"/>
      <c r="C8" s="123" t="s">
        <v>270</v>
      </c>
      <c r="D8" s="7"/>
      <c r="F8" s="7"/>
    </row>
    <row r="9" spans="1:12" ht="9.9499999999999993" customHeight="1" x14ac:dyDescent="0.25">
      <c r="A9" s="161"/>
      <c r="B9" s="31"/>
      <c r="F9" s="43"/>
    </row>
    <row r="10" spans="1:12" x14ac:dyDescent="0.25">
      <c r="B10" s="31" t="s">
        <v>8</v>
      </c>
      <c r="C10" s="10" t="s">
        <v>137</v>
      </c>
      <c r="D10" s="110"/>
      <c r="E10" s="11" t="s">
        <v>35</v>
      </c>
      <c r="F10" s="6">
        <f>IF(+D10&gt;5,50,(D10*10))</f>
        <v>0</v>
      </c>
      <c r="G10" s="4" t="s">
        <v>7</v>
      </c>
    </row>
    <row r="11" spans="1:12" ht="64.5" x14ac:dyDescent="0.25">
      <c r="B11" s="31"/>
      <c r="C11" s="160" t="s">
        <v>271</v>
      </c>
      <c r="D11" s="43"/>
      <c r="F11" s="7"/>
    </row>
    <row r="12" spans="1:12" ht="9.9499999999999993" customHeight="1" x14ac:dyDescent="0.25">
      <c r="A12" s="161"/>
      <c r="B12" s="31"/>
      <c r="F12" s="43"/>
    </row>
    <row r="13" spans="1:12" x14ac:dyDescent="0.25">
      <c r="B13" s="31" t="s">
        <v>11</v>
      </c>
      <c r="C13" s="10" t="s">
        <v>95</v>
      </c>
      <c r="D13" s="110"/>
      <c r="E13" s="11" t="s">
        <v>35</v>
      </c>
      <c r="F13" s="6">
        <f>IF(+D13&gt;5,50,(D13*10))</f>
        <v>0</v>
      </c>
      <c r="G13" s="4" t="s">
        <v>7</v>
      </c>
    </row>
    <row r="14" spans="1:12" ht="64.5" x14ac:dyDescent="0.25">
      <c r="B14" s="31"/>
      <c r="C14" s="123" t="s">
        <v>272</v>
      </c>
      <c r="D14" s="43"/>
      <c r="F14" s="7"/>
    </row>
    <row r="15" spans="1:12" ht="9.9499999999999993" customHeight="1" x14ac:dyDescent="0.25">
      <c r="A15" s="161"/>
      <c r="B15" s="31"/>
      <c r="F15" s="43"/>
    </row>
    <row r="16" spans="1:12" x14ac:dyDescent="0.25">
      <c r="B16" s="31" t="s">
        <v>12</v>
      </c>
      <c r="C16" s="10" t="s">
        <v>94</v>
      </c>
      <c r="D16" s="110"/>
      <c r="E16" s="11" t="s">
        <v>35</v>
      </c>
      <c r="F16" s="6">
        <f>IF(+D16&gt;5,50,(D16*10))</f>
        <v>0</v>
      </c>
      <c r="G16" s="4" t="s">
        <v>7</v>
      </c>
    </row>
    <row r="17" spans="1:10" ht="77.25" x14ac:dyDescent="0.25">
      <c r="B17" s="31"/>
      <c r="C17" s="123" t="s">
        <v>273</v>
      </c>
      <c r="D17" s="43"/>
      <c r="F17" s="7"/>
    </row>
    <row r="18" spans="1:10" ht="9.9499999999999993" customHeight="1" x14ac:dyDescent="0.25">
      <c r="A18" s="161"/>
      <c r="B18" s="31"/>
      <c r="F18" s="43"/>
    </row>
    <row r="19" spans="1:10" x14ac:dyDescent="0.25">
      <c r="B19" s="31" t="s">
        <v>13</v>
      </c>
      <c r="C19" s="10" t="s">
        <v>199</v>
      </c>
      <c r="D19" s="110"/>
      <c r="E19" s="11" t="s">
        <v>277</v>
      </c>
      <c r="F19" s="6">
        <f>IF(+D19&gt;3,150,(D19*50))</f>
        <v>0</v>
      </c>
      <c r="G19" s="4" t="s">
        <v>42</v>
      </c>
    </row>
    <row r="20" spans="1:10" ht="52.5" customHeight="1" x14ac:dyDescent="0.25">
      <c r="B20" s="31"/>
      <c r="C20" s="123" t="s">
        <v>257</v>
      </c>
      <c r="D20" s="43"/>
      <c r="F20" s="7"/>
    </row>
    <row r="21" spans="1:10" ht="9.9499999999999993" customHeight="1" x14ac:dyDescent="0.25">
      <c r="A21" s="161"/>
      <c r="B21" s="31"/>
      <c r="F21" s="43"/>
    </row>
    <row r="22" spans="1:10" x14ac:dyDescent="0.25">
      <c r="B22" s="31" t="s">
        <v>24</v>
      </c>
      <c r="C22" s="4" t="s">
        <v>93</v>
      </c>
      <c r="D22" s="110"/>
      <c r="E22" s="11" t="s">
        <v>35</v>
      </c>
      <c r="F22" s="6">
        <f>IF(+D22&gt;10,50,(D22*10))</f>
        <v>0</v>
      </c>
      <c r="G22" s="4" t="s">
        <v>7</v>
      </c>
    </row>
    <row r="23" spans="1:10" ht="64.5" x14ac:dyDescent="0.25">
      <c r="B23" s="31"/>
      <c r="C23" s="106" t="s">
        <v>274</v>
      </c>
      <c r="D23" s="43"/>
      <c r="F23" s="7"/>
    </row>
    <row r="24" spans="1:10" ht="9.9499999999999993" customHeight="1" x14ac:dyDescent="0.25">
      <c r="A24" s="161"/>
      <c r="B24" s="31"/>
      <c r="F24" s="43"/>
    </row>
    <row r="25" spans="1:10" x14ac:dyDescent="0.25">
      <c r="B25" s="31" t="s">
        <v>25</v>
      </c>
      <c r="C25" s="4" t="s">
        <v>157</v>
      </c>
      <c r="D25" s="7"/>
      <c r="E25" s="45"/>
      <c r="F25" s="7"/>
    </row>
    <row r="26" spans="1:10" x14ac:dyDescent="0.25">
      <c r="B26" s="31"/>
      <c r="C26" s="4" t="s">
        <v>138</v>
      </c>
      <c r="D26" s="110"/>
      <c r="E26" s="11" t="s">
        <v>22</v>
      </c>
      <c r="F26" s="6">
        <f>IF(+D26&gt;1,25,(D26*25))</f>
        <v>0</v>
      </c>
      <c r="G26" s="4" t="s">
        <v>86</v>
      </c>
    </row>
    <row r="27" spans="1:10" ht="39" x14ac:dyDescent="0.25">
      <c r="B27" s="31"/>
      <c r="C27" s="48" t="s">
        <v>139</v>
      </c>
      <c r="F27" s="8"/>
    </row>
    <row r="28" spans="1:10" ht="9.9499999999999993" customHeight="1" x14ac:dyDescent="0.25">
      <c r="A28" s="161"/>
      <c r="B28" s="31"/>
      <c r="F28" s="43"/>
    </row>
    <row r="29" spans="1:10" x14ac:dyDescent="0.25">
      <c r="A29" s="47"/>
      <c r="B29" s="31" t="s">
        <v>29</v>
      </c>
      <c r="C29" s="46" t="s">
        <v>202</v>
      </c>
      <c r="D29" s="110"/>
      <c r="E29" s="11" t="s">
        <v>6</v>
      </c>
      <c r="F29" s="6">
        <f>IF(+D29&gt;40,200,(D29*5))</f>
        <v>0</v>
      </c>
      <c r="G29" s="4" t="s">
        <v>180</v>
      </c>
    </row>
    <row r="30" spans="1:10" ht="102.75" x14ac:dyDescent="0.25">
      <c r="A30" s="47"/>
      <c r="B30" s="31"/>
      <c r="C30" s="104" t="s">
        <v>245</v>
      </c>
      <c r="F30" s="7"/>
      <c r="I30" s="115"/>
      <c r="J30" s="115"/>
    </row>
    <row r="31" spans="1:10" ht="9.9499999999999993" customHeight="1" x14ac:dyDescent="0.25">
      <c r="A31" s="161"/>
      <c r="B31" s="31"/>
      <c r="F31" s="43"/>
    </row>
    <row r="32" spans="1:10" x14ac:dyDescent="0.25">
      <c r="C32" s="11" t="s">
        <v>285</v>
      </c>
      <c r="F32" s="6">
        <f>SUM(F4:F29)</f>
        <v>0</v>
      </c>
    </row>
  </sheetData>
  <sheetProtection password="CC73" sheet="1" objects="1" scenarios="1"/>
  <mergeCells count="2">
    <mergeCell ref="C1:G1"/>
    <mergeCell ref="C2:G2"/>
  </mergeCells>
  <phoneticPr fontId="7" type="noConversion"/>
  <pageMargins left="0.25" right="0.25" top="0.73" bottom="0.44" header="0.42" footer="0.38"/>
  <pageSetup orientation="landscape" r:id="rId1"/>
  <headerFooter alignWithMargins="0">
    <oddFooter>&amp;RNAHU Pacesetter Award - &amp;A</oddFooter>
  </headerFooter>
  <drawing r:id="rId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C2" sqref="C2:F2"/>
    </sheetView>
  </sheetViews>
  <sheetFormatPr defaultColWidth="8.85546875" defaultRowHeight="15.75" x14ac:dyDescent="0.25"/>
  <cols>
    <col min="1" max="1" width="4.7109375" style="42" customWidth="1"/>
    <col min="2" max="2" width="4.85546875" style="4" customWidth="1"/>
    <col min="3" max="3" width="77.28515625" style="4" customWidth="1"/>
    <col min="4" max="4" width="11.42578125" style="5" customWidth="1"/>
    <col min="5" max="5" width="11.42578125" style="11" customWidth="1"/>
    <col min="6" max="6" width="10" style="5" customWidth="1"/>
    <col min="7" max="16384" width="8.85546875" style="4"/>
  </cols>
  <sheetData>
    <row r="1" spans="1:8" customFormat="1" ht="60.75" customHeight="1" x14ac:dyDescent="0.2">
      <c r="A1" s="1"/>
      <c r="B1" s="167" t="s">
        <v>246</v>
      </c>
      <c r="C1" s="167"/>
      <c r="D1" s="167"/>
      <c r="E1" s="167"/>
      <c r="F1" s="167"/>
      <c r="H1" s="14"/>
    </row>
    <row r="2" spans="1:8" customFormat="1" ht="23.25" x14ac:dyDescent="0.25">
      <c r="A2" s="1"/>
      <c r="C2" s="179" t="s">
        <v>161</v>
      </c>
      <c r="D2" s="179"/>
      <c r="E2" s="179"/>
      <c r="F2" s="179"/>
      <c r="G2" s="89"/>
      <c r="H2" s="99"/>
    </row>
    <row r="3" spans="1:8" x14ac:dyDescent="0.25">
      <c r="A3" s="61" t="s">
        <v>177</v>
      </c>
      <c r="B3" s="63"/>
      <c r="C3" s="64"/>
      <c r="D3" s="7"/>
      <c r="E3" s="45"/>
      <c r="F3" s="7"/>
    </row>
    <row r="4" spans="1:8" ht="22.5" customHeight="1" x14ac:dyDescent="0.25">
      <c r="A4" s="61"/>
      <c r="B4" s="100" t="s">
        <v>178</v>
      </c>
      <c r="C4" s="64"/>
      <c r="D4" s="7"/>
      <c r="E4" s="84"/>
      <c r="F4" s="7"/>
    </row>
    <row r="5" spans="1:8" ht="9.9499999999999993" customHeight="1" x14ac:dyDescent="0.25">
      <c r="A5" s="16"/>
      <c r="B5" s="63"/>
      <c r="C5" s="64"/>
      <c r="D5" s="7"/>
      <c r="E5" s="45"/>
      <c r="F5" s="7"/>
    </row>
    <row r="6" spans="1:8" ht="21.95" customHeight="1" x14ac:dyDescent="0.25">
      <c r="C6" s="63" t="s">
        <v>219</v>
      </c>
      <c r="D6" s="11" t="s">
        <v>74</v>
      </c>
      <c r="E6" s="67" t="s">
        <v>75</v>
      </c>
    </row>
    <row r="7" spans="1:8" ht="20.100000000000001" customHeight="1" x14ac:dyDescent="0.25">
      <c r="B7" s="31"/>
      <c r="C7" s="66"/>
      <c r="D7" s="11" t="s">
        <v>76</v>
      </c>
      <c r="E7" s="67" t="s">
        <v>78</v>
      </c>
    </row>
    <row r="8" spans="1:8" ht="20.100000000000001" customHeight="1" x14ac:dyDescent="0.25">
      <c r="B8" s="31"/>
      <c r="C8" s="66"/>
      <c r="D8" s="11" t="s">
        <v>77</v>
      </c>
      <c r="E8" s="67" t="s">
        <v>79</v>
      </c>
    </row>
    <row r="9" spans="1:8" ht="11.25" customHeight="1" x14ac:dyDescent="0.25">
      <c r="A9" s="16"/>
      <c r="B9" s="31"/>
      <c r="C9" s="66"/>
      <c r="D9" s="7"/>
      <c r="E9" s="45"/>
      <c r="F9" s="7"/>
    </row>
    <row r="10" spans="1:8" x14ac:dyDescent="0.25">
      <c r="A10" s="16"/>
      <c r="B10" s="63"/>
      <c r="C10" s="65"/>
      <c r="D10" s="84" t="s">
        <v>181</v>
      </c>
      <c r="F10" s="7"/>
    </row>
    <row r="11" spans="1:8" ht="16.5" customHeight="1" x14ac:dyDescent="0.25">
      <c r="A11" s="16"/>
      <c r="B11" s="63"/>
      <c r="C11" s="65"/>
      <c r="D11" s="45"/>
      <c r="E11" s="84"/>
    </row>
    <row r="12" spans="1:8" x14ac:dyDescent="0.25">
      <c r="A12" s="16"/>
      <c r="B12" s="63"/>
      <c r="E12" s="45"/>
      <c r="F12" s="7"/>
    </row>
    <row r="13" spans="1:8" x14ac:dyDescent="0.25">
      <c r="B13" s="63"/>
      <c r="C13" s="45"/>
    </row>
    <row r="14" spans="1:8" x14ac:dyDescent="0.25">
      <c r="C14" s="46"/>
    </row>
    <row r="15" spans="1:8" x14ac:dyDescent="0.25">
      <c r="C15" s="46"/>
    </row>
  </sheetData>
  <sheetProtection password="CC73" sheet="1" objects="1" scenarios="1"/>
  <mergeCells count="2">
    <mergeCell ref="B1:F1"/>
    <mergeCell ref="C2:F2"/>
  </mergeCells>
  <phoneticPr fontId="7" type="noConversion"/>
  <pageMargins left="0.25" right="0.25" top="0.73" bottom="0.44" header="0.42" footer="0.38"/>
  <pageSetup orientation="landscape" r:id="rId1"/>
  <headerFooter alignWithMargins="0">
    <oddFooter>&amp;R2019 NAHU Pacesetter Award - &amp;A</oddFooter>
  </headerFooter>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activeCell="C6" sqref="C6:G6"/>
    </sheetView>
  </sheetViews>
  <sheetFormatPr defaultColWidth="8.85546875" defaultRowHeight="15.75" x14ac:dyDescent="0.25"/>
  <cols>
    <col min="1" max="1" width="10.5703125" style="49" customWidth="1"/>
    <col min="2" max="2" width="10.140625" style="50" customWidth="1"/>
    <col min="3" max="3" width="35.85546875" style="50" customWidth="1"/>
    <col min="4" max="4" width="10.140625" style="5" customWidth="1"/>
    <col min="5" max="5" width="9.7109375" style="5" customWidth="1"/>
    <col min="6" max="6" width="10.5703125" style="5" customWidth="1"/>
    <col min="7" max="7" width="8.140625" style="73" customWidth="1"/>
    <col min="8" max="16384" width="8.85546875" style="50"/>
  </cols>
  <sheetData>
    <row r="1" spans="1:7" ht="42" customHeight="1" x14ac:dyDescent="0.2">
      <c r="B1" s="167" t="s">
        <v>246</v>
      </c>
      <c r="C1" s="167"/>
      <c r="D1" s="167"/>
      <c r="E1" s="167"/>
      <c r="F1" s="167"/>
      <c r="G1" s="167"/>
    </row>
    <row r="2" spans="1:7" ht="18" customHeight="1" x14ac:dyDescent="0.2">
      <c r="B2" s="131"/>
      <c r="C2" s="131"/>
      <c r="D2" s="131"/>
      <c r="E2" s="131"/>
      <c r="F2" s="131"/>
      <c r="G2" s="131"/>
    </row>
    <row r="3" spans="1:7" x14ac:dyDescent="0.25">
      <c r="A3" s="85"/>
      <c r="B3" s="85"/>
      <c r="C3" s="85"/>
      <c r="D3" s="85"/>
      <c r="E3" s="85"/>
      <c r="F3" s="85"/>
      <c r="G3" s="85"/>
    </row>
    <row r="4" spans="1:7" x14ac:dyDescent="0.25">
      <c r="A4" s="177" t="s">
        <v>70</v>
      </c>
      <c r="B4" s="177"/>
      <c r="C4" s="177"/>
      <c r="D4" s="177"/>
      <c r="E4" s="177"/>
      <c r="F4" s="177"/>
      <c r="G4" s="177"/>
    </row>
    <row r="5" spans="1:7" x14ac:dyDescent="0.25">
      <c r="A5" s="85"/>
      <c r="B5" s="85"/>
      <c r="C5" s="85"/>
      <c r="D5" s="85"/>
      <c r="E5" s="85"/>
      <c r="F5" s="85"/>
      <c r="G5" s="85"/>
    </row>
    <row r="6" spans="1:7" ht="21.95" customHeight="1" x14ac:dyDescent="0.25">
      <c r="A6" s="173" t="s">
        <v>161</v>
      </c>
      <c r="B6" s="173"/>
      <c r="C6" s="176"/>
      <c r="D6" s="176"/>
      <c r="E6" s="176"/>
      <c r="F6" s="176"/>
      <c r="G6" s="176"/>
    </row>
    <row r="7" spans="1:7" ht="21.95" customHeight="1" x14ac:dyDescent="0.25">
      <c r="A7" s="173" t="s">
        <v>162</v>
      </c>
      <c r="B7" s="173"/>
      <c r="C7" s="174"/>
      <c r="D7" s="174"/>
      <c r="E7" s="174"/>
      <c r="F7" s="174"/>
      <c r="G7" s="174"/>
    </row>
    <row r="8" spans="1:7" ht="21.95" customHeight="1" x14ac:dyDescent="0.25">
      <c r="A8" s="173" t="s">
        <v>71</v>
      </c>
      <c r="B8" s="173"/>
      <c r="C8" s="132"/>
      <c r="D8" s="133" t="s">
        <v>73</v>
      </c>
      <c r="E8" s="175"/>
      <c r="F8" s="175"/>
      <c r="G8" s="175"/>
    </row>
    <row r="9" spans="1:7" ht="21.95" customHeight="1" x14ac:dyDescent="0.25">
      <c r="A9" s="173" t="s">
        <v>72</v>
      </c>
      <c r="B9" s="173"/>
      <c r="C9" s="176"/>
      <c r="D9" s="176"/>
      <c r="E9" s="176"/>
      <c r="F9" s="176"/>
      <c r="G9" s="176"/>
    </row>
    <row r="10" spans="1:7" ht="13.5" customHeight="1" x14ac:dyDescent="0.25">
      <c r="A10" s="11"/>
      <c r="B10" s="11"/>
      <c r="C10" s="12"/>
      <c r="D10" s="12"/>
      <c r="E10" s="12"/>
      <c r="F10" s="12"/>
      <c r="G10" s="71"/>
    </row>
    <row r="11" spans="1:7" ht="15" customHeight="1" x14ac:dyDescent="0.2">
      <c r="A11" s="172" t="s">
        <v>248</v>
      </c>
      <c r="B11" s="172"/>
      <c r="C11" s="172"/>
      <c r="D11" s="172"/>
      <c r="E11" s="172"/>
      <c r="F11" s="172"/>
      <c r="G11" s="172"/>
    </row>
    <row r="12" spans="1:7" ht="27.75" customHeight="1" x14ac:dyDescent="0.25">
      <c r="A12" s="16"/>
      <c r="B12" s="41"/>
      <c r="C12" s="12"/>
      <c r="D12" s="13" t="s">
        <v>85</v>
      </c>
      <c r="E12" s="12"/>
      <c r="F12" s="12"/>
      <c r="G12" s="71"/>
    </row>
    <row r="13" spans="1:7" x14ac:dyDescent="0.25">
      <c r="A13" s="15" t="s">
        <v>80</v>
      </c>
      <c r="B13" s="62"/>
      <c r="D13" s="18" t="s">
        <v>84</v>
      </c>
      <c r="F13" s="18" t="s">
        <v>83</v>
      </c>
      <c r="G13" s="60"/>
    </row>
    <row r="14" spans="1:7" ht="20.25" customHeight="1" x14ac:dyDescent="0.25">
      <c r="A14" s="42" t="s">
        <v>0</v>
      </c>
      <c r="B14" s="4" t="s">
        <v>165</v>
      </c>
      <c r="D14" s="19">
        <f>+'I. NAHU Events'!F24</f>
        <v>0</v>
      </c>
      <c r="E14" s="69" t="s">
        <v>82</v>
      </c>
      <c r="F14" s="52">
        <v>520</v>
      </c>
      <c r="G14" s="72">
        <f>+D14/F14</f>
        <v>0</v>
      </c>
    </row>
    <row r="15" spans="1:7" ht="20.25" customHeight="1" x14ac:dyDescent="0.25">
      <c r="A15" s="42" t="s">
        <v>32</v>
      </c>
      <c r="B15" s="4" t="s">
        <v>18</v>
      </c>
      <c r="D15" s="19">
        <f>+'II. Chapter Management'!F57</f>
        <v>0</v>
      </c>
      <c r="E15" s="69" t="s">
        <v>82</v>
      </c>
      <c r="F15" s="52">
        <v>510</v>
      </c>
      <c r="G15" s="72">
        <f t="shared" ref="G15:G25" si="0">+D15/F15</f>
        <v>0</v>
      </c>
    </row>
    <row r="16" spans="1:7" ht="20.25" customHeight="1" x14ac:dyDescent="0.25">
      <c r="A16" s="42" t="s">
        <v>33</v>
      </c>
      <c r="B16" s="4" t="s">
        <v>34</v>
      </c>
      <c r="D16" s="19">
        <f>+'III. Local MeetingsEvents'!F31</f>
        <v>0</v>
      </c>
      <c r="E16" s="69" t="s">
        <v>82</v>
      </c>
      <c r="F16" s="52">
        <v>700</v>
      </c>
      <c r="G16" s="72">
        <f t="shared" si="0"/>
        <v>0</v>
      </c>
    </row>
    <row r="17" spans="1:7" ht="20.25" customHeight="1" x14ac:dyDescent="0.25">
      <c r="A17" s="42" t="s">
        <v>37</v>
      </c>
      <c r="B17" s="4" t="s">
        <v>21</v>
      </c>
      <c r="D17" s="19">
        <f>+'IV. Communications'!F27</f>
        <v>0</v>
      </c>
      <c r="E17" s="69" t="s">
        <v>82</v>
      </c>
      <c r="F17" s="52">
        <v>420</v>
      </c>
      <c r="G17" s="72">
        <f t="shared" si="0"/>
        <v>0</v>
      </c>
    </row>
    <row r="18" spans="1:7" ht="20.25" customHeight="1" x14ac:dyDescent="0.25">
      <c r="A18" s="42" t="s">
        <v>51</v>
      </c>
      <c r="B18" s="4" t="s">
        <v>176</v>
      </c>
      <c r="D18" s="19">
        <f>+'V. Public Service Project'!F37</f>
        <v>0</v>
      </c>
      <c r="E18" s="69" t="s">
        <v>82</v>
      </c>
      <c r="F18" s="52">
        <v>455</v>
      </c>
      <c r="G18" s="72">
        <f>+D18/F18</f>
        <v>0</v>
      </c>
    </row>
    <row r="19" spans="1:7" ht="20.25" customHeight="1" x14ac:dyDescent="0.25">
      <c r="A19" s="42" t="s">
        <v>53</v>
      </c>
      <c r="B19" s="4" t="s">
        <v>40</v>
      </c>
      <c r="D19" s="19">
        <f>+'VI. Membership'!F56</f>
        <v>0</v>
      </c>
      <c r="E19" s="69" t="s">
        <v>82</v>
      </c>
      <c r="F19" s="52">
        <v>720</v>
      </c>
      <c r="G19" s="72">
        <f t="shared" si="0"/>
        <v>0</v>
      </c>
    </row>
    <row r="20" spans="1:7" ht="20.25" customHeight="1" x14ac:dyDescent="0.25">
      <c r="A20" s="42" t="s">
        <v>65</v>
      </c>
      <c r="B20" s="4" t="s">
        <v>163</v>
      </c>
      <c r="D20" s="19">
        <f>+'VII. Prof Dev Awards'!F34</f>
        <v>0</v>
      </c>
      <c r="E20" s="69" t="s">
        <v>82</v>
      </c>
      <c r="F20" s="52">
        <v>695</v>
      </c>
      <c r="G20" s="72">
        <f>+D20/F20</f>
        <v>0</v>
      </c>
    </row>
    <row r="21" spans="1:7" ht="20.25" customHeight="1" x14ac:dyDescent="0.25">
      <c r="A21" s="42" t="s">
        <v>67</v>
      </c>
      <c r="B21" s="4" t="s">
        <v>164</v>
      </c>
      <c r="D21" s="19">
        <f>+'VIII. Media Relations'!F32</f>
        <v>0</v>
      </c>
      <c r="E21" s="69" t="s">
        <v>82</v>
      </c>
      <c r="F21" s="52">
        <v>700</v>
      </c>
      <c r="G21" s="72">
        <f t="shared" si="0"/>
        <v>0</v>
      </c>
    </row>
    <row r="22" spans="1:7" ht="15" customHeight="1" x14ac:dyDescent="0.25">
      <c r="G22" s="60"/>
    </row>
    <row r="23" spans="1:7" ht="20.25" customHeight="1" x14ac:dyDescent="0.25">
      <c r="A23" s="42"/>
      <c r="B23" s="4" t="s">
        <v>175</v>
      </c>
      <c r="D23" s="83"/>
      <c r="E23" s="7"/>
      <c r="F23" s="52"/>
      <c r="G23" s="60"/>
    </row>
    <row r="24" spans="1:7" ht="20.25" customHeight="1" x14ac:dyDescent="0.25">
      <c r="A24" s="42"/>
      <c r="B24" s="70"/>
      <c r="D24" s="19" t="s">
        <v>222</v>
      </c>
      <c r="E24" s="69" t="s">
        <v>82</v>
      </c>
      <c r="F24" s="52">
        <v>50</v>
      </c>
      <c r="G24" s="72"/>
    </row>
    <row r="25" spans="1:7" ht="22.5" customHeight="1" x14ac:dyDescent="0.25">
      <c r="B25" s="20"/>
      <c r="C25" s="11" t="s">
        <v>105</v>
      </c>
      <c r="D25" s="19">
        <f>SUM(D14:D24)</f>
        <v>0</v>
      </c>
      <c r="E25" s="7"/>
      <c r="F25" s="52">
        <f>SUM(F14:F24)</f>
        <v>4770</v>
      </c>
      <c r="G25" s="72">
        <f t="shared" si="0"/>
        <v>0</v>
      </c>
    </row>
  </sheetData>
  <sheetProtection password="CC73" sheet="1" objects="1" scenarios="1"/>
  <mergeCells count="11">
    <mergeCell ref="A6:B6"/>
    <mergeCell ref="B1:G1"/>
    <mergeCell ref="C6:G6"/>
    <mergeCell ref="A4:G4"/>
    <mergeCell ref="A7:B7"/>
    <mergeCell ref="A11:G11"/>
    <mergeCell ref="A8:B8"/>
    <mergeCell ref="A9:B9"/>
    <mergeCell ref="C7:G7"/>
    <mergeCell ref="E8:G8"/>
    <mergeCell ref="C9:G9"/>
  </mergeCells>
  <phoneticPr fontId="7" type="noConversion"/>
  <pageMargins left="0.5" right="0.25" top="0.73" bottom="0.69" header="0.42" footer="0.38"/>
  <pageSetup orientation="portrait" r:id="rId1"/>
  <headerFooter alignWithMargins="0">
    <oddFooter>&amp;R2019 NAHU Pacesetter Award - &amp;A</oddFooter>
  </headerFooter>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zoomScaleNormal="100" zoomScalePageLayoutView="150" workbookViewId="0">
      <selection activeCell="C2" sqref="C2:G2"/>
    </sheetView>
  </sheetViews>
  <sheetFormatPr defaultColWidth="8.85546875" defaultRowHeight="15.75" x14ac:dyDescent="0.25"/>
  <cols>
    <col min="1" max="1" width="2.7109375" style="1" bestFit="1" customWidth="1"/>
    <col min="2" max="2" width="3.42578125" customWidth="1"/>
    <col min="3" max="3" width="80.7109375" customWidth="1"/>
    <col min="4" max="4" width="5.7109375" style="5" customWidth="1"/>
    <col min="5" max="5" width="12.85546875" style="2" bestFit="1" customWidth="1"/>
    <col min="6" max="6" width="7.7109375" style="5" customWidth="1"/>
    <col min="7" max="7" width="15.85546875" style="50" bestFit="1" customWidth="1"/>
  </cols>
  <sheetData>
    <row r="1" spans="1:7" ht="60.75" customHeight="1" x14ac:dyDescent="0.35">
      <c r="C1" s="178" t="s">
        <v>246</v>
      </c>
      <c r="D1" s="178"/>
      <c r="E1" s="178"/>
      <c r="F1" s="178"/>
      <c r="G1" s="178"/>
    </row>
    <row r="2" spans="1:7" ht="23.25" x14ac:dyDescent="0.2">
      <c r="C2" s="179" t="s">
        <v>161</v>
      </c>
      <c r="D2" s="179"/>
      <c r="E2" s="179"/>
      <c r="F2" s="179"/>
      <c r="G2" s="179"/>
    </row>
    <row r="3" spans="1:7" s="28" customFormat="1" ht="18" x14ac:dyDescent="0.25">
      <c r="A3" s="26" t="s">
        <v>0</v>
      </c>
      <c r="B3" s="27" t="s">
        <v>165</v>
      </c>
      <c r="D3" s="29"/>
      <c r="E3" s="30"/>
      <c r="F3" s="29"/>
      <c r="G3" s="50"/>
    </row>
    <row r="4" spans="1:7" s="4" customFormat="1" x14ac:dyDescent="0.25">
      <c r="A4" s="25"/>
      <c r="B4" s="111" t="s">
        <v>3</v>
      </c>
      <c r="C4" s="4" t="s">
        <v>106</v>
      </c>
      <c r="D4" s="110"/>
      <c r="E4" s="11" t="s">
        <v>1</v>
      </c>
      <c r="F4" s="6">
        <f>IF(+D4&gt;3,75,(D4*25))</f>
        <v>0</v>
      </c>
      <c r="G4" s="4" t="s">
        <v>2</v>
      </c>
    </row>
    <row r="5" spans="1:7" s="35" customFormat="1" ht="15" x14ac:dyDescent="0.2">
      <c r="A5" s="32"/>
      <c r="B5" s="33"/>
      <c r="C5" s="149" t="s">
        <v>197</v>
      </c>
      <c r="D5" s="36"/>
      <c r="E5" s="33"/>
      <c r="F5" s="34"/>
      <c r="G5" s="50"/>
    </row>
    <row r="6" spans="1:7" ht="9.9499999999999993" customHeight="1" x14ac:dyDescent="0.25">
      <c r="B6" s="2"/>
    </row>
    <row r="7" spans="1:7" s="4" customFormat="1" x14ac:dyDescent="0.25">
      <c r="A7" s="25"/>
      <c r="B7" s="111" t="s">
        <v>4</v>
      </c>
      <c r="C7" s="4" t="s">
        <v>5</v>
      </c>
      <c r="D7" s="110"/>
      <c r="E7" s="11" t="s">
        <v>6</v>
      </c>
      <c r="F7" s="6">
        <f>IF(+D7&gt;10,50,(D7*5))</f>
        <v>0</v>
      </c>
      <c r="G7" s="4" t="s">
        <v>7</v>
      </c>
    </row>
    <row r="8" spans="1:7" x14ac:dyDescent="0.25">
      <c r="B8" s="112"/>
      <c r="C8" s="149" t="s">
        <v>197</v>
      </c>
      <c r="D8" s="36"/>
      <c r="F8" s="7"/>
    </row>
    <row r="9" spans="1:7" ht="9.9499999999999993" customHeight="1" x14ac:dyDescent="0.25">
      <c r="B9" s="2"/>
    </row>
    <row r="10" spans="1:7" s="4" customFormat="1" x14ac:dyDescent="0.25">
      <c r="A10" s="25"/>
      <c r="B10" s="111" t="s">
        <v>8</v>
      </c>
      <c r="C10" s="4" t="s">
        <v>9</v>
      </c>
      <c r="D10" s="110"/>
      <c r="E10" s="11" t="s">
        <v>41</v>
      </c>
      <c r="F10" s="6">
        <f>IF(+D10&gt;1,75,(D10*75))</f>
        <v>0</v>
      </c>
      <c r="G10" s="4" t="s">
        <v>2</v>
      </c>
    </row>
    <row r="11" spans="1:7" x14ac:dyDescent="0.25">
      <c r="B11" s="112"/>
      <c r="C11" s="149" t="s">
        <v>197</v>
      </c>
      <c r="D11" s="36"/>
      <c r="F11" s="7"/>
    </row>
    <row r="12" spans="1:7" ht="9.9499999999999993" customHeight="1" x14ac:dyDescent="0.25">
      <c r="B12" s="2"/>
    </row>
    <row r="13" spans="1:7" s="4" customFormat="1" x14ac:dyDescent="0.25">
      <c r="A13" s="25"/>
      <c r="B13" s="111" t="s">
        <v>11</v>
      </c>
      <c r="C13" s="4" t="s">
        <v>10</v>
      </c>
      <c r="D13" s="110"/>
      <c r="E13" s="11" t="s">
        <v>6</v>
      </c>
      <c r="F13" s="6">
        <f>IF(+D13&gt;10,50,(D13*5))</f>
        <v>0</v>
      </c>
      <c r="G13" s="4" t="s">
        <v>7</v>
      </c>
    </row>
    <row r="14" spans="1:7" x14ac:dyDescent="0.25">
      <c r="B14" s="112"/>
      <c r="C14" s="149" t="s">
        <v>197</v>
      </c>
      <c r="D14" s="36"/>
      <c r="F14" s="7"/>
    </row>
    <row r="15" spans="1:7" ht="9.9499999999999993" customHeight="1" x14ac:dyDescent="0.25">
      <c r="B15" s="2"/>
    </row>
    <row r="16" spans="1:7" s="4" customFormat="1" x14ac:dyDescent="0.25">
      <c r="A16" s="25"/>
      <c r="B16" s="111" t="s">
        <v>12</v>
      </c>
      <c r="C16" s="4" t="s">
        <v>190</v>
      </c>
      <c r="D16" s="110"/>
      <c r="E16" s="11" t="s">
        <v>15</v>
      </c>
      <c r="F16" s="6">
        <f>IF(+D16&gt;6,120,(D16*20))</f>
        <v>0</v>
      </c>
      <c r="G16" s="4" t="s">
        <v>17</v>
      </c>
    </row>
    <row r="17" spans="1:7" x14ac:dyDescent="0.25">
      <c r="B17" s="112"/>
      <c r="C17" s="149" t="s">
        <v>197</v>
      </c>
      <c r="D17" s="36"/>
      <c r="F17" s="7"/>
    </row>
    <row r="18" spans="1:7" ht="9.9499999999999993" customHeight="1" x14ac:dyDescent="0.25">
      <c r="B18" s="2"/>
    </row>
    <row r="19" spans="1:7" s="4" customFormat="1" x14ac:dyDescent="0.25">
      <c r="A19" s="25"/>
      <c r="B19" s="111" t="s">
        <v>13</v>
      </c>
      <c r="C19" s="4" t="s">
        <v>124</v>
      </c>
      <c r="D19" s="36"/>
      <c r="E19" s="11"/>
      <c r="F19" s="7"/>
    </row>
    <row r="20" spans="1:7" s="4" customFormat="1" x14ac:dyDescent="0.25">
      <c r="A20" s="25"/>
      <c r="B20" s="111"/>
      <c r="C20" s="4" t="s">
        <v>140</v>
      </c>
      <c r="D20" s="110"/>
      <c r="E20" s="11" t="s">
        <v>193</v>
      </c>
      <c r="F20" s="6">
        <f>IF(+D20&gt;1,150,(D20*150))</f>
        <v>0</v>
      </c>
      <c r="G20" s="4" t="s">
        <v>42</v>
      </c>
    </row>
    <row r="21" spans="1:7" s="4" customFormat="1" x14ac:dyDescent="0.25">
      <c r="A21" s="25"/>
      <c r="B21" s="31"/>
      <c r="C21" s="4" t="s">
        <v>141</v>
      </c>
      <c r="D21" s="110"/>
      <c r="E21" s="11" t="s">
        <v>41</v>
      </c>
      <c r="F21" s="6">
        <f>IF(+D21&gt;1,75,(D21*75))</f>
        <v>0</v>
      </c>
    </row>
    <row r="22" spans="1:7" x14ac:dyDescent="0.25">
      <c r="B22" s="3"/>
      <c r="C22" s="149" t="s">
        <v>197</v>
      </c>
      <c r="D22" s="36"/>
      <c r="F22" s="7"/>
    </row>
    <row r="23" spans="1:7" ht="9.9499999999999993" customHeight="1" x14ac:dyDescent="0.25">
      <c r="B23" s="2"/>
    </row>
    <row r="24" spans="1:7" x14ac:dyDescent="0.25">
      <c r="C24" s="11" t="s">
        <v>81</v>
      </c>
      <c r="F24" s="38">
        <f>SUM(F4:F23)</f>
        <v>0</v>
      </c>
    </row>
  </sheetData>
  <sheetProtection password="CC73" sheet="1" objects="1" scenarios="1"/>
  <mergeCells count="2">
    <mergeCell ref="C1:G1"/>
    <mergeCell ref="C2:G2"/>
  </mergeCells>
  <phoneticPr fontId="7" type="noConversion"/>
  <pageMargins left="0.25" right="0.25" top="0.48" bottom="0.44" header="0.42" footer="0.38"/>
  <pageSetup orientation="landscape" r:id="rId1"/>
  <headerFooter alignWithMargins="0">
    <oddFooter>&amp;RNAHU Pacesetter Award - &amp;A</oddFooter>
  </headerFooter>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7"/>
  <sheetViews>
    <sheetView workbookViewId="0">
      <selection activeCell="C2" sqref="C2:G2"/>
    </sheetView>
  </sheetViews>
  <sheetFormatPr defaultColWidth="8.85546875" defaultRowHeight="15.75" x14ac:dyDescent="0.25"/>
  <cols>
    <col min="1" max="1" width="2.7109375" style="1" customWidth="1"/>
    <col min="2" max="2" width="2.7109375" customWidth="1"/>
    <col min="3" max="3" width="88.140625" customWidth="1"/>
    <col min="4" max="4" width="5.7109375" style="5" customWidth="1"/>
    <col min="5" max="5" width="14.85546875" style="2" bestFit="1" customWidth="1"/>
    <col min="6" max="6" width="7.7109375" style="5" customWidth="1"/>
    <col min="7" max="7" width="14.28515625" style="113" bestFit="1" customWidth="1"/>
  </cols>
  <sheetData>
    <row r="1" spans="1:8" ht="59.25" customHeight="1" x14ac:dyDescent="0.35">
      <c r="C1" s="178" t="s">
        <v>246</v>
      </c>
      <c r="D1" s="180"/>
      <c r="E1" s="180"/>
      <c r="F1" s="180"/>
      <c r="G1" s="180"/>
    </row>
    <row r="2" spans="1:8" ht="23.25" x14ac:dyDescent="0.2">
      <c r="C2" s="179" t="s">
        <v>161</v>
      </c>
      <c r="D2" s="179"/>
      <c r="E2" s="179"/>
      <c r="F2" s="179"/>
      <c r="G2" s="179"/>
    </row>
    <row r="3" spans="1:8" s="28" customFormat="1" ht="18" x14ac:dyDescent="0.25">
      <c r="A3" s="26" t="s">
        <v>32</v>
      </c>
      <c r="B3" s="27" t="s">
        <v>18</v>
      </c>
      <c r="D3" s="29"/>
      <c r="E3" s="30"/>
      <c r="F3" s="29"/>
      <c r="G3" s="113"/>
    </row>
    <row r="4" spans="1:8" s="4" customFormat="1" x14ac:dyDescent="0.25">
      <c r="A4" s="39"/>
      <c r="B4" s="111" t="s">
        <v>3</v>
      </c>
      <c r="C4" s="4" t="s">
        <v>142</v>
      </c>
      <c r="D4" s="110"/>
      <c r="E4" s="84" t="s">
        <v>19</v>
      </c>
      <c r="F4" s="95">
        <f>IF(+D4&gt;1,50,(D4*50))</f>
        <v>0</v>
      </c>
      <c r="G4" s="113" t="s">
        <v>7</v>
      </c>
    </row>
    <row r="5" spans="1:8" ht="39" x14ac:dyDescent="0.25">
      <c r="B5" s="112"/>
      <c r="C5" s="37" t="s">
        <v>243</v>
      </c>
      <c r="D5" s="36"/>
      <c r="F5" s="76"/>
      <c r="G5" s="114"/>
    </row>
    <row r="6" spans="1:8" ht="9.9499999999999993" customHeight="1" x14ac:dyDescent="0.25">
      <c r="B6" s="111"/>
      <c r="C6" s="4"/>
      <c r="D6" s="7"/>
      <c r="E6" s="45"/>
      <c r="F6" s="76"/>
    </row>
    <row r="7" spans="1:8" s="4" customFormat="1" x14ac:dyDescent="0.25">
      <c r="A7" s="42"/>
      <c r="B7" s="111" t="s">
        <v>4</v>
      </c>
      <c r="C7" s="4" t="s">
        <v>182</v>
      </c>
      <c r="D7" s="110"/>
      <c r="E7" s="84" t="s">
        <v>6</v>
      </c>
      <c r="F7" s="95">
        <f>IF(+D7&gt;8,40,(D7*5))</f>
        <v>0</v>
      </c>
      <c r="G7" s="113" t="s">
        <v>20</v>
      </c>
    </row>
    <row r="8" spans="1:8" ht="15" customHeight="1" x14ac:dyDescent="0.25">
      <c r="B8" s="112"/>
      <c r="C8" s="4" t="s">
        <v>108</v>
      </c>
      <c r="D8" s="7"/>
      <c r="E8" s="9"/>
      <c r="F8" s="76"/>
    </row>
    <row r="9" spans="1:8" ht="15" customHeight="1" x14ac:dyDescent="0.25">
      <c r="B9" s="112"/>
      <c r="C9" s="4" t="s">
        <v>107</v>
      </c>
      <c r="D9" s="7"/>
      <c r="E9" s="9"/>
      <c r="F9" s="76"/>
    </row>
    <row r="10" spans="1:8" ht="15" customHeight="1" x14ac:dyDescent="0.25">
      <c r="B10" s="112"/>
      <c r="C10" s="4" t="s">
        <v>109</v>
      </c>
      <c r="D10" s="7"/>
      <c r="E10" s="9"/>
      <c r="F10" s="76"/>
    </row>
    <row r="11" spans="1:8" ht="15" customHeight="1" x14ac:dyDescent="0.25">
      <c r="B11" s="112"/>
      <c r="C11" s="4" t="s">
        <v>110</v>
      </c>
      <c r="D11" s="7"/>
      <c r="E11" s="9"/>
      <c r="F11" s="76"/>
    </row>
    <row r="12" spans="1:8" x14ac:dyDescent="0.25">
      <c r="B12" s="112"/>
      <c r="C12" s="48" t="s">
        <v>122</v>
      </c>
      <c r="D12" s="36"/>
      <c r="F12" s="76"/>
      <c r="G12" s="114"/>
    </row>
    <row r="13" spans="1:8" ht="9.9499999999999993" customHeight="1" x14ac:dyDescent="0.25">
      <c r="B13" s="111"/>
      <c r="C13" s="4"/>
      <c r="D13" s="7"/>
      <c r="E13" s="84"/>
      <c r="F13" s="76"/>
    </row>
    <row r="14" spans="1:8" x14ac:dyDescent="0.25">
      <c r="B14" s="111" t="s">
        <v>8</v>
      </c>
      <c r="C14" s="4" t="s">
        <v>112</v>
      </c>
      <c r="E14" s="11"/>
      <c r="F14" s="76"/>
    </row>
    <row r="15" spans="1:8" x14ac:dyDescent="0.25">
      <c r="B15" s="111"/>
      <c r="C15" s="4" t="s">
        <v>111</v>
      </c>
      <c r="D15" s="110"/>
      <c r="E15" s="84" t="s">
        <v>19</v>
      </c>
      <c r="F15" s="95">
        <f>IF(+D15&gt;1,50,(D15*50))</f>
        <v>0</v>
      </c>
      <c r="G15" s="113" t="s">
        <v>7</v>
      </c>
    </row>
    <row r="16" spans="1:8" ht="51.75" x14ac:dyDescent="0.25">
      <c r="B16" s="112"/>
      <c r="C16" s="104" t="s">
        <v>223</v>
      </c>
      <c r="D16" s="36"/>
      <c r="F16" s="76"/>
      <c r="G16" s="114"/>
      <c r="H16" s="124"/>
    </row>
    <row r="17" spans="1:9" ht="9.9499999999999993" customHeight="1" x14ac:dyDescent="0.25">
      <c r="B17" s="111"/>
      <c r="C17" s="4"/>
      <c r="D17" s="7"/>
      <c r="E17" s="84"/>
      <c r="F17" s="76"/>
    </row>
    <row r="18" spans="1:9" s="4" customFormat="1" x14ac:dyDescent="0.25">
      <c r="A18" s="42"/>
      <c r="B18" s="111" t="s">
        <v>11</v>
      </c>
      <c r="C18" s="4" t="s">
        <v>144</v>
      </c>
      <c r="D18" s="110"/>
      <c r="E18" s="84" t="s">
        <v>22</v>
      </c>
      <c r="F18" s="95">
        <f>IF(+D18&gt;1,25,(D18*25))</f>
        <v>0</v>
      </c>
      <c r="G18" s="113" t="s">
        <v>86</v>
      </c>
    </row>
    <row r="19" spans="1:9" ht="115.5" x14ac:dyDescent="0.25">
      <c r="B19" s="112"/>
      <c r="C19" s="106" t="s">
        <v>224</v>
      </c>
      <c r="D19" s="36"/>
      <c r="F19" s="76"/>
      <c r="G19" s="114"/>
    </row>
    <row r="20" spans="1:9" ht="9.9499999999999993" customHeight="1" x14ac:dyDescent="0.25">
      <c r="B20" s="111"/>
      <c r="C20" s="4"/>
      <c r="D20" s="7"/>
      <c r="E20" s="84"/>
      <c r="F20" s="76"/>
    </row>
    <row r="21" spans="1:9" x14ac:dyDescent="0.25">
      <c r="B21" s="111" t="s">
        <v>12</v>
      </c>
      <c r="C21" s="4" t="s">
        <v>104</v>
      </c>
      <c r="E21" s="11"/>
      <c r="F21" s="76"/>
    </row>
    <row r="22" spans="1:9" x14ac:dyDescent="0.25">
      <c r="B22" s="112"/>
      <c r="C22" s="87" t="s">
        <v>225</v>
      </c>
      <c r="D22" s="110"/>
      <c r="E22" s="11" t="s">
        <v>14</v>
      </c>
      <c r="F22" s="95">
        <f>IF(+D22&gt;1,75,(D22*75))</f>
        <v>0</v>
      </c>
      <c r="I22" s="44"/>
    </row>
    <row r="23" spans="1:9" x14ac:dyDescent="0.25">
      <c r="B23" s="112"/>
      <c r="C23" s="87" t="s">
        <v>226</v>
      </c>
      <c r="D23" s="110"/>
      <c r="E23" s="11" t="s">
        <v>23</v>
      </c>
      <c r="F23" s="95">
        <f t="shared" ref="F23" si="0">IF(+D23&gt;1,100,(D23*100))</f>
        <v>0</v>
      </c>
      <c r="I23" s="14"/>
    </row>
    <row r="24" spans="1:9" x14ac:dyDescent="0.25">
      <c r="B24" s="112"/>
      <c r="C24" s="87" t="s">
        <v>227</v>
      </c>
      <c r="D24" s="110"/>
      <c r="E24" s="11" t="s">
        <v>87</v>
      </c>
      <c r="F24" s="95">
        <f>IF(+D24&gt;1,125,(D24*125))</f>
        <v>0</v>
      </c>
      <c r="G24" s="113" t="s">
        <v>113</v>
      </c>
    </row>
    <row r="25" spans="1:9" x14ac:dyDescent="0.25">
      <c r="B25" s="112"/>
      <c r="C25" s="149" t="s">
        <v>197</v>
      </c>
      <c r="D25" s="36"/>
      <c r="F25" s="76"/>
      <c r="G25" s="114"/>
    </row>
    <row r="26" spans="1:9" ht="9.9499999999999993" customHeight="1" x14ac:dyDescent="0.25">
      <c r="B26" s="111"/>
      <c r="C26" s="4"/>
      <c r="D26" s="7"/>
      <c r="E26" s="84"/>
      <c r="F26" s="76"/>
    </row>
    <row r="27" spans="1:9" x14ac:dyDescent="0.25">
      <c r="B27" s="111" t="s">
        <v>13</v>
      </c>
      <c r="C27" s="4" t="s">
        <v>183</v>
      </c>
      <c r="E27" s="11"/>
      <c r="F27" s="76"/>
    </row>
    <row r="28" spans="1:9" ht="15" customHeight="1" x14ac:dyDescent="0.25">
      <c r="B28" s="112"/>
      <c r="C28" s="86" t="s">
        <v>143</v>
      </c>
      <c r="D28" s="110"/>
      <c r="E28" s="11" t="s">
        <v>26</v>
      </c>
      <c r="F28" s="95">
        <f>IF(+D28&gt;1,10,(D28*10))</f>
        <v>0</v>
      </c>
    </row>
    <row r="29" spans="1:9" ht="15" customHeight="1" x14ac:dyDescent="0.25">
      <c r="B29" s="112"/>
      <c r="C29" s="4" t="s">
        <v>114</v>
      </c>
      <c r="D29" s="110"/>
      <c r="E29" s="11" t="s">
        <v>27</v>
      </c>
      <c r="F29" s="95">
        <f>IF(+D29&gt;1,20,(D29*20))</f>
        <v>0</v>
      </c>
    </row>
    <row r="30" spans="1:9" ht="15" customHeight="1" x14ac:dyDescent="0.25">
      <c r="B30" s="112"/>
      <c r="C30" s="4" t="s">
        <v>115</v>
      </c>
      <c r="D30" s="110"/>
      <c r="E30" s="11" t="s">
        <v>28</v>
      </c>
      <c r="F30" s="95">
        <f>IF(+D30&gt;1,30,(D30*30))</f>
        <v>0</v>
      </c>
    </row>
    <row r="31" spans="1:9" ht="15" customHeight="1" x14ac:dyDescent="0.25">
      <c r="B31" s="112"/>
      <c r="C31" s="4" t="s">
        <v>116</v>
      </c>
      <c r="D31" s="110"/>
      <c r="E31" s="84" t="s">
        <v>19</v>
      </c>
      <c r="F31" s="95">
        <f>IF(+D31&gt;1,50,(D31*50))</f>
        <v>0</v>
      </c>
      <c r="G31" s="113" t="s">
        <v>7</v>
      </c>
    </row>
    <row r="32" spans="1:9" x14ac:dyDescent="0.25">
      <c r="B32" s="112"/>
      <c r="C32" s="149" t="s">
        <v>197</v>
      </c>
      <c r="D32" s="36"/>
      <c r="F32" s="76"/>
      <c r="G32" s="114"/>
    </row>
    <row r="33" spans="1:19" ht="9.9499999999999993" customHeight="1" x14ac:dyDescent="0.25">
      <c r="B33" s="111"/>
      <c r="C33" s="4"/>
      <c r="D33" s="7"/>
      <c r="E33" s="84"/>
      <c r="F33" s="76"/>
    </row>
    <row r="34" spans="1:19" x14ac:dyDescent="0.25">
      <c r="B34" s="111" t="s">
        <v>24</v>
      </c>
      <c r="C34" s="4" t="s">
        <v>283</v>
      </c>
      <c r="E34" s="11"/>
      <c r="F34" s="76"/>
    </row>
    <row r="35" spans="1:19" ht="15" customHeight="1" x14ac:dyDescent="0.25">
      <c r="B35" s="112"/>
      <c r="C35" s="4" t="s">
        <v>117</v>
      </c>
      <c r="D35" s="110"/>
      <c r="E35" s="11" t="s">
        <v>26</v>
      </c>
      <c r="F35" s="95">
        <f>IF(+D35&gt;1,10,(D35*10))</f>
        <v>0</v>
      </c>
    </row>
    <row r="36" spans="1:19" ht="15" customHeight="1" x14ac:dyDescent="0.25">
      <c r="B36" s="3"/>
      <c r="C36" s="4" t="s">
        <v>118</v>
      </c>
      <c r="D36" s="110"/>
      <c r="E36" s="11" t="s">
        <v>27</v>
      </c>
      <c r="F36" s="95">
        <f>IF(+D36&gt;1,20,(D36*20))</f>
        <v>0</v>
      </c>
    </row>
    <row r="37" spans="1:19" ht="15" customHeight="1" x14ac:dyDescent="0.25">
      <c r="B37" s="3"/>
      <c r="C37" s="4" t="s">
        <v>119</v>
      </c>
      <c r="D37" s="110"/>
      <c r="E37" s="11" t="s">
        <v>28</v>
      </c>
      <c r="F37" s="95">
        <f>IF(+D37&gt;1,30,(D37*30))</f>
        <v>0</v>
      </c>
    </row>
    <row r="38" spans="1:19" ht="15" customHeight="1" x14ac:dyDescent="0.25">
      <c r="B38" s="3"/>
      <c r="C38" s="4" t="s">
        <v>120</v>
      </c>
      <c r="D38" s="110"/>
      <c r="E38" s="11" t="s">
        <v>30</v>
      </c>
      <c r="F38" s="95">
        <f>IF(+D38&gt;1,40,(D38*40))</f>
        <v>0</v>
      </c>
    </row>
    <row r="39" spans="1:19" ht="15" customHeight="1" x14ac:dyDescent="0.25">
      <c r="B39" s="3"/>
      <c r="C39" s="4" t="s">
        <v>121</v>
      </c>
      <c r="D39" s="110"/>
      <c r="E39" s="84" t="s">
        <v>19</v>
      </c>
      <c r="F39" s="95">
        <f>IF(+D39&gt;1,50,(D39*50))</f>
        <v>0</v>
      </c>
      <c r="G39" s="113" t="s">
        <v>7</v>
      </c>
    </row>
    <row r="40" spans="1:19" s="93" customFormat="1" ht="27" customHeight="1" x14ac:dyDescent="0.2">
      <c r="A40" s="140"/>
      <c r="B40" s="141"/>
      <c r="C40" s="142" t="s">
        <v>284</v>
      </c>
      <c r="D40" s="143"/>
      <c r="E40" s="144"/>
      <c r="F40" s="145"/>
      <c r="G40" s="146"/>
      <c r="H40" s="147"/>
      <c r="I40" s="148"/>
      <c r="J40" s="148"/>
      <c r="K40" s="148"/>
      <c r="L40" s="148"/>
      <c r="M40" s="148"/>
      <c r="N40" s="148"/>
      <c r="O40" s="148"/>
      <c r="P40" s="148"/>
      <c r="Q40" s="148"/>
      <c r="R40" s="148"/>
      <c r="S40" s="148"/>
    </row>
    <row r="41" spans="1:19" ht="9.9499999999999993" customHeight="1" x14ac:dyDescent="0.25">
      <c r="B41" s="111"/>
      <c r="C41" s="4"/>
      <c r="D41" s="7"/>
      <c r="E41" s="84"/>
      <c r="F41" s="76"/>
    </row>
    <row r="42" spans="1:19" s="135" customFormat="1" x14ac:dyDescent="0.25">
      <c r="A42" s="134"/>
      <c r="B42" s="150" t="s">
        <v>25</v>
      </c>
      <c r="C42" s="46" t="s">
        <v>249</v>
      </c>
      <c r="D42" s="97"/>
      <c r="E42" s="133"/>
      <c r="F42" s="76"/>
      <c r="G42" s="137"/>
    </row>
    <row r="43" spans="1:19" s="135" customFormat="1" ht="15" customHeight="1" x14ac:dyDescent="0.25">
      <c r="A43" s="134"/>
      <c r="B43" s="151"/>
      <c r="C43" s="87" t="s">
        <v>208</v>
      </c>
      <c r="D43" s="110"/>
      <c r="E43" s="133" t="s">
        <v>26</v>
      </c>
      <c r="F43" s="95">
        <f>IF(+D43&gt;1,10,(D43*10))</f>
        <v>0</v>
      </c>
      <c r="G43" s="137"/>
    </row>
    <row r="44" spans="1:19" s="135" customFormat="1" ht="15" customHeight="1" x14ac:dyDescent="0.25">
      <c r="A44" s="134"/>
      <c r="B44" s="152"/>
      <c r="C44" s="87" t="s">
        <v>209</v>
      </c>
      <c r="D44" s="110"/>
      <c r="E44" s="133" t="s">
        <v>26</v>
      </c>
      <c r="F44" s="95">
        <f t="shared" ref="F44:F54" si="1">IF(+D44&gt;1,10,(D44*10))</f>
        <v>0</v>
      </c>
      <c r="G44" s="137"/>
    </row>
    <row r="45" spans="1:19" s="135" customFormat="1" ht="15" customHeight="1" x14ac:dyDescent="0.25">
      <c r="A45" s="134"/>
      <c r="B45" s="152"/>
      <c r="C45" s="87" t="s">
        <v>210</v>
      </c>
      <c r="D45" s="110"/>
      <c r="E45" s="133" t="s">
        <v>26</v>
      </c>
      <c r="F45" s="95">
        <f t="shared" si="1"/>
        <v>0</v>
      </c>
      <c r="G45" s="137"/>
    </row>
    <row r="46" spans="1:19" s="135" customFormat="1" ht="15" customHeight="1" x14ac:dyDescent="0.25">
      <c r="A46" s="134"/>
      <c r="B46" s="152"/>
      <c r="C46" s="87" t="s">
        <v>211</v>
      </c>
      <c r="D46" s="110"/>
      <c r="E46" s="133" t="s">
        <v>26</v>
      </c>
      <c r="F46" s="95">
        <f t="shared" si="1"/>
        <v>0</v>
      </c>
      <c r="G46" s="137"/>
    </row>
    <row r="47" spans="1:19" s="135" customFormat="1" ht="15" customHeight="1" x14ac:dyDescent="0.25">
      <c r="A47" s="134"/>
      <c r="B47" s="152"/>
      <c r="C47" s="87" t="s">
        <v>212</v>
      </c>
      <c r="D47" s="110"/>
      <c r="E47" s="133" t="s">
        <v>26</v>
      </c>
      <c r="F47" s="95">
        <f t="shared" si="1"/>
        <v>0</v>
      </c>
      <c r="G47" s="137"/>
    </row>
    <row r="48" spans="1:19" s="135" customFormat="1" ht="15" customHeight="1" x14ac:dyDescent="0.25">
      <c r="A48" s="134"/>
      <c r="B48" s="152"/>
      <c r="C48" s="87" t="s">
        <v>233</v>
      </c>
      <c r="D48" s="110"/>
      <c r="E48" s="133" t="s">
        <v>26</v>
      </c>
      <c r="F48" s="95">
        <f t="shared" si="1"/>
        <v>0</v>
      </c>
      <c r="G48" s="137"/>
    </row>
    <row r="49" spans="1:8" s="135" customFormat="1" ht="15" customHeight="1" x14ac:dyDescent="0.25">
      <c r="A49" s="134"/>
      <c r="B49" s="152"/>
      <c r="C49" s="87" t="s">
        <v>278</v>
      </c>
      <c r="D49" s="110"/>
      <c r="E49" s="133" t="s">
        <v>26</v>
      </c>
      <c r="F49" s="95">
        <f t="shared" si="1"/>
        <v>0</v>
      </c>
      <c r="G49" s="137"/>
    </row>
    <row r="50" spans="1:8" s="135" customFormat="1" ht="15" customHeight="1" x14ac:dyDescent="0.25">
      <c r="A50" s="134"/>
      <c r="B50" s="152"/>
      <c r="C50" s="87" t="s">
        <v>228</v>
      </c>
      <c r="D50" s="110"/>
      <c r="E50" s="133" t="s">
        <v>26</v>
      </c>
      <c r="F50" s="95">
        <f t="shared" si="1"/>
        <v>0</v>
      </c>
      <c r="G50" s="137"/>
    </row>
    <row r="51" spans="1:8" s="135" customFormat="1" ht="15" customHeight="1" x14ac:dyDescent="0.25">
      <c r="A51" s="134"/>
      <c r="B51" s="152"/>
      <c r="C51" s="87" t="s">
        <v>229</v>
      </c>
      <c r="D51" s="110"/>
      <c r="E51" s="133" t="s">
        <v>26</v>
      </c>
      <c r="F51" s="95">
        <f t="shared" si="1"/>
        <v>0</v>
      </c>
      <c r="G51" s="137"/>
    </row>
    <row r="52" spans="1:8" s="135" customFormat="1" ht="15" customHeight="1" x14ac:dyDescent="0.25">
      <c r="A52" s="134"/>
      <c r="B52" s="152"/>
      <c r="C52" s="87" t="s">
        <v>230</v>
      </c>
      <c r="D52" s="110"/>
      <c r="E52" s="133" t="s">
        <v>26</v>
      </c>
      <c r="F52" s="95">
        <f t="shared" si="1"/>
        <v>0</v>
      </c>
      <c r="G52" s="137"/>
    </row>
    <row r="53" spans="1:8" s="135" customFormat="1" ht="15" customHeight="1" x14ac:dyDescent="0.25">
      <c r="A53" s="134"/>
      <c r="B53" s="152"/>
      <c r="C53" s="87" t="s">
        <v>231</v>
      </c>
      <c r="D53" s="110"/>
      <c r="E53" s="133" t="s">
        <v>26</v>
      </c>
      <c r="F53" s="95">
        <f t="shared" si="1"/>
        <v>0</v>
      </c>
      <c r="G53" s="137"/>
    </row>
    <row r="54" spans="1:8" s="135" customFormat="1" ht="15" customHeight="1" x14ac:dyDescent="0.25">
      <c r="A54" s="134"/>
      <c r="B54" s="152"/>
      <c r="C54" s="87" t="s">
        <v>232</v>
      </c>
      <c r="D54" s="110"/>
      <c r="E54" s="133" t="s">
        <v>26</v>
      </c>
      <c r="F54" s="95">
        <f t="shared" si="1"/>
        <v>0</v>
      </c>
      <c r="G54" s="137" t="s">
        <v>17</v>
      </c>
    </row>
    <row r="55" spans="1:8" s="135" customFormat="1" x14ac:dyDescent="0.25">
      <c r="A55" s="134"/>
      <c r="B55" s="152"/>
      <c r="C55" s="153" t="s">
        <v>197</v>
      </c>
      <c r="D55" s="74"/>
      <c r="E55" s="75"/>
      <c r="F55" s="76"/>
      <c r="G55" s="154"/>
      <c r="H55" s="136"/>
    </row>
    <row r="56" spans="1:8" ht="9.9499999999999993" customHeight="1" x14ac:dyDescent="0.25">
      <c r="B56" s="111"/>
      <c r="C56" s="4"/>
      <c r="D56" s="7"/>
      <c r="E56" s="84"/>
      <c r="F56" s="76"/>
    </row>
    <row r="57" spans="1:8" s="4" customFormat="1" x14ac:dyDescent="0.25">
      <c r="A57" s="126"/>
      <c r="C57" s="11" t="s">
        <v>239</v>
      </c>
      <c r="D57" s="5"/>
      <c r="E57" s="11"/>
      <c r="F57" s="6">
        <f>SUM(F4:F56)</f>
        <v>0</v>
      </c>
    </row>
  </sheetData>
  <sheetProtection password="CC73" sheet="1" objects="1" scenarios="1"/>
  <mergeCells count="2">
    <mergeCell ref="C1:G1"/>
    <mergeCell ref="C2:G2"/>
  </mergeCells>
  <phoneticPr fontId="7" type="noConversion"/>
  <pageMargins left="0.25" right="0.25" top="0.73" bottom="0.69" header="0.42" footer="0.38"/>
  <pageSetup orientation="landscape" r:id="rId1"/>
  <headerFooter alignWithMargins="0">
    <oddFooter>&amp;RNAHU Pacesetter Award - &amp;A</oddFooter>
  </headerFooter>
  <rowBreaks count="1" manualBreakCount="1">
    <brk id="20" max="16383" man="1"/>
  </rowBreaks>
  <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workbookViewId="0">
      <selection activeCell="C2" sqref="C2:G2"/>
    </sheetView>
  </sheetViews>
  <sheetFormatPr defaultColWidth="8.85546875" defaultRowHeight="15.75" x14ac:dyDescent="0.25"/>
  <cols>
    <col min="1" max="1" width="3.7109375" style="1" customWidth="1"/>
    <col min="2" max="2" width="2.7109375" customWidth="1"/>
    <col min="3" max="3" width="80.7109375" customWidth="1"/>
    <col min="4" max="4" width="5.7109375" style="5" customWidth="1"/>
    <col min="5" max="5" width="14.85546875" style="2" bestFit="1" customWidth="1"/>
    <col min="6" max="6" width="5.7109375" style="5" customWidth="1"/>
    <col min="7" max="7" width="15.85546875" style="50" bestFit="1" customWidth="1"/>
  </cols>
  <sheetData>
    <row r="1" spans="1:7" ht="61.5" customHeight="1" x14ac:dyDescent="0.2">
      <c r="C1" s="167" t="s">
        <v>246</v>
      </c>
      <c r="D1" s="181"/>
      <c r="E1" s="181"/>
      <c r="F1" s="181"/>
      <c r="G1" s="181"/>
    </row>
    <row r="2" spans="1:7" ht="23.25" x14ac:dyDescent="0.2">
      <c r="C2" s="179" t="s">
        <v>161</v>
      </c>
      <c r="D2" s="179"/>
      <c r="E2" s="179"/>
      <c r="F2" s="179"/>
      <c r="G2" s="179"/>
    </row>
    <row r="3" spans="1:7" s="27" customFormat="1" ht="18" x14ac:dyDescent="0.25">
      <c r="A3" s="26" t="s">
        <v>33</v>
      </c>
      <c r="B3" s="27" t="s">
        <v>34</v>
      </c>
      <c r="D3" s="29"/>
      <c r="E3" s="58"/>
      <c r="F3" s="29"/>
      <c r="G3" s="4"/>
    </row>
    <row r="4" spans="1:7" s="4" customFormat="1" x14ac:dyDescent="0.25">
      <c r="A4" s="42"/>
      <c r="B4" s="31" t="s">
        <v>3</v>
      </c>
      <c r="C4" s="4" t="s">
        <v>88</v>
      </c>
      <c r="D4" s="24"/>
      <c r="E4" s="11" t="s">
        <v>23</v>
      </c>
      <c r="F4" s="6">
        <f>IF(+D4&gt;1,100,(D4*100))</f>
        <v>0</v>
      </c>
      <c r="G4" s="4" t="s">
        <v>66</v>
      </c>
    </row>
    <row r="5" spans="1:7" ht="117.75" customHeight="1" x14ac:dyDescent="0.25">
      <c r="B5" s="3"/>
      <c r="C5" s="104" t="s">
        <v>250</v>
      </c>
      <c r="D5" s="74"/>
      <c r="E5" s="75"/>
      <c r="F5" s="76"/>
      <c r="G5" s="115"/>
    </row>
    <row r="6" spans="1:7" s="4" customFormat="1" ht="9.9499999999999993" customHeight="1" x14ac:dyDescent="0.25">
      <c r="A6" s="42"/>
      <c r="C6" s="57"/>
      <c r="D6" s="36"/>
      <c r="E6" s="2"/>
      <c r="F6" s="7"/>
      <c r="G6" s="50"/>
    </row>
    <row r="7" spans="1:7" s="4" customFormat="1" x14ac:dyDescent="0.25">
      <c r="A7" s="42"/>
      <c r="B7" s="31" t="s">
        <v>4</v>
      </c>
      <c r="C7" s="4" t="s">
        <v>89</v>
      </c>
      <c r="D7" s="24"/>
      <c r="E7" s="11" t="s">
        <v>203</v>
      </c>
      <c r="F7" s="6">
        <f>IF(+D7&gt;10,120,(D7*12))</f>
        <v>0</v>
      </c>
      <c r="G7" s="4" t="s">
        <v>17</v>
      </c>
    </row>
    <row r="8" spans="1:7" ht="90" x14ac:dyDescent="0.25">
      <c r="B8" s="3"/>
      <c r="C8" s="106" t="s">
        <v>244</v>
      </c>
      <c r="D8" s="36"/>
      <c r="F8" s="7"/>
    </row>
    <row r="9" spans="1:7" s="4" customFormat="1" ht="9.9499999999999993" customHeight="1" x14ac:dyDescent="0.25">
      <c r="A9" s="161"/>
      <c r="C9" s="57"/>
      <c r="D9" s="36"/>
      <c r="E9" s="2"/>
      <c r="F9" s="7"/>
      <c r="G9" s="50"/>
    </row>
    <row r="10" spans="1:7" s="4" customFormat="1" x14ac:dyDescent="0.25">
      <c r="A10" s="42"/>
      <c r="B10" s="31" t="s">
        <v>8</v>
      </c>
      <c r="C10" s="4" t="s">
        <v>125</v>
      </c>
      <c r="D10" s="24"/>
      <c r="E10" s="11" t="s">
        <v>19</v>
      </c>
      <c r="F10" s="6">
        <f>IF(+D10&gt;1,50,(D10*50))</f>
        <v>0</v>
      </c>
      <c r="G10" s="4" t="s">
        <v>7</v>
      </c>
    </row>
    <row r="11" spans="1:7" ht="51.75" x14ac:dyDescent="0.25">
      <c r="B11" s="3"/>
      <c r="C11" s="106" t="s">
        <v>192</v>
      </c>
      <c r="D11" s="43"/>
      <c r="E11" s="40"/>
      <c r="F11" s="76"/>
      <c r="G11" s="46"/>
    </row>
    <row r="12" spans="1:7" s="4" customFormat="1" ht="9.9499999999999993" customHeight="1" x14ac:dyDescent="0.25">
      <c r="A12" s="161"/>
      <c r="C12" s="57"/>
      <c r="D12" s="36"/>
      <c r="E12" s="2"/>
      <c r="F12" s="7"/>
      <c r="G12" s="50"/>
    </row>
    <row r="13" spans="1:7" s="4" customFormat="1" x14ac:dyDescent="0.25">
      <c r="A13" s="42"/>
      <c r="B13" s="31" t="s">
        <v>11</v>
      </c>
      <c r="C13" s="4" t="s">
        <v>126</v>
      </c>
      <c r="D13" s="24"/>
      <c r="E13" s="11" t="s">
        <v>35</v>
      </c>
      <c r="F13" s="6">
        <f>IF(+D13&gt;6,60,(D13*10))</f>
        <v>0</v>
      </c>
      <c r="G13" s="4" t="s">
        <v>36</v>
      </c>
    </row>
    <row r="14" spans="1:7" ht="77.25" x14ac:dyDescent="0.25">
      <c r="B14" s="3"/>
      <c r="C14" s="48" t="s">
        <v>127</v>
      </c>
      <c r="D14" s="43"/>
      <c r="E14" s="40"/>
      <c r="F14" s="76"/>
      <c r="G14" s="46"/>
    </row>
    <row r="15" spans="1:7" s="4" customFormat="1" ht="9.9499999999999993" customHeight="1" x14ac:dyDescent="0.25">
      <c r="A15" s="161"/>
      <c r="C15" s="57"/>
      <c r="D15" s="36"/>
      <c r="E15" s="2"/>
      <c r="F15" s="7"/>
      <c r="G15" s="50"/>
    </row>
    <row r="16" spans="1:7" s="4" customFormat="1" x14ac:dyDescent="0.25">
      <c r="A16" s="42"/>
      <c r="B16" s="31" t="s">
        <v>12</v>
      </c>
      <c r="C16" s="4" t="s">
        <v>97</v>
      </c>
      <c r="D16" s="24"/>
      <c r="E16" s="11" t="s">
        <v>23</v>
      </c>
      <c r="F16" s="6">
        <f>IF(+D16&gt;1,100,(D16*100))</f>
        <v>0</v>
      </c>
      <c r="G16" s="4" t="s">
        <v>66</v>
      </c>
    </row>
    <row r="17" spans="1:7" ht="26.25" x14ac:dyDescent="0.25">
      <c r="B17" s="3"/>
      <c r="C17" s="48" t="s">
        <v>128</v>
      </c>
      <c r="D17" s="74"/>
      <c r="E17" s="75"/>
      <c r="F17" s="76"/>
      <c r="G17" s="115"/>
    </row>
    <row r="18" spans="1:7" s="4" customFormat="1" ht="9.9499999999999993" customHeight="1" x14ac:dyDescent="0.25">
      <c r="A18" s="161"/>
      <c r="C18" s="57"/>
      <c r="D18" s="36"/>
      <c r="E18" s="2"/>
      <c r="F18" s="7"/>
      <c r="G18" s="50"/>
    </row>
    <row r="19" spans="1:7" s="4" customFormat="1" x14ac:dyDescent="0.25">
      <c r="A19" s="42"/>
      <c r="B19" s="31" t="s">
        <v>13</v>
      </c>
      <c r="C19" s="4" t="s">
        <v>145</v>
      </c>
      <c r="D19" s="24"/>
      <c r="E19" s="11" t="s">
        <v>14</v>
      </c>
      <c r="F19" s="6">
        <f>IF(+D19&gt;1,75,(D19*75))</f>
        <v>0</v>
      </c>
      <c r="G19" s="4" t="s">
        <v>2</v>
      </c>
    </row>
    <row r="20" spans="1:7" ht="39" x14ac:dyDescent="0.25">
      <c r="B20" s="3"/>
      <c r="C20" s="48" t="s">
        <v>146</v>
      </c>
      <c r="D20" s="36"/>
      <c r="F20" s="7"/>
    </row>
    <row r="21" spans="1:7" s="4" customFormat="1" ht="9.9499999999999993" customHeight="1" x14ac:dyDescent="0.25">
      <c r="A21" s="161"/>
      <c r="C21" s="57"/>
      <c r="D21" s="36"/>
      <c r="E21" s="2"/>
      <c r="F21" s="7"/>
      <c r="G21" s="50"/>
    </row>
    <row r="22" spans="1:7" s="4" customFormat="1" x14ac:dyDescent="0.25">
      <c r="A22" s="42"/>
      <c r="B22" s="31" t="s">
        <v>24</v>
      </c>
      <c r="C22" s="4" t="s">
        <v>96</v>
      </c>
      <c r="D22" s="24"/>
      <c r="E22" s="11" t="s">
        <v>203</v>
      </c>
      <c r="F22" s="6">
        <f>IF(+D22&gt;10,120,(D22*12))</f>
        <v>0</v>
      </c>
      <c r="G22" s="4" t="s">
        <v>17</v>
      </c>
    </row>
    <row r="23" spans="1:7" ht="51.75" x14ac:dyDescent="0.25">
      <c r="B23" s="3"/>
      <c r="C23" s="106" t="s">
        <v>242</v>
      </c>
      <c r="D23" s="36"/>
      <c r="F23" s="7"/>
    </row>
    <row r="24" spans="1:7" s="4" customFormat="1" ht="9.9499999999999993" customHeight="1" x14ac:dyDescent="0.25">
      <c r="A24" s="161"/>
      <c r="C24" s="57"/>
      <c r="D24" s="36"/>
      <c r="E24" s="2"/>
      <c r="F24" s="7"/>
      <c r="G24" s="50"/>
    </row>
    <row r="25" spans="1:7" s="4" customFormat="1" x14ac:dyDescent="0.25">
      <c r="A25" s="42"/>
      <c r="B25" s="31" t="s">
        <v>25</v>
      </c>
      <c r="C25" s="4" t="s">
        <v>147</v>
      </c>
      <c r="D25" s="24"/>
      <c r="E25" s="11" t="s">
        <v>22</v>
      </c>
      <c r="F25" s="6">
        <f>IF(+D25&gt;1,25,(D25*25))</f>
        <v>0</v>
      </c>
      <c r="G25" s="4" t="s">
        <v>86</v>
      </c>
    </row>
    <row r="26" spans="1:7" ht="90" x14ac:dyDescent="0.25">
      <c r="B26" s="3"/>
      <c r="C26" s="104" t="s">
        <v>251</v>
      </c>
      <c r="D26" s="36"/>
      <c r="F26" s="7"/>
    </row>
    <row r="27" spans="1:7" s="4" customFormat="1" ht="9.9499999999999993" customHeight="1" x14ac:dyDescent="0.25">
      <c r="A27" s="161"/>
      <c r="C27" s="57"/>
      <c r="D27" s="36"/>
      <c r="E27" s="2"/>
      <c r="F27" s="7"/>
      <c r="G27" s="50"/>
    </row>
    <row r="28" spans="1:7" s="46" customFormat="1" x14ac:dyDescent="0.25">
      <c r="A28" s="130"/>
      <c r="B28" s="101" t="s">
        <v>29</v>
      </c>
      <c r="C28" s="46" t="s">
        <v>207</v>
      </c>
      <c r="D28" s="24"/>
      <c r="E28" s="133" t="s">
        <v>19</v>
      </c>
      <c r="F28" s="95">
        <f>IF(+D28&gt;1,50,(D28*50))</f>
        <v>0</v>
      </c>
      <c r="G28" s="46" t="s">
        <v>7</v>
      </c>
    </row>
    <row r="29" spans="1:7" s="135" customFormat="1" ht="77.25" x14ac:dyDescent="0.25">
      <c r="A29" s="134"/>
      <c r="B29" s="152"/>
      <c r="C29" s="104" t="s">
        <v>252</v>
      </c>
      <c r="D29" s="74"/>
      <c r="E29" s="75"/>
      <c r="F29" s="76"/>
      <c r="G29" s="115"/>
    </row>
    <row r="30" spans="1:7" s="4" customFormat="1" ht="9.9499999999999993" customHeight="1" x14ac:dyDescent="0.25">
      <c r="A30" s="161"/>
      <c r="C30" s="57"/>
      <c r="D30" s="36"/>
      <c r="E30" s="2"/>
      <c r="F30" s="7"/>
      <c r="G30" s="50"/>
    </row>
    <row r="31" spans="1:7" s="4" customFormat="1" x14ac:dyDescent="0.25">
      <c r="A31" s="42"/>
      <c r="C31" s="11" t="s">
        <v>285</v>
      </c>
      <c r="D31" s="5"/>
      <c r="E31" s="11"/>
      <c r="F31" s="6">
        <f>SUM(F4:F28)</f>
        <v>0</v>
      </c>
    </row>
    <row r="32" spans="1:7" s="4" customFormat="1" x14ac:dyDescent="0.25">
      <c r="A32" s="42"/>
      <c r="D32" s="5"/>
      <c r="E32" s="11"/>
      <c r="F32" s="5"/>
    </row>
    <row r="33" spans="1:6" s="4" customFormat="1" x14ac:dyDescent="0.25">
      <c r="A33" s="42"/>
      <c r="D33" s="5"/>
      <c r="E33" s="11"/>
      <c r="F33" s="5"/>
    </row>
    <row r="34" spans="1:6" s="4" customFormat="1" x14ac:dyDescent="0.25">
      <c r="A34" s="42"/>
      <c r="D34" s="5"/>
      <c r="E34" s="11"/>
      <c r="F34" s="5"/>
    </row>
    <row r="35" spans="1:6" s="4" customFormat="1" x14ac:dyDescent="0.25">
      <c r="A35" s="42"/>
      <c r="D35" s="5"/>
      <c r="E35" s="11"/>
      <c r="F35" s="5"/>
    </row>
  </sheetData>
  <sheetProtection password="CC73" sheet="1" objects="1" scenarios="1"/>
  <mergeCells count="2">
    <mergeCell ref="C1:G1"/>
    <mergeCell ref="C2:G2"/>
  </mergeCells>
  <phoneticPr fontId="7" type="noConversion"/>
  <pageMargins left="0.25" right="0.25" top="0.73" bottom="0.44" header="0.42" footer="0.38"/>
  <pageSetup orientation="landscape" r:id="rId1"/>
  <headerFooter alignWithMargins="0">
    <oddFooter>&amp;RNAHU Pacesetter Award - &amp;A</oddFooter>
  </headerFooter>
  <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workbookViewId="0">
      <selection activeCell="C2" sqref="C2:G2"/>
    </sheetView>
  </sheetViews>
  <sheetFormatPr defaultColWidth="8.85546875" defaultRowHeight="15.75" x14ac:dyDescent="0.25"/>
  <cols>
    <col min="1" max="1" width="4.7109375" style="1" customWidth="1"/>
    <col min="2" max="2" width="3.7109375" customWidth="1"/>
    <col min="3" max="3" width="80.7109375" customWidth="1"/>
    <col min="4" max="4" width="5.7109375" style="5" customWidth="1"/>
    <col min="5" max="5" width="14.85546875" style="2" bestFit="1" customWidth="1"/>
    <col min="6" max="6" width="5.7109375" style="97" customWidth="1"/>
    <col min="7" max="7" width="15.85546875" style="50" bestFit="1" customWidth="1"/>
  </cols>
  <sheetData>
    <row r="1" spans="1:7" ht="59.25" customHeight="1" x14ac:dyDescent="0.2">
      <c r="C1" s="167" t="s">
        <v>246</v>
      </c>
      <c r="D1" s="181"/>
      <c r="E1" s="181"/>
      <c r="F1" s="181"/>
      <c r="G1" s="181"/>
    </row>
    <row r="2" spans="1:7" ht="23.25" x14ac:dyDescent="0.2">
      <c r="C2" s="179" t="s">
        <v>161</v>
      </c>
      <c r="D2" s="179"/>
      <c r="E2" s="179"/>
      <c r="F2" s="179"/>
      <c r="G2" s="179"/>
    </row>
    <row r="3" spans="1:7" s="27" customFormat="1" ht="18" x14ac:dyDescent="0.25">
      <c r="A3" s="26" t="s">
        <v>37</v>
      </c>
      <c r="B3" s="27" t="s">
        <v>21</v>
      </c>
      <c r="D3" s="29"/>
      <c r="E3" s="58"/>
      <c r="F3" s="96"/>
      <c r="G3" s="4"/>
    </row>
    <row r="4" spans="1:7" s="4" customFormat="1" x14ac:dyDescent="0.25">
      <c r="A4" s="42"/>
      <c r="B4" s="31" t="s">
        <v>3</v>
      </c>
      <c r="C4" s="4" t="s">
        <v>123</v>
      </c>
      <c r="D4" s="5"/>
      <c r="E4" s="11"/>
      <c r="F4" s="97"/>
    </row>
    <row r="5" spans="1:7" s="4" customFormat="1" x14ac:dyDescent="0.25">
      <c r="A5" s="42"/>
      <c r="B5" s="31"/>
      <c r="C5" s="59" t="s">
        <v>38</v>
      </c>
      <c r="D5" s="110"/>
      <c r="E5" s="11" t="s">
        <v>6</v>
      </c>
      <c r="F5" s="95">
        <f>IF(+D5&gt;12,60,(D5*5))</f>
        <v>0</v>
      </c>
      <c r="G5" s="4" t="s">
        <v>36</v>
      </c>
    </row>
    <row r="6" spans="1:7" s="4" customFormat="1" x14ac:dyDescent="0.25">
      <c r="A6" s="42"/>
      <c r="C6" s="59" t="s">
        <v>39</v>
      </c>
      <c r="D6" s="110"/>
      <c r="E6" s="11" t="s">
        <v>35</v>
      </c>
      <c r="F6" s="95">
        <f>IF(+D6&gt;12,120,(D6*10))</f>
        <v>0</v>
      </c>
      <c r="G6" s="4" t="s">
        <v>17</v>
      </c>
    </row>
    <row r="7" spans="1:7" ht="90" x14ac:dyDescent="0.25">
      <c r="B7" s="3"/>
      <c r="C7" s="106" t="s">
        <v>234</v>
      </c>
      <c r="D7" s="36"/>
      <c r="F7" s="76"/>
    </row>
    <row r="8" spans="1:7" ht="9.9499999999999993" customHeight="1" x14ac:dyDescent="0.25">
      <c r="B8" s="3"/>
      <c r="C8" s="77"/>
      <c r="D8" s="36"/>
      <c r="F8" s="76"/>
    </row>
    <row r="9" spans="1:7" s="4" customFormat="1" x14ac:dyDescent="0.25">
      <c r="A9" s="42"/>
      <c r="B9" s="31" t="s">
        <v>4</v>
      </c>
      <c r="C9" s="4" t="s">
        <v>90</v>
      </c>
      <c r="D9" s="110"/>
      <c r="E9" s="11" t="s">
        <v>14</v>
      </c>
      <c r="F9" s="95">
        <f>IF(+D9&gt;1,75,(D9*75))</f>
        <v>0</v>
      </c>
      <c r="G9" s="4" t="s">
        <v>2</v>
      </c>
    </row>
    <row r="10" spans="1:7" s="4" customFormat="1" x14ac:dyDescent="0.25">
      <c r="A10" s="42"/>
      <c r="B10" s="31"/>
      <c r="C10" s="116" t="s">
        <v>129</v>
      </c>
      <c r="D10" s="5"/>
      <c r="E10" s="11"/>
      <c r="F10" s="97"/>
    </row>
    <row r="11" spans="1:7" x14ac:dyDescent="0.25">
      <c r="B11" s="3"/>
      <c r="C11" s="48" t="s">
        <v>130</v>
      </c>
      <c r="D11" s="36"/>
      <c r="F11" s="76"/>
    </row>
    <row r="12" spans="1:7" ht="9.9499999999999993" customHeight="1" x14ac:dyDescent="0.25">
      <c r="B12" s="3"/>
      <c r="C12" s="77"/>
      <c r="D12" s="36"/>
      <c r="F12" s="76"/>
    </row>
    <row r="13" spans="1:7" s="4" customFormat="1" x14ac:dyDescent="0.25">
      <c r="A13" s="42"/>
      <c r="B13" s="31" t="s">
        <v>8</v>
      </c>
      <c r="C13" s="4" t="s">
        <v>235</v>
      </c>
      <c r="D13" s="110"/>
      <c r="E13" s="11" t="s">
        <v>19</v>
      </c>
      <c r="F13" s="95">
        <f>IF(+D13&gt;1,50,(D13*50))</f>
        <v>0</v>
      </c>
      <c r="G13" s="4" t="s">
        <v>7</v>
      </c>
    </row>
    <row r="14" spans="1:7" x14ac:dyDescent="0.25">
      <c r="B14" s="3"/>
      <c r="C14" s="106" t="s">
        <v>236</v>
      </c>
      <c r="D14" s="36"/>
      <c r="F14" s="76"/>
    </row>
    <row r="15" spans="1:7" ht="9.9499999999999993" customHeight="1" x14ac:dyDescent="0.25">
      <c r="B15" s="3"/>
      <c r="C15" s="77"/>
      <c r="D15" s="36"/>
      <c r="F15" s="76"/>
    </row>
    <row r="16" spans="1:7" s="4" customFormat="1" x14ac:dyDescent="0.25">
      <c r="A16" s="42"/>
      <c r="B16" s="31" t="s">
        <v>11</v>
      </c>
      <c r="C16" s="4" t="s">
        <v>148</v>
      </c>
      <c r="D16" s="110"/>
      <c r="E16" s="11" t="s">
        <v>22</v>
      </c>
      <c r="F16" s="95">
        <f>IF(+D16&gt;1,25,(D16*25))</f>
        <v>0</v>
      </c>
      <c r="G16" s="4" t="s">
        <v>86</v>
      </c>
    </row>
    <row r="17" spans="1:11" ht="64.5" x14ac:dyDescent="0.25">
      <c r="B17" s="3"/>
      <c r="C17" s="106" t="s">
        <v>237</v>
      </c>
      <c r="D17" s="36"/>
      <c r="F17" s="76"/>
      <c r="H17" s="136"/>
      <c r="I17" s="135"/>
      <c r="J17" s="135"/>
    </row>
    <row r="18" spans="1:11" ht="9.9499999999999993" customHeight="1" x14ac:dyDescent="0.25">
      <c r="B18" s="3"/>
      <c r="C18" s="77"/>
      <c r="D18" s="36"/>
      <c r="F18" s="76"/>
    </row>
    <row r="19" spans="1:11" s="4" customFormat="1" x14ac:dyDescent="0.25">
      <c r="A19" s="42"/>
      <c r="B19" s="31" t="s">
        <v>12</v>
      </c>
      <c r="C19" s="4" t="s">
        <v>280</v>
      </c>
      <c r="D19" s="5"/>
      <c r="E19" s="11"/>
      <c r="F19" s="97"/>
    </row>
    <row r="20" spans="1:11" s="4" customFormat="1" x14ac:dyDescent="0.25">
      <c r="A20" s="42"/>
      <c r="B20" s="31"/>
      <c r="C20" s="4" t="s">
        <v>279</v>
      </c>
      <c r="D20" s="110"/>
      <c r="E20" s="11" t="s">
        <v>23</v>
      </c>
      <c r="F20" s="95">
        <f>IF(+D20&gt;1,100,(D20*100))</f>
        <v>0</v>
      </c>
      <c r="G20" s="4" t="s">
        <v>66</v>
      </c>
    </row>
    <row r="21" spans="1:11" ht="64.5" x14ac:dyDescent="0.25">
      <c r="B21" s="3"/>
      <c r="C21" s="48" t="s">
        <v>149</v>
      </c>
      <c r="D21" s="36"/>
      <c r="F21" s="76"/>
    </row>
    <row r="22" spans="1:11" ht="9.9499999999999993" customHeight="1" x14ac:dyDescent="0.25">
      <c r="B22" s="3"/>
      <c r="C22" s="77"/>
      <c r="D22" s="36"/>
      <c r="F22" s="76"/>
    </row>
    <row r="23" spans="1:11" s="4" customFormat="1" x14ac:dyDescent="0.25">
      <c r="A23" s="42"/>
      <c r="B23" s="31" t="s">
        <v>13</v>
      </c>
      <c r="C23" s="4" t="s">
        <v>282</v>
      </c>
      <c r="D23" s="5"/>
      <c r="E23" s="11"/>
      <c r="F23" s="97"/>
    </row>
    <row r="24" spans="1:11" s="4" customFormat="1" x14ac:dyDescent="0.25">
      <c r="A24" s="42"/>
      <c r="C24" s="4" t="s">
        <v>281</v>
      </c>
      <c r="D24" s="110"/>
      <c r="E24" s="11" t="s">
        <v>19</v>
      </c>
      <c r="F24" s="95">
        <f>IF(+D24&gt;1,50,(D24*50))</f>
        <v>0</v>
      </c>
      <c r="G24" s="4" t="s">
        <v>179</v>
      </c>
    </row>
    <row r="25" spans="1:11" ht="39" x14ac:dyDescent="0.25">
      <c r="B25" s="3"/>
      <c r="C25" s="106" t="s">
        <v>200</v>
      </c>
      <c r="D25" s="36"/>
      <c r="F25" s="76"/>
      <c r="H25" s="136"/>
      <c r="I25" s="135"/>
      <c r="J25" s="135"/>
      <c r="K25" s="135"/>
    </row>
    <row r="26" spans="1:11" ht="9.9499999999999993" customHeight="1" x14ac:dyDescent="0.25">
      <c r="B26" s="3"/>
      <c r="C26" s="77"/>
      <c r="D26" s="36"/>
      <c r="F26" s="76"/>
    </row>
    <row r="27" spans="1:11" s="4" customFormat="1" x14ac:dyDescent="0.25">
      <c r="A27" s="42"/>
      <c r="C27" s="11" t="s">
        <v>98</v>
      </c>
      <c r="D27" s="5"/>
      <c r="E27" s="11"/>
      <c r="F27" s="95">
        <f>SUM(F5:F26)</f>
        <v>0</v>
      </c>
    </row>
  </sheetData>
  <sheetProtection password="CC73" sheet="1" objects="1" scenarios="1"/>
  <mergeCells count="2">
    <mergeCell ref="C1:G1"/>
    <mergeCell ref="C2:G2"/>
  </mergeCells>
  <phoneticPr fontId="7" type="noConversion"/>
  <pageMargins left="0.25" right="0.25" top="0.73" bottom="0.44" header="0.42" footer="0.38"/>
  <pageSetup orientation="landscape" r:id="rId1"/>
  <headerFooter alignWithMargins="0">
    <oddFooter>&amp;RNAHU Pacesetter Award - &amp;A</oddFooter>
  </headerFooter>
  <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selection activeCell="C2" sqref="C2:G2"/>
    </sheetView>
  </sheetViews>
  <sheetFormatPr defaultColWidth="8.85546875" defaultRowHeight="15.75" x14ac:dyDescent="0.25"/>
  <cols>
    <col min="1" max="1" width="3.85546875" style="42" bestFit="1" customWidth="1"/>
    <col min="2" max="2" width="2.7109375" style="4" customWidth="1"/>
    <col min="3" max="3" width="80.7109375" style="4" customWidth="1"/>
    <col min="4" max="4" width="12" style="5" customWidth="1"/>
    <col min="5" max="5" width="14.85546875" style="11" bestFit="1" customWidth="1"/>
    <col min="6" max="6" width="5.7109375" style="5" customWidth="1"/>
    <col min="7" max="7" width="15.85546875" style="4" bestFit="1" customWidth="1"/>
    <col min="8" max="16384" width="8.85546875" style="4"/>
  </cols>
  <sheetData>
    <row r="1" spans="1:7" customFormat="1" ht="60.75" customHeight="1" x14ac:dyDescent="0.2">
      <c r="A1" s="1"/>
      <c r="C1" s="167" t="s">
        <v>246</v>
      </c>
      <c r="D1" s="181"/>
      <c r="E1" s="181"/>
      <c r="F1" s="181"/>
      <c r="G1" s="181"/>
    </row>
    <row r="2" spans="1:7" customFormat="1" ht="23.25" x14ac:dyDescent="0.2">
      <c r="A2" s="1"/>
      <c r="C2" s="179" t="s">
        <v>161</v>
      </c>
      <c r="D2" s="179"/>
      <c r="E2" s="179"/>
      <c r="F2" s="179"/>
      <c r="G2" s="179"/>
    </row>
    <row r="3" spans="1:7" s="27" customFormat="1" ht="18" x14ac:dyDescent="0.25">
      <c r="A3" s="26" t="s">
        <v>51</v>
      </c>
      <c r="B3" s="27" t="s">
        <v>54</v>
      </c>
      <c r="D3" s="118"/>
      <c r="E3" s="58"/>
      <c r="F3" s="96"/>
    </row>
    <row r="4" spans="1:7" x14ac:dyDescent="0.25">
      <c r="B4" s="31" t="s">
        <v>3</v>
      </c>
      <c r="C4" s="4" t="s">
        <v>92</v>
      </c>
      <c r="D4" s="110"/>
      <c r="E4" s="11" t="s">
        <v>15</v>
      </c>
      <c r="F4" s="95">
        <f>IF(+D4&gt;4,80,(D4*20))</f>
        <v>0</v>
      </c>
      <c r="G4" s="4" t="s">
        <v>52</v>
      </c>
    </row>
    <row r="5" spans="1:7" s="53" customFormat="1" ht="140.25" x14ac:dyDescent="0.2">
      <c r="A5" s="55"/>
      <c r="B5" s="56"/>
      <c r="C5" s="106" t="s">
        <v>286</v>
      </c>
      <c r="D5" s="78"/>
      <c r="E5" s="54"/>
      <c r="F5" s="98"/>
    </row>
    <row r="6" spans="1:7" ht="9.9499999999999993" customHeight="1" x14ac:dyDescent="0.25">
      <c r="B6" s="31"/>
      <c r="D6" s="43"/>
      <c r="F6" s="76"/>
    </row>
    <row r="7" spans="1:7" x14ac:dyDescent="0.25">
      <c r="B7" s="31" t="s">
        <v>4</v>
      </c>
      <c r="C7" s="4" t="s">
        <v>150</v>
      </c>
      <c r="D7" s="7"/>
      <c r="F7" s="76"/>
    </row>
    <row r="8" spans="1:7" x14ac:dyDescent="0.25">
      <c r="B8" s="31"/>
      <c r="C8" s="68" t="s">
        <v>60</v>
      </c>
      <c r="D8" s="7"/>
      <c r="F8" s="76"/>
    </row>
    <row r="9" spans="1:7" x14ac:dyDescent="0.25">
      <c r="B9" s="31"/>
      <c r="C9" s="66" t="s">
        <v>58</v>
      </c>
      <c r="D9" s="110"/>
      <c r="E9" s="11" t="s">
        <v>59</v>
      </c>
      <c r="F9" s="95">
        <f>IF(+D9&gt;1,15,(D9*15))</f>
        <v>0</v>
      </c>
    </row>
    <row r="10" spans="1:7" x14ac:dyDescent="0.25">
      <c r="B10" s="31"/>
      <c r="C10" s="66" t="s">
        <v>57</v>
      </c>
      <c r="D10" s="110"/>
      <c r="E10" s="11" t="s">
        <v>19</v>
      </c>
      <c r="F10" s="95">
        <f>IF(+D10&gt;1,50,(D10*50))</f>
        <v>0</v>
      </c>
    </row>
    <row r="11" spans="1:7" x14ac:dyDescent="0.25">
      <c r="B11" s="31"/>
      <c r="C11" s="66" t="s">
        <v>56</v>
      </c>
      <c r="D11" s="110"/>
      <c r="E11" s="11" t="s">
        <v>23</v>
      </c>
      <c r="F11" s="95">
        <f>IF(+D11&gt;1,100,(D11*100))</f>
        <v>0</v>
      </c>
    </row>
    <row r="12" spans="1:7" x14ac:dyDescent="0.25">
      <c r="B12" s="31"/>
      <c r="C12" s="66" t="s">
        <v>55</v>
      </c>
      <c r="D12" s="110"/>
      <c r="E12" s="11" t="s">
        <v>43</v>
      </c>
      <c r="F12" s="95">
        <f>IF(+D12&gt;1,200,(D12*200))</f>
        <v>0</v>
      </c>
      <c r="G12" s="4" t="s">
        <v>180</v>
      </c>
    </row>
    <row r="13" spans="1:7" ht="7.35" customHeight="1" x14ac:dyDescent="0.25">
      <c r="B13" s="31"/>
      <c r="C13" s="66"/>
      <c r="D13" s="7"/>
      <c r="F13" s="76"/>
    </row>
    <row r="14" spans="1:7" x14ac:dyDescent="0.25">
      <c r="B14" s="31"/>
      <c r="C14" s="68" t="s">
        <v>61</v>
      </c>
      <c r="D14" s="7"/>
      <c r="F14" s="76"/>
    </row>
    <row r="15" spans="1:7" x14ac:dyDescent="0.25">
      <c r="B15" s="31"/>
      <c r="C15" s="66" t="s">
        <v>64</v>
      </c>
      <c r="D15" s="110"/>
      <c r="E15" s="11" t="s">
        <v>59</v>
      </c>
      <c r="F15" s="95">
        <f>IF(+D15&gt;1,15,(D15*15))</f>
        <v>0</v>
      </c>
    </row>
    <row r="16" spans="1:7" x14ac:dyDescent="0.25">
      <c r="B16" s="31"/>
      <c r="C16" s="66" t="s">
        <v>56</v>
      </c>
      <c r="D16" s="110"/>
      <c r="E16" s="11" t="s">
        <v>19</v>
      </c>
      <c r="F16" s="95">
        <f>IF(+D16&gt;1,50,(D16*50))</f>
        <v>0</v>
      </c>
    </row>
    <row r="17" spans="1:7" x14ac:dyDescent="0.25">
      <c r="B17" s="31"/>
      <c r="C17" s="66" t="s">
        <v>63</v>
      </c>
      <c r="D17" s="110"/>
      <c r="E17" s="11" t="s">
        <v>23</v>
      </c>
      <c r="F17" s="95">
        <f>IF(+D17&gt;1,100,(D17*100))</f>
        <v>0</v>
      </c>
    </row>
    <row r="18" spans="1:7" x14ac:dyDescent="0.25">
      <c r="B18" s="31"/>
      <c r="C18" s="66" t="s">
        <v>62</v>
      </c>
      <c r="D18" s="110"/>
      <c r="E18" s="11" t="s">
        <v>43</v>
      </c>
      <c r="F18" s="95">
        <f>IF(+D18&gt;1,200,(D18*200))</f>
        <v>0</v>
      </c>
      <c r="G18" s="4" t="s">
        <v>180</v>
      </c>
    </row>
    <row r="19" spans="1:7" ht="102.75" x14ac:dyDescent="0.25">
      <c r="B19" s="31"/>
      <c r="C19" s="106" t="s">
        <v>253</v>
      </c>
      <c r="D19" s="7"/>
      <c r="F19" s="43"/>
    </row>
    <row r="20" spans="1:7" ht="9.9499999999999993" customHeight="1" x14ac:dyDescent="0.25">
      <c r="A20" s="161"/>
      <c r="B20" s="31"/>
      <c r="D20" s="43"/>
      <c r="F20" s="76"/>
    </row>
    <row r="21" spans="1:7" ht="15" customHeight="1" x14ac:dyDescent="0.25">
      <c r="B21" s="31" t="s">
        <v>8</v>
      </c>
      <c r="C21" s="4" t="s">
        <v>99</v>
      </c>
      <c r="D21" s="110"/>
      <c r="E21" s="11" t="s">
        <v>22</v>
      </c>
      <c r="F21" s="95">
        <f>IF(+D21&gt;1,25,(D21*25))</f>
        <v>0</v>
      </c>
      <c r="G21" s="4" t="s">
        <v>86</v>
      </c>
    </row>
    <row r="22" spans="1:7" ht="15" customHeight="1" x14ac:dyDescent="0.25">
      <c r="B22" s="31"/>
      <c r="C22" s="81" t="s">
        <v>131</v>
      </c>
    </row>
    <row r="23" spans="1:7" ht="9.9499999999999993" customHeight="1" x14ac:dyDescent="0.25">
      <c r="A23" s="161"/>
      <c r="B23" s="31"/>
      <c r="D23" s="43"/>
      <c r="F23" s="76"/>
    </row>
    <row r="24" spans="1:7" ht="15" customHeight="1" x14ac:dyDescent="0.25">
      <c r="B24" s="31" t="s">
        <v>11</v>
      </c>
      <c r="C24" s="4" t="s">
        <v>258</v>
      </c>
      <c r="D24" s="110"/>
      <c r="E24" s="11" t="s">
        <v>22</v>
      </c>
      <c r="F24" s="95">
        <f>IF(+D24&gt;1,25,(D24*25))</f>
        <v>0</v>
      </c>
      <c r="G24" s="4" t="s">
        <v>86</v>
      </c>
    </row>
    <row r="25" spans="1:7" s="22" customFormat="1" ht="38.25" x14ac:dyDescent="0.2">
      <c r="A25" s="51"/>
      <c r="B25" s="23"/>
      <c r="C25" s="48" t="s">
        <v>184</v>
      </c>
      <c r="D25" s="17"/>
      <c r="E25" s="21"/>
      <c r="F25" s="80"/>
    </row>
    <row r="26" spans="1:7" ht="9.9499999999999993" customHeight="1" x14ac:dyDescent="0.25">
      <c r="A26" s="161"/>
      <c r="B26" s="31"/>
      <c r="D26" s="43"/>
      <c r="F26" s="76"/>
    </row>
    <row r="27" spans="1:7" ht="15" customHeight="1" x14ac:dyDescent="0.25">
      <c r="B27" s="31" t="s">
        <v>13</v>
      </c>
      <c r="C27" s="4" t="s">
        <v>185</v>
      </c>
      <c r="D27" s="110"/>
      <c r="E27" s="11" t="s">
        <v>22</v>
      </c>
      <c r="F27" s="95">
        <f>IF(+D27&gt;1,25,(D27*25))</f>
        <v>0</v>
      </c>
      <c r="G27" s="4" t="s">
        <v>86</v>
      </c>
    </row>
    <row r="28" spans="1:7" ht="15" customHeight="1" x14ac:dyDescent="0.25">
      <c r="B28" s="31"/>
      <c r="C28" s="48" t="s">
        <v>186</v>
      </c>
      <c r="D28" s="7"/>
      <c r="F28" s="43"/>
    </row>
    <row r="29" spans="1:7" ht="9.9499999999999993" customHeight="1" x14ac:dyDescent="0.25">
      <c r="A29" s="161"/>
      <c r="B29" s="31"/>
      <c r="D29" s="43"/>
      <c r="F29" s="76"/>
    </row>
    <row r="30" spans="1:7" ht="15" customHeight="1" x14ac:dyDescent="0.25">
      <c r="B30" s="31" t="s">
        <v>29</v>
      </c>
      <c r="C30" s="4" t="s">
        <v>132</v>
      </c>
      <c r="D30" s="7"/>
      <c r="F30" s="76"/>
    </row>
    <row r="31" spans="1:7" ht="15" customHeight="1" x14ac:dyDescent="0.25">
      <c r="B31" s="31"/>
      <c r="C31" s="42" t="s">
        <v>100</v>
      </c>
      <c r="D31" s="110"/>
      <c r="E31" s="11" t="s">
        <v>22</v>
      </c>
      <c r="F31" s="95">
        <f t="shared" ref="F31" si="0">IF(+D31&gt;1,25,(D31*25))</f>
        <v>0</v>
      </c>
    </row>
    <row r="32" spans="1:7" ht="15" customHeight="1" x14ac:dyDescent="0.25">
      <c r="B32" s="31"/>
      <c r="C32" s="42" t="s">
        <v>101</v>
      </c>
      <c r="D32" s="117"/>
      <c r="E32" s="11" t="s">
        <v>19</v>
      </c>
      <c r="F32" s="95">
        <f>IF(+D32&gt;1,50,(D32*50))</f>
        <v>0</v>
      </c>
    </row>
    <row r="33" spans="1:7" ht="15" customHeight="1" x14ac:dyDescent="0.25">
      <c r="B33" s="31"/>
      <c r="C33" s="42" t="s">
        <v>102</v>
      </c>
      <c r="D33" s="117"/>
      <c r="E33" s="11" t="s">
        <v>14</v>
      </c>
      <c r="F33" s="95">
        <f>IF(+D33&gt;1,75,(D33*75))</f>
        <v>0</v>
      </c>
    </row>
    <row r="34" spans="1:7" ht="15" customHeight="1" x14ac:dyDescent="0.25">
      <c r="B34" s="31"/>
      <c r="C34" s="42" t="s">
        <v>103</v>
      </c>
      <c r="D34" s="117"/>
      <c r="E34" s="11" t="s">
        <v>23</v>
      </c>
      <c r="F34" s="95">
        <f>IF(+D34&gt;1,100,(D34*100))</f>
        <v>0</v>
      </c>
      <c r="G34" s="4" t="s">
        <v>66</v>
      </c>
    </row>
    <row r="35" spans="1:7" ht="26.25" x14ac:dyDescent="0.25">
      <c r="B35" s="31"/>
      <c r="C35" s="106" t="s">
        <v>201</v>
      </c>
      <c r="D35" s="7"/>
      <c r="F35" s="43"/>
    </row>
    <row r="36" spans="1:7" ht="9.9499999999999993" customHeight="1" x14ac:dyDescent="0.25">
      <c r="A36" s="161"/>
      <c r="B36" s="31"/>
      <c r="D36" s="43"/>
      <c r="F36" s="76"/>
    </row>
    <row r="37" spans="1:7" x14ac:dyDescent="0.25">
      <c r="C37" s="11" t="s">
        <v>259</v>
      </c>
      <c r="F37" s="6">
        <f>SUM(F4:F36)</f>
        <v>0</v>
      </c>
    </row>
    <row r="38" spans="1:7" ht="19.7" customHeight="1" x14ac:dyDescent="0.25"/>
  </sheetData>
  <sheetProtection password="CC73" sheet="1" objects="1" scenarios="1"/>
  <mergeCells count="2">
    <mergeCell ref="C1:G1"/>
    <mergeCell ref="C2:G2"/>
  </mergeCells>
  <phoneticPr fontId="7" type="noConversion"/>
  <pageMargins left="0.25" right="0.25" top="0.48" bottom="0.19" header="0.17" footer="0.13"/>
  <pageSetup orientation="landscape" r:id="rId1"/>
  <headerFooter alignWithMargins="0">
    <oddFooter>&amp;RNAHU Pacesetter Award - &amp;A</oddFooter>
  </headerFooter>
  <rowBreaks count="1" manualBreakCount="1">
    <brk id="20" max="16383" man="1"/>
  </rowBreaks>
  <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6"/>
  <sheetViews>
    <sheetView workbookViewId="0">
      <selection activeCell="C2" sqref="C2:G2"/>
    </sheetView>
  </sheetViews>
  <sheetFormatPr defaultColWidth="8.85546875" defaultRowHeight="15.75" x14ac:dyDescent="0.25"/>
  <cols>
    <col min="1" max="1" width="4.5703125" style="42" bestFit="1" customWidth="1"/>
    <col min="2" max="2" width="2.7109375" style="4" customWidth="1"/>
    <col min="3" max="3" width="80.7109375" style="4" customWidth="1"/>
    <col min="4" max="4" width="5.7109375" style="5" customWidth="1"/>
    <col min="5" max="5" width="14.85546875" style="11" bestFit="1" customWidth="1"/>
    <col min="6" max="6" width="5.7109375" style="5" customWidth="1"/>
    <col min="7" max="7" width="15.85546875" style="4" bestFit="1" customWidth="1"/>
    <col min="8" max="16384" width="8.85546875" style="4"/>
  </cols>
  <sheetData>
    <row r="1" spans="1:7" customFormat="1" ht="59.25" customHeight="1" x14ac:dyDescent="0.2">
      <c r="A1" s="1"/>
      <c r="C1" s="167" t="s">
        <v>246</v>
      </c>
      <c r="D1" s="181"/>
      <c r="E1" s="181"/>
      <c r="F1" s="181"/>
      <c r="G1" s="181"/>
    </row>
    <row r="2" spans="1:7" customFormat="1" ht="23.25" x14ac:dyDescent="0.2">
      <c r="A2" s="1"/>
      <c r="C2" s="179" t="s">
        <v>161</v>
      </c>
      <c r="D2" s="179"/>
      <c r="E2" s="179"/>
      <c r="F2" s="179"/>
      <c r="G2" s="179"/>
    </row>
    <row r="3" spans="1:7" s="27" customFormat="1" ht="18" x14ac:dyDescent="0.25">
      <c r="A3" s="26" t="s">
        <v>53</v>
      </c>
      <c r="B3" s="27" t="s">
        <v>40</v>
      </c>
      <c r="D3" s="119"/>
      <c r="E3" s="58"/>
      <c r="F3" s="29"/>
    </row>
    <row r="4" spans="1:7" x14ac:dyDescent="0.25">
      <c r="B4" s="31" t="s">
        <v>3</v>
      </c>
      <c r="C4" s="4" t="s">
        <v>91</v>
      </c>
      <c r="D4" s="110"/>
      <c r="E4" s="120" t="s">
        <v>41</v>
      </c>
      <c r="F4" s="6">
        <f>IF(+D4&gt;2,150,(D4*75))</f>
        <v>0</v>
      </c>
      <c r="G4" s="4" t="s">
        <v>42</v>
      </c>
    </row>
    <row r="5" spans="1:7" ht="64.5" x14ac:dyDescent="0.25">
      <c r="B5" s="31"/>
      <c r="C5" s="106" t="s">
        <v>288</v>
      </c>
      <c r="D5" s="43"/>
      <c r="F5" s="7"/>
    </row>
    <row r="6" spans="1:7" ht="9.9499999999999993" customHeight="1" x14ac:dyDescent="0.25">
      <c r="A6" s="161"/>
    </row>
    <row r="7" spans="1:7" x14ac:dyDescent="0.25">
      <c r="B7" s="31" t="s">
        <v>4</v>
      </c>
      <c r="C7" s="4" t="s">
        <v>241</v>
      </c>
      <c r="D7" s="7"/>
      <c r="F7" s="7"/>
    </row>
    <row r="8" spans="1:7" ht="15" customHeight="1" x14ac:dyDescent="0.25">
      <c r="B8" s="31"/>
      <c r="C8" s="66" t="s">
        <v>48</v>
      </c>
      <c r="D8" s="110"/>
      <c r="E8" s="11" t="s">
        <v>26</v>
      </c>
      <c r="F8" s="6">
        <f>IF(+D8&gt;1,10,(D8*10))</f>
        <v>0</v>
      </c>
    </row>
    <row r="9" spans="1:7" ht="15" customHeight="1" x14ac:dyDescent="0.25">
      <c r="B9" s="31"/>
      <c r="C9" s="66" t="s">
        <v>47</v>
      </c>
      <c r="D9" s="110"/>
      <c r="E9" s="11" t="s">
        <v>19</v>
      </c>
      <c r="F9" s="6">
        <f>IF(+D9&gt;1,50,(D9*50))</f>
        <v>0</v>
      </c>
    </row>
    <row r="10" spans="1:7" ht="15" customHeight="1" x14ac:dyDescent="0.25">
      <c r="B10" s="31"/>
      <c r="C10" s="66" t="s">
        <v>46</v>
      </c>
      <c r="D10" s="110"/>
      <c r="E10" s="11" t="s">
        <v>23</v>
      </c>
      <c r="F10" s="6">
        <f>IF(+D10&gt;1,100,(D10*100))</f>
        <v>0</v>
      </c>
    </row>
    <row r="11" spans="1:7" ht="15" customHeight="1" x14ac:dyDescent="0.25">
      <c r="B11" s="31"/>
      <c r="C11" s="66" t="s">
        <v>45</v>
      </c>
      <c r="D11" s="110"/>
      <c r="E11" s="11" t="s">
        <v>16</v>
      </c>
      <c r="F11" s="6">
        <f>IF(+D11&gt;1,150,(D11*150))</f>
        <v>0</v>
      </c>
    </row>
    <row r="12" spans="1:7" ht="15" customHeight="1" x14ac:dyDescent="0.25">
      <c r="B12" s="31"/>
      <c r="C12" s="66" t="s">
        <v>44</v>
      </c>
      <c r="D12" s="110"/>
      <c r="E12" s="11" t="s">
        <v>43</v>
      </c>
      <c r="F12" s="6">
        <f>IF(+D12&gt;1,200,(D12*200))</f>
        <v>0</v>
      </c>
      <c r="G12" s="4" t="s">
        <v>180</v>
      </c>
    </row>
    <row r="13" spans="1:7" x14ac:dyDescent="0.25">
      <c r="B13" s="31"/>
      <c r="C13" s="106" t="s">
        <v>197</v>
      </c>
      <c r="D13" s="7"/>
      <c r="F13" s="43"/>
    </row>
    <row r="14" spans="1:7" ht="9.9499999999999993" customHeight="1" x14ac:dyDescent="0.25">
      <c r="A14" s="161"/>
    </row>
    <row r="15" spans="1:7" x14ac:dyDescent="0.25">
      <c r="B15" s="31" t="s">
        <v>8</v>
      </c>
      <c r="C15" s="10" t="s">
        <v>289</v>
      </c>
      <c r="D15" s="7"/>
      <c r="F15" s="7"/>
    </row>
    <row r="16" spans="1:7" ht="15" customHeight="1" x14ac:dyDescent="0.25">
      <c r="B16" s="31"/>
      <c r="C16" s="66" t="s">
        <v>151</v>
      </c>
      <c r="D16" s="110"/>
      <c r="E16" s="11" t="s">
        <v>26</v>
      </c>
      <c r="F16" s="6">
        <f>IF(+D16&gt;1,10,(D16*10))</f>
        <v>0</v>
      </c>
    </row>
    <row r="17" spans="1:7" ht="15" customHeight="1" x14ac:dyDescent="0.25">
      <c r="B17" s="31"/>
      <c r="C17" s="66" t="s">
        <v>152</v>
      </c>
      <c r="D17" s="110"/>
      <c r="E17" s="11" t="s">
        <v>27</v>
      </c>
      <c r="F17" s="6">
        <f>IF(+D17&gt;1,20,(D17*20))</f>
        <v>0</v>
      </c>
    </row>
    <row r="18" spans="1:7" ht="15" customHeight="1" x14ac:dyDescent="0.25">
      <c r="B18" s="31"/>
      <c r="C18" s="66" t="s">
        <v>49</v>
      </c>
      <c r="D18" s="110"/>
      <c r="E18" s="11" t="s">
        <v>28</v>
      </c>
      <c r="F18" s="6">
        <f>IF(+D18&gt;1,30,(D18*30))</f>
        <v>0</v>
      </c>
    </row>
    <row r="19" spans="1:7" ht="15" customHeight="1" x14ac:dyDescent="0.25">
      <c r="B19" s="31"/>
      <c r="C19" s="66" t="s">
        <v>50</v>
      </c>
      <c r="D19" s="110"/>
      <c r="E19" s="11" t="s">
        <v>30</v>
      </c>
      <c r="F19" s="6">
        <f>IF(+D19&gt;1,40,(D19*40))</f>
        <v>0</v>
      </c>
    </row>
    <row r="20" spans="1:7" ht="15" customHeight="1" x14ac:dyDescent="0.25">
      <c r="B20" s="31"/>
      <c r="C20" s="66" t="s">
        <v>31</v>
      </c>
      <c r="D20" s="110"/>
      <c r="E20" s="11" t="s">
        <v>19</v>
      </c>
      <c r="F20" s="6">
        <f t="shared" ref="F20" si="0">IF(+D20&gt;1,50,(D20*50))</f>
        <v>0</v>
      </c>
      <c r="G20" s="4" t="s">
        <v>7</v>
      </c>
    </row>
    <row r="21" spans="1:7" x14ac:dyDescent="0.25">
      <c r="B21" s="31"/>
      <c r="C21" s="106" t="s">
        <v>197</v>
      </c>
      <c r="D21" s="7"/>
      <c r="F21" s="43"/>
    </row>
    <row r="22" spans="1:7" ht="9.9499999999999993" customHeight="1" x14ac:dyDescent="0.25">
      <c r="A22" s="161"/>
    </row>
    <row r="23" spans="1:7" s="46" customFormat="1" x14ac:dyDescent="0.25">
      <c r="A23" s="130"/>
      <c r="B23" s="101" t="s">
        <v>11</v>
      </c>
      <c r="C23" s="155" t="s">
        <v>264</v>
      </c>
      <c r="D23" s="76"/>
      <c r="E23" s="157"/>
      <c r="F23" s="76"/>
    </row>
    <row r="24" spans="1:7" s="46" customFormat="1" x14ac:dyDescent="0.25">
      <c r="A24" s="130"/>
      <c r="C24" s="102" t="s">
        <v>265</v>
      </c>
      <c r="D24" s="110"/>
      <c r="E24" s="157" t="s">
        <v>22</v>
      </c>
      <c r="F24" s="95">
        <f>IF(+D24&gt;1,25,(D24*25))</f>
        <v>0</v>
      </c>
    </row>
    <row r="25" spans="1:7" s="46" customFormat="1" x14ac:dyDescent="0.25">
      <c r="A25" s="130"/>
      <c r="C25" s="102" t="s">
        <v>266</v>
      </c>
      <c r="D25" s="110"/>
      <c r="E25" s="157" t="s">
        <v>22</v>
      </c>
      <c r="F25" s="95">
        <f>IF(+D25&gt;1,25,(D25*25))</f>
        <v>0</v>
      </c>
    </row>
    <row r="26" spans="1:7" s="46" customFormat="1" x14ac:dyDescent="0.25">
      <c r="A26" s="130"/>
      <c r="C26" s="102" t="s">
        <v>267</v>
      </c>
      <c r="D26" s="110"/>
      <c r="E26" s="157" t="s">
        <v>22</v>
      </c>
      <c r="F26" s="95">
        <f>IF(+D26&gt;1,25,(D26*25))</f>
        <v>0</v>
      </c>
    </row>
    <row r="27" spans="1:7" s="46" customFormat="1" x14ac:dyDescent="0.25">
      <c r="A27" s="130"/>
      <c r="C27" s="102" t="s">
        <v>268</v>
      </c>
      <c r="D27" s="110"/>
      <c r="E27" s="157" t="s">
        <v>22</v>
      </c>
      <c r="F27" s="95">
        <f>IF(+D27&gt;1,25,(D27*25))</f>
        <v>0</v>
      </c>
      <c r="G27" s="46" t="s">
        <v>66</v>
      </c>
    </row>
    <row r="28" spans="1:7" s="46" customFormat="1" ht="64.5" x14ac:dyDescent="0.25">
      <c r="A28" s="130"/>
      <c r="C28" s="104" t="s">
        <v>287</v>
      </c>
      <c r="D28" s="76"/>
      <c r="E28" s="157"/>
      <c r="F28" s="43"/>
    </row>
    <row r="29" spans="1:7" ht="9.9499999999999993" customHeight="1" x14ac:dyDescent="0.25">
      <c r="A29" s="161"/>
    </row>
    <row r="30" spans="1:7" x14ac:dyDescent="0.25">
      <c r="B30" s="31" t="s">
        <v>12</v>
      </c>
      <c r="C30" s="4" t="s">
        <v>260</v>
      </c>
      <c r="D30" s="110"/>
      <c r="E30" s="11" t="s">
        <v>19</v>
      </c>
      <c r="F30" s="6">
        <f>IF(+D30&gt;1,50,(D30*50))</f>
        <v>0</v>
      </c>
      <c r="G30" s="4" t="s">
        <v>7</v>
      </c>
    </row>
    <row r="31" spans="1:7" ht="77.25" x14ac:dyDescent="0.25">
      <c r="B31" s="31"/>
      <c r="C31" s="48" t="s">
        <v>134</v>
      </c>
      <c r="F31" s="79"/>
    </row>
    <row r="32" spans="1:7" ht="9.9499999999999993" customHeight="1" x14ac:dyDescent="0.25">
      <c r="A32" s="161"/>
    </row>
    <row r="33" spans="1:8" s="46" customFormat="1" x14ac:dyDescent="0.25">
      <c r="A33" s="130"/>
      <c r="B33" s="101" t="s">
        <v>13</v>
      </c>
      <c r="C33" s="46" t="s">
        <v>217</v>
      </c>
      <c r="D33" s="110"/>
      <c r="E33" s="133" t="s">
        <v>23</v>
      </c>
      <c r="F33" s="95">
        <f>IF(+D33&gt;1,100,(D33*100))</f>
        <v>0</v>
      </c>
      <c r="G33" s="46" t="s">
        <v>66</v>
      </c>
    </row>
    <row r="34" spans="1:8" s="135" customFormat="1" ht="128.25" x14ac:dyDescent="0.25">
      <c r="A34" s="134"/>
      <c r="B34" s="152"/>
      <c r="C34" s="104" t="s">
        <v>290</v>
      </c>
      <c r="D34" s="74"/>
      <c r="E34" s="75"/>
      <c r="F34" s="76"/>
    </row>
    <row r="35" spans="1:8" ht="9.9499999999999993" customHeight="1" x14ac:dyDescent="0.25">
      <c r="A35" s="161"/>
    </row>
    <row r="36" spans="1:8" s="46" customFormat="1" x14ac:dyDescent="0.25">
      <c r="A36" s="130"/>
      <c r="B36" s="101" t="s">
        <v>24</v>
      </c>
      <c r="C36" s="155" t="s">
        <v>218</v>
      </c>
      <c r="D36" s="76"/>
      <c r="E36" s="133"/>
      <c r="F36" s="76"/>
      <c r="H36" s="115"/>
    </row>
    <row r="37" spans="1:8" s="46" customFormat="1" ht="15" customHeight="1" x14ac:dyDescent="0.25">
      <c r="A37" s="130"/>
      <c r="B37" s="101"/>
      <c r="C37" s="102" t="s">
        <v>214</v>
      </c>
      <c r="D37" s="110"/>
      <c r="E37" s="133" t="s">
        <v>26</v>
      </c>
      <c r="F37" s="95">
        <f>IF(+D37&gt;1,10,(D37*10))</f>
        <v>0</v>
      </c>
      <c r="H37" s="115"/>
    </row>
    <row r="38" spans="1:8" s="46" customFormat="1" ht="15" customHeight="1" x14ac:dyDescent="0.25">
      <c r="A38" s="130"/>
      <c r="B38" s="101"/>
      <c r="C38" s="102" t="s">
        <v>213</v>
      </c>
      <c r="D38" s="110"/>
      <c r="E38" s="133" t="s">
        <v>26</v>
      </c>
      <c r="F38" s="95">
        <f>IF(+D38&gt;1,10,(D38*10))</f>
        <v>0</v>
      </c>
      <c r="H38" s="115"/>
    </row>
    <row r="39" spans="1:8" s="46" customFormat="1" ht="15" customHeight="1" x14ac:dyDescent="0.25">
      <c r="A39" s="130"/>
      <c r="B39" s="101"/>
      <c r="C39" s="102" t="s">
        <v>215</v>
      </c>
      <c r="D39" s="110"/>
      <c r="E39" s="133" t="s">
        <v>26</v>
      </c>
      <c r="F39" s="95">
        <f>IF(+D39&gt;1,10,(D39*10))</f>
        <v>0</v>
      </c>
      <c r="H39" s="115"/>
    </row>
    <row r="40" spans="1:8" s="46" customFormat="1" ht="15" customHeight="1" x14ac:dyDescent="0.25">
      <c r="A40" s="130"/>
      <c r="B40" s="101"/>
      <c r="C40" s="102" t="s">
        <v>216</v>
      </c>
      <c r="D40" s="110"/>
      <c r="E40" s="133" t="s">
        <v>26</v>
      </c>
      <c r="F40" s="95">
        <f>IF(+D40&gt;1,10,(D40*10))</f>
        <v>0</v>
      </c>
      <c r="G40" s="46" t="s">
        <v>20</v>
      </c>
      <c r="H40" s="115"/>
    </row>
    <row r="41" spans="1:8" s="46" customFormat="1" ht="15" customHeight="1" x14ac:dyDescent="0.25">
      <c r="A41" s="130"/>
      <c r="B41" s="101"/>
      <c r="C41" s="106" t="s">
        <v>197</v>
      </c>
      <c r="D41" s="43"/>
      <c r="E41" s="125"/>
      <c r="F41" s="76"/>
      <c r="H41" s="115"/>
    </row>
    <row r="42" spans="1:8" ht="9.9499999999999993" customHeight="1" x14ac:dyDescent="0.25">
      <c r="A42" s="161"/>
    </row>
    <row r="43" spans="1:8" s="46" customFormat="1" x14ac:dyDescent="0.25">
      <c r="A43" s="130"/>
      <c r="B43" s="101" t="s">
        <v>25</v>
      </c>
      <c r="C43" s="46" t="s">
        <v>275</v>
      </c>
      <c r="D43" s="97"/>
      <c r="E43" s="157"/>
      <c r="F43" s="97"/>
    </row>
    <row r="44" spans="1:8" s="46" customFormat="1" x14ac:dyDescent="0.25">
      <c r="A44" s="130"/>
      <c r="C44" s="102" t="s">
        <v>261</v>
      </c>
      <c r="D44" s="110"/>
      <c r="E44" s="157" t="s">
        <v>26</v>
      </c>
      <c r="F44" s="95">
        <f>IF(+D44&gt;1,10,(D44*10))</f>
        <v>0</v>
      </c>
    </row>
    <row r="45" spans="1:8" s="46" customFormat="1" x14ac:dyDescent="0.25">
      <c r="A45" s="130"/>
      <c r="C45" s="102" t="s">
        <v>276</v>
      </c>
      <c r="D45" s="110"/>
      <c r="E45" s="157" t="s">
        <v>26</v>
      </c>
      <c r="F45" s="95">
        <f>IF(+D45&gt;1,10,(D45*10))</f>
        <v>0</v>
      </c>
    </row>
    <row r="46" spans="1:8" s="46" customFormat="1" x14ac:dyDescent="0.25">
      <c r="A46" s="130"/>
      <c r="C46" s="102" t="s">
        <v>262</v>
      </c>
      <c r="D46" s="110"/>
      <c r="E46" s="157" t="s">
        <v>26</v>
      </c>
      <c r="F46" s="95">
        <f>IF(+D46&gt;1,10,(D46*10))</f>
        <v>0</v>
      </c>
      <c r="G46" s="46" t="s">
        <v>263</v>
      </c>
    </row>
    <row r="47" spans="1:8" s="46" customFormat="1" x14ac:dyDescent="0.25">
      <c r="A47" s="130"/>
      <c r="C47" s="104" t="s">
        <v>269</v>
      </c>
      <c r="D47" s="43"/>
      <c r="E47" s="159"/>
      <c r="F47" s="76"/>
    </row>
    <row r="48" spans="1:8" ht="9.9499999999999993" customHeight="1" x14ac:dyDescent="0.25">
      <c r="A48" s="161"/>
    </row>
    <row r="49" spans="1:7" s="46" customFormat="1" x14ac:dyDescent="0.25">
      <c r="A49" s="130"/>
      <c r="B49" s="101" t="s">
        <v>29</v>
      </c>
      <c r="C49" s="155" t="s">
        <v>294</v>
      </c>
      <c r="D49" s="76"/>
      <c r="E49" s="165"/>
      <c r="F49" s="76"/>
    </row>
    <row r="50" spans="1:7" s="46" customFormat="1" x14ac:dyDescent="0.25">
      <c r="A50" s="130"/>
      <c r="C50" s="102" t="s">
        <v>295</v>
      </c>
      <c r="D50" s="110"/>
      <c r="E50" s="165" t="s">
        <v>22</v>
      </c>
      <c r="F50" s="95">
        <f>IF(+D50&gt;1,25,(D50*25))</f>
        <v>0</v>
      </c>
    </row>
    <row r="51" spans="1:7" s="46" customFormat="1" x14ac:dyDescent="0.25">
      <c r="A51" s="130"/>
      <c r="C51" s="102" t="s">
        <v>296</v>
      </c>
      <c r="D51" s="110"/>
      <c r="E51" s="165" t="s">
        <v>297</v>
      </c>
      <c r="F51" s="95">
        <f>IF(+D51&gt;1,35,(D51*35))</f>
        <v>0</v>
      </c>
    </row>
    <row r="52" spans="1:7" s="46" customFormat="1" x14ac:dyDescent="0.25">
      <c r="A52" s="130"/>
      <c r="C52" s="102" t="s">
        <v>298</v>
      </c>
      <c r="D52" s="110"/>
      <c r="E52" s="165" t="s">
        <v>299</v>
      </c>
      <c r="F52" s="95">
        <f>IF(+D52&gt;1,45,(D52*45))</f>
        <v>0</v>
      </c>
    </row>
    <row r="53" spans="1:7" s="46" customFormat="1" x14ac:dyDescent="0.25">
      <c r="A53" s="130"/>
      <c r="C53" s="102" t="s">
        <v>300</v>
      </c>
      <c r="D53" s="110"/>
      <c r="E53" s="165" t="s">
        <v>19</v>
      </c>
      <c r="F53" s="95">
        <f>IF(+D53&gt;1,50,(D53*50))</f>
        <v>0</v>
      </c>
      <c r="G53" s="46" t="s">
        <v>7</v>
      </c>
    </row>
    <row r="54" spans="1:7" s="46" customFormat="1" x14ac:dyDescent="0.25">
      <c r="A54" s="130"/>
      <c r="C54" s="104" t="s">
        <v>301</v>
      </c>
      <c r="D54" s="76"/>
      <c r="E54" s="165"/>
      <c r="F54" s="43"/>
    </row>
    <row r="55" spans="1:7" ht="9.9499999999999993" customHeight="1" x14ac:dyDescent="0.25">
      <c r="A55" s="166"/>
    </row>
    <row r="56" spans="1:7" x14ac:dyDescent="0.25">
      <c r="A56" s="158"/>
      <c r="C56" s="11" t="s">
        <v>293</v>
      </c>
      <c r="F56" s="6">
        <f>SUM(F4:F48)</f>
        <v>0</v>
      </c>
    </row>
  </sheetData>
  <sheetProtection password="CC73" sheet="1" objects="1" scenarios="1"/>
  <mergeCells count="2">
    <mergeCell ref="C1:G1"/>
    <mergeCell ref="C2:G2"/>
  </mergeCells>
  <phoneticPr fontId="7" type="noConversion"/>
  <pageMargins left="0.5" right="0.25" top="0.73" bottom="0.69" header="0.42" footer="0.38"/>
  <pageSetup orientation="landscape" r:id="rId1"/>
  <headerFooter alignWithMargins="0">
    <oddFooter>&amp;RNAHU Pacesetter Award - &amp;A</oddFooter>
  </headerFooter>
  <rowBreaks count="1" manualBreakCount="1">
    <brk id="22" max="16383" man="1"/>
  </rowBreaks>
  <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workbookViewId="0">
      <selection activeCell="C2" sqref="C2:G2"/>
    </sheetView>
  </sheetViews>
  <sheetFormatPr defaultColWidth="8.85546875" defaultRowHeight="15.75" x14ac:dyDescent="0.25"/>
  <cols>
    <col min="1" max="1" width="4.7109375" style="42" customWidth="1"/>
    <col min="2" max="2" width="3.7109375" style="4" customWidth="1"/>
    <col min="3" max="3" width="80.7109375" style="4" customWidth="1"/>
    <col min="4" max="4" width="5.7109375" style="5" customWidth="1"/>
    <col min="5" max="5" width="14.5703125" style="11" bestFit="1" customWidth="1"/>
    <col min="6" max="6" width="5.7109375" style="5" customWidth="1"/>
    <col min="7" max="7" width="15.85546875" style="4" bestFit="1" customWidth="1"/>
    <col min="8" max="16384" width="8.85546875" style="4"/>
  </cols>
  <sheetData>
    <row r="1" spans="1:7" customFormat="1" ht="61.5" customHeight="1" x14ac:dyDescent="0.2">
      <c r="A1" s="1"/>
      <c r="C1" s="167" t="s">
        <v>246</v>
      </c>
      <c r="D1" s="181"/>
      <c r="E1" s="181"/>
      <c r="F1" s="181"/>
      <c r="G1" s="181"/>
    </row>
    <row r="2" spans="1:7" customFormat="1" ht="23.25" x14ac:dyDescent="0.2">
      <c r="A2" s="1"/>
      <c r="C2" s="179" t="s">
        <v>161</v>
      </c>
      <c r="D2" s="179"/>
      <c r="E2" s="179"/>
      <c r="F2" s="179"/>
      <c r="G2" s="179"/>
    </row>
    <row r="3" spans="1:7" s="27" customFormat="1" ht="18" x14ac:dyDescent="0.25">
      <c r="A3" s="26" t="s">
        <v>65</v>
      </c>
      <c r="B3" s="27" t="s">
        <v>191</v>
      </c>
      <c r="D3" s="29"/>
      <c r="E3" s="58"/>
      <c r="F3" s="29"/>
    </row>
    <row r="4" spans="1:7" x14ac:dyDescent="0.25">
      <c r="B4" s="31" t="s">
        <v>3</v>
      </c>
      <c r="C4" s="4" t="s">
        <v>194</v>
      </c>
      <c r="D4" s="110"/>
      <c r="E4" s="11" t="s">
        <v>19</v>
      </c>
      <c r="F4" s="95">
        <f>IF(+D4&gt;1,50,(D4*50))</f>
        <v>0</v>
      </c>
      <c r="G4" s="4" t="s">
        <v>7</v>
      </c>
    </row>
    <row r="5" spans="1:7" ht="102.75" customHeight="1" x14ac:dyDescent="0.25">
      <c r="B5" s="31"/>
      <c r="C5" s="106" t="s">
        <v>254</v>
      </c>
      <c r="F5" s="43"/>
    </row>
    <row r="6" spans="1:7" ht="9.9499999999999993" customHeight="1" x14ac:dyDescent="0.25">
      <c r="D6" s="7"/>
      <c r="F6" s="97"/>
    </row>
    <row r="7" spans="1:7" x14ac:dyDescent="0.25">
      <c r="B7" s="31" t="s">
        <v>4</v>
      </c>
      <c r="C7" s="4" t="s">
        <v>153</v>
      </c>
      <c r="D7" s="110"/>
      <c r="E7" s="11" t="s">
        <v>68</v>
      </c>
      <c r="F7" s="95">
        <f>IF(+D7&gt;35,175,(D7*5))</f>
        <v>0</v>
      </c>
      <c r="G7" s="4" t="s">
        <v>69</v>
      </c>
    </row>
    <row r="8" spans="1:7" ht="90" x14ac:dyDescent="0.25">
      <c r="B8" s="31"/>
      <c r="C8" s="104" t="s">
        <v>255</v>
      </c>
      <c r="F8" s="97"/>
    </row>
    <row r="9" spans="1:7" ht="9.9499999999999993" customHeight="1" x14ac:dyDescent="0.25">
      <c r="A9" s="161"/>
      <c r="D9" s="7"/>
      <c r="F9" s="97"/>
    </row>
    <row r="10" spans="1:7" x14ac:dyDescent="0.25">
      <c r="B10" s="31" t="s">
        <v>8</v>
      </c>
      <c r="C10" s="10" t="s">
        <v>154</v>
      </c>
      <c r="D10" s="110"/>
      <c r="E10" s="11" t="s">
        <v>19</v>
      </c>
      <c r="F10" s="95">
        <f>IF(+D10&gt;1,50,(D10*50))</f>
        <v>0</v>
      </c>
      <c r="G10" s="4" t="s">
        <v>7</v>
      </c>
    </row>
    <row r="11" spans="1:7" ht="67.5" customHeight="1" x14ac:dyDescent="0.25">
      <c r="B11" s="31"/>
      <c r="C11" s="82" t="s">
        <v>188</v>
      </c>
      <c r="D11" s="7"/>
      <c r="F11" s="43"/>
    </row>
    <row r="12" spans="1:7" ht="9.9499999999999993" customHeight="1" x14ac:dyDescent="0.25">
      <c r="A12" s="161"/>
      <c r="D12" s="7"/>
      <c r="F12" s="97"/>
    </row>
    <row r="13" spans="1:7" ht="31.5" x14ac:dyDescent="0.25">
      <c r="B13" s="163" t="s">
        <v>11</v>
      </c>
      <c r="C13" s="156" t="s">
        <v>240</v>
      </c>
      <c r="D13" s="7"/>
      <c r="F13" s="76"/>
    </row>
    <row r="14" spans="1:7" x14ac:dyDescent="0.25">
      <c r="B14" s="101"/>
      <c r="C14" s="102">
        <v>1</v>
      </c>
      <c r="D14" s="110"/>
      <c r="E14" s="11" t="s">
        <v>22</v>
      </c>
      <c r="F14" s="95">
        <f>IF(+D14&gt;1,25,(D14*25))</f>
        <v>0</v>
      </c>
    </row>
    <row r="15" spans="1:7" x14ac:dyDescent="0.25">
      <c r="B15" s="101"/>
      <c r="C15" s="102">
        <v>2</v>
      </c>
      <c r="D15" s="110"/>
      <c r="E15" s="11" t="s">
        <v>19</v>
      </c>
      <c r="F15" s="95">
        <f>IF(+D15&gt;1,50,(D15*50))</f>
        <v>0</v>
      </c>
    </row>
    <row r="16" spans="1:7" x14ac:dyDescent="0.25">
      <c r="B16" s="101"/>
      <c r="C16" s="102">
        <v>3</v>
      </c>
      <c r="D16" s="110"/>
      <c r="E16" s="11" t="s">
        <v>14</v>
      </c>
      <c r="F16" s="95">
        <f>IF(+D16&gt;1,75,(D16*75))</f>
        <v>0</v>
      </c>
      <c r="G16" s="4" t="s">
        <v>2</v>
      </c>
    </row>
    <row r="17" spans="1:14" s="46" customFormat="1" ht="115.5" x14ac:dyDescent="0.25">
      <c r="A17" s="130"/>
      <c r="B17" s="101"/>
      <c r="C17" s="104" t="s">
        <v>292</v>
      </c>
      <c r="D17" s="76"/>
      <c r="E17" s="127"/>
      <c r="F17" s="43"/>
      <c r="H17" s="115"/>
      <c r="I17" s="115"/>
      <c r="J17" s="115"/>
      <c r="K17" s="115"/>
      <c r="L17" s="115"/>
      <c r="M17" s="115"/>
      <c r="N17" s="115"/>
    </row>
    <row r="18" spans="1:14" ht="9.9499999999999993" customHeight="1" x14ac:dyDescent="0.25">
      <c r="A18" s="161"/>
      <c r="D18" s="7"/>
      <c r="F18" s="97"/>
    </row>
    <row r="19" spans="1:14" x14ac:dyDescent="0.25">
      <c r="B19" s="31" t="s">
        <v>12</v>
      </c>
      <c r="C19" s="4" t="s">
        <v>196</v>
      </c>
      <c r="D19" s="110"/>
      <c r="E19" s="11" t="s">
        <v>35</v>
      </c>
      <c r="F19" s="95">
        <f>IF(+D19&gt;10,100,(D19*10))</f>
        <v>0</v>
      </c>
      <c r="G19" s="4" t="s">
        <v>66</v>
      </c>
    </row>
    <row r="20" spans="1:14" x14ac:dyDescent="0.25">
      <c r="B20" s="31"/>
      <c r="C20" s="106" t="s">
        <v>197</v>
      </c>
      <c r="D20" s="43"/>
      <c r="F20" s="76"/>
    </row>
    <row r="21" spans="1:14" ht="9.9499999999999993" customHeight="1" x14ac:dyDescent="0.25">
      <c r="A21" s="161"/>
      <c r="D21" s="7"/>
      <c r="F21" s="97"/>
    </row>
    <row r="22" spans="1:14" x14ac:dyDescent="0.25">
      <c r="B22" s="31" t="s">
        <v>13</v>
      </c>
      <c r="C22" s="4" t="s">
        <v>198</v>
      </c>
      <c r="D22" s="110"/>
      <c r="E22" s="11" t="s">
        <v>35</v>
      </c>
      <c r="F22" s="95">
        <f>IF(+D22&gt;12,120,(D22*10))</f>
        <v>0</v>
      </c>
      <c r="G22" s="4" t="s">
        <v>17</v>
      </c>
    </row>
    <row r="23" spans="1:14" x14ac:dyDescent="0.25">
      <c r="B23" s="31"/>
      <c r="C23" s="106" t="s">
        <v>197</v>
      </c>
      <c r="D23" s="43"/>
      <c r="F23" s="76"/>
    </row>
    <row r="24" spans="1:14" ht="9.9499999999999993" customHeight="1" x14ac:dyDescent="0.25">
      <c r="A24" s="161"/>
      <c r="D24" s="7"/>
      <c r="F24" s="97"/>
    </row>
    <row r="25" spans="1:14" x14ac:dyDescent="0.25">
      <c r="B25" s="31" t="s">
        <v>24</v>
      </c>
      <c r="C25" s="4" t="s">
        <v>155</v>
      </c>
      <c r="D25" s="110"/>
      <c r="E25" s="11" t="s">
        <v>22</v>
      </c>
      <c r="F25" s="95">
        <f>IF(+D25&gt;1,25,(D25*25))</f>
        <v>0</v>
      </c>
      <c r="G25" s="4" t="s">
        <v>86</v>
      </c>
    </row>
    <row r="26" spans="1:14" ht="79.5" customHeight="1" x14ac:dyDescent="0.25">
      <c r="B26" s="31"/>
      <c r="C26" s="121" t="s">
        <v>256</v>
      </c>
      <c r="D26" s="7"/>
      <c r="F26" s="43"/>
    </row>
    <row r="27" spans="1:14" ht="9.9499999999999993" customHeight="1" x14ac:dyDescent="0.25">
      <c r="A27" s="161"/>
      <c r="D27" s="7"/>
      <c r="F27" s="97"/>
    </row>
    <row r="28" spans="1:14" ht="47.25" x14ac:dyDescent="0.25">
      <c r="B28" s="164" t="s">
        <v>25</v>
      </c>
      <c r="C28" s="162" t="s">
        <v>291</v>
      </c>
      <c r="D28" s="110"/>
      <c r="E28" s="11" t="s">
        <v>14</v>
      </c>
      <c r="F28" s="95">
        <f>IF(+D28&gt;1,75,(D28*75))</f>
        <v>0</v>
      </c>
      <c r="G28" s="4" t="s">
        <v>2</v>
      </c>
    </row>
    <row r="29" spans="1:14" ht="102.75" x14ac:dyDescent="0.25">
      <c r="B29" s="31"/>
      <c r="C29" s="48" t="s">
        <v>135</v>
      </c>
      <c r="E29" s="4"/>
      <c r="F29" s="4"/>
    </row>
    <row r="30" spans="1:14" ht="9.9499999999999993" customHeight="1" x14ac:dyDescent="0.25">
      <c r="A30" s="161"/>
      <c r="D30" s="7"/>
      <c r="F30" s="97"/>
    </row>
    <row r="31" spans="1:14" x14ac:dyDescent="0.25">
      <c r="A31" s="103"/>
      <c r="B31" s="101" t="s">
        <v>29</v>
      </c>
      <c r="C31" s="46" t="s">
        <v>189</v>
      </c>
      <c r="D31" s="110"/>
      <c r="E31" s="109" t="s">
        <v>22</v>
      </c>
      <c r="F31" s="95">
        <f>IF(+D31&gt;1,25,(D31*25))</f>
        <v>0</v>
      </c>
      <c r="G31" s="46" t="s">
        <v>86</v>
      </c>
    </row>
    <row r="32" spans="1:14" ht="79.5" customHeight="1" x14ac:dyDescent="0.25">
      <c r="A32" s="103"/>
      <c r="B32" s="101"/>
      <c r="C32" s="121" t="s">
        <v>187</v>
      </c>
      <c r="D32" s="76"/>
      <c r="E32" s="109"/>
      <c r="F32" s="43"/>
      <c r="G32" s="46"/>
    </row>
    <row r="33" spans="1:6" ht="9.9499999999999993" customHeight="1" x14ac:dyDescent="0.25">
      <c r="A33" s="161"/>
      <c r="D33" s="7"/>
      <c r="F33" s="97"/>
    </row>
    <row r="34" spans="1:6" x14ac:dyDescent="0.25">
      <c r="C34" s="11" t="s">
        <v>238</v>
      </c>
      <c r="F34" s="6">
        <f>SUM(F4:F31)</f>
        <v>0</v>
      </c>
    </row>
  </sheetData>
  <sheetProtection password="CC73" sheet="1" objects="1" scenarios="1"/>
  <mergeCells count="2">
    <mergeCell ref="C1:G1"/>
    <mergeCell ref="C2:G2"/>
  </mergeCells>
  <phoneticPr fontId="7" type="noConversion"/>
  <pageMargins left="0.25" right="0.25" top="0.73" bottom="0.44" header="0.42" footer="0.38"/>
  <pageSetup orientation="landscape" r:id="rId1"/>
  <headerFooter alignWithMargins="0">
    <oddFooter>&amp;RNAHU Pacesetter Award - &amp;A</oddFooter>
  </headerFooter>
  <rowBreaks count="1" manualBreakCount="1">
    <brk id="12" max="16383" man="1"/>
  </rowBreaks>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11</vt:i4>
      </vt:variant>
    </vt:vector>
  </HeadingPairs>
  <TitlesOfParts>
    <vt:vector size="22" baseType="lpstr">
      <vt:lpstr>PACESETTER Info &amp; Instructions</vt:lpstr>
      <vt:lpstr>Submission &amp; Pts Overview</vt:lpstr>
      <vt:lpstr>I. NAHU Events</vt:lpstr>
      <vt:lpstr>II. Chapter Management</vt:lpstr>
      <vt:lpstr>III. Local MeetingsEvents</vt:lpstr>
      <vt:lpstr>IV. Communications</vt:lpstr>
      <vt:lpstr>V. Public Service Project</vt:lpstr>
      <vt:lpstr>VI. Membership</vt:lpstr>
      <vt:lpstr>VII. Prof Dev Awards</vt:lpstr>
      <vt:lpstr>VIII. Media Relations</vt:lpstr>
      <vt:lpstr>Other - Bonus</vt:lpstr>
      <vt:lpstr>'I. NAHU Events'!Print_Area</vt:lpstr>
      <vt:lpstr>'II. Chapter Management'!Print_Area</vt:lpstr>
      <vt:lpstr>'III. Local MeetingsEvents'!Print_Area</vt:lpstr>
      <vt:lpstr>'IV. Communications'!Print_Area</vt:lpstr>
      <vt:lpstr>'Other - Bonus'!Print_Area</vt:lpstr>
      <vt:lpstr>'PACESETTER Info &amp; Instructions'!Print_Area</vt:lpstr>
      <vt:lpstr>'Submission &amp; Pts Overview'!Print_Area</vt:lpstr>
      <vt:lpstr>'V. Public Service Project'!Print_Area</vt:lpstr>
      <vt:lpstr>'VI. Membership'!Print_Area</vt:lpstr>
      <vt:lpstr>'VII. Prof Dev Awards'!Print_Area</vt:lpstr>
      <vt:lpstr>'VIII. Media Relations'!Print_Area</vt:lpstr>
    </vt:vector>
  </TitlesOfParts>
  <Company>AFCO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Ross Pendergraft</dc:creator>
  <cp:lastModifiedBy>Brooke Willson</cp:lastModifiedBy>
  <cp:lastPrinted>2019-09-18T18:00:17Z</cp:lastPrinted>
  <dcterms:created xsi:type="dcterms:W3CDTF">2009-06-13T19:39:48Z</dcterms:created>
  <dcterms:modified xsi:type="dcterms:W3CDTF">2019-10-02T15:50:55Z</dcterms:modified>
</cp:coreProperties>
</file>