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06c714c1a59a86/Offentligt/"/>
    </mc:Choice>
  </mc:AlternateContent>
  <xr:revisionPtr revIDLastSave="0" documentId="8_{D93E5557-F12F-4B94-94C5-0CCA7DCBD84E}" xr6:coauthVersionLast="47" xr6:coauthVersionMax="47" xr10:uidLastSave="{00000000-0000-0000-0000-000000000000}"/>
  <bookViews>
    <workbookView xWindow="28680" yWindow="-120" windowWidth="25440" windowHeight="15270" firstSheet="2" activeTab="2" xr2:uid="{DDDC86AF-70EB-4D72-8EE5-321093B4FC4D}"/>
  </bookViews>
  <sheets>
    <sheet name="Information" sheetId="4" r:id="rId1"/>
    <sheet name="ApteringsMax" sheetId="5" r:id="rId2"/>
    <sheet name="PostningsMax" sheetId="2" r:id="rId3"/>
    <sheet name="Tabell Uttag - Block" sheetId="1" r:id="rId4"/>
    <sheet name="Data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E3" i="3"/>
  <c r="E5" i="5"/>
  <c r="E6" i="5"/>
  <c r="C7" i="5"/>
  <c r="E7" i="5"/>
  <c r="K13" i="5"/>
  <c r="K14" i="5"/>
  <c r="C9" i="2"/>
  <c r="I3" i="5"/>
  <c r="O3" i="2"/>
  <c r="E3" i="2"/>
  <c r="A53" i="3"/>
  <c r="J41" i="2"/>
  <c r="B4" i="3"/>
  <c r="E4" i="3"/>
  <c r="J29" i="2"/>
  <c r="G35" i="4"/>
  <c r="G61" i="4"/>
  <c r="E9" i="2"/>
  <c r="C16" i="2" a="1"/>
  <c r="C16" i="2"/>
  <c r="C15" i="2" a="1"/>
  <c r="C15" i="2"/>
  <c r="C17" i="2"/>
  <c r="I40" i="2"/>
  <c r="L4" i="5"/>
  <c r="L5" i="5"/>
  <c r="L2" i="2"/>
  <c r="E10" i="2"/>
  <c r="C10" i="2" a="1"/>
  <c r="C10" i="2"/>
  <c r="B3" i="3"/>
  <c r="M48" i="2"/>
  <c r="J80" i="4"/>
  <c r="I28" i="2"/>
  <c r="F34" i="4"/>
  <c r="F60" i="4"/>
  <c r="I116" i="4"/>
  <c r="E17" i="2"/>
  <c r="L15" i="2"/>
  <c r="C12" i="2"/>
  <c r="C11" i="2"/>
  <c r="I8" i="2"/>
  <c r="M59" i="2"/>
  <c r="C14" i="2" a="1"/>
  <c r="C14" i="2"/>
  <c r="C13" i="2" a="1"/>
  <c r="C13" i="2"/>
  <c r="C18" i="2"/>
  <c r="J48" i="2"/>
  <c r="I59" i="2"/>
  <c r="G80" i="4"/>
  <c r="F116" i="4"/>
  <c r="E18" i="2"/>
  <c r="I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<sst xmlns="http://schemas.openxmlformats.org/spreadsheetml/2006/main" count="212" uniqueCount="144">
  <si>
    <r>
      <t>I flikar "</t>
    </r>
    <r>
      <rPr>
        <b/>
        <sz val="11"/>
        <color theme="1"/>
        <rFont val="Calibri"/>
        <family val="2"/>
        <scheme val="minor"/>
      </rPr>
      <t>ApteringsMax</t>
    </r>
    <r>
      <rPr>
        <sz val="11"/>
        <color theme="1"/>
        <rFont val="Calibri"/>
        <family val="2"/>
        <scheme val="minor"/>
      </rPr>
      <t>" och "</t>
    </r>
    <r>
      <rPr>
        <b/>
        <sz val="11"/>
        <color theme="1"/>
        <rFont val="Calibri"/>
        <family val="2"/>
        <scheme val="minor"/>
      </rPr>
      <t>PostningsMax</t>
    </r>
    <r>
      <rPr>
        <sz val="11"/>
        <color theme="1"/>
        <rFont val="Calibri"/>
        <family val="2"/>
        <scheme val="minor"/>
      </rPr>
      <t>" används färgerna nedan för indataval och resultat</t>
    </r>
  </si>
  <si>
    <t>= Indatafält</t>
  </si>
  <si>
    <t>OBS! För att förhindra oavsiktliga formeländringar är filen låst</t>
  </si>
  <si>
    <t>= Resultatfält</t>
  </si>
  <si>
    <r>
      <t xml:space="preserve">För att låsa upp är lösenordet: </t>
    </r>
    <r>
      <rPr>
        <b/>
        <sz val="11"/>
        <color theme="1"/>
        <rFont val="Calibri"/>
        <family val="2"/>
        <scheme val="minor"/>
      </rPr>
      <t>Sebastian5%Bonde</t>
    </r>
  </si>
  <si>
    <t>ApteringsMax</t>
  </si>
  <si>
    <t>Används vid planering innan du åker till skogen eller på plats i skogen, innan du fäller och</t>
  </si>
  <si>
    <t>apterar för att optimera stockarna enl önskat sortiment.</t>
  </si>
  <si>
    <t>PostningsMax</t>
  </si>
  <si>
    <t xml:space="preserve">Används vid sågbänken för att optimera och förenkla upparbetning av stockarna till önskat </t>
  </si>
  <si>
    <t>sortiment</t>
  </si>
  <si>
    <t>Tabell Uttag - Block</t>
  </si>
  <si>
    <t>Används vid sågbänken för att enkelt och snabbt ta fram ett optimalt block för upparbetning av</t>
  </si>
  <si>
    <t>stockarna till önskat sortiment, dock utan stöd för sido- och ändbrädor/reglar. För den vane sågaren.</t>
  </si>
  <si>
    <t xml:space="preserve">Nedan ger jag förslag på sekvenssteg vid sågning av stock med Kedjesågverk. </t>
  </si>
  <si>
    <t>Om du väljer stockstorlek i flik "PostningsMax" får du rätt mått i figurerna.</t>
  </si>
  <si>
    <t>Steg 1</t>
  </si>
  <si>
    <t>Börja alltid med tänkta blockets långsida</t>
  </si>
  <si>
    <t>liggande horisontellt</t>
  </si>
  <si>
    <t>Steg 2</t>
  </si>
  <si>
    <t>Använd Postningsmallen och</t>
  </si>
  <si>
    <t>FB/2</t>
  </si>
  <si>
    <t>sätt spiken på FB/2 från märgen eller</t>
  </si>
  <si>
    <t>det du väljer som stockens centrum.</t>
  </si>
  <si>
    <t>B/2</t>
  </si>
  <si>
    <t>Ska inga sidobrädor/reglar tas ut sätts</t>
  </si>
  <si>
    <t>spiken på B/2 från märgen eller det du</t>
  </si>
  <si>
    <t>väljer som stockens centrum.</t>
  </si>
  <si>
    <t>Gör första och resterande skär tills du nått ned till</t>
  </si>
  <si>
    <t>huvudblockets långsida</t>
  </si>
  <si>
    <t>Steg 3</t>
  </si>
  <si>
    <r>
      <t>Vänd stocken 180</t>
    </r>
    <r>
      <rPr>
        <sz val="11"/>
        <color theme="1"/>
        <rFont val="Calibri"/>
        <family val="2"/>
      </rPr>
      <t>°</t>
    </r>
  </si>
  <si>
    <t xml:space="preserve">Lyft stockhyllan till stockskalan </t>
  </si>
  <si>
    <t xml:space="preserve">visar B/2+FB/2 eller om inga  </t>
  </si>
  <si>
    <t>B/2+FB/2</t>
  </si>
  <si>
    <t>sidobrädor/reglar tas ut lyfts</t>
  </si>
  <si>
    <t>B</t>
  </si>
  <si>
    <t>den till den visar B.</t>
  </si>
  <si>
    <t>Steg 4</t>
  </si>
  <si>
    <r>
      <t>Vänd stocken 90</t>
    </r>
    <r>
      <rPr>
        <sz val="11"/>
        <color theme="1"/>
        <rFont val="Calibri"/>
        <family val="2"/>
      </rPr>
      <t>°</t>
    </r>
  </si>
  <si>
    <t>sätt spiken på FH/2 från märgen eller</t>
  </si>
  <si>
    <t>FH/2</t>
  </si>
  <si>
    <t>H/2</t>
  </si>
  <si>
    <t>spiken på H/2 från märgen eller det du</t>
  </si>
  <si>
    <t>huvudblockets kortsida</t>
  </si>
  <si>
    <t>Steg 5</t>
  </si>
  <si>
    <t xml:space="preserve">visar H/2+HB/2 eller om inga  </t>
  </si>
  <si>
    <t xml:space="preserve">sidobrädor/reglar tas ut lyfts </t>
  </si>
  <si>
    <t>H/2+FH/2</t>
  </si>
  <si>
    <t>H</t>
  </si>
  <si>
    <t>den till den visar H.</t>
  </si>
  <si>
    <t xml:space="preserve">Gör första och resterande skär tills du </t>
  </si>
  <si>
    <t>nått ned tillhuvudblockets kortsida och</t>
  </si>
  <si>
    <t>forstätter sedan klyva ned hela blocket.</t>
  </si>
  <si>
    <t>Nu har du fått en trave fint virke, bra jobbat! 👍🤩</t>
  </si>
  <si>
    <t>ApteringsMax utan vankant</t>
  </si>
  <si>
    <t>Bark</t>
  </si>
  <si>
    <t>Beskrivning</t>
  </si>
  <si>
    <t>Tum</t>
  </si>
  <si>
    <t>Milimeter</t>
  </si>
  <si>
    <t>(B)"</t>
  </si>
  <si>
    <t>tum</t>
  </si>
  <si>
    <t>Blockbredd [B]</t>
  </si>
  <si>
    <t>"</t>
  </si>
  <si>
    <t>mm</t>
  </si>
  <si>
    <t>cm</t>
  </si>
  <si>
    <t>Toppdiameter [pb]</t>
  </si>
  <si>
    <t>(pb)</t>
  </si>
  <si>
    <t>Toppdiameter [fub]</t>
  </si>
  <si>
    <t>Stockände (topp)</t>
  </si>
  <si>
    <t>Block</t>
  </si>
  <si>
    <t>Sågspår 1/4"</t>
  </si>
  <si>
    <t>(fub)</t>
  </si>
  <si>
    <t>Brädor/reglar</t>
  </si>
  <si>
    <t xml:space="preserve">Eventuellt en eller flera </t>
  </si>
  <si>
    <t>sidobrädor/-reglar</t>
  </si>
  <si>
    <t>Diameter under bark [fub]</t>
  </si>
  <si>
    <t>(fub)"</t>
  </si>
  <si>
    <t>OPTIMERING MAX UTTAG SORTIMENT 1 &amp; 2" utan vankant</t>
  </si>
  <si>
    <t>(H)"</t>
  </si>
  <si>
    <t>Blockhöjd [H]</t>
  </si>
  <si>
    <t>Antal 1" brädor</t>
  </si>
  <si>
    <t>st</t>
  </si>
  <si>
    <t>Antal 2" reglar/plank</t>
  </si>
  <si>
    <t>Ändbrädor/-reglar</t>
  </si>
  <si>
    <t>änbrädor/-reglar</t>
  </si>
  <si>
    <t>Brädor/reglar i blocket</t>
  </si>
  <si>
    <t>Sidobrädor/-reglar</t>
  </si>
  <si>
    <t>(FB)"</t>
  </si>
  <si>
    <t>Förblockbredd [FB]</t>
  </si>
  <si>
    <t>Förblockhöjd [FH]</t>
  </si>
  <si>
    <t>(FH)"</t>
  </si>
  <si>
    <t>Uttag ["] (+=Sågspår=1/4")</t>
  </si>
  <si>
    <t>H=Blockhöjd ["]</t>
  </si>
  <si>
    <t>1+1</t>
  </si>
  <si>
    <t>2+1</t>
  </si>
  <si>
    <t>1+1+1</t>
  </si>
  <si>
    <t>2+2</t>
  </si>
  <si>
    <t>2+1+1</t>
  </si>
  <si>
    <t>1+1+1+1</t>
  </si>
  <si>
    <t>2+2+1</t>
  </si>
  <si>
    <t>2+1+1+1</t>
  </si>
  <si>
    <t>1+1+1+1+1</t>
  </si>
  <si>
    <t>2+2+2</t>
  </si>
  <si>
    <t>2+2+1+1</t>
  </si>
  <si>
    <t>2+1+1+1+1</t>
  </si>
  <si>
    <t>1+1+1+1+1+1</t>
  </si>
  <si>
    <t>2+2+2+1</t>
  </si>
  <si>
    <t>2+2+1+1+1</t>
  </si>
  <si>
    <t>2+1+1+1+1+1</t>
  </si>
  <si>
    <t>1+1+1+1+1+1+1</t>
  </si>
  <si>
    <t>2+2+2+2</t>
  </si>
  <si>
    <t>2+2+2+1+1</t>
  </si>
  <si>
    <t>2+2+1+1+1+1</t>
  </si>
  <si>
    <t>2+1+1+1+1+1+1</t>
  </si>
  <si>
    <t>1+1+1+1+1+1+1+1</t>
  </si>
  <si>
    <t>2+2+2+2+1</t>
  </si>
  <si>
    <t>2+2+2+1+1+1</t>
  </si>
  <si>
    <t>2+2+1+1+1+1+1</t>
  </si>
  <si>
    <t>2+1+1+1+1+1+1+1</t>
  </si>
  <si>
    <t>2+2+2+2+2</t>
  </si>
  <si>
    <t>2+2+2+2+1+1</t>
  </si>
  <si>
    <t>2+2+2+1+1+1+1</t>
  </si>
  <si>
    <t>2+2+1+1+1+1+1+1</t>
  </si>
  <si>
    <t>2+2+2+2+2+1</t>
  </si>
  <si>
    <t>2+2+2+2+1+1+1</t>
  </si>
  <si>
    <t>2+2+2+1+1+1+1+1</t>
  </si>
  <si>
    <t>2+2+1+1+1+1+1+1+1</t>
  </si>
  <si>
    <t>2+2+2+2+2+2</t>
  </si>
  <si>
    <t>2+2+2+2+2+1+1</t>
  </si>
  <si>
    <t>2+2+2+2+1+1+1+1</t>
  </si>
  <si>
    <t>2+2+2+1+1+1+1+1+1</t>
  </si>
  <si>
    <t>2+2+1+1+1+1+1+1+1+1</t>
  </si>
  <si>
    <t>2+1+1+1+1+1+1+1+1+1+1</t>
  </si>
  <si>
    <t>1+1+1+1+1+1+1+1+1+1+1+1</t>
  </si>
  <si>
    <t>2+2+2+2+1+1+1+1+1</t>
  </si>
  <si>
    <t>Beräkning ämne till</t>
  </si>
  <si>
    <t xml:space="preserve"> sid-/ändbrädor/reglar</t>
  </si>
  <si>
    <t>Blockhöjd</t>
  </si>
  <si>
    <t>2"</t>
  </si>
  <si>
    <t>1"</t>
  </si>
  <si>
    <t>Välj från lista</t>
  </si>
  <si>
    <t>Ände</t>
  </si>
  <si>
    <t>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</si>
</sst>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&quot;?/4"/>
  </numFmts>
  <fonts count="1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6">
    <xf numFmtId="0" fontId="0" fillId="0" borderId="0" xfId="0"/>
    <xf numFmtId="1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164" fontId="0" fillId="0" borderId="0" xfId="0" applyNumberFormat="1"/>
    <xf numFmtId="0" fontId="4" fillId="6" borderId="13" xfId="0" applyFont="1" applyFill="1" applyBorder="1" applyAlignment="1">
      <alignment horizontal="left"/>
    </xf>
    <xf numFmtId="12" fontId="4" fillId="6" borderId="14" xfId="0" applyNumberFormat="1" applyFont="1" applyFill="1" applyBorder="1" applyAlignment="1">
      <alignment horizontal="left"/>
    </xf>
    <xf numFmtId="0" fontId="4" fillId="6" borderId="15" xfId="0" applyFont="1" applyFill="1" applyBorder="1" applyAlignment="1">
      <alignment horizontal="left"/>
    </xf>
    <xf numFmtId="1" fontId="0" fillId="6" borderId="13" xfId="0" applyNumberFormat="1" applyFill="1" applyBorder="1"/>
    <xf numFmtId="1" fontId="0" fillId="6" borderId="14" xfId="0" applyNumberFormat="1" applyFill="1" applyBorder="1"/>
    <xf numFmtId="0" fontId="3" fillId="7" borderId="0" xfId="1" applyFont="1" applyFill="1" applyBorder="1"/>
    <xf numFmtId="0" fontId="3" fillId="7" borderId="10" xfId="1" applyFont="1" applyFill="1" applyBorder="1"/>
    <xf numFmtId="0" fontId="3" fillId="7" borderId="11" xfId="1" applyFont="1" applyFill="1" applyBorder="1"/>
    <xf numFmtId="0" fontId="0" fillId="0" borderId="12" xfId="0" applyBorder="1"/>
    <xf numFmtId="12" fontId="0" fillId="0" borderId="19" xfId="0" applyNumberFormat="1" applyBorder="1"/>
    <xf numFmtId="0" fontId="0" fillId="6" borderId="0" xfId="0" applyFill="1" applyAlignment="1">
      <alignment horizontal="center"/>
    </xf>
    <xf numFmtId="12" fontId="0" fillId="6" borderId="0" xfId="0" applyNumberFormat="1" applyFill="1" applyAlignment="1">
      <alignment horizontal="right"/>
    </xf>
    <xf numFmtId="12" fontId="0" fillId="5" borderId="0" xfId="0" applyNumberFormat="1" applyFill="1" applyAlignment="1">
      <alignment horizontal="left"/>
    </xf>
    <xf numFmtId="0" fontId="0" fillId="6" borderId="0" xfId="0" applyFill="1"/>
    <xf numFmtId="0" fontId="4" fillId="7" borderId="2" xfId="0" applyFont="1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24" xfId="0" applyFill="1" applyBorder="1"/>
    <xf numFmtId="0" fontId="3" fillId="7" borderId="2" xfId="1" applyFont="1" applyFill="1" applyBorder="1"/>
    <xf numFmtId="0" fontId="3" fillId="7" borderId="3" xfId="1" applyFont="1" applyFill="1" applyBorder="1"/>
    <xf numFmtId="1" fontId="0" fillId="6" borderId="21" xfId="0" applyNumberFormat="1" applyFill="1" applyBorder="1"/>
    <xf numFmtId="0" fontId="0" fillId="7" borderId="4" xfId="0" applyFill="1" applyBorder="1"/>
    <xf numFmtId="0" fontId="5" fillId="0" borderId="2" xfId="0" applyFont="1" applyBorder="1"/>
    <xf numFmtId="0" fontId="5" fillId="0" borderId="3" xfId="0" applyFont="1" applyBorder="1"/>
    <xf numFmtId="0" fontId="5" fillId="4" borderId="5" xfId="0" applyFont="1" applyFill="1" applyBorder="1"/>
    <xf numFmtId="12" fontId="5" fillId="4" borderId="6" xfId="0" applyNumberFormat="1" applyFont="1" applyFill="1" applyBorder="1"/>
    <xf numFmtId="0" fontId="5" fillId="4" borderId="0" xfId="0" applyFont="1" applyFill="1"/>
    <xf numFmtId="1" fontId="0" fillId="6" borderId="26" xfId="0" applyNumberFormat="1" applyFill="1" applyBorder="1"/>
    <xf numFmtId="0" fontId="0" fillId="7" borderId="27" xfId="0" applyFill="1" applyBorder="1"/>
    <xf numFmtId="12" fontId="4" fillId="6" borderId="17" xfId="0" applyNumberFormat="1" applyFont="1" applyFill="1" applyBorder="1" applyAlignment="1">
      <alignment horizontal="left"/>
    </xf>
    <xf numFmtId="0" fontId="3" fillId="7" borderId="18" xfId="1" applyFont="1" applyFill="1" applyBorder="1"/>
    <xf numFmtId="1" fontId="0" fillId="6" borderId="20" xfId="0" applyNumberFormat="1" applyFill="1" applyBorder="1"/>
    <xf numFmtId="0" fontId="0" fillId="7" borderId="28" xfId="0" applyFill="1" applyBorder="1"/>
    <xf numFmtId="12" fontId="0" fillId="5" borderId="0" xfId="0" applyNumberFormat="1" applyFill="1" applyAlignment="1">
      <alignment horizontal="center"/>
    </xf>
    <xf numFmtId="0" fontId="0" fillId="7" borderId="30" xfId="0" applyFill="1" applyBorder="1"/>
    <xf numFmtId="0" fontId="4" fillId="6" borderId="31" xfId="0" applyFont="1" applyFill="1" applyBorder="1" applyAlignment="1">
      <alignment horizontal="left"/>
    </xf>
    <xf numFmtId="0" fontId="3" fillId="7" borderId="9" xfId="1" applyFont="1" applyFill="1" applyBorder="1"/>
    <xf numFmtId="0" fontId="4" fillId="6" borderId="14" xfId="0" applyFont="1" applyFill="1" applyBorder="1" applyAlignment="1">
      <alignment horizontal="left"/>
    </xf>
    <xf numFmtId="0" fontId="3" fillId="7" borderId="33" xfId="1" applyFont="1" applyFill="1" applyBorder="1"/>
    <xf numFmtId="0" fontId="0" fillId="0" borderId="13" xfId="0" applyBorder="1"/>
    <xf numFmtId="12" fontId="0" fillId="6" borderId="0" xfId="0" applyNumberFormat="1" applyFill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6" borderId="6" xfId="0" applyFill="1" applyBorder="1" applyAlignment="1">
      <alignment horizontal="center"/>
    </xf>
    <xf numFmtId="12" fontId="0" fillId="6" borderId="6" xfId="0" applyNumberFormat="1" applyFill="1" applyBorder="1" applyAlignment="1">
      <alignment horizontal="center"/>
    </xf>
    <xf numFmtId="12" fontId="0" fillId="6" borderId="0" xfId="0" applyNumberFormat="1" applyFill="1" applyAlignment="1">
      <alignment horizontal="center"/>
    </xf>
    <xf numFmtId="164" fontId="0" fillId="0" borderId="5" xfId="0" applyNumberFormat="1" applyBorder="1"/>
    <xf numFmtId="0" fontId="7" fillId="0" borderId="5" xfId="0" applyFont="1" applyBorder="1" applyAlignment="1">
      <alignment textRotation="255"/>
    </xf>
    <xf numFmtId="0" fontId="8" fillId="3" borderId="5" xfId="0" applyFont="1" applyFill="1" applyBorder="1" applyAlignment="1">
      <alignment horizontal="left"/>
    </xf>
    <xf numFmtId="0" fontId="8" fillId="3" borderId="0" xfId="0" applyFont="1" applyFill="1"/>
    <xf numFmtId="12" fontId="8" fillId="3" borderId="6" xfId="0" applyNumberFormat="1" applyFont="1" applyFill="1" applyBorder="1"/>
    <xf numFmtId="0" fontId="8" fillId="3" borderId="5" xfId="0" applyFont="1" applyFill="1" applyBorder="1"/>
    <xf numFmtId="0" fontId="8" fillId="3" borderId="7" xfId="0" applyFont="1" applyFill="1" applyBorder="1"/>
    <xf numFmtId="0" fontId="8" fillId="3" borderId="1" xfId="0" applyFont="1" applyFill="1" applyBorder="1"/>
    <xf numFmtId="12" fontId="8" fillId="3" borderId="8" xfId="0" applyNumberFormat="1" applyFont="1" applyFill="1" applyBorder="1"/>
    <xf numFmtId="1" fontId="0" fillId="6" borderId="31" xfId="0" applyNumberFormat="1" applyFill="1" applyBorder="1"/>
    <xf numFmtId="0" fontId="0" fillId="7" borderId="37" xfId="0" applyFill="1" applyBorder="1"/>
    <xf numFmtId="0" fontId="4" fillId="5" borderId="26" xfId="0" applyFont="1" applyFill="1" applyBorder="1" applyAlignment="1">
      <alignment horizontal="left"/>
    </xf>
    <xf numFmtId="0" fontId="3" fillId="7" borderId="38" xfId="1" applyFont="1" applyFill="1" applyBorder="1"/>
    <xf numFmtId="0" fontId="0" fillId="7" borderId="39" xfId="0" applyFill="1" applyBorder="1"/>
    <xf numFmtId="1" fontId="4" fillId="6" borderId="31" xfId="0" applyNumberFormat="1" applyFont="1" applyFill="1" applyBorder="1" applyAlignment="1">
      <alignment horizontal="left"/>
    </xf>
    <xf numFmtId="12" fontId="0" fillId="6" borderId="9" xfId="0" applyNumberFormat="1" applyFill="1" applyBorder="1" applyAlignment="1">
      <alignment horizontal="right"/>
    </xf>
    <xf numFmtId="1" fontId="0" fillId="6" borderId="0" xfId="0" applyNumberFormat="1" applyFill="1" applyAlignment="1">
      <alignment horizontal="right"/>
    </xf>
    <xf numFmtId="0" fontId="0" fillId="8" borderId="34" xfId="0" applyFill="1" applyBorder="1"/>
    <xf numFmtId="0" fontId="0" fillId="8" borderId="35" xfId="0" applyFill="1" applyBorder="1"/>
    <xf numFmtId="0" fontId="0" fillId="8" borderId="36" xfId="0" applyFill="1" applyBorder="1"/>
    <xf numFmtId="0" fontId="0" fillId="8" borderId="7" xfId="0" applyFill="1" applyBorder="1"/>
    <xf numFmtId="0" fontId="0" fillId="8" borderId="1" xfId="0" applyFill="1" applyBorder="1"/>
    <xf numFmtId="0" fontId="0" fillId="8" borderId="8" xfId="0" applyFill="1" applyBorder="1"/>
    <xf numFmtId="12" fontId="9" fillId="5" borderId="21" xfId="1" applyNumberFormat="1" applyFont="1" applyFill="1" applyBorder="1" applyAlignment="1">
      <alignment horizontal="left"/>
    </xf>
    <xf numFmtId="0" fontId="0" fillId="5" borderId="0" xfId="0" applyFill="1"/>
    <xf numFmtId="49" fontId="0" fillId="0" borderId="0" xfId="0" applyNumberFormat="1"/>
    <xf numFmtId="0" fontId="0" fillId="6" borderId="0" xfId="0" applyFill="1" applyAlignment="1">
      <alignment horizontal="left"/>
    </xf>
    <xf numFmtId="0" fontId="0" fillId="6" borderId="0" xfId="0" applyFill="1" applyAlignment="1">
      <alignment horizontal="right"/>
    </xf>
    <xf numFmtId="0" fontId="0" fillId="7" borderId="16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4" fillId="7" borderId="21" xfId="0" applyFont="1" applyFill="1" applyBorder="1" applyAlignment="1"/>
    <xf numFmtId="0" fontId="4" fillId="7" borderId="3" xfId="0" applyFont="1" applyFill="1" applyBorder="1" applyAlignment="1"/>
    <xf numFmtId="0" fontId="4" fillId="7" borderId="4" xfId="0" applyFont="1" applyFill="1" applyBorder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317499</xdr:colOff>
      <xdr:row>50</xdr:row>
      <xdr:rowOff>55592</xdr:rowOff>
    </xdr:from>
    <xdr:to>
      <xdr:col>12</xdr:col>
      <xdr:colOff>6350</xdr:colOff>
      <xdr:row>54</xdr:row>
      <xdr:rowOff>183002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2E59B929-0C5C-33AA-17D3-A3FBB69E6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299" y="9288492"/>
          <a:ext cx="1517651" cy="864010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590556</xdr:colOff>
      <xdr:row>20</xdr:row>
      <xdr:rowOff>38094</xdr:rowOff>
    </xdr:from>
    <xdr:to>
      <xdr:col>9</xdr:col>
      <xdr:colOff>533399</xdr:colOff>
      <xdr:row>30</xdr:row>
      <xdr:rowOff>25299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908810-4469-C27A-4CF0-795203FD2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860850" y="3759150"/>
          <a:ext cx="1835055" cy="1771643"/>
        </a:xfrm>
        <a:prstGeom prst="rect">
          <a:avLst/>
        </a:prstGeom>
      </xdr:spPr>
    </xdr:pic>
    <xdr:clientData/>
  </xdr:twoCellAnchor>
  <xdr:twoCellAnchor>
    <xdr:from>
      <xdr:col>8</xdr:col>
      <xdr:colOff>311150</xdr:colOff>
      <xdr:row>34</xdr:row>
      <xdr:rowOff>57748</xdr:rowOff>
    </xdr:from>
    <xdr:to>
      <xdr:col>8</xdr:col>
      <xdr:colOff>374650</xdr:colOff>
      <xdr:row>34</xdr:row>
      <xdr:rowOff>121331</xdr:rowOff>
    </xdr:to>
    <xdr:sp macro="" textlink="">
      <xdr:nvSpPr>
        <xdr:cNvPr id="31" name="Ellips 30">
          <a:extLst>
            <a:ext uri="{FF2B5EF4-FFF2-40B4-BE49-F238E27FC236}">
              <a16:creationId xmlns:a16="http://schemas.microsoft.com/office/drawing/2014/main" id="{52545A52-2A62-E87E-0FB2-7E27FB882740}"/>
            </a:ext>
          </a:extLst>
        </xdr:cNvPr>
        <xdr:cNvSpPr/>
      </xdr:nvSpPr>
      <xdr:spPr>
        <a:xfrm>
          <a:off x="4832350" y="6337898"/>
          <a:ext cx="63500" cy="6358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101606</xdr:colOff>
      <xdr:row>31</xdr:row>
      <xdr:rowOff>31744</xdr:rowOff>
    </xdr:from>
    <xdr:to>
      <xdr:col>10</xdr:col>
      <xdr:colOff>44449</xdr:colOff>
      <xdr:row>41</xdr:row>
      <xdr:rowOff>27701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D9D66863-80F8-E1B0-092C-17B6DEE4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980299" y="5792351"/>
          <a:ext cx="1837457" cy="1771643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32</xdr:row>
      <xdr:rowOff>57424</xdr:rowOff>
    </xdr:from>
    <xdr:to>
      <xdr:col>8</xdr:col>
      <xdr:colOff>368300</xdr:colOff>
      <xdr:row>32</xdr:row>
      <xdr:rowOff>121007</xdr:rowOff>
    </xdr:to>
    <xdr:sp macro="" textlink="">
      <xdr:nvSpPr>
        <xdr:cNvPr id="18" name="Ellips 17">
          <a:extLst>
            <a:ext uri="{FF2B5EF4-FFF2-40B4-BE49-F238E27FC236}">
              <a16:creationId xmlns:a16="http://schemas.microsoft.com/office/drawing/2014/main" id="{C962978F-117C-B271-4BF0-3A9AE2809275}"/>
            </a:ext>
          </a:extLst>
        </xdr:cNvPr>
        <xdr:cNvSpPr/>
      </xdr:nvSpPr>
      <xdr:spPr>
        <a:xfrm>
          <a:off x="4826000" y="5969274"/>
          <a:ext cx="63500" cy="6358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5</xdr:col>
      <xdr:colOff>514350</xdr:colOff>
      <xdr:row>32</xdr:row>
      <xdr:rowOff>82858</xdr:rowOff>
    </xdr:from>
    <xdr:to>
      <xdr:col>8</xdr:col>
      <xdr:colOff>304800</xdr:colOff>
      <xdr:row>32</xdr:row>
      <xdr:rowOff>89216</xdr:rowOff>
    </xdr:to>
    <xdr:cxnSp macro="">
      <xdr:nvCxnSpPr>
        <xdr:cNvPr id="20" name="Rak koppling 19">
          <a:extLst>
            <a:ext uri="{FF2B5EF4-FFF2-40B4-BE49-F238E27FC236}">
              <a16:creationId xmlns:a16="http://schemas.microsoft.com/office/drawing/2014/main" id="{C353769F-0077-1930-38BD-C58C21A9636E}"/>
            </a:ext>
          </a:extLst>
        </xdr:cNvPr>
        <xdr:cNvCxnSpPr>
          <a:stCxn id="18" idx="2"/>
        </xdr:cNvCxnSpPr>
      </xdr:nvCxnSpPr>
      <xdr:spPr>
        <a:xfrm flipH="1" flipV="1">
          <a:off x="3206750" y="5994708"/>
          <a:ext cx="161925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565150</xdr:colOff>
      <xdr:row>36</xdr:row>
      <xdr:rowOff>45672</xdr:rowOff>
    </xdr:from>
    <xdr:to>
      <xdr:col>8</xdr:col>
      <xdr:colOff>374650</xdr:colOff>
      <xdr:row>36</xdr:row>
      <xdr:rowOff>52030</xdr:rowOff>
    </xdr:to>
    <xdr:cxnSp macro="">
      <xdr:nvCxnSpPr>
        <xdr:cNvPr id="22" name="Rak koppling 21">
          <a:extLst>
            <a:ext uri="{FF2B5EF4-FFF2-40B4-BE49-F238E27FC236}">
              <a16:creationId xmlns:a16="http://schemas.microsoft.com/office/drawing/2014/main" id="{A007B9CE-4255-97B4-7A7D-20C2A02A3CF9}"/>
            </a:ext>
          </a:extLst>
        </xdr:cNvPr>
        <xdr:cNvCxnSpPr/>
      </xdr:nvCxnSpPr>
      <xdr:spPr>
        <a:xfrm flipH="1">
          <a:off x="3257550" y="6694122"/>
          <a:ext cx="163830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32</xdr:row>
      <xdr:rowOff>89216</xdr:rowOff>
    </xdr:from>
    <xdr:to>
      <xdr:col>6</xdr:col>
      <xdr:colOff>0</xdr:colOff>
      <xdr:row>36</xdr:row>
      <xdr:rowOff>52030</xdr:rowOff>
    </xdr:to>
    <xdr:cxnSp macro="">
      <xdr:nvCxnSpPr>
        <xdr:cNvPr id="25" name="Rak pilkoppling 24">
          <a:extLst>
            <a:ext uri="{FF2B5EF4-FFF2-40B4-BE49-F238E27FC236}">
              <a16:creationId xmlns:a16="http://schemas.microsoft.com/office/drawing/2014/main" id="{0AEF9FDF-B1E4-F2F9-9115-04FE71CD52C0}"/>
            </a:ext>
          </a:extLst>
        </xdr:cNvPr>
        <xdr:cNvCxnSpPr/>
      </xdr:nvCxnSpPr>
      <xdr:spPr>
        <a:xfrm>
          <a:off x="3295650" y="6001066"/>
          <a:ext cx="6350" cy="69941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482600</xdr:colOff>
      <xdr:row>33</xdr:row>
      <xdr:rowOff>146682</xdr:rowOff>
    </xdr:from>
    <xdr:to>
      <xdr:col>8</xdr:col>
      <xdr:colOff>349250</xdr:colOff>
      <xdr:row>33</xdr:row>
      <xdr:rowOff>153040</xdr:rowOff>
    </xdr:to>
    <xdr:cxnSp macro="">
      <xdr:nvCxnSpPr>
        <xdr:cNvPr id="32" name="Rak koppling 31">
          <a:extLst>
            <a:ext uri="{FF2B5EF4-FFF2-40B4-BE49-F238E27FC236}">
              <a16:creationId xmlns:a16="http://schemas.microsoft.com/office/drawing/2014/main" id="{FF951EDD-5A19-E161-28B3-C5994D959DC5}"/>
            </a:ext>
          </a:extLst>
        </xdr:cNvPr>
        <xdr:cNvCxnSpPr/>
      </xdr:nvCxnSpPr>
      <xdr:spPr>
        <a:xfrm flipH="1" flipV="1">
          <a:off x="3784600" y="6242682"/>
          <a:ext cx="108585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33</xdr:row>
      <xdr:rowOff>146682</xdr:rowOff>
    </xdr:from>
    <xdr:to>
      <xdr:col>7</xdr:col>
      <xdr:colOff>31750</xdr:colOff>
      <xdr:row>36</xdr:row>
      <xdr:rowOff>45672</xdr:rowOff>
    </xdr:to>
    <xdr:cxnSp macro="">
      <xdr:nvCxnSpPr>
        <xdr:cNvPr id="36" name="Rak pilkoppling 35">
          <a:extLst>
            <a:ext uri="{FF2B5EF4-FFF2-40B4-BE49-F238E27FC236}">
              <a16:creationId xmlns:a16="http://schemas.microsoft.com/office/drawing/2014/main" id="{16E6A52A-D524-68FA-26E2-03D730632F08}"/>
            </a:ext>
          </a:extLst>
        </xdr:cNvPr>
        <xdr:cNvCxnSpPr/>
      </xdr:nvCxnSpPr>
      <xdr:spPr>
        <a:xfrm>
          <a:off x="3937000" y="6242682"/>
          <a:ext cx="6350" cy="4514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33</xdr:row>
      <xdr:rowOff>120924</xdr:rowOff>
    </xdr:from>
    <xdr:to>
      <xdr:col>8</xdr:col>
      <xdr:colOff>387350</xdr:colOff>
      <xdr:row>34</xdr:row>
      <xdr:rowOff>357</xdr:rowOff>
    </xdr:to>
    <xdr:sp macro="" textlink="">
      <xdr:nvSpPr>
        <xdr:cNvPr id="71" name="Ellips 70">
          <a:extLst>
            <a:ext uri="{FF2B5EF4-FFF2-40B4-BE49-F238E27FC236}">
              <a16:creationId xmlns:a16="http://schemas.microsoft.com/office/drawing/2014/main" id="{2DC9D26B-CF57-8507-2FB9-DC3A486D1711}"/>
            </a:ext>
          </a:extLst>
        </xdr:cNvPr>
        <xdr:cNvSpPr/>
      </xdr:nvSpPr>
      <xdr:spPr>
        <a:xfrm>
          <a:off x="4845050" y="6216924"/>
          <a:ext cx="63500" cy="6358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177850</xdr:colOff>
      <xdr:row>76</xdr:row>
      <xdr:rowOff>50752</xdr:rowOff>
    </xdr:from>
    <xdr:to>
      <xdr:col>8</xdr:col>
      <xdr:colOff>425399</xdr:colOff>
      <xdr:row>85</xdr:row>
      <xdr:rowOff>165045</xdr:rowOff>
    </xdr:to>
    <xdr:grpSp>
      <xdr:nvGrpSpPr>
        <xdr:cNvPr id="75" name="Grupp 74">
          <a:extLst>
            <a:ext uri="{FF2B5EF4-FFF2-40B4-BE49-F238E27FC236}">
              <a16:creationId xmlns:a16="http://schemas.microsoft.com/office/drawing/2014/main" id="{BCB2B460-FEFA-1626-B923-3E4ECBB78D84}"/>
            </a:ext>
          </a:extLst>
        </xdr:cNvPr>
        <xdr:cNvGrpSpPr/>
      </xdr:nvGrpSpPr>
      <xdr:grpSpPr>
        <a:xfrm>
          <a:off x="4073575" y="14624002"/>
          <a:ext cx="857149" cy="1828793"/>
          <a:chOff x="4400600" y="13163502"/>
          <a:chExt cx="857149" cy="1771643"/>
        </a:xfrm>
      </xdr:grpSpPr>
      <xdr:pic>
        <xdr:nvPicPr>
          <xdr:cNvPr id="65" name="Bildobjekt 64">
            <a:extLst>
              <a:ext uri="{FF2B5EF4-FFF2-40B4-BE49-F238E27FC236}">
                <a16:creationId xmlns:a16="http://schemas.microsoft.com/office/drawing/2014/main" id="{09F39B80-B8E5-6CF1-3F6E-3BD0FC9423E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26992" r="26298"/>
          <a:stretch/>
        </xdr:blipFill>
        <xdr:spPr>
          <a:xfrm>
            <a:off x="4400600" y="13163502"/>
            <a:ext cx="857149" cy="1771643"/>
          </a:xfrm>
          <a:prstGeom prst="rect">
            <a:avLst/>
          </a:prstGeom>
        </xdr:spPr>
      </xdr:pic>
      <xdr:sp macro="" textlink="">
        <xdr:nvSpPr>
          <xdr:cNvPr id="69" name="Ellips 68">
            <a:extLst>
              <a:ext uri="{FF2B5EF4-FFF2-40B4-BE49-F238E27FC236}">
                <a16:creationId xmlns:a16="http://schemas.microsoft.com/office/drawing/2014/main" id="{36894075-730D-FA7C-8035-C573E79FCA77}"/>
              </a:ext>
            </a:extLst>
          </xdr:cNvPr>
          <xdr:cNvSpPr/>
        </xdr:nvSpPr>
        <xdr:spPr>
          <a:xfrm>
            <a:off x="4806950" y="13322574"/>
            <a:ext cx="63500" cy="6358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sv-SE" sz="1100"/>
          </a:p>
        </xdr:txBody>
      </xdr:sp>
      <xdr:sp macro="" textlink="">
        <xdr:nvSpPr>
          <xdr:cNvPr id="74" name="Ellips 73">
            <a:extLst>
              <a:ext uri="{FF2B5EF4-FFF2-40B4-BE49-F238E27FC236}">
                <a16:creationId xmlns:a16="http://schemas.microsoft.com/office/drawing/2014/main" id="{EC3B04BC-431F-4DD5-A858-8E3CB5D83CBF}"/>
              </a:ext>
            </a:extLst>
          </xdr:cNvPr>
          <xdr:cNvSpPr/>
        </xdr:nvSpPr>
        <xdr:spPr>
          <a:xfrm>
            <a:off x="4806950" y="13449574"/>
            <a:ext cx="63500" cy="6358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sv-SE" sz="1100"/>
          </a:p>
        </xdr:txBody>
      </xdr:sp>
    </xdr:grpSp>
    <xdr:clientData/>
  </xdr:twoCellAnchor>
  <xdr:twoCellAnchor>
    <xdr:from>
      <xdr:col>5</xdr:col>
      <xdr:colOff>488950</xdr:colOff>
      <xdr:row>56</xdr:row>
      <xdr:rowOff>182671</xdr:rowOff>
    </xdr:from>
    <xdr:to>
      <xdr:col>8</xdr:col>
      <xdr:colOff>304800</xdr:colOff>
      <xdr:row>57</xdr:row>
      <xdr:rowOff>4879</xdr:rowOff>
    </xdr:to>
    <xdr:cxnSp macro="">
      <xdr:nvCxnSpPr>
        <xdr:cNvPr id="43" name="Rak koppling 42">
          <a:extLst>
            <a:ext uri="{FF2B5EF4-FFF2-40B4-BE49-F238E27FC236}">
              <a16:creationId xmlns:a16="http://schemas.microsoft.com/office/drawing/2014/main" id="{6016DDA7-D3D7-546A-110B-1AF85E375E59}"/>
            </a:ext>
          </a:extLst>
        </xdr:cNvPr>
        <xdr:cNvCxnSpPr/>
      </xdr:nvCxnSpPr>
      <xdr:spPr>
        <a:xfrm flipH="1" flipV="1">
          <a:off x="3181350" y="9606071"/>
          <a:ext cx="164465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527050</xdr:colOff>
      <xdr:row>63</xdr:row>
      <xdr:rowOff>25400</xdr:rowOff>
    </xdr:from>
    <xdr:to>
      <xdr:col>7</xdr:col>
      <xdr:colOff>546100</xdr:colOff>
      <xdr:row>63</xdr:row>
      <xdr:rowOff>25400</xdr:rowOff>
    </xdr:to>
    <xdr:cxnSp macro="">
      <xdr:nvCxnSpPr>
        <xdr:cNvPr id="44" name="Rak koppling 43">
          <a:extLst>
            <a:ext uri="{FF2B5EF4-FFF2-40B4-BE49-F238E27FC236}">
              <a16:creationId xmlns:a16="http://schemas.microsoft.com/office/drawing/2014/main" id="{2A0FF189-1E3F-9FE0-36D6-A41C6EB9293E}"/>
            </a:ext>
          </a:extLst>
        </xdr:cNvPr>
        <xdr:cNvCxnSpPr/>
      </xdr:nvCxnSpPr>
      <xdr:spPr>
        <a:xfrm flipH="1">
          <a:off x="3219450" y="10737850"/>
          <a:ext cx="1238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596900</xdr:colOff>
      <xdr:row>56</xdr:row>
      <xdr:rowOff>182671</xdr:rowOff>
    </xdr:from>
    <xdr:to>
      <xdr:col>5</xdr:col>
      <xdr:colOff>603250</xdr:colOff>
      <xdr:row>63</xdr:row>
      <xdr:rowOff>25400</xdr:rowOff>
    </xdr:to>
    <xdr:cxnSp macro="">
      <xdr:nvCxnSpPr>
        <xdr:cNvPr id="48" name="Rak pilkoppling 47">
          <a:extLst>
            <a:ext uri="{FF2B5EF4-FFF2-40B4-BE49-F238E27FC236}">
              <a16:creationId xmlns:a16="http://schemas.microsoft.com/office/drawing/2014/main" id="{23CBC039-2543-E1D3-947F-FFD4FF6A558B}"/>
            </a:ext>
          </a:extLst>
        </xdr:cNvPr>
        <xdr:cNvCxnSpPr/>
      </xdr:nvCxnSpPr>
      <xdr:spPr>
        <a:xfrm flipH="1">
          <a:off x="3289300" y="9606071"/>
          <a:ext cx="6350" cy="113177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58</xdr:row>
      <xdr:rowOff>81420</xdr:rowOff>
    </xdr:from>
    <xdr:to>
      <xdr:col>7</xdr:col>
      <xdr:colOff>6350</xdr:colOff>
      <xdr:row>63</xdr:row>
      <xdr:rowOff>25400</xdr:rowOff>
    </xdr:to>
    <xdr:cxnSp macro="">
      <xdr:nvCxnSpPr>
        <xdr:cNvPr id="52" name="Rak pilkoppling 51">
          <a:extLst>
            <a:ext uri="{FF2B5EF4-FFF2-40B4-BE49-F238E27FC236}">
              <a16:creationId xmlns:a16="http://schemas.microsoft.com/office/drawing/2014/main" id="{845BAC72-7289-53C2-C3E6-C8BF0FBFDE3D}"/>
            </a:ext>
          </a:extLst>
        </xdr:cNvPr>
        <xdr:cNvCxnSpPr/>
      </xdr:nvCxnSpPr>
      <xdr:spPr>
        <a:xfrm>
          <a:off x="3917950" y="9873120"/>
          <a:ext cx="0" cy="8647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488950</xdr:colOff>
      <xdr:row>58</xdr:row>
      <xdr:rowOff>81420</xdr:rowOff>
    </xdr:from>
    <xdr:to>
      <xdr:col>9</xdr:col>
      <xdr:colOff>6350</xdr:colOff>
      <xdr:row>58</xdr:row>
      <xdr:rowOff>87778</xdr:rowOff>
    </xdr:to>
    <xdr:cxnSp macro="">
      <xdr:nvCxnSpPr>
        <xdr:cNvPr id="58" name="Rak koppling 57">
          <a:extLst>
            <a:ext uri="{FF2B5EF4-FFF2-40B4-BE49-F238E27FC236}">
              <a16:creationId xmlns:a16="http://schemas.microsoft.com/office/drawing/2014/main" id="{0C84873E-17DA-65E2-83BA-CCD0FB9A4AC6}"/>
            </a:ext>
          </a:extLst>
        </xdr:cNvPr>
        <xdr:cNvCxnSpPr/>
      </xdr:nvCxnSpPr>
      <xdr:spPr>
        <a:xfrm flipH="1">
          <a:off x="3790950" y="9873120"/>
          <a:ext cx="134620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152404</xdr:colOff>
      <xdr:row>41</xdr:row>
      <xdr:rowOff>133350</xdr:rowOff>
    </xdr:from>
    <xdr:to>
      <xdr:col>4</xdr:col>
      <xdr:colOff>95247</xdr:colOff>
      <xdr:row>50</xdr:row>
      <xdr:rowOff>57049</xdr:rowOff>
    </xdr:to>
    <xdr:pic>
      <xdr:nvPicPr>
        <xdr:cNvPr id="26" name="Bildobjekt 25">
          <a:extLst>
            <a:ext uri="{FF2B5EF4-FFF2-40B4-BE49-F238E27FC236}">
              <a16:creationId xmlns:a16="http://schemas.microsoft.com/office/drawing/2014/main" id="{999DD999-7B1B-C39B-7F55-36C12B1FA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496"/>
        <a:stretch/>
      </xdr:blipFill>
      <xdr:spPr>
        <a:xfrm rot="5400000">
          <a:off x="498526" y="7610428"/>
          <a:ext cx="1587399" cy="1771643"/>
        </a:xfrm>
        <a:prstGeom prst="rect">
          <a:avLst/>
        </a:prstGeom>
      </xdr:spPr>
    </xdr:pic>
    <xdr:clientData/>
  </xdr:twoCellAnchor>
  <xdr:twoCellAnchor editAs="oneCell">
    <xdr:from>
      <xdr:col>4</xdr:col>
      <xdr:colOff>222253</xdr:colOff>
      <xdr:row>43</xdr:row>
      <xdr:rowOff>19050</xdr:rowOff>
    </xdr:from>
    <xdr:to>
      <xdr:col>7</xdr:col>
      <xdr:colOff>165096</xdr:colOff>
      <xdr:row>50</xdr:row>
      <xdr:rowOff>63399</xdr:rowOff>
    </xdr:to>
    <xdr:pic>
      <xdr:nvPicPr>
        <xdr:cNvPr id="27" name="Bildobjekt 26">
          <a:extLst>
            <a:ext uri="{FF2B5EF4-FFF2-40B4-BE49-F238E27FC236}">
              <a16:creationId xmlns:a16="http://schemas.microsoft.com/office/drawing/2014/main" id="{A209DFAF-28DE-530D-C5AB-EE4D2A4F2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/>
        <a:stretch/>
      </xdr:blipFill>
      <xdr:spPr>
        <a:xfrm rot="5400000">
          <a:off x="2521000" y="7740603"/>
          <a:ext cx="1339749" cy="1771643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571503</xdr:colOff>
      <xdr:row>55</xdr:row>
      <xdr:rowOff>171450</xdr:rowOff>
    </xdr:from>
    <xdr:to>
      <xdr:col>9</xdr:col>
      <xdr:colOff>514346</xdr:colOff>
      <xdr:row>63</xdr:row>
      <xdr:rowOff>31649</xdr:rowOff>
    </xdr:to>
    <xdr:pic>
      <xdr:nvPicPr>
        <xdr:cNvPr id="42" name="Bildobjekt 41">
          <a:extLst>
            <a:ext uri="{FF2B5EF4-FFF2-40B4-BE49-F238E27FC236}">
              <a16:creationId xmlns:a16="http://schemas.microsoft.com/office/drawing/2014/main" id="{8E357115-2FB9-A2EE-DF9B-2C557571A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/>
        <a:stretch/>
      </xdr:blipFill>
      <xdr:spPr>
        <a:xfrm rot="16200000">
          <a:off x="4089450" y="11214053"/>
          <a:ext cx="1339749" cy="177164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12703</xdr:colOff>
      <xdr:row>67</xdr:row>
      <xdr:rowOff>120649</xdr:rowOff>
    </xdr:from>
    <xdr:to>
      <xdr:col>3</xdr:col>
      <xdr:colOff>565146</xdr:colOff>
      <xdr:row>73</xdr:row>
      <xdr:rowOff>120548</xdr:rowOff>
    </xdr:to>
    <xdr:pic>
      <xdr:nvPicPr>
        <xdr:cNvPr id="62" name="Bildobjekt 61">
          <a:extLst>
            <a:ext uri="{FF2B5EF4-FFF2-40B4-BE49-F238E27FC236}">
              <a16:creationId xmlns:a16="http://schemas.microsoft.com/office/drawing/2014/main" id="{2239C26D-D5FC-83D4-B085-8239F30965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 r="12803"/>
        <a:stretch/>
      </xdr:blipFill>
      <xdr:spPr>
        <a:xfrm rot="16200000">
          <a:off x="600125" y="11229927"/>
          <a:ext cx="1104799" cy="1771643"/>
        </a:xfrm>
        <a:prstGeom prst="rect">
          <a:avLst/>
        </a:prstGeom>
      </xdr:spPr>
    </xdr:pic>
    <xdr:clientData/>
  </xdr:twoCellAnchor>
  <xdr:twoCellAnchor editAs="oneCell">
    <xdr:from>
      <xdr:col>4</xdr:col>
      <xdr:colOff>349253</xdr:colOff>
      <xdr:row>69</xdr:row>
      <xdr:rowOff>12699</xdr:rowOff>
    </xdr:from>
    <xdr:to>
      <xdr:col>7</xdr:col>
      <xdr:colOff>292096</xdr:colOff>
      <xdr:row>73</xdr:row>
      <xdr:rowOff>133248</xdr:rowOff>
    </xdr:to>
    <xdr:pic>
      <xdr:nvPicPr>
        <xdr:cNvPr id="63" name="Bildobjekt 62">
          <a:extLst>
            <a:ext uri="{FF2B5EF4-FFF2-40B4-BE49-F238E27FC236}">
              <a16:creationId xmlns:a16="http://schemas.microsoft.com/office/drawing/2014/main" id="{F99F8C98-B0EB-798E-DBED-812577515D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 r="26298"/>
        <a:stretch/>
      </xdr:blipFill>
      <xdr:spPr>
        <a:xfrm rot="16200000">
          <a:off x="2889300" y="11366452"/>
          <a:ext cx="857149" cy="1771643"/>
        </a:xfrm>
        <a:prstGeom prst="rect">
          <a:avLst/>
        </a:prstGeom>
      </xdr:spPr>
    </xdr:pic>
    <xdr:clientData/>
  </xdr:twoCellAnchor>
  <xdr:twoCellAnchor editAs="oneCell">
    <xdr:from>
      <xdr:col>2</xdr:col>
      <xdr:colOff>120700</xdr:colOff>
      <xdr:row>89</xdr:row>
      <xdr:rowOff>88900</xdr:rowOff>
    </xdr:from>
    <xdr:to>
      <xdr:col>3</xdr:col>
      <xdr:colOff>368249</xdr:colOff>
      <xdr:row>97</xdr:row>
      <xdr:rowOff>177745</xdr:rowOff>
    </xdr:to>
    <xdr:pic>
      <xdr:nvPicPr>
        <xdr:cNvPr id="72" name="Bildobjekt 71">
          <a:extLst>
            <a:ext uri="{FF2B5EF4-FFF2-40B4-BE49-F238E27FC236}">
              <a16:creationId xmlns:a16="http://schemas.microsoft.com/office/drawing/2014/main" id="{7455687F-F836-D414-C0CC-AF056B3E3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 t="11831" r="26298"/>
        <a:stretch/>
      </xdr:blipFill>
      <xdr:spPr>
        <a:xfrm>
          <a:off x="984300" y="15595600"/>
          <a:ext cx="857149" cy="1562045"/>
        </a:xfrm>
        <a:prstGeom prst="rect">
          <a:avLst/>
        </a:prstGeom>
      </xdr:spPr>
    </xdr:pic>
    <xdr:clientData/>
  </xdr:twoCellAnchor>
  <xdr:twoCellAnchor editAs="oneCell">
    <xdr:from>
      <xdr:col>4</xdr:col>
      <xdr:colOff>489000</xdr:colOff>
      <xdr:row>90</xdr:row>
      <xdr:rowOff>0</xdr:rowOff>
    </xdr:from>
    <xdr:to>
      <xdr:col>6</xdr:col>
      <xdr:colOff>126949</xdr:colOff>
      <xdr:row>97</xdr:row>
      <xdr:rowOff>158695</xdr:rowOff>
    </xdr:to>
    <xdr:pic>
      <xdr:nvPicPr>
        <xdr:cNvPr id="73" name="Bildobjekt 72">
          <a:extLst>
            <a:ext uri="{FF2B5EF4-FFF2-40B4-BE49-F238E27FC236}">
              <a16:creationId xmlns:a16="http://schemas.microsoft.com/office/drawing/2014/main" id="{BE31DCDD-BCB7-7C55-512A-02614036B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 t="18282" r="26298"/>
        <a:stretch/>
      </xdr:blipFill>
      <xdr:spPr>
        <a:xfrm>
          <a:off x="2571800" y="16617950"/>
          <a:ext cx="857149" cy="1447745"/>
        </a:xfrm>
        <a:prstGeom prst="rect">
          <a:avLst/>
        </a:prstGeom>
      </xdr:spPr>
    </xdr:pic>
    <xdr:clientData/>
  </xdr:twoCellAnchor>
  <xdr:twoCellAnchor>
    <xdr:from>
      <xdr:col>7</xdr:col>
      <xdr:colOff>254000</xdr:colOff>
      <xdr:row>128</xdr:row>
      <xdr:rowOff>133350</xdr:rowOff>
    </xdr:from>
    <xdr:to>
      <xdr:col>8</xdr:col>
      <xdr:colOff>508000</xdr:colOff>
      <xdr:row>130</xdr:row>
      <xdr:rowOff>0</xdr:rowOff>
    </xdr:to>
    <xdr:sp macro="" textlink="">
      <xdr:nvSpPr>
        <xdr:cNvPr id="80" name="Rektangel 79">
          <a:extLst>
            <a:ext uri="{FF2B5EF4-FFF2-40B4-BE49-F238E27FC236}">
              <a16:creationId xmlns:a16="http://schemas.microsoft.com/office/drawing/2014/main" id="{87BDC196-2D5C-4026-8EFD-9998728CE7D6}"/>
            </a:ext>
          </a:extLst>
        </xdr:cNvPr>
        <xdr:cNvSpPr/>
      </xdr:nvSpPr>
      <xdr:spPr>
        <a:xfrm>
          <a:off x="5384800" y="2375535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488950</xdr:colOff>
      <xdr:row>122</xdr:row>
      <xdr:rowOff>50800</xdr:rowOff>
    </xdr:from>
    <xdr:to>
      <xdr:col>8</xdr:col>
      <xdr:colOff>342900</xdr:colOff>
      <xdr:row>122</xdr:row>
      <xdr:rowOff>107950</xdr:rowOff>
    </xdr:to>
    <xdr:sp macro="" textlink="">
      <xdr:nvSpPr>
        <xdr:cNvPr id="82" name="Rektangel 81">
          <a:extLst>
            <a:ext uri="{FF2B5EF4-FFF2-40B4-BE49-F238E27FC236}">
              <a16:creationId xmlns:a16="http://schemas.microsoft.com/office/drawing/2014/main" id="{60669AC6-8326-4418-A11B-CA612A3B7134}"/>
            </a:ext>
          </a:extLst>
        </xdr:cNvPr>
        <xdr:cNvSpPr/>
      </xdr:nvSpPr>
      <xdr:spPr>
        <a:xfrm>
          <a:off x="5619750" y="22567900"/>
          <a:ext cx="463550" cy="571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447674</xdr:colOff>
      <xdr:row>122</xdr:row>
      <xdr:rowOff>111129</xdr:rowOff>
    </xdr:from>
    <xdr:to>
      <xdr:col>8</xdr:col>
      <xdr:colOff>415924</xdr:colOff>
      <xdr:row>123</xdr:row>
      <xdr:rowOff>130176</xdr:rowOff>
    </xdr:to>
    <xdr:sp macro="" textlink="">
      <xdr:nvSpPr>
        <xdr:cNvPr id="83" name="Rektangel 82">
          <a:extLst>
            <a:ext uri="{FF2B5EF4-FFF2-40B4-BE49-F238E27FC236}">
              <a16:creationId xmlns:a16="http://schemas.microsoft.com/office/drawing/2014/main" id="{00C160C9-177E-4500-BF38-9F798EA295CC}"/>
            </a:ext>
          </a:extLst>
        </xdr:cNvPr>
        <xdr:cNvSpPr/>
      </xdr:nvSpPr>
      <xdr:spPr>
        <a:xfrm>
          <a:off x="5578474" y="22628229"/>
          <a:ext cx="577850" cy="203197"/>
        </a:xfrm>
        <a:prstGeom prst="rect">
          <a:avLst/>
        </a:prstGeom>
        <a:solidFill>
          <a:srgbClr val="FFFF00">
            <a:alpha val="25000"/>
          </a:srgbClr>
        </a:solidFill>
        <a:ln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 editAs="oneCell">
    <xdr:from>
      <xdr:col>9</xdr:col>
      <xdr:colOff>317500</xdr:colOff>
      <xdr:row>105</xdr:row>
      <xdr:rowOff>57150</xdr:rowOff>
    </xdr:from>
    <xdr:to>
      <xdr:col>12</xdr:col>
      <xdr:colOff>6351</xdr:colOff>
      <xdr:row>109</xdr:row>
      <xdr:rowOff>184560</xdr:rowOff>
    </xdr:to>
    <xdr:pic>
      <xdr:nvPicPr>
        <xdr:cNvPr id="85" name="Bildobjekt 84">
          <a:extLst>
            <a:ext uri="{FF2B5EF4-FFF2-40B4-BE49-F238E27FC236}">
              <a16:creationId xmlns:a16="http://schemas.microsoft.com/office/drawing/2014/main" id="{0AE594E8-F15A-4213-AF24-B7DF7C1E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300" y="19443700"/>
          <a:ext cx="1517651" cy="864010"/>
        </a:xfrm>
        <a:prstGeom prst="rect">
          <a:avLst/>
        </a:prstGeom>
      </xdr:spPr>
    </xdr:pic>
    <xdr:clientData/>
  </xdr:twoCellAnchor>
  <xdr:twoCellAnchor>
    <xdr:from>
      <xdr:col>6</xdr:col>
      <xdr:colOff>444500</xdr:colOff>
      <xdr:row>81</xdr:row>
      <xdr:rowOff>31750</xdr:rowOff>
    </xdr:from>
    <xdr:to>
      <xdr:col>9</xdr:col>
      <xdr:colOff>76200</xdr:colOff>
      <xdr:row>81</xdr:row>
      <xdr:rowOff>50800</xdr:rowOff>
    </xdr:to>
    <xdr:cxnSp macro="">
      <xdr:nvCxnSpPr>
        <xdr:cNvPr id="88" name="Rak koppling 87">
          <a:extLst>
            <a:ext uri="{FF2B5EF4-FFF2-40B4-BE49-F238E27FC236}">
              <a16:creationId xmlns:a16="http://schemas.microsoft.com/office/drawing/2014/main" id="{DEDE6E4D-CC94-142A-4785-463F570697B8}"/>
            </a:ext>
          </a:extLst>
        </xdr:cNvPr>
        <xdr:cNvCxnSpPr/>
      </xdr:nvCxnSpPr>
      <xdr:spPr>
        <a:xfrm flipH="1">
          <a:off x="3746500" y="14992350"/>
          <a:ext cx="146050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77</xdr:row>
      <xdr:rowOff>63500</xdr:rowOff>
    </xdr:from>
    <xdr:to>
      <xdr:col>8</xdr:col>
      <xdr:colOff>95250</xdr:colOff>
      <xdr:row>77</xdr:row>
      <xdr:rowOff>63500</xdr:rowOff>
    </xdr:to>
    <xdr:cxnSp macro="">
      <xdr:nvCxnSpPr>
        <xdr:cNvPr id="89" name="Rak koppling 88">
          <a:extLst>
            <a:ext uri="{FF2B5EF4-FFF2-40B4-BE49-F238E27FC236}">
              <a16:creationId xmlns:a16="http://schemas.microsoft.com/office/drawing/2014/main" id="{B83A4561-39CB-3605-1FFA-3E4FBD42DE6D}"/>
            </a:ext>
          </a:extLst>
        </xdr:cNvPr>
        <xdr:cNvCxnSpPr/>
      </xdr:nvCxnSpPr>
      <xdr:spPr>
        <a:xfrm flipH="1">
          <a:off x="3759200" y="14287500"/>
          <a:ext cx="857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78</xdr:row>
      <xdr:rowOff>0</xdr:rowOff>
    </xdr:from>
    <xdr:to>
      <xdr:col>9</xdr:col>
      <xdr:colOff>107950</xdr:colOff>
      <xdr:row>78</xdr:row>
      <xdr:rowOff>6350</xdr:rowOff>
    </xdr:to>
    <xdr:cxnSp macro="">
      <xdr:nvCxnSpPr>
        <xdr:cNvPr id="90" name="Rak koppling 89">
          <a:extLst>
            <a:ext uri="{FF2B5EF4-FFF2-40B4-BE49-F238E27FC236}">
              <a16:creationId xmlns:a16="http://schemas.microsoft.com/office/drawing/2014/main" id="{48D3EB28-BB00-7E37-8BDB-0C5456AE9758}"/>
            </a:ext>
          </a:extLst>
        </xdr:cNvPr>
        <xdr:cNvCxnSpPr/>
      </xdr:nvCxnSpPr>
      <xdr:spPr>
        <a:xfrm flipH="1">
          <a:off x="4540250" y="14408150"/>
          <a:ext cx="6985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603250</xdr:colOff>
      <xdr:row>77</xdr:row>
      <xdr:rowOff>62021</xdr:rowOff>
    </xdr:from>
    <xdr:to>
      <xdr:col>6</xdr:col>
      <xdr:colOff>603250</xdr:colOff>
      <xdr:row>81</xdr:row>
      <xdr:rowOff>44450</xdr:rowOff>
    </xdr:to>
    <xdr:cxnSp macro="">
      <xdr:nvCxnSpPr>
        <xdr:cNvPr id="94" name="Rak pilkoppling 93">
          <a:extLst>
            <a:ext uri="{FF2B5EF4-FFF2-40B4-BE49-F238E27FC236}">
              <a16:creationId xmlns:a16="http://schemas.microsoft.com/office/drawing/2014/main" id="{901C386A-3974-3148-FE4E-ED9F51678154}"/>
            </a:ext>
          </a:extLst>
        </xdr:cNvPr>
        <xdr:cNvCxnSpPr/>
      </xdr:nvCxnSpPr>
      <xdr:spPr>
        <a:xfrm>
          <a:off x="3905250" y="14286021"/>
          <a:ext cx="0" cy="7190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77</xdr:row>
      <xdr:rowOff>177800</xdr:rowOff>
    </xdr:from>
    <xdr:to>
      <xdr:col>9</xdr:col>
      <xdr:colOff>12700</xdr:colOff>
      <xdr:row>81</xdr:row>
      <xdr:rowOff>44450</xdr:rowOff>
    </xdr:to>
    <xdr:cxnSp macro="">
      <xdr:nvCxnSpPr>
        <xdr:cNvPr id="98" name="Rak pilkoppling 97">
          <a:extLst>
            <a:ext uri="{FF2B5EF4-FFF2-40B4-BE49-F238E27FC236}">
              <a16:creationId xmlns:a16="http://schemas.microsoft.com/office/drawing/2014/main" id="{86E09BDB-F506-8470-908C-6C8E6C90049F}"/>
            </a:ext>
          </a:extLst>
        </xdr:cNvPr>
        <xdr:cNvCxnSpPr/>
      </xdr:nvCxnSpPr>
      <xdr:spPr>
        <a:xfrm>
          <a:off x="5143500" y="14401800"/>
          <a:ext cx="0" cy="603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419150</xdr:colOff>
      <xdr:row>111</xdr:row>
      <xdr:rowOff>158750</xdr:rowOff>
    </xdr:from>
    <xdr:to>
      <xdr:col>8</xdr:col>
      <xdr:colOff>57099</xdr:colOff>
      <xdr:row>119</xdr:row>
      <xdr:rowOff>133295</xdr:rowOff>
    </xdr:to>
    <xdr:pic>
      <xdr:nvPicPr>
        <xdr:cNvPr id="104" name="Bildobjekt 103">
          <a:extLst>
            <a:ext uri="{FF2B5EF4-FFF2-40B4-BE49-F238E27FC236}">
              <a16:creationId xmlns:a16="http://schemas.microsoft.com/office/drawing/2014/main" id="{8F44ECD8-85B2-E41E-7C1D-9B8E4232C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 t="18282" r="26298"/>
        <a:stretch/>
      </xdr:blipFill>
      <xdr:spPr>
        <a:xfrm rot="10800000">
          <a:off x="4940350" y="20650200"/>
          <a:ext cx="857149" cy="1447745"/>
        </a:xfrm>
        <a:prstGeom prst="rect">
          <a:avLst/>
        </a:prstGeom>
      </xdr:spPr>
    </xdr:pic>
    <xdr:clientData/>
  </xdr:twoCellAnchor>
  <xdr:twoCellAnchor>
    <xdr:from>
      <xdr:col>5</xdr:col>
      <xdr:colOff>552450</xdr:colOff>
      <xdr:row>119</xdr:row>
      <xdr:rowOff>120650</xdr:rowOff>
    </xdr:from>
    <xdr:to>
      <xdr:col>9</xdr:col>
      <xdr:colOff>158750</xdr:colOff>
      <xdr:row>119</xdr:row>
      <xdr:rowOff>139700</xdr:rowOff>
    </xdr:to>
    <xdr:cxnSp macro="">
      <xdr:nvCxnSpPr>
        <xdr:cNvPr id="105" name="Rak koppling 104">
          <a:extLst>
            <a:ext uri="{FF2B5EF4-FFF2-40B4-BE49-F238E27FC236}">
              <a16:creationId xmlns:a16="http://schemas.microsoft.com/office/drawing/2014/main" id="{549F08BE-8EE8-07D7-EF28-09FDC51E8D3B}"/>
            </a:ext>
          </a:extLst>
        </xdr:cNvPr>
        <xdr:cNvCxnSpPr/>
      </xdr:nvCxnSpPr>
      <xdr:spPr>
        <a:xfrm flipH="1" flipV="1">
          <a:off x="3244850" y="22085300"/>
          <a:ext cx="204470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501650</xdr:colOff>
      <xdr:row>112</xdr:row>
      <xdr:rowOff>133350</xdr:rowOff>
    </xdr:from>
    <xdr:to>
      <xdr:col>7</xdr:col>
      <xdr:colOff>292100</xdr:colOff>
      <xdr:row>112</xdr:row>
      <xdr:rowOff>133350</xdr:rowOff>
    </xdr:to>
    <xdr:cxnSp macro="">
      <xdr:nvCxnSpPr>
        <xdr:cNvPr id="107" name="Rak koppling 106">
          <a:extLst>
            <a:ext uri="{FF2B5EF4-FFF2-40B4-BE49-F238E27FC236}">
              <a16:creationId xmlns:a16="http://schemas.microsoft.com/office/drawing/2014/main" id="{FBAC74D7-B713-1C10-58AB-84A7F53C6D30}"/>
            </a:ext>
          </a:extLst>
        </xdr:cNvPr>
        <xdr:cNvCxnSpPr/>
      </xdr:nvCxnSpPr>
      <xdr:spPr>
        <a:xfrm flipH="1">
          <a:off x="4413250" y="20993100"/>
          <a:ext cx="1009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368300</xdr:colOff>
      <xdr:row>113</xdr:row>
      <xdr:rowOff>63500</xdr:rowOff>
    </xdr:from>
    <xdr:to>
      <xdr:col>9</xdr:col>
      <xdr:colOff>82550</xdr:colOff>
      <xdr:row>113</xdr:row>
      <xdr:rowOff>63500</xdr:rowOff>
    </xdr:to>
    <xdr:cxnSp macro="">
      <xdr:nvCxnSpPr>
        <xdr:cNvPr id="109" name="Rak koppling 108">
          <a:extLst>
            <a:ext uri="{FF2B5EF4-FFF2-40B4-BE49-F238E27FC236}">
              <a16:creationId xmlns:a16="http://schemas.microsoft.com/office/drawing/2014/main" id="{4564458B-A1F1-C986-B3EB-F5E74352F07F}"/>
            </a:ext>
          </a:extLst>
        </xdr:cNvPr>
        <xdr:cNvCxnSpPr/>
      </xdr:nvCxnSpPr>
      <xdr:spPr>
        <a:xfrm flipH="1">
          <a:off x="5499100" y="21107400"/>
          <a:ext cx="933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596900</xdr:colOff>
      <xdr:row>112</xdr:row>
      <xdr:rowOff>138221</xdr:rowOff>
    </xdr:from>
    <xdr:to>
      <xdr:col>6</xdr:col>
      <xdr:colOff>0</xdr:colOff>
      <xdr:row>119</xdr:row>
      <xdr:rowOff>127000</xdr:rowOff>
    </xdr:to>
    <xdr:cxnSp macro="">
      <xdr:nvCxnSpPr>
        <xdr:cNvPr id="112" name="Rak pilkoppling 111">
          <a:extLst>
            <a:ext uri="{FF2B5EF4-FFF2-40B4-BE49-F238E27FC236}">
              <a16:creationId xmlns:a16="http://schemas.microsoft.com/office/drawing/2014/main" id="{3A005CF9-290B-F9A3-C9AF-CAE55EA75E6A}"/>
            </a:ext>
          </a:extLst>
        </xdr:cNvPr>
        <xdr:cNvCxnSpPr/>
      </xdr:nvCxnSpPr>
      <xdr:spPr>
        <a:xfrm>
          <a:off x="4508500" y="20997971"/>
          <a:ext cx="12700" cy="12778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113</xdr:row>
      <xdr:rowOff>69850</xdr:rowOff>
    </xdr:from>
    <xdr:to>
      <xdr:col>9</xdr:col>
      <xdr:colOff>0</xdr:colOff>
      <xdr:row>119</xdr:row>
      <xdr:rowOff>146050</xdr:rowOff>
    </xdr:to>
    <xdr:cxnSp macro="">
      <xdr:nvCxnSpPr>
        <xdr:cNvPr id="114" name="Rak pilkoppling 113">
          <a:extLst>
            <a:ext uri="{FF2B5EF4-FFF2-40B4-BE49-F238E27FC236}">
              <a16:creationId xmlns:a16="http://schemas.microsoft.com/office/drawing/2014/main" id="{398CA1AF-A673-3A70-5FFC-4022038C77DA}"/>
            </a:ext>
          </a:extLst>
        </xdr:cNvPr>
        <xdr:cNvCxnSpPr/>
      </xdr:nvCxnSpPr>
      <xdr:spPr>
        <a:xfrm>
          <a:off x="6350000" y="21113750"/>
          <a:ext cx="0" cy="1181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603299</xdr:colOff>
      <xdr:row>123</xdr:row>
      <xdr:rowOff>19049</xdr:rowOff>
    </xdr:from>
    <xdr:to>
      <xdr:col>3</xdr:col>
      <xdr:colOff>241248</xdr:colOff>
      <xdr:row>130</xdr:row>
      <xdr:rowOff>6294</xdr:rowOff>
    </xdr:to>
    <xdr:pic>
      <xdr:nvPicPr>
        <xdr:cNvPr id="118" name="Bildobjekt 117">
          <a:extLst>
            <a:ext uri="{FF2B5EF4-FFF2-40B4-BE49-F238E27FC236}">
              <a16:creationId xmlns:a16="http://schemas.microsoft.com/office/drawing/2014/main" id="{07174A0E-189F-555D-7545-CEE1403E5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 t="18282" r="26298" b="9678"/>
        <a:stretch/>
      </xdr:blipFill>
      <xdr:spPr>
        <a:xfrm rot="10800000">
          <a:off x="857299" y="22720299"/>
          <a:ext cx="857149" cy="1276295"/>
        </a:xfrm>
        <a:prstGeom prst="rect">
          <a:avLst/>
        </a:prstGeom>
      </xdr:spPr>
    </xdr:pic>
    <xdr:clientData/>
  </xdr:twoCellAnchor>
  <xdr:twoCellAnchor editAs="oneCell">
    <xdr:from>
      <xdr:col>4</xdr:col>
      <xdr:colOff>48</xdr:colOff>
      <xdr:row>123</xdr:row>
      <xdr:rowOff>126999</xdr:rowOff>
    </xdr:from>
    <xdr:to>
      <xdr:col>5</xdr:col>
      <xdr:colOff>247597</xdr:colOff>
      <xdr:row>130</xdr:row>
      <xdr:rowOff>4176</xdr:rowOff>
    </xdr:to>
    <xdr:pic>
      <xdr:nvPicPr>
        <xdr:cNvPr id="119" name="Bildobjekt 118">
          <a:extLst>
            <a:ext uri="{FF2B5EF4-FFF2-40B4-BE49-F238E27FC236}">
              <a16:creationId xmlns:a16="http://schemas.microsoft.com/office/drawing/2014/main" id="{B340E6AB-C86C-317B-6C74-49D536ADC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92" t="18282" r="26298" b="16130"/>
        <a:stretch/>
      </xdr:blipFill>
      <xdr:spPr>
        <a:xfrm rot="10800000">
          <a:off x="2082848" y="22828249"/>
          <a:ext cx="857149" cy="1161994"/>
        </a:xfrm>
        <a:prstGeom prst="rect">
          <a:avLst/>
        </a:prstGeom>
      </xdr:spPr>
    </xdr:pic>
    <xdr:clientData/>
  </xdr:twoCellAnchor>
  <xdr:twoCellAnchor>
    <xdr:from>
      <xdr:col>7</xdr:col>
      <xdr:colOff>279400</xdr:colOff>
      <xdr:row>127</xdr:row>
      <xdr:rowOff>88900</xdr:rowOff>
    </xdr:from>
    <xdr:to>
      <xdr:col>8</xdr:col>
      <xdr:colOff>533400</xdr:colOff>
      <xdr:row>128</xdr:row>
      <xdr:rowOff>139700</xdr:rowOff>
    </xdr:to>
    <xdr:sp macro="" textlink="">
      <xdr:nvSpPr>
        <xdr:cNvPr id="120" name="Rektangel 119">
          <a:extLst>
            <a:ext uri="{FF2B5EF4-FFF2-40B4-BE49-F238E27FC236}">
              <a16:creationId xmlns:a16="http://schemas.microsoft.com/office/drawing/2014/main" id="{2B71267E-7237-176C-1EA7-F80D01196EAC}"/>
            </a:ext>
          </a:extLst>
        </xdr:cNvPr>
        <xdr:cNvSpPr/>
      </xdr:nvSpPr>
      <xdr:spPr>
        <a:xfrm>
          <a:off x="5410200" y="2352675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234950</xdr:colOff>
      <xdr:row>126</xdr:row>
      <xdr:rowOff>31750</xdr:rowOff>
    </xdr:from>
    <xdr:to>
      <xdr:col>8</xdr:col>
      <xdr:colOff>488950</xdr:colOff>
      <xdr:row>127</xdr:row>
      <xdr:rowOff>82550</xdr:rowOff>
    </xdr:to>
    <xdr:sp macro="" textlink="">
      <xdr:nvSpPr>
        <xdr:cNvPr id="121" name="Rektangel 120">
          <a:extLst>
            <a:ext uri="{FF2B5EF4-FFF2-40B4-BE49-F238E27FC236}">
              <a16:creationId xmlns:a16="http://schemas.microsoft.com/office/drawing/2014/main" id="{0AE3DF3F-231E-1A77-6ABC-0A6C0BB8608F}"/>
            </a:ext>
          </a:extLst>
        </xdr:cNvPr>
        <xdr:cNvSpPr/>
      </xdr:nvSpPr>
      <xdr:spPr>
        <a:xfrm>
          <a:off x="5365750" y="2328545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279400</xdr:colOff>
      <xdr:row>124</xdr:row>
      <xdr:rowOff>158750</xdr:rowOff>
    </xdr:from>
    <xdr:to>
      <xdr:col>8</xdr:col>
      <xdr:colOff>533400</xdr:colOff>
      <xdr:row>126</xdr:row>
      <xdr:rowOff>25400</xdr:rowOff>
    </xdr:to>
    <xdr:sp macro="" textlink="">
      <xdr:nvSpPr>
        <xdr:cNvPr id="122" name="Rektangel 121">
          <a:extLst>
            <a:ext uri="{FF2B5EF4-FFF2-40B4-BE49-F238E27FC236}">
              <a16:creationId xmlns:a16="http://schemas.microsoft.com/office/drawing/2014/main" id="{48496786-8453-76CF-866B-4B5E2848E8FE}"/>
            </a:ext>
          </a:extLst>
        </xdr:cNvPr>
        <xdr:cNvSpPr/>
      </xdr:nvSpPr>
      <xdr:spPr>
        <a:xfrm>
          <a:off x="5410200" y="2304415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403224</xdr:colOff>
      <xdr:row>123</xdr:row>
      <xdr:rowOff>136529</xdr:rowOff>
    </xdr:from>
    <xdr:to>
      <xdr:col>8</xdr:col>
      <xdr:colOff>371474</xdr:colOff>
      <xdr:row>124</xdr:row>
      <xdr:rowOff>155576</xdr:rowOff>
    </xdr:to>
    <xdr:sp macro="" textlink="">
      <xdr:nvSpPr>
        <xdr:cNvPr id="123" name="Rektangel 122">
          <a:extLst>
            <a:ext uri="{FF2B5EF4-FFF2-40B4-BE49-F238E27FC236}">
              <a16:creationId xmlns:a16="http://schemas.microsoft.com/office/drawing/2014/main" id="{B0088064-072A-E587-1548-D2584DE058F8}"/>
            </a:ext>
          </a:extLst>
        </xdr:cNvPr>
        <xdr:cNvSpPr/>
      </xdr:nvSpPr>
      <xdr:spPr>
        <a:xfrm>
          <a:off x="5534024" y="22837779"/>
          <a:ext cx="577850" cy="203197"/>
        </a:xfrm>
        <a:prstGeom prst="rect">
          <a:avLst/>
        </a:prstGeom>
        <a:solidFill>
          <a:srgbClr val="FFFF00">
            <a:alpha val="25000"/>
          </a:srgbClr>
        </a:solidFill>
        <a:ln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438150</xdr:colOff>
      <xdr:row>121</xdr:row>
      <xdr:rowOff>171450</xdr:rowOff>
    </xdr:from>
    <xdr:to>
      <xdr:col>8</xdr:col>
      <xdr:colOff>292100</xdr:colOff>
      <xdr:row>122</xdr:row>
      <xdr:rowOff>44450</xdr:rowOff>
    </xdr:to>
    <xdr:sp macro="" textlink="">
      <xdr:nvSpPr>
        <xdr:cNvPr id="124" name="Rektangel 123">
          <a:extLst>
            <a:ext uri="{FF2B5EF4-FFF2-40B4-BE49-F238E27FC236}">
              <a16:creationId xmlns:a16="http://schemas.microsoft.com/office/drawing/2014/main" id="{047FA9AC-CFE6-7A99-0963-5347886BF782}"/>
            </a:ext>
          </a:extLst>
        </xdr:cNvPr>
        <xdr:cNvSpPr/>
      </xdr:nvSpPr>
      <xdr:spPr>
        <a:xfrm>
          <a:off x="4349750" y="22504400"/>
          <a:ext cx="463550" cy="571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 editAs="oneCell">
    <xdr:from>
      <xdr:col>9</xdr:col>
      <xdr:colOff>323850</xdr:colOff>
      <xdr:row>160</xdr:row>
      <xdr:rowOff>63500</xdr:rowOff>
    </xdr:from>
    <xdr:to>
      <xdr:col>12</xdr:col>
      <xdr:colOff>12701</xdr:colOff>
      <xdr:row>165</xdr:row>
      <xdr:rowOff>410</xdr:rowOff>
    </xdr:to>
    <xdr:pic>
      <xdr:nvPicPr>
        <xdr:cNvPr id="127" name="Bildobjekt 126">
          <a:extLst>
            <a:ext uri="{FF2B5EF4-FFF2-40B4-BE49-F238E27FC236}">
              <a16:creationId xmlns:a16="http://schemas.microsoft.com/office/drawing/2014/main" id="{4CCAA7C3-4521-CACB-94DE-A403A51B3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4650" y="29591000"/>
          <a:ext cx="1517651" cy="864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146050</xdr:colOff>
      <xdr:row>4</xdr:row>
      <xdr:rowOff>133350</xdr:rowOff>
    </xdr:from>
    <xdr:to>
      <xdr:col>9</xdr:col>
      <xdr:colOff>501650</xdr:colOff>
      <xdr:row>12</xdr:row>
      <xdr:rowOff>120650</xdr:rowOff>
    </xdr:to>
    <xdr:sp macro="" textlink="">
      <xdr:nvSpPr>
        <xdr:cNvPr id="2" name="Ellips 1">
          <a:extLst>
            <a:ext uri="{FF2B5EF4-FFF2-40B4-BE49-F238E27FC236}">
              <a16:creationId xmlns:a16="http://schemas.microsoft.com/office/drawing/2014/main" id="{C363F345-EE0F-45E6-91CD-1FE34EB42BA7}"/>
            </a:ext>
          </a:extLst>
        </xdr:cNvPr>
        <xdr:cNvSpPr/>
      </xdr:nvSpPr>
      <xdr:spPr>
        <a:xfrm>
          <a:off x="6000750" y="4064000"/>
          <a:ext cx="1574800" cy="1492250"/>
        </a:xfrm>
        <a:prstGeom prst="ellipse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190500</xdr:colOff>
      <xdr:row>4</xdr:row>
      <xdr:rowOff>171450</xdr:rowOff>
    </xdr:from>
    <xdr:to>
      <xdr:col>9</xdr:col>
      <xdr:colOff>457200</xdr:colOff>
      <xdr:row>12</xdr:row>
      <xdr:rowOff>69850</xdr:rowOff>
    </xdr:to>
    <xdr:sp macro="" textlink="">
      <xdr:nvSpPr>
        <xdr:cNvPr id="3" name="Ellips 2">
          <a:extLst>
            <a:ext uri="{FF2B5EF4-FFF2-40B4-BE49-F238E27FC236}">
              <a16:creationId xmlns:a16="http://schemas.microsoft.com/office/drawing/2014/main" id="{DF124003-8B99-4594-95DC-FFBDC4535075}"/>
            </a:ext>
          </a:extLst>
        </xdr:cNvPr>
        <xdr:cNvSpPr/>
      </xdr:nvSpPr>
      <xdr:spPr>
        <a:xfrm>
          <a:off x="6045200" y="4102100"/>
          <a:ext cx="1485900" cy="1403350"/>
        </a:xfrm>
        <a:prstGeom prst="ellipse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196850</xdr:colOff>
      <xdr:row>6</xdr:row>
      <xdr:rowOff>133350</xdr:rowOff>
    </xdr:from>
    <xdr:to>
      <xdr:col>9</xdr:col>
      <xdr:colOff>412750</xdr:colOff>
      <xdr:row>10</xdr:row>
      <xdr:rowOff>25400</xdr:rowOff>
    </xdr:to>
    <xdr:cxnSp macro="">
      <xdr:nvCxnSpPr>
        <xdr:cNvPr id="4" name="Rak pilkoppling 3">
          <a:extLst>
            <a:ext uri="{FF2B5EF4-FFF2-40B4-BE49-F238E27FC236}">
              <a16:creationId xmlns:a16="http://schemas.microsoft.com/office/drawing/2014/main" id="{45CF8DE6-E7B4-4871-B418-375376B60B3D}"/>
            </a:ext>
          </a:extLst>
        </xdr:cNvPr>
        <xdr:cNvCxnSpPr/>
      </xdr:nvCxnSpPr>
      <xdr:spPr>
        <a:xfrm flipV="1">
          <a:off x="6159500" y="1263650"/>
          <a:ext cx="1574800" cy="628650"/>
        </a:xfrm>
        <a:prstGeom prst="straightConnector1">
          <a:avLst/>
        </a:prstGeom>
        <a:ln>
          <a:solidFill>
            <a:schemeClr val="bg1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5</xdr:row>
      <xdr:rowOff>120650</xdr:rowOff>
    </xdr:from>
    <xdr:to>
      <xdr:col>9</xdr:col>
      <xdr:colOff>139700</xdr:colOff>
      <xdr:row>11</xdr:row>
      <xdr:rowOff>114300</xdr:rowOff>
    </xdr:to>
    <xdr:sp macro="" textlink="">
      <xdr:nvSpPr>
        <xdr:cNvPr id="5" name="Rektangel 4">
          <a:extLst>
            <a:ext uri="{FF2B5EF4-FFF2-40B4-BE49-F238E27FC236}">
              <a16:creationId xmlns:a16="http://schemas.microsoft.com/office/drawing/2014/main" id="{6DF2F053-6C84-4AC9-9306-CC25E67B6286}"/>
            </a:ext>
          </a:extLst>
        </xdr:cNvPr>
        <xdr:cNvSpPr/>
      </xdr:nvSpPr>
      <xdr:spPr>
        <a:xfrm>
          <a:off x="6350000" y="4241800"/>
          <a:ext cx="863600" cy="1123950"/>
        </a:xfrm>
        <a:prstGeom prst="rect">
          <a:avLst/>
        </a:prstGeom>
        <a:solidFill>
          <a:srgbClr val="FFFF00">
            <a:alpha val="2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14</xdr:col>
      <xdr:colOff>101600</xdr:colOff>
      <xdr:row>15</xdr:row>
      <xdr:rowOff>107950</xdr:rowOff>
    </xdr:from>
    <xdr:to>
      <xdr:col>14</xdr:col>
      <xdr:colOff>469900</xdr:colOff>
      <xdr:row>15</xdr:row>
      <xdr:rowOff>107950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AABF99FC-913A-4876-9D65-B66F4F40D68E}"/>
            </a:ext>
          </a:extLst>
        </xdr:cNvPr>
        <xdr:cNvCxnSpPr/>
      </xdr:nvCxnSpPr>
      <xdr:spPr>
        <a:xfrm flipH="1">
          <a:off x="8858250" y="2921000"/>
          <a:ext cx="368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488950</xdr:colOff>
      <xdr:row>3</xdr:row>
      <xdr:rowOff>0</xdr:rowOff>
    </xdr:from>
    <xdr:to>
      <xdr:col>9</xdr:col>
      <xdr:colOff>146050</xdr:colOff>
      <xdr:row>3</xdr:row>
      <xdr:rowOff>0</xdr:rowOff>
    </xdr:to>
    <xdr:cxnSp macro="">
      <xdr:nvCxnSpPr>
        <xdr:cNvPr id="8" name="Rak pilkoppling 7">
          <a:extLst>
            <a:ext uri="{FF2B5EF4-FFF2-40B4-BE49-F238E27FC236}">
              <a16:creationId xmlns:a16="http://schemas.microsoft.com/office/drawing/2014/main" id="{E39094C6-060F-4848-8BBE-09E43A5CB907}"/>
            </a:ext>
          </a:extLst>
        </xdr:cNvPr>
        <xdr:cNvCxnSpPr/>
      </xdr:nvCxnSpPr>
      <xdr:spPr>
        <a:xfrm>
          <a:off x="6343650" y="3740150"/>
          <a:ext cx="8763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487414</xdr:colOff>
      <xdr:row>2</xdr:row>
      <xdr:rowOff>82550</xdr:rowOff>
    </xdr:from>
    <xdr:to>
      <xdr:col>7</xdr:col>
      <xdr:colOff>488950</xdr:colOff>
      <xdr:row>5</xdr:row>
      <xdr:rowOff>160295</xdr:rowOff>
    </xdr:to>
    <xdr:cxnSp macro="">
      <xdr:nvCxnSpPr>
        <xdr:cNvPr id="12" name="Rak koppling 11">
          <a:extLst>
            <a:ext uri="{FF2B5EF4-FFF2-40B4-BE49-F238E27FC236}">
              <a16:creationId xmlns:a16="http://schemas.microsoft.com/office/drawing/2014/main" id="{EAED4B7C-948A-4C11-95B6-32680E263A98}"/>
            </a:ext>
          </a:extLst>
        </xdr:cNvPr>
        <xdr:cNvCxnSpPr/>
      </xdr:nvCxnSpPr>
      <xdr:spPr>
        <a:xfrm flipV="1">
          <a:off x="6342114" y="3638550"/>
          <a:ext cx="1536" cy="642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144514</xdr:colOff>
      <xdr:row>2</xdr:row>
      <xdr:rowOff>69850</xdr:rowOff>
    </xdr:from>
    <xdr:to>
      <xdr:col>9</xdr:col>
      <xdr:colOff>146050</xdr:colOff>
      <xdr:row>5</xdr:row>
      <xdr:rowOff>147595</xdr:rowOff>
    </xdr:to>
    <xdr:cxnSp macro="">
      <xdr:nvCxnSpPr>
        <xdr:cNvPr id="13" name="Rak koppling 12">
          <a:extLst>
            <a:ext uri="{FF2B5EF4-FFF2-40B4-BE49-F238E27FC236}">
              <a16:creationId xmlns:a16="http://schemas.microsoft.com/office/drawing/2014/main" id="{69B58E88-6E88-4141-B851-7ABAE96AEDC0}"/>
            </a:ext>
          </a:extLst>
        </xdr:cNvPr>
        <xdr:cNvCxnSpPr/>
      </xdr:nvCxnSpPr>
      <xdr:spPr>
        <a:xfrm flipV="1">
          <a:off x="7218414" y="3625850"/>
          <a:ext cx="1536" cy="642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271026</xdr:colOff>
      <xdr:row>3</xdr:row>
      <xdr:rowOff>0</xdr:rowOff>
    </xdr:from>
    <xdr:to>
      <xdr:col>10</xdr:col>
      <xdr:colOff>19050</xdr:colOff>
      <xdr:row>5</xdr:row>
      <xdr:rowOff>164015</xdr:rowOff>
    </xdr:to>
    <xdr:cxnSp macro="">
      <xdr:nvCxnSpPr>
        <xdr:cNvPr id="14" name="Rak pilkoppling 13">
          <a:extLst>
            <a:ext uri="{FF2B5EF4-FFF2-40B4-BE49-F238E27FC236}">
              <a16:creationId xmlns:a16="http://schemas.microsoft.com/office/drawing/2014/main" id="{2BCDEA19-C27A-4B36-B39C-6AAE848C24A8}"/>
            </a:ext>
          </a:extLst>
        </xdr:cNvPr>
        <xdr:cNvCxnSpPr>
          <a:endCxn id="2" idx="7"/>
        </xdr:cNvCxnSpPr>
      </xdr:nvCxnSpPr>
      <xdr:spPr>
        <a:xfrm flipH="1">
          <a:off x="6233676" y="565150"/>
          <a:ext cx="357624" cy="53866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311150</xdr:colOff>
      <xdr:row>7</xdr:row>
      <xdr:rowOff>88900</xdr:rowOff>
    </xdr:from>
    <xdr:to>
      <xdr:col>10</xdr:col>
      <xdr:colOff>723900</xdr:colOff>
      <xdr:row>8</xdr:row>
      <xdr:rowOff>82550</xdr:rowOff>
    </xdr:to>
    <xdr:cxnSp macro="">
      <xdr:nvCxnSpPr>
        <xdr:cNvPr id="15" name="Rak pilkoppling 14">
          <a:extLst>
            <a:ext uri="{FF2B5EF4-FFF2-40B4-BE49-F238E27FC236}">
              <a16:creationId xmlns:a16="http://schemas.microsoft.com/office/drawing/2014/main" id="{DCD6025C-2D50-4A9B-9075-150F53355624}"/>
            </a:ext>
          </a:extLst>
        </xdr:cNvPr>
        <xdr:cNvCxnSpPr/>
      </xdr:nvCxnSpPr>
      <xdr:spPr>
        <a:xfrm flipH="1">
          <a:off x="5880100" y="1403350"/>
          <a:ext cx="1022350" cy="1778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139700</xdr:colOff>
      <xdr:row>9</xdr:row>
      <xdr:rowOff>73025</xdr:rowOff>
    </xdr:from>
    <xdr:to>
      <xdr:col>10</xdr:col>
      <xdr:colOff>260350</xdr:colOff>
      <xdr:row>10</xdr:row>
      <xdr:rowOff>69850</xdr:rowOff>
    </xdr:to>
    <xdr:cxnSp macro="">
      <xdr:nvCxnSpPr>
        <xdr:cNvPr id="16" name="Rak pilkoppling 15">
          <a:extLst>
            <a:ext uri="{FF2B5EF4-FFF2-40B4-BE49-F238E27FC236}">
              <a16:creationId xmlns:a16="http://schemas.microsoft.com/office/drawing/2014/main" id="{AF59A26F-8809-44DF-AD6C-985B0D9D292C}"/>
            </a:ext>
          </a:extLst>
        </xdr:cNvPr>
        <xdr:cNvCxnSpPr>
          <a:endCxn id="19" idx="3"/>
        </xdr:cNvCxnSpPr>
      </xdr:nvCxnSpPr>
      <xdr:spPr>
        <a:xfrm flipH="1" flipV="1">
          <a:off x="7213600" y="4949825"/>
          <a:ext cx="730250" cy="1873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5</xdr:row>
      <xdr:rowOff>120650</xdr:rowOff>
    </xdr:from>
    <xdr:to>
      <xdr:col>9</xdr:col>
      <xdr:colOff>139700</xdr:colOff>
      <xdr:row>6</xdr:row>
      <xdr:rowOff>171450</xdr:rowOff>
    </xdr:to>
    <xdr:sp macro="" textlink="">
      <xdr:nvSpPr>
        <xdr:cNvPr id="17" name="Rektangel 16">
          <a:extLst>
            <a:ext uri="{FF2B5EF4-FFF2-40B4-BE49-F238E27FC236}">
              <a16:creationId xmlns:a16="http://schemas.microsoft.com/office/drawing/2014/main" id="{6CC60CD7-5871-4561-B8AC-50A9036BC89C}"/>
            </a:ext>
          </a:extLst>
        </xdr:cNvPr>
        <xdr:cNvSpPr/>
      </xdr:nvSpPr>
      <xdr:spPr>
        <a:xfrm>
          <a:off x="6350000" y="4241800"/>
          <a:ext cx="863600" cy="24130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495300</xdr:colOff>
      <xdr:row>7</xdr:row>
      <xdr:rowOff>38100</xdr:rowOff>
    </xdr:from>
    <xdr:to>
      <xdr:col>9</xdr:col>
      <xdr:colOff>139700</xdr:colOff>
      <xdr:row>8</xdr:row>
      <xdr:rowOff>82550</xdr:rowOff>
    </xdr:to>
    <xdr:sp macro="" textlink="">
      <xdr:nvSpPr>
        <xdr:cNvPr id="18" name="Rektangel 17">
          <a:extLst>
            <a:ext uri="{FF2B5EF4-FFF2-40B4-BE49-F238E27FC236}">
              <a16:creationId xmlns:a16="http://schemas.microsoft.com/office/drawing/2014/main" id="{3F765744-AB6D-44A8-8126-D9500A34BBAF}"/>
            </a:ext>
          </a:extLst>
        </xdr:cNvPr>
        <xdr:cNvSpPr/>
      </xdr:nvSpPr>
      <xdr:spPr>
        <a:xfrm>
          <a:off x="4845050" y="1352550"/>
          <a:ext cx="863600" cy="22860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495300</xdr:colOff>
      <xdr:row>8</xdr:row>
      <xdr:rowOff>139700</xdr:rowOff>
    </xdr:from>
    <xdr:to>
      <xdr:col>9</xdr:col>
      <xdr:colOff>139700</xdr:colOff>
      <xdr:row>10</xdr:row>
      <xdr:rowOff>6350</xdr:rowOff>
    </xdr:to>
    <xdr:sp macro="" textlink="">
      <xdr:nvSpPr>
        <xdr:cNvPr id="19" name="Rektangel 18">
          <a:extLst>
            <a:ext uri="{FF2B5EF4-FFF2-40B4-BE49-F238E27FC236}">
              <a16:creationId xmlns:a16="http://schemas.microsoft.com/office/drawing/2014/main" id="{65AAF8E2-E4A2-4C68-82F3-C65BEC27FF9E}"/>
            </a:ext>
          </a:extLst>
        </xdr:cNvPr>
        <xdr:cNvSpPr/>
      </xdr:nvSpPr>
      <xdr:spPr>
        <a:xfrm>
          <a:off x="6350000" y="4826000"/>
          <a:ext cx="863600" cy="2476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495300</xdr:colOff>
      <xdr:row>10</xdr:row>
      <xdr:rowOff>63500</xdr:rowOff>
    </xdr:from>
    <xdr:to>
      <xdr:col>9</xdr:col>
      <xdr:colOff>139700</xdr:colOff>
      <xdr:row>11</xdr:row>
      <xdr:rowOff>114300</xdr:rowOff>
    </xdr:to>
    <xdr:sp macro="" textlink="">
      <xdr:nvSpPr>
        <xdr:cNvPr id="20" name="Rektangel 19">
          <a:extLst>
            <a:ext uri="{FF2B5EF4-FFF2-40B4-BE49-F238E27FC236}">
              <a16:creationId xmlns:a16="http://schemas.microsoft.com/office/drawing/2014/main" id="{9AA934B5-CF37-4F17-B1DD-54D0D4C75536}"/>
            </a:ext>
          </a:extLst>
        </xdr:cNvPr>
        <xdr:cNvSpPr/>
      </xdr:nvSpPr>
      <xdr:spPr>
        <a:xfrm>
          <a:off x="6350000" y="513080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8</xdr:col>
      <xdr:colOff>133350</xdr:colOff>
      <xdr:row>10</xdr:row>
      <xdr:rowOff>12700</xdr:rowOff>
    </xdr:from>
    <xdr:to>
      <xdr:col>8</xdr:col>
      <xdr:colOff>342900</xdr:colOff>
      <xdr:row>14</xdr:row>
      <xdr:rowOff>0</xdr:rowOff>
    </xdr:to>
    <xdr:cxnSp macro="">
      <xdr:nvCxnSpPr>
        <xdr:cNvPr id="21" name="Rak pilkoppling 20">
          <a:extLst>
            <a:ext uri="{FF2B5EF4-FFF2-40B4-BE49-F238E27FC236}">
              <a16:creationId xmlns:a16="http://schemas.microsoft.com/office/drawing/2014/main" id="{09837D6C-E5E6-4950-9475-B2BF4652C7EC}"/>
            </a:ext>
          </a:extLst>
        </xdr:cNvPr>
        <xdr:cNvCxnSpPr/>
      </xdr:nvCxnSpPr>
      <xdr:spPr>
        <a:xfrm flipV="1">
          <a:off x="5092700" y="1892300"/>
          <a:ext cx="209550" cy="736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9</xdr:row>
      <xdr:rowOff>92075</xdr:rowOff>
    </xdr:from>
    <xdr:to>
      <xdr:col>8</xdr:col>
      <xdr:colOff>101600</xdr:colOff>
      <xdr:row>15</xdr:row>
      <xdr:rowOff>31750</xdr:rowOff>
    </xdr:to>
    <xdr:cxnSp macro="">
      <xdr:nvCxnSpPr>
        <xdr:cNvPr id="22" name="Rak pilkoppling 21">
          <a:extLst>
            <a:ext uri="{FF2B5EF4-FFF2-40B4-BE49-F238E27FC236}">
              <a16:creationId xmlns:a16="http://schemas.microsoft.com/office/drawing/2014/main" id="{765AA128-56F0-4680-90DD-B4F8A825D0C9}"/>
            </a:ext>
          </a:extLst>
        </xdr:cNvPr>
        <xdr:cNvCxnSpPr/>
      </xdr:nvCxnSpPr>
      <xdr:spPr>
        <a:xfrm flipV="1">
          <a:off x="4476750" y="1781175"/>
          <a:ext cx="584200" cy="1063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4</xdr:row>
      <xdr:rowOff>101600</xdr:rowOff>
    </xdr:from>
    <xdr:to>
      <xdr:col>11</xdr:col>
      <xdr:colOff>19050</xdr:colOff>
      <xdr:row>6</xdr:row>
      <xdr:rowOff>139700</xdr:rowOff>
    </xdr:to>
    <xdr:cxnSp macro="">
      <xdr:nvCxnSpPr>
        <xdr:cNvPr id="23" name="Rak koppling 22">
          <a:extLst>
            <a:ext uri="{FF2B5EF4-FFF2-40B4-BE49-F238E27FC236}">
              <a16:creationId xmlns:a16="http://schemas.microsoft.com/office/drawing/2014/main" id="{F6D05182-CE84-41F7-8A7A-A4E99AD9D649}"/>
            </a:ext>
          </a:extLst>
        </xdr:cNvPr>
        <xdr:cNvCxnSpPr/>
      </xdr:nvCxnSpPr>
      <xdr:spPr>
        <a:xfrm flipV="1">
          <a:off x="6381750" y="857250"/>
          <a:ext cx="958850" cy="4064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408105</xdr:colOff>
      <xdr:row>6</xdr:row>
      <xdr:rowOff>7736</xdr:rowOff>
    </xdr:from>
    <xdr:to>
      <xdr:col>9</xdr:col>
      <xdr:colOff>239595</xdr:colOff>
      <xdr:row>11</xdr:row>
      <xdr:rowOff>49414</xdr:rowOff>
    </xdr:to>
    <xdr:cxnSp macro="">
      <xdr:nvCxnSpPr>
        <xdr:cNvPr id="27" name="Rak pilkoppling 26">
          <a:extLst>
            <a:ext uri="{FF2B5EF4-FFF2-40B4-BE49-F238E27FC236}">
              <a16:creationId xmlns:a16="http://schemas.microsoft.com/office/drawing/2014/main" id="{0EF695E0-F732-478B-B307-7A58096C8AF0}"/>
            </a:ext>
          </a:extLst>
        </xdr:cNvPr>
        <xdr:cNvCxnSpPr>
          <a:stCxn id="3" idx="1"/>
          <a:endCxn id="3" idx="5"/>
        </xdr:cNvCxnSpPr>
      </xdr:nvCxnSpPr>
      <xdr:spPr>
        <a:xfrm>
          <a:off x="4757855" y="1131686"/>
          <a:ext cx="1050690" cy="987828"/>
        </a:xfrm>
        <a:prstGeom prst="straightConnector1">
          <a:avLst/>
        </a:prstGeom>
        <a:noFill/>
        <a:ln w="6350" cap="flat" cmpd="sng" algn="ctr">
          <a:solidFill>
            <a:schemeClr val="bg1"/>
          </a:solidFill>
          <a:prstDash val="solid"/>
          <a:miter lim="800000"/>
          <a:headEnd type="triangle"/>
          <a:tailEnd type="triangle"/>
        </a:ln>
        <a:effectLst/>
      </xdr:spPr>
    </xdr:cxnSp>
    <xdr:clientData/>
  </xdr:twoCellAnchor>
  <xdr:twoCellAnchor>
    <xdr:from>
      <xdr:col>9</xdr:col>
      <xdr:colOff>234950</xdr:colOff>
      <xdr:row>11</xdr:row>
      <xdr:rowOff>38100</xdr:rowOff>
    </xdr:from>
    <xdr:to>
      <xdr:col>10</xdr:col>
      <xdr:colOff>0</xdr:colOff>
      <xdr:row>13</xdr:row>
      <xdr:rowOff>12700</xdr:rowOff>
    </xdr:to>
    <xdr:cxnSp macro="">
      <xdr:nvCxnSpPr>
        <xdr:cNvPr id="35" name="Rak koppling 34">
          <a:extLst>
            <a:ext uri="{FF2B5EF4-FFF2-40B4-BE49-F238E27FC236}">
              <a16:creationId xmlns:a16="http://schemas.microsoft.com/office/drawing/2014/main" id="{7AC36542-F25A-2955-F1F8-61D893128D0A}"/>
            </a:ext>
          </a:extLst>
        </xdr:cNvPr>
        <xdr:cNvCxnSpPr/>
      </xdr:nvCxnSpPr>
      <xdr:spPr>
        <a:xfrm>
          <a:off x="5803900" y="2108200"/>
          <a:ext cx="374650" cy="349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3</xdr:row>
      <xdr:rowOff>133350</xdr:rowOff>
    </xdr:from>
    <xdr:to>
      <xdr:col>12</xdr:col>
      <xdr:colOff>501650</xdr:colOff>
      <xdr:row>11</xdr:row>
      <xdr:rowOff>120650</xdr:rowOff>
    </xdr:to>
    <xdr:sp macro="" textlink="">
      <xdr:nvSpPr>
        <xdr:cNvPr id="7" name="Ellips 6">
          <a:extLst>
            <a:ext uri="{FF2B5EF4-FFF2-40B4-BE49-F238E27FC236}">
              <a16:creationId xmlns:a16="http://schemas.microsoft.com/office/drawing/2014/main" id="{EEB1483F-BDD6-C52C-8290-FCA39A5A9766}"/>
            </a:ext>
          </a:extLst>
        </xdr:cNvPr>
        <xdr:cNvSpPr/>
      </xdr:nvSpPr>
      <xdr:spPr>
        <a:xfrm>
          <a:off x="5892800" y="692150"/>
          <a:ext cx="1574800" cy="1473200"/>
        </a:xfrm>
        <a:prstGeom prst="ellipse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190500</xdr:colOff>
      <xdr:row>3</xdr:row>
      <xdr:rowOff>171450</xdr:rowOff>
    </xdr:from>
    <xdr:to>
      <xdr:col>12</xdr:col>
      <xdr:colOff>457200</xdr:colOff>
      <xdr:row>11</xdr:row>
      <xdr:rowOff>69850</xdr:rowOff>
    </xdr:to>
    <xdr:sp macro="" textlink="">
      <xdr:nvSpPr>
        <xdr:cNvPr id="2" name="Ellips 1">
          <a:extLst>
            <a:ext uri="{FF2B5EF4-FFF2-40B4-BE49-F238E27FC236}">
              <a16:creationId xmlns:a16="http://schemas.microsoft.com/office/drawing/2014/main" id="{65AEA1E5-3014-5E2B-649F-1ACCB980B8C3}"/>
            </a:ext>
          </a:extLst>
        </xdr:cNvPr>
        <xdr:cNvSpPr/>
      </xdr:nvSpPr>
      <xdr:spPr>
        <a:xfrm>
          <a:off x="7156450" y="723900"/>
          <a:ext cx="1485900" cy="1371600"/>
        </a:xfrm>
        <a:prstGeom prst="ellipse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298601</xdr:colOff>
      <xdr:row>5</xdr:row>
      <xdr:rowOff>146050</xdr:rowOff>
    </xdr:from>
    <xdr:to>
      <xdr:col>12</xdr:col>
      <xdr:colOff>368300</xdr:colOff>
      <xdr:row>9</xdr:row>
      <xdr:rowOff>136071</xdr:rowOff>
    </xdr:to>
    <xdr:cxnSp macro="">
      <xdr:nvCxnSpPr>
        <xdr:cNvPr id="4" name="Rak pilkoppling 3">
          <a:extLst>
            <a:ext uri="{FF2B5EF4-FFF2-40B4-BE49-F238E27FC236}">
              <a16:creationId xmlns:a16="http://schemas.microsoft.com/office/drawing/2014/main" id="{C8F9DAE3-E271-B6D4-F426-3F30668BD80E}"/>
            </a:ext>
          </a:extLst>
        </xdr:cNvPr>
        <xdr:cNvCxnSpPr/>
      </xdr:nvCxnSpPr>
      <xdr:spPr>
        <a:xfrm flipV="1">
          <a:off x="6365119" y="1083431"/>
          <a:ext cx="1286782" cy="742194"/>
        </a:xfrm>
        <a:prstGeom prst="straightConnector1">
          <a:avLst/>
        </a:prstGeom>
        <a:ln>
          <a:solidFill>
            <a:schemeClr val="bg1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4</xdr:row>
      <xdr:rowOff>120650</xdr:rowOff>
    </xdr:from>
    <xdr:to>
      <xdr:col>12</xdr:col>
      <xdr:colOff>139700</xdr:colOff>
      <xdr:row>10</xdr:row>
      <xdr:rowOff>114300</xdr:rowOff>
    </xdr:to>
    <xdr:sp macro="" textlink="">
      <xdr:nvSpPr>
        <xdr:cNvPr id="5" name="Rektangel 4">
          <a:extLst>
            <a:ext uri="{FF2B5EF4-FFF2-40B4-BE49-F238E27FC236}">
              <a16:creationId xmlns:a16="http://schemas.microsoft.com/office/drawing/2014/main" id="{C8FD6485-A6CA-5AA6-735A-257CA60C7E46}"/>
            </a:ext>
          </a:extLst>
        </xdr:cNvPr>
        <xdr:cNvSpPr/>
      </xdr:nvSpPr>
      <xdr:spPr>
        <a:xfrm>
          <a:off x="6407150" y="857250"/>
          <a:ext cx="863600" cy="1098550"/>
        </a:xfrm>
        <a:prstGeom prst="rect">
          <a:avLst/>
        </a:prstGeom>
        <a:solidFill>
          <a:srgbClr val="FFFF00">
            <a:alpha val="2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11</xdr:col>
      <xdr:colOff>191783</xdr:colOff>
      <xdr:row>5</xdr:row>
      <xdr:rowOff>171514</xdr:rowOff>
    </xdr:from>
    <xdr:to>
      <xdr:col>12</xdr:col>
      <xdr:colOff>1539</xdr:colOff>
      <xdr:row>7</xdr:row>
      <xdr:rowOff>50864</xdr:rowOff>
    </xdr:to>
    <xdr:sp macro="" textlink="">
      <xdr:nvSpPr>
        <xdr:cNvPr id="8" name="textruta 7">
          <a:extLst>
            <a:ext uri="{FF2B5EF4-FFF2-40B4-BE49-F238E27FC236}">
              <a16:creationId xmlns:a16="http://schemas.microsoft.com/office/drawing/2014/main" id="{CEE63019-9FE8-D4D9-E0CD-1F7BEB04FBD9}"/>
            </a:ext>
          </a:extLst>
        </xdr:cNvPr>
        <xdr:cNvSpPr txBox="1"/>
      </xdr:nvSpPr>
      <xdr:spPr>
        <a:xfrm>
          <a:off x="6875318" y="1120807"/>
          <a:ext cx="419100" cy="2641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fub</a:t>
          </a:r>
        </a:p>
      </xdr:txBody>
    </xdr:sp>
    <xdr:clientData/>
  </xdr:twoCellAnchor>
  <xdr:twoCellAnchor>
    <xdr:from>
      <xdr:col>11</xdr:col>
      <xdr:colOff>217312</xdr:colOff>
      <xdr:row>6</xdr:row>
      <xdr:rowOff>185946</xdr:rowOff>
    </xdr:from>
    <xdr:to>
      <xdr:col>11</xdr:col>
      <xdr:colOff>585612</xdr:colOff>
      <xdr:row>6</xdr:row>
      <xdr:rowOff>185946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4E7E2F51-EF6E-7C70-EBFB-E5BEBDC6C758}"/>
            </a:ext>
          </a:extLst>
        </xdr:cNvPr>
        <xdr:cNvCxnSpPr/>
      </xdr:nvCxnSpPr>
      <xdr:spPr>
        <a:xfrm flipH="1">
          <a:off x="6900847" y="1327663"/>
          <a:ext cx="368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488950</xdr:colOff>
      <xdr:row>2</xdr:row>
      <xdr:rowOff>0</xdr:rowOff>
    </xdr:from>
    <xdr:to>
      <xdr:col>12</xdr:col>
      <xdr:colOff>146050</xdr:colOff>
      <xdr:row>2</xdr:row>
      <xdr:rowOff>0</xdr:rowOff>
    </xdr:to>
    <xdr:cxnSp macro="">
      <xdr:nvCxnSpPr>
        <xdr:cNvPr id="16" name="Rak pilkoppling 15">
          <a:extLst>
            <a:ext uri="{FF2B5EF4-FFF2-40B4-BE49-F238E27FC236}">
              <a16:creationId xmlns:a16="http://schemas.microsoft.com/office/drawing/2014/main" id="{3462EA1D-A294-1AF8-BB30-2F073724C553}"/>
            </a:ext>
          </a:extLst>
        </xdr:cNvPr>
        <xdr:cNvCxnSpPr/>
      </xdr:nvCxnSpPr>
      <xdr:spPr>
        <a:xfrm>
          <a:off x="6400800" y="368300"/>
          <a:ext cx="8763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107950</xdr:rowOff>
    </xdr:from>
    <xdr:to>
      <xdr:col>9</xdr:col>
      <xdr:colOff>0</xdr:colOff>
      <xdr:row>10</xdr:row>
      <xdr:rowOff>120650</xdr:rowOff>
    </xdr:to>
    <xdr:cxnSp macro="">
      <xdr:nvCxnSpPr>
        <xdr:cNvPr id="17" name="Rak pilkoppling 16">
          <a:extLst>
            <a:ext uri="{FF2B5EF4-FFF2-40B4-BE49-F238E27FC236}">
              <a16:creationId xmlns:a16="http://schemas.microsoft.com/office/drawing/2014/main" id="{57ACF788-DA88-EA1B-3FBA-7B31FFF2A50F}"/>
            </a:ext>
          </a:extLst>
        </xdr:cNvPr>
        <xdr:cNvCxnSpPr/>
      </xdr:nvCxnSpPr>
      <xdr:spPr>
        <a:xfrm flipV="1">
          <a:off x="5594350" y="850900"/>
          <a:ext cx="0" cy="1130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4</xdr:row>
      <xdr:rowOff>107950</xdr:rowOff>
    </xdr:from>
    <xdr:to>
      <xdr:col>10</xdr:col>
      <xdr:colOff>487414</xdr:colOff>
      <xdr:row>4</xdr:row>
      <xdr:rowOff>122195</xdr:rowOff>
    </xdr:to>
    <xdr:cxnSp macro="">
      <xdr:nvCxnSpPr>
        <xdr:cNvPr id="22" name="Rak koppling 21">
          <a:extLst>
            <a:ext uri="{FF2B5EF4-FFF2-40B4-BE49-F238E27FC236}">
              <a16:creationId xmlns:a16="http://schemas.microsoft.com/office/drawing/2014/main" id="{54ACF0B6-E144-2018-CE49-6399EAF2C31E}"/>
            </a:ext>
          </a:extLst>
        </xdr:cNvPr>
        <xdr:cNvCxnSpPr/>
      </xdr:nvCxnSpPr>
      <xdr:spPr>
        <a:xfrm flipH="1" flipV="1">
          <a:off x="5537200" y="850900"/>
          <a:ext cx="804914" cy="142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444500</xdr:colOff>
      <xdr:row>10</xdr:row>
      <xdr:rowOff>107950</xdr:rowOff>
    </xdr:from>
    <xdr:to>
      <xdr:col>10</xdr:col>
      <xdr:colOff>474714</xdr:colOff>
      <xdr:row>10</xdr:row>
      <xdr:rowOff>115845</xdr:rowOff>
    </xdr:to>
    <xdr:cxnSp macro="">
      <xdr:nvCxnSpPr>
        <xdr:cNvPr id="24" name="Rak koppling 23">
          <a:extLst>
            <a:ext uri="{FF2B5EF4-FFF2-40B4-BE49-F238E27FC236}">
              <a16:creationId xmlns:a16="http://schemas.microsoft.com/office/drawing/2014/main" id="{B0A80FD1-B3C5-7BC4-4294-1D11589561C4}"/>
            </a:ext>
          </a:extLst>
        </xdr:cNvPr>
        <xdr:cNvCxnSpPr/>
      </xdr:nvCxnSpPr>
      <xdr:spPr>
        <a:xfrm flipH="1" flipV="1">
          <a:off x="5448300" y="1968500"/>
          <a:ext cx="881114" cy="78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487414</xdr:colOff>
      <xdr:row>1</xdr:row>
      <xdr:rowOff>82550</xdr:rowOff>
    </xdr:from>
    <xdr:to>
      <xdr:col>10</xdr:col>
      <xdr:colOff>488950</xdr:colOff>
      <xdr:row>4</xdr:row>
      <xdr:rowOff>160295</xdr:rowOff>
    </xdr:to>
    <xdr:cxnSp macro="">
      <xdr:nvCxnSpPr>
        <xdr:cNvPr id="27" name="Rak koppling 26">
          <a:extLst>
            <a:ext uri="{FF2B5EF4-FFF2-40B4-BE49-F238E27FC236}">
              <a16:creationId xmlns:a16="http://schemas.microsoft.com/office/drawing/2014/main" id="{207EFB78-ACF7-39B8-1296-863F8A09A64A}"/>
            </a:ext>
          </a:extLst>
        </xdr:cNvPr>
        <xdr:cNvCxnSpPr/>
      </xdr:nvCxnSpPr>
      <xdr:spPr>
        <a:xfrm flipV="1">
          <a:off x="6399264" y="266700"/>
          <a:ext cx="1536" cy="6301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144514</xdr:colOff>
      <xdr:row>1</xdr:row>
      <xdr:rowOff>69850</xdr:rowOff>
    </xdr:from>
    <xdr:to>
      <xdr:col>12</xdr:col>
      <xdr:colOff>146050</xdr:colOff>
      <xdr:row>4</xdr:row>
      <xdr:rowOff>147595</xdr:rowOff>
    </xdr:to>
    <xdr:cxnSp macro="">
      <xdr:nvCxnSpPr>
        <xdr:cNvPr id="28" name="Rak koppling 27">
          <a:extLst>
            <a:ext uri="{FF2B5EF4-FFF2-40B4-BE49-F238E27FC236}">
              <a16:creationId xmlns:a16="http://schemas.microsoft.com/office/drawing/2014/main" id="{9E69DD8E-4612-9494-0B58-F01DBD83A617}"/>
            </a:ext>
          </a:extLst>
        </xdr:cNvPr>
        <xdr:cNvCxnSpPr/>
      </xdr:nvCxnSpPr>
      <xdr:spPr>
        <a:xfrm flipV="1">
          <a:off x="7275564" y="254000"/>
          <a:ext cx="1536" cy="6301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209543</xdr:colOff>
      <xdr:row>1</xdr:row>
      <xdr:rowOff>142697</xdr:rowOff>
    </xdr:from>
    <xdr:to>
      <xdr:col>13</xdr:col>
      <xdr:colOff>14270</xdr:colOff>
      <xdr:row>4</xdr:row>
      <xdr:rowOff>133523</xdr:rowOff>
    </xdr:to>
    <xdr:cxnSp macro="">
      <xdr:nvCxnSpPr>
        <xdr:cNvPr id="31" name="Rak pilkoppling 30">
          <a:extLst>
            <a:ext uri="{FF2B5EF4-FFF2-40B4-BE49-F238E27FC236}">
              <a16:creationId xmlns:a16="http://schemas.microsoft.com/office/drawing/2014/main" id="{018CB265-312F-38B1-2C34-077565C4DD56}"/>
            </a:ext>
          </a:extLst>
        </xdr:cNvPr>
        <xdr:cNvCxnSpPr/>
      </xdr:nvCxnSpPr>
      <xdr:spPr>
        <a:xfrm flipH="1">
          <a:off x="8186285" y="335337"/>
          <a:ext cx="411187" cy="56161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6</xdr:row>
      <xdr:rowOff>114300</xdr:rowOff>
    </xdr:from>
    <xdr:to>
      <xdr:col>13</xdr:col>
      <xdr:colOff>571500</xdr:colOff>
      <xdr:row>7</xdr:row>
      <xdr:rowOff>123825</xdr:rowOff>
    </xdr:to>
    <xdr:cxnSp macro="">
      <xdr:nvCxnSpPr>
        <xdr:cNvPr id="32" name="Rak pilkoppling 31">
          <a:extLst>
            <a:ext uri="{FF2B5EF4-FFF2-40B4-BE49-F238E27FC236}">
              <a16:creationId xmlns:a16="http://schemas.microsoft.com/office/drawing/2014/main" id="{FBA10EF7-CCE0-6F6F-13DB-2D560947530D}"/>
            </a:ext>
          </a:extLst>
        </xdr:cNvPr>
        <xdr:cNvCxnSpPr>
          <a:endCxn id="2" idx="6"/>
        </xdr:cNvCxnSpPr>
      </xdr:nvCxnSpPr>
      <xdr:spPr>
        <a:xfrm flipH="1">
          <a:off x="7747000" y="1244600"/>
          <a:ext cx="723900" cy="200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139700</xdr:colOff>
      <xdr:row>8</xdr:row>
      <xdr:rowOff>73025</xdr:rowOff>
    </xdr:from>
    <xdr:to>
      <xdr:col>13</xdr:col>
      <xdr:colOff>260350</xdr:colOff>
      <xdr:row>9</xdr:row>
      <xdr:rowOff>69850</xdr:rowOff>
    </xdr:to>
    <xdr:cxnSp macro="">
      <xdr:nvCxnSpPr>
        <xdr:cNvPr id="39" name="Rak pilkoppling 38">
          <a:extLst>
            <a:ext uri="{FF2B5EF4-FFF2-40B4-BE49-F238E27FC236}">
              <a16:creationId xmlns:a16="http://schemas.microsoft.com/office/drawing/2014/main" id="{76E4E3D5-5ED5-BEC5-4DA6-9ED3F5397BE4}"/>
            </a:ext>
          </a:extLst>
        </xdr:cNvPr>
        <xdr:cNvCxnSpPr>
          <a:endCxn id="53" idx="3"/>
        </xdr:cNvCxnSpPr>
      </xdr:nvCxnSpPr>
      <xdr:spPr>
        <a:xfrm flipH="1" flipV="1">
          <a:off x="6940550" y="1565275"/>
          <a:ext cx="730250" cy="180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4</xdr:row>
      <xdr:rowOff>120650</xdr:rowOff>
    </xdr:from>
    <xdr:to>
      <xdr:col>12</xdr:col>
      <xdr:colOff>139700</xdr:colOff>
      <xdr:row>5</xdr:row>
      <xdr:rowOff>171450</xdr:rowOff>
    </xdr:to>
    <xdr:sp macro="" textlink="">
      <xdr:nvSpPr>
        <xdr:cNvPr id="51" name="Rektangel 50">
          <a:extLst>
            <a:ext uri="{FF2B5EF4-FFF2-40B4-BE49-F238E27FC236}">
              <a16:creationId xmlns:a16="http://schemas.microsoft.com/office/drawing/2014/main" id="{100AC986-7BD9-4BD7-53CE-2573C46562BE}"/>
            </a:ext>
          </a:extLst>
        </xdr:cNvPr>
        <xdr:cNvSpPr/>
      </xdr:nvSpPr>
      <xdr:spPr>
        <a:xfrm>
          <a:off x="6076950" y="86360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495300</xdr:colOff>
      <xdr:row>6</xdr:row>
      <xdr:rowOff>38100</xdr:rowOff>
    </xdr:from>
    <xdr:to>
      <xdr:col>12</xdr:col>
      <xdr:colOff>139700</xdr:colOff>
      <xdr:row>7</xdr:row>
      <xdr:rowOff>82550</xdr:rowOff>
    </xdr:to>
    <xdr:sp macro="" textlink="">
      <xdr:nvSpPr>
        <xdr:cNvPr id="52" name="Rektangel 51">
          <a:extLst>
            <a:ext uri="{FF2B5EF4-FFF2-40B4-BE49-F238E27FC236}">
              <a16:creationId xmlns:a16="http://schemas.microsoft.com/office/drawing/2014/main" id="{9AE614A6-F982-1946-DC99-91EAD98B5EC7}"/>
            </a:ext>
          </a:extLst>
        </xdr:cNvPr>
        <xdr:cNvSpPr/>
      </xdr:nvSpPr>
      <xdr:spPr>
        <a:xfrm>
          <a:off x="6569492" y="1179817"/>
          <a:ext cx="863087" cy="236874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495300</xdr:colOff>
      <xdr:row>7</xdr:row>
      <xdr:rowOff>139700</xdr:rowOff>
    </xdr:from>
    <xdr:to>
      <xdr:col>12</xdr:col>
      <xdr:colOff>139700</xdr:colOff>
      <xdr:row>9</xdr:row>
      <xdr:rowOff>6350</xdr:rowOff>
    </xdr:to>
    <xdr:sp macro="" textlink="">
      <xdr:nvSpPr>
        <xdr:cNvPr id="53" name="Rektangel 52">
          <a:extLst>
            <a:ext uri="{FF2B5EF4-FFF2-40B4-BE49-F238E27FC236}">
              <a16:creationId xmlns:a16="http://schemas.microsoft.com/office/drawing/2014/main" id="{CD570182-5E8A-B9B3-587F-AEE7CB15C8DA}"/>
            </a:ext>
          </a:extLst>
        </xdr:cNvPr>
        <xdr:cNvSpPr/>
      </xdr:nvSpPr>
      <xdr:spPr>
        <a:xfrm>
          <a:off x="6076950" y="144780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495300</xdr:colOff>
      <xdr:row>9</xdr:row>
      <xdr:rowOff>63500</xdr:rowOff>
    </xdr:from>
    <xdr:to>
      <xdr:col>12</xdr:col>
      <xdr:colOff>139700</xdr:colOff>
      <xdr:row>10</xdr:row>
      <xdr:rowOff>114300</xdr:rowOff>
    </xdr:to>
    <xdr:sp macro="" textlink="">
      <xdr:nvSpPr>
        <xdr:cNvPr id="54" name="Rektangel 53">
          <a:extLst>
            <a:ext uri="{FF2B5EF4-FFF2-40B4-BE49-F238E27FC236}">
              <a16:creationId xmlns:a16="http://schemas.microsoft.com/office/drawing/2014/main" id="{A6EC3016-2F09-863B-421B-502C9BF8673F}"/>
            </a:ext>
          </a:extLst>
        </xdr:cNvPr>
        <xdr:cNvSpPr/>
      </xdr:nvSpPr>
      <xdr:spPr>
        <a:xfrm>
          <a:off x="6076950" y="173990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11</xdr:col>
      <xdr:colOff>539750</xdr:colOff>
      <xdr:row>9</xdr:row>
      <xdr:rowOff>41275</xdr:rowOff>
    </xdr:from>
    <xdr:to>
      <xdr:col>13</xdr:col>
      <xdr:colOff>6414</xdr:colOff>
      <xdr:row>11</xdr:row>
      <xdr:rowOff>96212</xdr:rowOff>
    </xdr:to>
    <xdr:cxnSp macro="">
      <xdr:nvCxnSpPr>
        <xdr:cNvPr id="56" name="Rak pilkoppling 55">
          <a:extLst>
            <a:ext uri="{FF2B5EF4-FFF2-40B4-BE49-F238E27FC236}">
              <a16:creationId xmlns:a16="http://schemas.microsoft.com/office/drawing/2014/main" id="{38A7E8AC-779C-6863-9C5C-AD799B309F8B}"/>
            </a:ext>
          </a:extLst>
        </xdr:cNvPr>
        <xdr:cNvCxnSpPr/>
      </xdr:nvCxnSpPr>
      <xdr:spPr>
        <a:xfrm flipH="1" flipV="1">
          <a:off x="7832629" y="1753851"/>
          <a:ext cx="685351" cy="43978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200327</xdr:colOff>
      <xdr:row>8</xdr:row>
      <xdr:rowOff>120953</xdr:rowOff>
    </xdr:from>
    <xdr:to>
      <xdr:col>12</xdr:col>
      <xdr:colOff>12829</xdr:colOff>
      <xdr:row>13</xdr:row>
      <xdr:rowOff>12828</xdr:rowOff>
    </xdr:to>
    <xdr:cxnSp macro="">
      <xdr:nvCxnSpPr>
        <xdr:cNvPr id="57" name="Rak pilkoppling 56">
          <a:extLst>
            <a:ext uri="{FF2B5EF4-FFF2-40B4-BE49-F238E27FC236}">
              <a16:creationId xmlns:a16="http://schemas.microsoft.com/office/drawing/2014/main" id="{E962C1D9-B5DA-60FC-CAD6-EC88F2B82621}"/>
            </a:ext>
          </a:extLst>
        </xdr:cNvPr>
        <xdr:cNvCxnSpPr/>
      </xdr:nvCxnSpPr>
      <xdr:spPr>
        <a:xfrm flipH="1" flipV="1">
          <a:off x="7493206" y="1647519"/>
          <a:ext cx="421845" cy="8475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359668</xdr:colOff>
      <xdr:row>3</xdr:row>
      <xdr:rowOff>22679</xdr:rowOff>
    </xdr:from>
    <xdr:to>
      <xdr:col>13</xdr:col>
      <xdr:colOff>610195</xdr:colOff>
      <xdr:row>5</xdr:row>
      <xdr:rowOff>153789</xdr:rowOff>
    </xdr:to>
    <xdr:cxnSp macro="">
      <xdr:nvCxnSpPr>
        <xdr:cNvPr id="71" name="Rak koppling 70">
          <a:extLst>
            <a:ext uri="{FF2B5EF4-FFF2-40B4-BE49-F238E27FC236}">
              <a16:creationId xmlns:a16="http://schemas.microsoft.com/office/drawing/2014/main" id="{F271BA1C-641C-8F28-56A4-BB8903A543CE}"/>
            </a:ext>
          </a:extLst>
        </xdr:cNvPr>
        <xdr:cNvCxnSpPr/>
      </xdr:nvCxnSpPr>
      <xdr:spPr>
        <a:xfrm flipV="1">
          <a:off x="8359180" y="595667"/>
          <a:ext cx="860722" cy="4982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4</xdr:row>
      <xdr:rowOff>12700</xdr:rowOff>
    </xdr:from>
    <xdr:to>
      <xdr:col>11</xdr:col>
      <xdr:colOff>558800</xdr:colOff>
      <xdr:row>4</xdr:row>
      <xdr:rowOff>76200</xdr:rowOff>
    </xdr:to>
    <xdr:sp macro="" textlink="">
      <xdr:nvSpPr>
        <xdr:cNvPr id="3" name="Rektangel 2">
          <a:extLst>
            <a:ext uri="{FF2B5EF4-FFF2-40B4-BE49-F238E27FC236}">
              <a16:creationId xmlns:a16="http://schemas.microsoft.com/office/drawing/2014/main" id="{1C636A89-0F67-F35C-88AE-5B14B0CE4369}"/>
            </a:ext>
          </a:extLst>
        </xdr:cNvPr>
        <xdr:cNvSpPr/>
      </xdr:nvSpPr>
      <xdr:spPr>
        <a:xfrm>
          <a:off x="6775450" y="768350"/>
          <a:ext cx="463550" cy="6350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11</xdr:col>
      <xdr:colOff>82550</xdr:colOff>
      <xdr:row>10</xdr:row>
      <xdr:rowOff>158750</xdr:rowOff>
    </xdr:from>
    <xdr:to>
      <xdr:col>11</xdr:col>
      <xdr:colOff>546100</xdr:colOff>
      <xdr:row>11</xdr:row>
      <xdr:rowOff>31750</xdr:rowOff>
    </xdr:to>
    <xdr:sp macro="" textlink="">
      <xdr:nvSpPr>
        <xdr:cNvPr id="6" name="Rektangel 5">
          <a:extLst>
            <a:ext uri="{FF2B5EF4-FFF2-40B4-BE49-F238E27FC236}">
              <a16:creationId xmlns:a16="http://schemas.microsoft.com/office/drawing/2014/main" id="{DD6CF2A7-640E-AA6F-5CB4-D5A73811C066}"/>
            </a:ext>
          </a:extLst>
        </xdr:cNvPr>
        <xdr:cNvSpPr/>
      </xdr:nvSpPr>
      <xdr:spPr>
        <a:xfrm>
          <a:off x="6762750" y="2044700"/>
          <a:ext cx="463550" cy="6350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247650</xdr:colOff>
      <xdr:row>6</xdr:row>
      <xdr:rowOff>12702</xdr:rowOff>
    </xdr:from>
    <xdr:to>
      <xdr:col>10</xdr:col>
      <xdr:colOff>450847</xdr:colOff>
      <xdr:row>9</xdr:row>
      <xdr:rowOff>38102</xdr:rowOff>
    </xdr:to>
    <xdr:sp macro="" textlink="">
      <xdr:nvSpPr>
        <xdr:cNvPr id="23" name="Rektangel 22">
          <a:extLst>
            <a:ext uri="{FF2B5EF4-FFF2-40B4-BE49-F238E27FC236}">
              <a16:creationId xmlns:a16="http://schemas.microsoft.com/office/drawing/2014/main" id="{F1A6CBDF-AE8F-F1C1-E035-6F34EB4F0FA8}"/>
            </a:ext>
          </a:extLst>
        </xdr:cNvPr>
        <xdr:cNvSpPr/>
      </xdr:nvSpPr>
      <xdr:spPr>
        <a:xfrm rot="5400000">
          <a:off x="6124574" y="1336678"/>
          <a:ext cx="590550" cy="203197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12</xdr:col>
      <xdr:colOff>190498</xdr:colOff>
      <xdr:row>6</xdr:row>
      <xdr:rowOff>6353</xdr:rowOff>
    </xdr:from>
    <xdr:to>
      <xdr:col>12</xdr:col>
      <xdr:colOff>393699</xdr:colOff>
      <xdr:row>9</xdr:row>
      <xdr:rowOff>31753</xdr:rowOff>
    </xdr:to>
    <xdr:sp macro="" textlink="">
      <xdr:nvSpPr>
        <xdr:cNvPr id="25" name="Rektangel 24">
          <a:extLst>
            <a:ext uri="{FF2B5EF4-FFF2-40B4-BE49-F238E27FC236}">
              <a16:creationId xmlns:a16="http://schemas.microsoft.com/office/drawing/2014/main" id="{0046695F-7050-68F9-F70E-9C07C2BC53B6}"/>
            </a:ext>
          </a:extLst>
        </xdr:cNvPr>
        <xdr:cNvSpPr/>
      </xdr:nvSpPr>
      <xdr:spPr>
        <a:xfrm rot="5400000">
          <a:off x="7286624" y="1330327"/>
          <a:ext cx="590550" cy="203201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394138</xdr:colOff>
      <xdr:row>10</xdr:row>
      <xdr:rowOff>180975</xdr:rowOff>
    </xdr:from>
    <xdr:to>
      <xdr:col>11</xdr:col>
      <xdr:colOff>120650</xdr:colOff>
      <xdr:row>12</xdr:row>
      <xdr:rowOff>87586</xdr:rowOff>
    </xdr:to>
    <xdr:cxnSp macro="">
      <xdr:nvCxnSpPr>
        <xdr:cNvPr id="26" name="Rak pilkoppling 25">
          <a:extLst>
            <a:ext uri="{FF2B5EF4-FFF2-40B4-BE49-F238E27FC236}">
              <a16:creationId xmlns:a16="http://schemas.microsoft.com/office/drawing/2014/main" id="{3ADCE108-D50A-3CE3-8458-3CE254CA1A81}"/>
            </a:ext>
          </a:extLst>
        </xdr:cNvPr>
        <xdr:cNvCxnSpPr/>
      </xdr:nvCxnSpPr>
      <xdr:spPr>
        <a:xfrm flipV="1">
          <a:off x="7174770" y="2056780"/>
          <a:ext cx="339616" cy="28615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139700</xdr:colOff>
      <xdr:row>1</xdr:row>
      <xdr:rowOff>177800</xdr:rowOff>
    </xdr:from>
    <xdr:to>
      <xdr:col>10</xdr:col>
      <xdr:colOff>381000</xdr:colOff>
      <xdr:row>6</xdr:row>
      <xdr:rowOff>34925</xdr:rowOff>
    </xdr:to>
    <xdr:cxnSp macro="">
      <xdr:nvCxnSpPr>
        <xdr:cNvPr id="33" name="Rak pilkoppling 32">
          <a:extLst>
            <a:ext uri="{FF2B5EF4-FFF2-40B4-BE49-F238E27FC236}">
              <a16:creationId xmlns:a16="http://schemas.microsoft.com/office/drawing/2014/main" id="{81238345-16EC-9C81-ACC6-13F176ACEF3A}"/>
            </a:ext>
          </a:extLst>
        </xdr:cNvPr>
        <xdr:cNvCxnSpPr/>
      </xdr:nvCxnSpPr>
      <xdr:spPr>
        <a:xfrm>
          <a:off x="5949950" y="368300"/>
          <a:ext cx="501650" cy="7969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</xdr:colOff>
      <xdr:row>16</xdr:row>
      <xdr:rowOff>133350</xdr:rowOff>
    </xdr:from>
    <xdr:to>
      <xdr:col>12</xdr:col>
      <xdr:colOff>501650</xdr:colOff>
      <xdr:row>24</xdr:row>
      <xdr:rowOff>120650</xdr:rowOff>
    </xdr:to>
    <xdr:sp macro="" textlink="">
      <xdr:nvSpPr>
        <xdr:cNvPr id="48" name="Ellips 47">
          <a:extLst>
            <a:ext uri="{FF2B5EF4-FFF2-40B4-BE49-F238E27FC236}">
              <a16:creationId xmlns:a16="http://schemas.microsoft.com/office/drawing/2014/main" id="{EFF37B9B-59E8-451B-8633-34CCD4B92622}"/>
            </a:ext>
          </a:extLst>
        </xdr:cNvPr>
        <xdr:cNvSpPr/>
      </xdr:nvSpPr>
      <xdr:spPr>
        <a:xfrm>
          <a:off x="6829585" y="4148603"/>
          <a:ext cx="1574287" cy="1494623"/>
        </a:xfrm>
        <a:prstGeom prst="ellipse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190500</xdr:colOff>
      <xdr:row>16</xdr:row>
      <xdr:rowOff>171450</xdr:rowOff>
    </xdr:from>
    <xdr:to>
      <xdr:col>12</xdr:col>
      <xdr:colOff>457200</xdr:colOff>
      <xdr:row>24</xdr:row>
      <xdr:rowOff>69850</xdr:rowOff>
    </xdr:to>
    <xdr:sp macro="" textlink="">
      <xdr:nvSpPr>
        <xdr:cNvPr id="49" name="Ellips 48">
          <a:extLst>
            <a:ext uri="{FF2B5EF4-FFF2-40B4-BE49-F238E27FC236}">
              <a16:creationId xmlns:a16="http://schemas.microsoft.com/office/drawing/2014/main" id="{BB858315-B093-44F7-853E-FBE38208668E}"/>
            </a:ext>
          </a:extLst>
        </xdr:cNvPr>
        <xdr:cNvSpPr/>
      </xdr:nvSpPr>
      <xdr:spPr>
        <a:xfrm>
          <a:off x="6874035" y="748723"/>
          <a:ext cx="1485387" cy="1418551"/>
        </a:xfrm>
        <a:prstGeom prst="ellipse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495300</xdr:colOff>
      <xdr:row>17</xdr:row>
      <xdr:rowOff>120650</xdr:rowOff>
    </xdr:from>
    <xdr:to>
      <xdr:col>12</xdr:col>
      <xdr:colOff>139700</xdr:colOff>
      <xdr:row>23</xdr:row>
      <xdr:rowOff>114300</xdr:rowOff>
    </xdr:to>
    <xdr:sp macro="" textlink="">
      <xdr:nvSpPr>
        <xdr:cNvPr id="55" name="Rektangel 54">
          <a:extLst>
            <a:ext uri="{FF2B5EF4-FFF2-40B4-BE49-F238E27FC236}">
              <a16:creationId xmlns:a16="http://schemas.microsoft.com/office/drawing/2014/main" id="{20DED34E-D3FF-43A3-8BCB-DC671DF394AE}"/>
            </a:ext>
          </a:extLst>
        </xdr:cNvPr>
        <xdr:cNvSpPr/>
      </xdr:nvSpPr>
      <xdr:spPr>
        <a:xfrm>
          <a:off x="7178835" y="883933"/>
          <a:ext cx="863087" cy="1135367"/>
        </a:xfrm>
        <a:prstGeom prst="rect">
          <a:avLst/>
        </a:prstGeom>
        <a:solidFill>
          <a:srgbClr val="FFFF00">
            <a:alpha val="2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495300</xdr:colOff>
      <xdr:row>17</xdr:row>
      <xdr:rowOff>120650</xdr:rowOff>
    </xdr:from>
    <xdr:to>
      <xdr:col>12</xdr:col>
      <xdr:colOff>139700</xdr:colOff>
      <xdr:row>18</xdr:row>
      <xdr:rowOff>171450</xdr:rowOff>
    </xdr:to>
    <xdr:sp macro="" textlink="">
      <xdr:nvSpPr>
        <xdr:cNvPr id="66" name="Rektangel 65">
          <a:extLst>
            <a:ext uri="{FF2B5EF4-FFF2-40B4-BE49-F238E27FC236}">
              <a16:creationId xmlns:a16="http://schemas.microsoft.com/office/drawing/2014/main" id="{4744C55D-408A-4F3B-9D64-CC1DA8C0AE49}"/>
            </a:ext>
          </a:extLst>
        </xdr:cNvPr>
        <xdr:cNvSpPr/>
      </xdr:nvSpPr>
      <xdr:spPr>
        <a:xfrm>
          <a:off x="7178835" y="883933"/>
          <a:ext cx="863087" cy="23681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495301</xdr:colOff>
      <xdr:row>19</xdr:row>
      <xdr:rowOff>38100</xdr:rowOff>
    </xdr:from>
    <xdr:to>
      <xdr:col>12</xdr:col>
      <xdr:colOff>139701</xdr:colOff>
      <xdr:row>20</xdr:row>
      <xdr:rowOff>82550</xdr:rowOff>
    </xdr:to>
    <xdr:sp macro="" textlink="">
      <xdr:nvSpPr>
        <xdr:cNvPr id="67" name="Rektangel 66">
          <a:extLst>
            <a:ext uri="{FF2B5EF4-FFF2-40B4-BE49-F238E27FC236}">
              <a16:creationId xmlns:a16="http://schemas.microsoft.com/office/drawing/2014/main" id="{6001B9E5-5DFD-47A0-95C3-5695E0B72524}"/>
            </a:ext>
          </a:extLst>
        </xdr:cNvPr>
        <xdr:cNvSpPr/>
      </xdr:nvSpPr>
      <xdr:spPr>
        <a:xfrm>
          <a:off x="7178836" y="4630625"/>
          <a:ext cx="863087" cy="23046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495300</xdr:colOff>
      <xdr:row>20</xdr:row>
      <xdr:rowOff>139700</xdr:rowOff>
    </xdr:from>
    <xdr:to>
      <xdr:col>12</xdr:col>
      <xdr:colOff>139700</xdr:colOff>
      <xdr:row>22</xdr:row>
      <xdr:rowOff>6350</xdr:rowOff>
    </xdr:to>
    <xdr:sp macro="" textlink="">
      <xdr:nvSpPr>
        <xdr:cNvPr id="68" name="Rektangel 67">
          <a:extLst>
            <a:ext uri="{FF2B5EF4-FFF2-40B4-BE49-F238E27FC236}">
              <a16:creationId xmlns:a16="http://schemas.microsoft.com/office/drawing/2014/main" id="{D9B05F94-1436-4C74-990F-ED44BE0E3F74}"/>
            </a:ext>
          </a:extLst>
        </xdr:cNvPr>
        <xdr:cNvSpPr/>
      </xdr:nvSpPr>
      <xdr:spPr>
        <a:xfrm>
          <a:off x="7178835" y="1473841"/>
          <a:ext cx="863087" cy="245085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495300</xdr:colOff>
      <xdr:row>22</xdr:row>
      <xdr:rowOff>63500</xdr:rowOff>
    </xdr:from>
    <xdr:to>
      <xdr:col>12</xdr:col>
      <xdr:colOff>139700</xdr:colOff>
      <xdr:row>23</xdr:row>
      <xdr:rowOff>114300</xdr:rowOff>
    </xdr:to>
    <xdr:sp macro="" textlink="">
      <xdr:nvSpPr>
        <xdr:cNvPr id="69" name="Rektangel 68">
          <a:extLst>
            <a:ext uri="{FF2B5EF4-FFF2-40B4-BE49-F238E27FC236}">
              <a16:creationId xmlns:a16="http://schemas.microsoft.com/office/drawing/2014/main" id="{410B270B-481A-403A-8F7B-7DF47D1CE619}"/>
            </a:ext>
          </a:extLst>
        </xdr:cNvPr>
        <xdr:cNvSpPr/>
      </xdr:nvSpPr>
      <xdr:spPr>
        <a:xfrm>
          <a:off x="7178835" y="1776076"/>
          <a:ext cx="863087" cy="243224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11</xdr:col>
      <xdr:colOff>95250</xdr:colOff>
      <xdr:row>17</xdr:row>
      <xdr:rowOff>12700</xdr:rowOff>
    </xdr:from>
    <xdr:to>
      <xdr:col>11</xdr:col>
      <xdr:colOff>558800</xdr:colOff>
      <xdr:row>17</xdr:row>
      <xdr:rowOff>76200</xdr:rowOff>
    </xdr:to>
    <xdr:sp macro="" textlink="">
      <xdr:nvSpPr>
        <xdr:cNvPr id="73" name="Rektangel 72">
          <a:extLst>
            <a:ext uri="{FF2B5EF4-FFF2-40B4-BE49-F238E27FC236}">
              <a16:creationId xmlns:a16="http://schemas.microsoft.com/office/drawing/2014/main" id="{C25E41B2-868D-401F-8BFE-5E103E8056A6}"/>
            </a:ext>
          </a:extLst>
        </xdr:cNvPr>
        <xdr:cNvSpPr/>
      </xdr:nvSpPr>
      <xdr:spPr>
        <a:xfrm>
          <a:off x="7388129" y="775983"/>
          <a:ext cx="463550" cy="6350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11</xdr:col>
      <xdr:colOff>82550</xdr:colOff>
      <xdr:row>23</xdr:row>
      <xdr:rowOff>158750</xdr:rowOff>
    </xdr:from>
    <xdr:to>
      <xdr:col>11</xdr:col>
      <xdr:colOff>546100</xdr:colOff>
      <xdr:row>24</xdr:row>
      <xdr:rowOff>31750</xdr:rowOff>
    </xdr:to>
    <xdr:sp macro="" textlink="">
      <xdr:nvSpPr>
        <xdr:cNvPr id="74" name="Rektangel 73">
          <a:extLst>
            <a:ext uri="{FF2B5EF4-FFF2-40B4-BE49-F238E27FC236}">
              <a16:creationId xmlns:a16="http://schemas.microsoft.com/office/drawing/2014/main" id="{C39378FC-343F-42F9-93F0-889B17AD8547}"/>
            </a:ext>
          </a:extLst>
        </xdr:cNvPr>
        <xdr:cNvSpPr/>
      </xdr:nvSpPr>
      <xdr:spPr>
        <a:xfrm>
          <a:off x="7375429" y="2063750"/>
          <a:ext cx="463550" cy="65424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247650</xdr:colOff>
      <xdr:row>19</xdr:row>
      <xdr:rowOff>12702</xdr:rowOff>
    </xdr:from>
    <xdr:to>
      <xdr:col>10</xdr:col>
      <xdr:colOff>450847</xdr:colOff>
      <xdr:row>22</xdr:row>
      <xdr:rowOff>38102</xdr:rowOff>
    </xdr:to>
    <xdr:sp macro="" textlink="">
      <xdr:nvSpPr>
        <xdr:cNvPr id="75" name="Rektangel 74">
          <a:extLst>
            <a:ext uri="{FF2B5EF4-FFF2-40B4-BE49-F238E27FC236}">
              <a16:creationId xmlns:a16="http://schemas.microsoft.com/office/drawing/2014/main" id="{F0E2880C-E417-4691-87BF-DC8F96B7F72E}"/>
            </a:ext>
          </a:extLst>
        </xdr:cNvPr>
        <xdr:cNvSpPr/>
      </xdr:nvSpPr>
      <xdr:spPr>
        <a:xfrm rot="5400000">
          <a:off x="6734654" y="1350950"/>
          <a:ext cx="596259" cy="203197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12</xdr:col>
      <xdr:colOff>190498</xdr:colOff>
      <xdr:row>19</xdr:row>
      <xdr:rowOff>6353</xdr:rowOff>
    </xdr:from>
    <xdr:to>
      <xdr:col>12</xdr:col>
      <xdr:colOff>393699</xdr:colOff>
      <xdr:row>22</xdr:row>
      <xdr:rowOff>31753</xdr:rowOff>
    </xdr:to>
    <xdr:sp macro="" textlink="">
      <xdr:nvSpPr>
        <xdr:cNvPr id="76" name="Rektangel 75">
          <a:extLst>
            <a:ext uri="{FF2B5EF4-FFF2-40B4-BE49-F238E27FC236}">
              <a16:creationId xmlns:a16="http://schemas.microsoft.com/office/drawing/2014/main" id="{724DA4A2-62AC-48EB-A489-7EDEBDFD09C8}"/>
            </a:ext>
          </a:extLst>
        </xdr:cNvPr>
        <xdr:cNvSpPr/>
      </xdr:nvSpPr>
      <xdr:spPr>
        <a:xfrm rot="5400000">
          <a:off x="7896191" y="1344599"/>
          <a:ext cx="596259" cy="203201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250092</xdr:colOff>
      <xdr:row>14</xdr:row>
      <xdr:rowOff>76970</xdr:rowOff>
    </xdr:from>
    <xdr:to>
      <xdr:col>10</xdr:col>
      <xdr:colOff>250152</xdr:colOff>
      <xdr:row>18</xdr:row>
      <xdr:rowOff>173124</xdr:rowOff>
    </xdr:to>
    <xdr:cxnSp macro="">
      <xdr:nvCxnSpPr>
        <xdr:cNvPr id="100" name="Rak koppling 99">
          <a:extLst>
            <a:ext uri="{FF2B5EF4-FFF2-40B4-BE49-F238E27FC236}">
              <a16:creationId xmlns:a16="http://schemas.microsoft.com/office/drawing/2014/main" id="{0A6988AD-BE0D-363E-8F1A-79C27C186B44}"/>
            </a:ext>
          </a:extLst>
        </xdr:cNvPr>
        <xdr:cNvCxnSpPr/>
      </xdr:nvCxnSpPr>
      <xdr:spPr>
        <a:xfrm flipV="1">
          <a:off x="6933627" y="2751667"/>
          <a:ext cx="60" cy="8786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384789</xdr:colOff>
      <xdr:row>14</xdr:row>
      <xdr:rowOff>115455</xdr:rowOff>
    </xdr:from>
    <xdr:to>
      <xdr:col>12</xdr:col>
      <xdr:colOff>384849</xdr:colOff>
      <xdr:row>18</xdr:row>
      <xdr:rowOff>185952</xdr:rowOff>
    </xdr:to>
    <xdr:cxnSp macro="">
      <xdr:nvCxnSpPr>
        <xdr:cNvPr id="101" name="Rak koppling 100">
          <a:extLst>
            <a:ext uri="{FF2B5EF4-FFF2-40B4-BE49-F238E27FC236}">
              <a16:creationId xmlns:a16="http://schemas.microsoft.com/office/drawing/2014/main" id="{E49B108E-836A-67D0-CA44-7D5EAC095A22}"/>
            </a:ext>
          </a:extLst>
        </xdr:cNvPr>
        <xdr:cNvCxnSpPr/>
      </xdr:nvCxnSpPr>
      <xdr:spPr>
        <a:xfrm flipV="1">
          <a:off x="8287011" y="2790152"/>
          <a:ext cx="60" cy="8530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250152</xdr:colOff>
      <xdr:row>15</xdr:row>
      <xdr:rowOff>19243</xdr:rowOff>
    </xdr:from>
    <xdr:to>
      <xdr:col>12</xdr:col>
      <xdr:colOff>397677</xdr:colOff>
      <xdr:row>15</xdr:row>
      <xdr:rowOff>32071</xdr:rowOff>
    </xdr:to>
    <xdr:cxnSp macro="">
      <xdr:nvCxnSpPr>
        <xdr:cNvPr id="102" name="Rak pilkoppling 101">
          <a:extLst>
            <a:ext uri="{FF2B5EF4-FFF2-40B4-BE49-F238E27FC236}">
              <a16:creationId xmlns:a16="http://schemas.microsoft.com/office/drawing/2014/main" id="{A8C1238A-39EA-FE2F-1E93-B71444DA1F4E}"/>
            </a:ext>
          </a:extLst>
        </xdr:cNvPr>
        <xdr:cNvCxnSpPr/>
      </xdr:nvCxnSpPr>
      <xdr:spPr>
        <a:xfrm>
          <a:off x="6933687" y="2886364"/>
          <a:ext cx="1366212" cy="1282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487474</xdr:colOff>
      <xdr:row>17</xdr:row>
      <xdr:rowOff>6804</xdr:rowOff>
    </xdr:from>
    <xdr:to>
      <xdr:col>11</xdr:col>
      <xdr:colOff>70622</xdr:colOff>
      <xdr:row>17</xdr:row>
      <xdr:rowOff>19242</xdr:rowOff>
    </xdr:to>
    <xdr:cxnSp macro="">
      <xdr:nvCxnSpPr>
        <xdr:cNvPr id="110" name="Rak koppling 109">
          <a:extLst>
            <a:ext uri="{FF2B5EF4-FFF2-40B4-BE49-F238E27FC236}">
              <a16:creationId xmlns:a16="http://schemas.microsoft.com/office/drawing/2014/main" id="{083CD573-EE41-6990-36D6-C1D607CE6B43}"/>
            </a:ext>
          </a:extLst>
        </xdr:cNvPr>
        <xdr:cNvCxnSpPr/>
      </xdr:nvCxnSpPr>
      <xdr:spPr>
        <a:xfrm flipH="1">
          <a:off x="6317929" y="3265188"/>
          <a:ext cx="1045572" cy="124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416919</xdr:colOff>
      <xdr:row>24</xdr:row>
      <xdr:rowOff>38485</xdr:rowOff>
    </xdr:from>
    <xdr:to>
      <xdr:col>11</xdr:col>
      <xdr:colOff>134764</xdr:colOff>
      <xdr:row>24</xdr:row>
      <xdr:rowOff>38875</xdr:rowOff>
    </xdr:to>
    <xdr:cxnSp macro="">
      <xdr:nvCxnSpPr>
        <xdr:cNvPr id="111" name="Rak koppling 110">
          <a:extLst>
            <a:ext uri="{FF2B5EF4-FFF2-40B4-BE49-F238E27FC236}">
              <a16:creationId xmlns:a16="http://schemas.microsoft.com/office/drawing/2014/main" id="{8E996798-3677-9BB2-EB71-CE9134EEA761}"/>
            </a:ext>
          </a:extLst>
        </xdr:cNvPr>
        <xdr:cNvCxnSpPr/>
      </xdr:nvCxnSpPr>
      <xdr:spPr>
        <a:xfrm flipH="1" flipV="1">
          <a:off x="6247374" y="4618182"/>
          <a:ext cx="1180269" cy="3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6414</xdr:colOff>
      <xdr:row>17</xdr:row>
      <xdr:rowOff>19242</xdr:rowOff>
    </xdr:from>
    <xdr:to>
      <xdr:col>9</xdr:col>
      <xdr:colOff>12829</xdr:colOff>
      <xdr:row>24</xdr:row>
      <xdr:rowOff>32071</xdr:rowOff>
    </xdr:to>
    <xdr:cxnSp macro="">
      <xdr:nvCxnSpPr>
        <xdr:cNvPr id="112" name="Rak pilkoppling 111">
          <a:extLst>
            <a:ext uri="{FF2B5EF4-FFF2-40B4-BE49-F238E27FC236}">
              <a16:creationId xmlns:a16="http://schemas.microsoft.com/office/drawing/2014/main" id="{3BE611F2-0813-188E-E1BF-39EE76067CB4}"/>
            </a:ext>
          </a:extLst>
        </xdr:cNvPr>
        <xdr:cNvCxnSpPr/>
      </xdr:nvCxnSpPr>
      <xdr:spPr>
        <a:xfrm flipV="1">
          <a:off x="6426970" y="3277626"/>
          <a:ext cx="6415" cy="133414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311150</xdr:colOff>
      <xdr:row>28</xdr:row>
      <xdr:rowOff>57748</xdr:rowOff>
    </xdr:from>
    <xdr:to>
      <xdr:col>11</xdr:col>
      <xdr:colOff>374650</xdr:colOff>
      <xdr:row>28</xdr:row>
      <xdr:rowOff>121331</xdr:rowOff>
    </xdr:to>
    <xdr:sp macro="" textlink="">
      <xdr:nvSpPr>
        <xdr:cNvPr id="142" name="Ellips 141">
          <a:extLst>
            <a:ext uri="{FF2B5EF4-FFF2-40B4-BE49-F238E27FC236}">
              <a16:creationId xmlns:a16="http://schemas.microsoft.com/office/drawing/2014/main" id="{A6DE259F-AB9D-4275-9595-A3AF0F79523B}"/>
            </a:ext>
          </a:extLst>
        </xdr:cNvPr>
        <xdr:cNvSpPr/>
      </xdr:nvSpPr>
      <xdr:spPr>
        <a:xfrm>
          <a:off x="10318750" y="6337898"/>
          <a:ext cx="63500" cy="6358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10</xdr:col>
      <xdr:colOff>101606</xdr:colOff>
      <xdr:row>25</xdr:row>
      <xdr:rowOff>31744</xdr:rowOff>
    </xdr:from>
    <xdr:to>
      <xdr:col>13</xdr:col>
      <xdr:colOff>44449</xdr:colOff>
      <xdr:row>35</xdr:row>
      <xdr:rowOff>27701</xdr:rowOff>
    </xdr:to>
    <xdr:pic>
      <xdr:nvPicPr>
        <xdr:cNvPr id="143" name="Bildobjekt 142">
          <a:extLst>
            <a:ext uri="{FF2B5EF4-FFF2-40B4-BE49-F238E27FC236}">
              <a16:creationId xmlns:a16="http://schemas.microsoft.com/office/drawing/2014/main" id="{0B03C2AA-D547-4322-9711-906648C66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11469771" y="4307670"/>
          <a:ext cx="1894543" cy="1770873"/>
        </a:xfrm>
        <a:prstGeom prst="rect">
          <a:avLst/>
        </a:prstGeom>
      </xdr:spPr>
    </xdr:pic>
    <xdr:clientData/>
  </xdr:twoCellAnchor>
  <xdr:twoCellAnchor>
    <xdr:from>
      <xdr:col>11</xdr:col>
      <xdr:colOff>304800</xdr:colOff>
      <xdr:row>26</xdr:row>
      <xdr:rowOff>57424</xdr:rowOff>
    </xdr:from>
    <xdr:to>
      <xdr:col>11</xdr:col>
      <xdr:colOff>368300</xdr:colOff>
      <xdr:row>26</xdr:row>
      <xdr:rowOff>121007</xdr:rowOff>
    </xdr:to>
    <xdr:sp macro="" textlink="">
      <xdr:nvSpPr>
        <xdr:cNvPr id="144" name="Ellips 143">
          <a:extLst>
            <a:ext uri="{FF2B5EF4-FFF2-40B4-BE49-F238E27FC236}">
              <a16:creationId xmlns:a16="http://schemas.microsoft.com/office/drawing/2014/main" id="{85851B8C-3FEE-4B22-BBC8-5DFB7ECD47CA}"/>
            </a:ext>
          </a:extLst>
        </xdr:cNvPr>
        <xdr:cNvSpPr/>
      </xdr:nvSpPr>
      <xdr:spPr>
        <a:xfrm>
          <a:off x="10312400" y="5969274"/>
          <a:ext cx="63500" cy="6358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8</xdr:col>
      <xdr:colOff>514350</xdr:colOff>
      <xdr:row>26</xdr:row>
      <xdr:rowOff>82858</xdr:rowOff>
    </xdr:from>
    <xdr:to>
      <xdr:col>11</xdr:col>
      <xdr:colOff>304800</xdr:colOff>
      <xdr:row>26</xdr:row>
      <xdr:rowOff>89216</xdr:rowOff>
    </xdr:to>
    <xdr:cxnSp macro="">
      <xdr:nvCxnSpPr>
        <xdr:cNvPr id="145" name="Rak koppling 144">
          <a:extLst>
            <a:ext uri="{FF2B5EF4-FFF2-40B4-BE49-F238E27FC236}">
              <a16:creationId xmlns:a16="http://schemas.microsoft.com/office/drawing/2014/main" id="{621B3FC3-7458-44A0-9219-584DDBC79FAC}"/>
            </a:ext>
          </a:extLst>
        </xdr:cNvPr>
        <xdr:cNvCxnSpPr>
          <a:cxnSpLocks/>
          <a:stCxn id="144" idx="2"/>
        </xdr:cNvCxnSpPr>
      </xdr:nvCxnSpPr>
      <xdr:spPr>
        <a:xfrm flipH="1" flipV="1">
          <a:off x="8693150" y="5994708"/>
          <a:ext cx="161925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565150</xdr:colOff>
      <xdr:row>30</xdr:row>
      <xdr:rowOff>45672</xdr:rowOff>
    </xdr:from>
    <xdr:to>
      <xdr:col>11</xdr:col>
      <xdr:colOff>374650</xdr:colOff>
      <xdr:row>30</xdr:row>
      <xdr:rowOff>52030</xdr:rowOff>
    </xdr:to>
    <xdr:cxnSp macro="">
      <xdr:nvCxnSpPr>
        <xdr:cNvPr id="146" name="Rak koppling 145">
          <a:extLst>
            <a:ext uri="{FF2B5EF4-FFF2-40B4-BE49-F238E27FC236}">
              <a16:creationId xmlns:a16="http://schemas.microsoft.com/office/drawing/2014/main" id="{D791B037-3044-4484-AA19-159FEFCD317C}"/>
            </a:ext>
          </a:extLst>
        </xdr:cNvPr>
        <xdr:cNvCxnSpPr/>
      </xdr:nvCxnSpPr>
      <xdr:spPr>
        <a:xfrm flipH="1">
          <a:off x="8743950" y="6694122"/>
          <a:ext cx="163830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603250</xdr:colOff>
      <xdr:row>26</xdr:row>
      <xdr:rowOff>89216</xdr:rowOff>
    </xdr:from>
    <xdr:to>
      <xdr:col>9</xdr:col>
      <xdr:colOff>0</xdr:colOff>
      <xdr:row>30</xdr:row>
      <xdr:rowOff>52030</xdr:rowOff>
    </xdr:to>
    <xdr:cxnSp macro="">
      <xdr:nvCxnSpPr>
        <xdr:cNvPr id="147" name="Rak pilkoppling 146">
          <a:extLst>
            <a:ext uri="{FF2B5EF4-FFF2-40B4-BE49-F238E27FC236}">
              <a16:creationId xmlns:a16="http://schemas.microsoft.com/office/drawing/2014/main" id="{B9EB9A57-5940-4CDC-9FB8-298F81BA4C2E}"/>
            </a:ext>
          </a:extLst>
        </xdr:cNvPr>
        <xdr:cNvCxnSpPr/>
      </xdr:nvCxnSpPr>
      <xdr:spPr>
        <a:xfrm>
          <a:off x="8782050" y="6001066"/>
          <a:ext cx="6350" cy="69941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482600</xdr:colOff>
      <xdr:row>27</xdr:row>
      <xdr:rowOff>146682</xdr:rowOff>
    </xdr:from>
    <xdr:to>
      <xdr:col>11</xdr:col>
      <xdr:colOff>349250</xdr:colOff>
      <xdr:row>27</xdr:row>
      <xdr:rowOff>153040</xdr:rowOff>
    </xdr:to>
    <xdr:cxnSp macro="">
      <xdr:nvCxnSpPr>
        <xdr:cNvPr id="148" name="Rak koppling 147">
          <a:extLst>
            <a:ext uri="{FF2B5EF4-FFF2-40B4-BE49-F238E27FC236}">
              <a16:creationId xmlns:a16="http://schemas.microsoft.com/office/drawing/2014/main" id="{5184B06F-E362-4A87-B668-2E24BA7F094C}"/>
            </a:ext>
          </a:extLst>
        </xdr:cNvPr>
        <xdr:cNvCxnSpPr/>
      </xdr:nvCxnSpPr>
      <xdr:spPr>
        <a:xfrm flipH="1" flipV="1">
          <a:off x="9271000" y="6242682"/>
          <a:ext cx="108585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27</xdr:row>
      <xdr:rowOff>146682</xdr:rowOff>
    </xdr:from>
    <xdr:to>
      <xdr:col>10</xdr:col>
      <xdr:colOff>31750</xdr:colOff>
      <xdr:row>30</xdr:row>
      <xdr:rowOff>45672</xdr:rowOff>
    </xdr:to>
    <xdr:cxnSp macro="">
      <xdr:nvCxnSpPr>
        <xdr:cNvPr id="149" name="Rak pilkoppling 148">
          <a:extLst>
            <a:ext uri="{FF2B5EF4-FFF2-40B4-BE49-F238E27FC236}">
              <a16:creationId xmlns:a16="http://schemas.microsoft.com/office/drawing/2014/main" id="{25EAA732-65B6-40C6-BD02-5C7DCD84C212}"/>
            </a:ext>
          </a:extLst>
        </xdr:cNvPr>
        <xdr:cNvCxnSpPr/>
      </xdr:nvCxnSpPr>
      <xdr:spPr>
        <a:xfrm>
          <a:off x="9423400" y="6242682"/>
          <a:ext cx="6350" cy="4514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323850</xdr:colOff>
      <xdr:row>27</xdr:row>
      <xdr:rowOff>120924</xdr:rowOff>
    </xdr:from>
    <xdr:to>
      <xdr:col>11</xdr:col>
      <xdr:colOff>387350</xdr:colOff>
      <xdr:row>28</xdr:row>
      <xdr:rowOff>357</xdr:rowOff>
    </xdr:to>
    <xdr:sp macro="" textlink="">
      <xdr:nvSpPr>
        <xdr:cNvPr id="150" name="Ellips 149">
          <a:extLst>
            <a:ext uri="{FF2B5EF4-FFF2-40B4-BE49-F238E27FC236}">
              <a16:creationId xmlns:a16="http://schemas.microsoft.com/office/drawing/2014/main" id="{409FD565-46AB-4856-A74E-80183A8E2B3B}"/>
            </a:ext>
          </a:extLst>
        </xdr:cNvPr>
        <xdr:cNvSpPr/>
      </xdr:nvSpPr>
      <xdr:spPr>
        <a:xfrm>
          <a:off x="10331450" y="6216924"/>
          <a:ext cx="63500" cy="6358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8</xdr:col>
      <xdr:colOff>488950</xdr:colOff>
      <xdr:row>36</xdr:row>
      <xdr:rowOff>182671</xdr:rowOff>
    </xdr:from>
    <xdr:to>
      <xdr:col>11</xdr:col>
      <xdr:colOff>304800</xdr:colOff>
      <xdr:row>37</xdr:row>
      <xdr:rowOff>4879</xdr:rowOff>
    </xdr:to>
    <xdr:cxnSp macro="">
      <xdr:nvCxnSpPr>
        <xdr:cNvPr id="151" name="Rak koppling 150">
          <a:extLst>
            <a:ext uri="{FF2B5EF4-FFF2-40B4-BE49-F238E27FC236}">
              <a16:creationId xmlns:a16="http://schemas.microsoft.com/office/drawing/2014/main" id="{02CAA563-A259-493F-8071-E2C2C8139F97}"/>
            </a:ext>
          </a:extLst>
        </xdr:cNvPr>
        <xdr:cNvCxnSpPr/>
      </xdr:nvCxnSpPr>
      <xdr:spPr>
        <a:xfrm flipH="1" flipV="1">
          <a:off x="8058150" y="10526821"/>
          <a:ext cx="164465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527050</xdr:colOff>
      <xdr:row>43</xdr:row>
      <xdr:rowOff>25400</xdr:rowOff>
    </xdr:from>
    <xdr:to>
      <xdr:col>10</xdr:col>
      <xdr:colOff>546100</xdr:colOff>
      <xdr:row>43</xdr:row>
      <xdr:rowOff>25400</xdr:rowOff>
    </xdr:to>
    <xdr:cxnSp macro="">
      <xdr:nvCxnSpPr>
        <xdr:cNvPr id="152" name="Rak koppling 151">
          <a:extLst>
            <a:ext uri="{FF2B5EF4-FFF2-40B4-BE49-F238E27FC236}">
              <a16:creationId xmlns:a16="http://schemas.microsoft.com/office/drawing/2014/main" id="{F0D90205-24CF-43DE-B30E-8309FF22572C}"/>
            </a:ext>
          </a:extLst>
        </xdr:cNvPr>
        <xdr:cNvCxnSpPr/>
      </xdr:nvCxnSpPr>
      <xdr:spPr>
        <a:xfrm flipH="1">
          <a:off x="8096250" y="11658600"/>
          <a:ext cx="1238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596900</xdr:colOff>
      <xdr:row>36</xdr:row>
      <xdr:rowOff>182671</xdr:rowOff>
    </xdr:from>
    <xdr:to>
      <xdr:col>8</xdr:col>
      <xdr:colOff>603250</xdr:colOff>
      <xdr:row>43</xdr:row>
      <xdr:rowOff>25400</xdr:rowOff>
    </xdr:to>
    <xdr:cxnSp macro="">
      <xdr:nvCxnSpPr>
        <xdr:cNvPr id="153" name="Rak pilkoppling 152">
          <a:extLst>
            <a:ext uri="{FF2B5EF4-FFF2-40B4-BE49-F238E27FC236}">
              <a16:creationId xmlns:a16="http://schemas.microsoft.com/office/drawing/2014/main" id="{62A2A8E6-609F-4B45-9CF0-E63045E73295}"/>
            </a:ext>
          </a:extLst>
        </xdr:cNvPr>
        <xdr:cNvCxnSpPr/>
      </xdr:nvCxnSpPr>
      <xdr:spPr>
        <a:xfrm flipH="1">
          <a:off x="8166100" y="10526821"/>
          <a:ext cx="6350" cy="113177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</xdr:colOff>
      <xdr:row>38</xdr:row>
      <xdr:rowOff>81420</xdr:rowOff>
    </xdr:from>
    <xdr:to>
      <xdr:col>10</xdr:col>
      <xdr:colOff>6350</xdr:colOff>
      <xdr:row>43</xdr:row>
      <xdr:rowOff>25400</xdr:rowOff>
    </xdr:to>
    <xdr:cxnSp macro="">
      <xdr:nvCxnSpPr>
        <xdr:cNvPr id="154" name="Rak pilkoppling 153">
          <a:extLst>
            <a:ext uri="{FF2B5EF4-FFF2-40B4-BE49-F238E27FC236}">
              <a16:creationId xmlns:a16="http://schemas.microsoft.com/office/drawing/2014/main" id="{6956F00E-393E-4FB1-B744-EAB4CDFC9E09}"/>
            </a:ext>
          </a:extLst>
        </xdr:cNvPr>
        <xdr:cNvCxnSpPr/>
      </xdr:nvCxnSpPr>
      <xdr:spPr>
        <a:xfrm>
          <a:off x="8794750" y="10793870"/>
          <a:ext cx="0" cy="8647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488950</xdr:colOff>
      <xdr:row>38</xdr:row>
      <xdr:rowOff>81420</xdr:rowOff>
    </xdr:from>
    <xdr:to>
      <xdr:col>12</xdr:col>
      <xdr:colOff>6350</xdr:colOff>
      <xdr:row>38</xdr:row>
      <xdr:rowOff>87778</xdr:rowOff>
    </xdr:to>
    <xdr:cxnSp macro="">
      <xdr:nvCxnSpPr>
        <xdr:cNvPr id="155" name="Rak koppling 154">
          <a:extLst>
            <a:ext uri="{FF2B5EF4-FFF2-40B4-BE49-F238E27FC236}">
              <a16:creationId xmlns:a16="http://schemas.microsoft.com/office/drawing/2014/main" id="{5B131C95-2CFE-4696-9802-C76C278DD4E6}"/>
            </a:ext>
          </a:extLst>
        </xdr:cNvPr>
        <xdr:cNvCxnSpPr/>
      </xdr:nvCxnSpPr>
      <xdr:spPr>
        <a:xfrm flipH="1">
          <a:off x="8667750" y="10793870"/>
          <a:ext cx="1346200" cy="635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571503</xdr:colOff>
      <xdr:row>35</xdr:row>
      <xdr:rowOff>171450</xdr:rowOff>
    </xdr:from>
    <xdr:ext cx="1771643" cy="1339749"/>
    <xdr:pic>
      <xdr:nvPicPr>
        <xdr:cNvPr id="156" name="Bildobjekt 155">
          <a:extLst>
            <a:ext uri="{FF2B5EF4-FFF2-40B4-BE49-F238E27FC236}">
              <a16:creationId xmlns:a16="http://schemas.microsoft.com/office/drawing/2014/main" id="{1B0CF4E1-7284-4356-81B4-43B56B0AF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992"/>
        <a:stretch/>
      </xdr:blipFill>
      <xdr:spPr>
        <a:xfrm rot="16200000">
          <a:off x="8966250" y="10109153"/>
          <a:ext cx="1339749" cy="1771643"/>
        </a:xfrm>
        <a:prstGeom prst="rect">
          <a:avLst/>
        </a:prstGeom>
      </xdr:spPr>
    </xdr:pic>
    <xdr:clientData/>
  </xdr:oneCellAnchor>
  <xdr:twoCellAnchor>
    <xdr:from>
      <xdr:col>10</xdr:col>
      <xdr:colOff>177850</xdr:colOff>
      <xdr:row>44</xdr:row>
      <xdr:rowOff>50752</xdr:rowOff>
    </xdr:from>
    <xdr:to>
      <xdr:col>11</xdr:col>
      <xdr:colOff>425399</xdr:colOff>
      <xdr:row>53</xdr:row>
      <xdr:rowOff>165045</xdr:rowOff>
    </xdr:to>
    <xdr:grpSp>
      <xdr:nvGrpSpPr>
        <xdr:cNvPr id="157" name="Grupp 156">
          <a:extLst>
            <a:ext uri="{FF2B5EF4-FFF2-40B4-BE49-F238E27FC236}">
              <a16:creationId xmlns:a16="http://schemas.microsoft.com/office/drawing/2014/main" id="{F39507D6-BFAA-41EB-9B11-BAD8B9EB1A47}"/>
            </a:ext>
          </a:extLst>
        </xdr:cNvPr>
        <xdr:cNvGrpSpPr/>
      </xdr:nvGrpSpPr>
      <xdr:grpSpPr>
        <a:xfrm>
          <a:off x="6740575" y="8575627"/>
          <a:ext cx="857149" cy="1828793"/>
          <a:chOff x="4400600" y="13163502"/>
          <a:chExt cx="857149" cy="1771643"/>
        </a:xfrm>
      </xdr:grpSpPr>
      <xdr:pic>
        <xdr:nvPicPr>
          <xdr:cNvPr id="158" name="Bildobjekt 157">
            <a:extLst>
              <a:ext uri="{FF2B5EF4-FFF2-40B4-BE49-F238E27FC236}">
                <a16:creationId xmlns:a16="http://schemas.microsoft.com/office/drawing/2014/main" id="{41C31DA7-83EE-AAB2-CD55-82B3A54166D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26992" r="26298"/>
          <a:stretch/>
        </xdr:blipFill>
        <xdr:spPr>
          <a:xfrm>
            <a:off x="4400600" y="13163502"/>
            <a:ext cx="857149" cy="1771643"/>
          </a:xfrm>
          <a:prstGeom prst="rect">
            <a:avLst/>
          </a:prstGeom>
        </xdr:spPr>
      </xdr:pic>
      <xdr:sp macro="" textlink="">
        <xdr:nvSpPr>
          <xdr:cNvPr id="159" name="Ellips 158">
            <a:extLst>
              <a:ext uri="{FF2B5EF4-FFF2-40B4-BE49-F238E27FC236}">
                <a16:creationId xmlns:a16="http://schemas.microsoft.com/office/drawing/2014/main" id="{5069E3C7-2187-5884-5DE8-C9C119150723}"/>
              </a:ext>
            </a:extLst>
          </xdr:cNvPr>
          <xdr:cNvSpPr/>
        </xdr:nvSpPr>
        <xdr:spPr>
          <a:xfrm>
            <a:off x="4806950" y="13322574"/>
            <a:ext cx="63500" cy="6358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sv-SE" sz="1100"/>
          </a:p>
        </xdr:txBody>
      </xdr:sp>
      <xdr:sp macro="" textlink="">
        <xdr:nvSpPr>
          <xdr:cNvPr id="160" name="Ellips 159">
            <a:extLst>
              <a:ext uri="{FF2B5EF4-FFF2-40B4-BE49-F238E27FC236}">
                <a16:creationId xmlns:a16="http://schemas.microsoft.com/office/drawing/2014/main" id="{C1EEDA55-28AB-ECD9-4E5A-F85D2BE508E1}"/>
              </a:ext>
            </a:extLst>
          </xdr:cNvPr>
          <xdr:cNvSpPr/>
        </xdr:nvSpPr>
        <xdr:spPr>
          <a:xfrm>
            <a:off x="4806950" y="13449574"/>
            <a:ext cx="63500" cy="6358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sv-SE" sz="1100"/>
          </a:p>
        </xdr:txBody>
      </xdr:sp>
    </xdr:grpSp>
    <xdr:clientData/>
  </xdr:twoCellAnchor>
  <xdr:twoCellAnchor>
    <xdr:from>
      <xdr:col>9</xdr:col>
      <xdr:colOff>444500</xdr:colOff>
      <xdr:row>49</xdr:row>
      <xdr:rowOff>31750</xdr:rowOff>
    </xdr:from>
    <xdr:to>
      <xdr:col>12</xdr:col>
      <xdr:colOff>76200</xdr:colOff>
      <xdr:row>49</xdr:row>
      <xdr:rowOff>50800</xdr:rowOff>
    </xdr:to>
    <xdr:cxnSp macro="">
      <xdr:nvCxnSpPr>
        <xdr:cNvPr id="161" name="Rak koppling 160">
          <a:extLst>
            <a:ext uri="{FF2B5EF4-FFF2-40B4-BE49-F238E27FC236}">
              <a16:creationId xmlns:a16="http://schemas.microsoft.com/office/drawing/2014/main" id="{8128897A-E54E-416E-B7DB-33CD5ED0D0F5}"/>
            </a:ext>
          </a:extLst>
        </xdr:cNvPr>
        <xdr:cNvCxnSpPr/>
      </xdr:nvCxnSpPr>
      <xdr:spPr>
        <a:xfrm flipH="1">
          <a:off x="8623300" y="14992350"/>
          <a:ext cx="146050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45</xdr:row>
      <xdr:rowOff>63500</xdr:rowOff>
    </xdr:from>
    <xdr:to>
      <xdr:col>11</xdr:col>
      <xdr:colOff>95250</xdr:colOff>
      <xdr:row>45</xdr:row>
      <xdr:rowOff>63500</xdr:rowOff>
    </xdr:to>
    <xdr:cxnSp macro="">
      <xdr:nvCxnSpPr>
        <xdr:cNvPr id="162" name="Rak koppling 161">
          <a:extLst>
            <a:ext uri="{FF2B5EF4-FFF2-40B4-BE49-F238E27FC236}">
              <a16:creationId xmlns:a16="http://schemas.microsoft.com/office/drawing/2014/main" id="{A3B56F2C-4B4D-4C7F-8787-BEF698558958}"/>
            </a:ext>
          </a:extLst>
        </xdr:cNvPr>
        <xdr:cNvCxnSpPr/>
      </xdr:nvCxnSpPr>
      <xdr:spPr>
        <a:xfrm flipH="1">
          <a:off x="8636000" y="14287500"/>
          <a:ext cx="857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46</xdr:row>
      <xdr:rowOff>0</xdr:rowOff>
    </xdr:from>
    <xdr:to>
      <xdr:col>12</xdr:col>
      <xdr:colOff>107950</xdr:colOff>
      <xdr:row>46</xdr:row>
      <xdr:rowOff>6350</xdr:rowOff>
    </xdr:to>
    <xdr:cxnSp macro="">
      <xdr:nvCxnSpPr>
        <xdr:cNvPr id="163" name="Rak koppling 162">
          <a:extLst>
            <a:ext uri="{FF2B5EF4-FFF2-40B4-BE49-F238E27FC236}">
              <a16:creationId xmlns:a16="http://schemas.microsoft.com/office/drawing/2014/main" id="{EF372CCC-D363-469F-B863-36557C00741E}"/>
            </a:ext>
          </a:extLst>
        </xdr:cNvPr>
        <xdr:cNvCxnSpPr/>
      </xdr:nvCxnSpPr>
      <xdr:spPr>
        <a:xfrm flipH="1">
          <a:off x="9417050" y="14408150"/>
          <a:ext cx="698500" cy="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603250</xdr:colOff>
      <xdr:row>45</xdr:row>
      <xdr:rowOff>62021</xdr:rowOff>
    </xdr:from>
    <xdr:to>
      <xdr:col>9</xdr:col>
      <xdr:colOff>603250</xdr:colOff>
      <xdr:row>49</xdr:row>
      <xdr:rowOff>44450</xdr:rowOff>
    </xdr:to>
    <xdr:cxnSp macro="">
      <xdr:nvCxnSpPr>
        <xdr:cNvPr id="164" name="Rak pilkoppling 163">
          <a:extLst>
            <a:ext uri="{FF2B5EF4-FFF2-40B4-BE49-F238E27FC236}">
              <a16:creationId xmlns:a16="http://schemas.microsoft.com/office/drawing/2014/main" id="{9FD834F0-883D-4B27-9525-6FF10B3B7FDC}"/>
            </a:ext>
          </a:extLst>
        </xdr:cNvPr>
        <xdr:cNvCxnSpPr/>
      </xdr:nvCxnSpPr>
      <xdr:spPr>
        <a:xfrm>
          <a:off x="8782050" y="14286021"/>
          <a:ext cx="0" cy="7190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</xdr:colOff>
      <xdr:row>45</xdr:row>
      <xdr:rowOff>177800</xdr:rowOff>
    </xdr:from>
    <xdr:to>
      <xdr:col>12</xdr:col>
      <xdr:colOff>12700</xdr:colOff>
      <xdr:row>49</xdr:row>
      <xdr:rowOff>44450</xdr:rowOff>
    </xdr:to>
    <xdr:cxnSp macro="">
      <xdr:nvCxnSpPr>
        <xdr:cNvPr id="165" name="Rak pilkoppling 164">
          <a:extLst>
            <a:ext uri="{FF2B5EF4-FFF2-40B4-BE49-F238E27FC236}">
              <a16:creationId xmlns:a16="http://schemas.microsoft.com/office/drawing/2014/main" id="{85DF3761-ECB6-4D6D-AF57-946FABB608D5}"/>
            </a:ext>
          </a:extLst>
        </xdr:cNvPr>
        <xdr:cNvCxnSpPr/>
      </xdr:nvCxnSpPr>
      <xdr:spPr>
        <a:xfrm>
          <a:off x="10020300" y="14401800"/>
          <a:ext cx="0" cy="603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419150</xdr:colOff>
      <xdr:row>54</xdr:row>
      <xdr:rowOff>158750</xdr:rowOff>
    </xdr:from>
    <xdr:ext cx="857149" cy="1447745"/>
    <xdr:pic>
      <xdr:nvPicPr>
        <xdr:cNvPr id="166" name="Bildobjekt 165">
          <a:extLst>
            <a:ext uri="{FF2B5EF4-FFF2-40B4-BE49-F238E27FC236}">
              <a16:creationId xmlns:a16="http://schemas.microsoft.com/office/drawing/2014/main" id="{8E5D7C49-D39A-4D52-BF6F-4C155D7CAB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992" t="18282" r="26298"/>
        <a:stretch/>
      </xdr:blipFill>
      <xdr:spPr>
        <a:xfrm rot="10800000">
          <a:off x="8597950" y="20656550"/>
          <a:ext cx="857149" cy="1447745"/>
        </a:xfrm>
        <a:prstGeom prst="rect">
          <a:avLst/>
        </a:prstGeom>
      </xdr:spPr>
    </xdr:pic>
    <xdr:clientData/>
  </xdr:oneCellAnchor>
  <xdr:twoCellAnchor>
    <xdr:from>
      <xdr:col>8</xdr:col>
      <xdr:colOff>501137</xdr:colOff>
      <xdr:row>62</xdr:row>
      <xdr:rowOff>109041</xdr:rowOff>
    </xdr:from>
    <xdr:to>
      <xdr:col>12</xdr:col>
      <xdr:colOff>121869</xdr:colOff>
      <xdr:row>62</xdr:row>
      <xdr:rowOff>120650</xdr:rowOff>
    </xdr:to>
    <xdr:cxnSp macro="">
      <xdr:nvCxnSpPr>
        <xdr:cNvPr id="167" name="Rak koppling 166">
          <a:extLst>
            <a:ext uri="{FF2B5EF4-FFF2-40B4-BE49-F238E27FC236}">
              <a16:creationId xmlns:a16="http://schemas.microsoft.com/office/drawing/2014/main" id="{BE5C76D1-1076-4347-84CC-5C849AF5D639}"/>
            </a:ext>
          </a:extLst>
        </xdr:cNvPr>
        <xdr:cNvCxnSpPr/>
      </xdr:nvCxnSpPr>
      <xdr:spPr>
        <a:xfrm flipH="1">
          <a:off x="6331592" y="11782778"/>
          <a:ext cx="1782297" cy="116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501650</xdr:colOff>
      <xdr:row>55</xdr:row>
      <xdr:rowOff>133350</xdr:rowOff>
    </xdr:from>
    <xdr:to>
      <xdr:col>10</xdr:col>
      <xdr:colOff>292100</xdr:colOff>
      <xdr:row>55</xdr:row>
      <xdr:rowOff>133350</xdr:rowOff>
    </xdr:to>
    <xdr:cxnSp macro="">
      <xdr:nvCxnSpPr>
        <xdr:cNvPr id="168" name="Rak koppling 167">
          <a:extLst>
            <a:ext uri="{FF2B5EF4-FFF2-40B4-BE49-F238E27FC236}">
              <a16:creationId xmlns:a16="http://schemas.microsoft.com/office/drawing/2014/main" id="{BD655FE4-2632-44D0-BEC0-57C3BCA4EB74}"/>
            </a:ext>
          </a:extLst>
        </xdr:cNvPr>
        <xdr:cNvCxnSpPr/>
      </xdr:nvCxnSpPr>
      <xdr:spPr>
        <a:xfrm flipH="1">
          <a:off x="8070850" y="20815300"/>
          <a:ext cx="10096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56</xdr:row>
      <xdr:rowOff>63500</xdr:rowOff>
    </xdr:from>
    <xdr:to>
      <xdr:col>12</xdr:col>
      <xdr:colOff>82550</xdr:colOff>
      <xdr:row>56</xdr:row>
      <xdr:rowOff>63500</xdr:rowOff>
    </xdr:to>
    <xdr:cxnSp macro="">
      <xdr:nvCxnSpPr>
        <xdr:cNvPr id="169" name="Rak koppling 168">
          <a:extLst>
            <a:ext uri="{FF2B5EF4-FFF2-40B4-BE49-F238E27FC236}">
              <a16:creationId xmlns:a16="http://schemas.microsoft.com/office/drawing/2014/main" id="{8B57CF83-358A-4BF6-A33E-6BFB68CA3CEB}"/>
            </a:ext>
          </a:extLst>
        </xdr:cNvPr>
        <xdr:cNvCxnSpPr/>
      </xdr:nvCxnSpPr>
      <xdr:spPr>
        <a:xfrm flipH="1">
          <a:off x="9156700" y="20929600"/>
          <a:ext cx="933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596900</xdr:colOff>
      <xdr:row>55</xdr:row>
      <xdr:rowOff>138221</xdr:rowOff>
    </xdr:from>
    <xdr:to>
      <xdr:col>9</xdr:col>
      <xdr:colOff>0</xdr:colOff>
      <xdr:row>62</xdr:row>
      <xdr:rowOff>127000</xdr:rowOff>
    </xdr:to>
    <xdr:cxnSp macro="">
      <xdr:nvCxnSpPr>
        <xdr:cNvPr id="170" name="Rak pilkoppling 169">
          <a:extLst>
            <a:ext uri="{FF2B5EF4-FFF2-40B4-BE49-F238E27FC236}">
              <a16:creationId xmlns:a16="http://schemas.microsoft.com/office/drawing/2014/main" id="{D54E55FE-A436-4EF9-B6CC-CF2624E59674}"/>
            </a:ext>
          </a:extLst>
        </xdr:cNvPr>
        <xdr:cNvCxnSpPr/>
      </xdr:nvCxnSpPr>
      <xdr:spPr>
        <a:xfrm>
          <a:off x="8166100" y="20820171"/>
          <a:ext cx="12700" cy="12778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56</xdr:row>
      <xdr:rowOff>69850</xdr:rowOff>
    </xdr:from>
    <xdr:to>
      <xdr:col>12</xdr:col>
      <xdr:colOff>0</xdr:colOff>
      <xdr:row>62</xdr:row>
      <xdr:rowOff>109041</xdr:rowOff>
    </xdr:to>
    <xdr:cxnSp macro="">
      <xdr:nvCxnSpPr>
        <xdr:cNvPr id="171" name="Rak pilkoppling 170">
          <a:extLst>
            <a:ext uri="{FF2B5EF4-FFF2-40B4-BE49-F238E27FC236}">
              <a16:creationId xmlns:a16="http://schemas.microsoft.com/office/drawing/2014/main" id="{9034B8A9-86C9-4979-A01F-4EFDED2B20AF}"/>
            </a:ext>
          </a:extLst>
        </xdr:cNvPr>
        <xdr:cNvCxnSpPr/>
      </xdr:nvCxnSpPr>
      <xdr:spPr>
        <a:xfrm>
          <a:off x="7992020" y="10627527"/>
          <a:ext cx="0" cy="115525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243737</xdr:colOff>
      <xdr:row>26</xdr:row>
      <xdr:rowOff>147524</xdr:rowOff>
    </xdr:from>
    <xdr:to>
      <xdr:col>7</xdr:col>
      <xdr:colOff>846666</xdr:colOff>
      <xdr:row>63</xdr:row>
      <xdr:rowOff>96212</xdr:rowOff>
    </xdr:to>
    <xdr:sp macro="" textlink="">
      <xdr:nvSpPr>
        <xdr:cNvPr id="174" name="textruta 173">
          <a:extLst>
            <a:ext uri="{FF2B5EF4-FFF2-40B4-BE49-F238E27FC236}">
              <a16:creationId xmlns:a16="http://schemas.microsoft.com/office/drawing/2014/main" id="{68682336-689D-B173-F180-094AEF412599}"/>
            </a:ext>
          </a:extLst>
        </xdr:cNvPr>
        <xdr:cNvSpPr txBox="1"/>
      </xdr:nvSpPr>
      <xdr:spPr>
        <a:xfrm>
          <a:off x="4990202" y="5099241"/>
          <a:ext cx="602929" cy="6843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" wrap="square" rtlCol="0" anchor="t"/>
        <a:lstStyle/>
        <a:p>
          <a:r>
            <a:rPr lang="sv-SE" sz="1400"/>
            <a:t>HJÄLPFIGURER OCH HJÄLPMÅTT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146050</xdr:colOff>
      <xdr:row>1</xdr:row>
      <xdr:rowOff>133350</xdr:rowOff>
    </xdr:from>
    <xdr:to>
      <xdr:col>9</xdr:col>
      <xdr:colOff>501650</xdr:colOff>
      <xdr:row>9</xdr:row>
      <xdr:rowOff>120650</xdr:rowOff>
    </xdr:to>
    <xdr:sp macro="" textlink="">
      <xdr:nvSpPr>
        <xdr:cNvPr id="24" name="Ellips 23">
          <a:extLst>
            <a:ext uri="{FF2B5EF4-FFF2-40B4-BE49-F238E27FC236}">
              <a16:creationId xmlns:a16="http://schemas.microsoft.com/office/drawing/2014/main" id="{FDD49110-5D7F-477B-8D53-1B665913EBCB}"/>
            </a:ext>
          </a:extLst>
        </xdr:cNvPr>
        <xdr:cNvSpPr/>
      </xdr:nvSpPr>
      <xdr:spPr>
        <a:xfrm>
          <a:off x="6000750" y="704850"/>
          <a:ext cx="1574800" cy="1492250"/>
        </a:xfrm>
        <a:prstGeom prst="ellipse">
          <a:avLst/>
        </a:prstGeom>
        <a:solidFill>
          <a:schemeClr val="accent4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190500</xdr:colOff>
      <xdr:row>1</xdr:row>
      <xdr:rowOff>171450</xdr:rowOff>
    </xdr:from>
    <xdr:to>
      <xdr:col>9</xdr:col>
      <xdr:colOff>457200</xdr:colOff>
      <xdr:row>9</xdr:row>
      <xdr:rowOff>69850</xdr:rowOff>
    </xdr:to>
    <xdr:sp macro="" textlink="">
      <xdr:nvSpPr>
        <xdr:cNvPr id="25" name="Ellips 24">
          <a:extLst>
            <a:ext uri="{FF2B5EF4-FFF2-40B4-BE49-F238E27FC236}">
              <a16:creationId xmlns:a16="http://schemas.microsoft.com/office/drawing/2014/main" id="{1205F32A-E6DD-4B2A-B263-DCE9EC649C3F}"/>
            </a:ext>
          </a:extLst>
        </xdr:cNvPr>
        <xdr:cNvSpPr/>
      </xdr:nvSpPr>
      <xdr:spPr>
        <a:xfrm>
          <a:off x="6045200" y="742950"/>
          <a:ext cx="1485900" cy="1403350"/>
        </a:xfrm>
        <a:prstGeom prst="ellipse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228600</xdr:colOff>
      <xdr:row>4</xdr:row>
      <xdr:rowOff>25400</xdr:rowOff>
    </xdr:from>
    <xdr:to>
      <xdr:col>9</xdr:col>
      <xdr:colOff>349250</xdr:colOff>
      <xdr:row>7</xdr:row>
      <xdr:rowOff>82550</xdr:rowOff>
    </xdr:to>
    <xdr:cxnSp macro="">
      <xdr:nvCxnSpPr>
        <xdr:cNvPr id="26" name="Rak pilkoppling 25">
          <a:extLst>
            <a:ext uri="{FF2B5EF4-FFF2-40B4-BE49-F238E27FC236}">
              <a16:creationId xmlns:a16="http://schemas.microsoft.com/office/drawing/2014/main" id="{9DD31363-37D8-47A0-B176-5C6220B7863A}"/>
            </a:ext>
          </a:extLst>
        </xdr:cNvPr>
        <xdr:cNvCxnSpPr/>
      </xdr:nvCxnSpPr>
      <xdr:spPr>
        <a:xfrm>
          <a:off x="4127500" y="990600"/>
          <a:ext cx="1600200" cy="7429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2</xdr:row>
      <xdr:rowOff>120650</xdr:rowOff>
    </xdr:from>
    <xdr:to>
      <xdr:col>9</xdr:col>
      <xdr:colOff>139700</xdr:colOff>
      <xdr:row>8</xdr:row>
      <xdr:rowOff>114300</xdr:rowOff>
    </xdr:to>
    <xdr:sp macro="" textlink="">
      <xdr:nvSpPr>
        <xdr:cNvPr id="27" name="Rektangel 26">
          <a:extLst>
            <a:ext uri="{FF2B5EF4-FFF2-40B4-BE49-F238E27FC236}">
              <a16:creationId xmlns:a16="http://schemas.microsoft.com/office/drawing/2014/main" id="{246A1B23-00E9-4A02-B8F5-132B00357001}"/>
            </a:ext>
          </a:extLst>
        </xdr:cNvPr>
        <xdr:cNvSpPr/>
      </xdr:nvSpPr>
      <xdr:spPr>
        <a:xfrm>
          <a:off x="6350000" y="876300"/>
          <a:ext cx="863600" cy="1123950"/>
        </a:xfrm>
        <a:prstGeom prst="rect">
          <a:avLst/>
        </a:prstGeom>
        <a:solidFill>
          <a:srgbClr val="FFFF00">
            <a:alpha val="2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8</xdr:col>
      <xdr:colOff>44450</xdr:colOff>
      <xdr:row>4</xdr:row>
      <xdr:rowOff>31750</xdr:rowOff>
    </xdr:from>
    <xdr:to>
      <xdr:col>8</xdr:col>
      <xdr:colOff>463550</xdr:colOff>
      <xdr:row>5</xdr:row>
      <xdr:rowOff>139700</xdr:rowOff>
    </xdr:to>
    <xdr:sp macro="" textlink="">
      <xdr:nvSpPr>
        <xdr:cNvPr id="28" name="textruta 27">
          <a:extLst>
            <a:ext uri="{FF2B5EF4-FFF2-40B4-BE49-F238E27FC236}">
              <a16:creationId xmlns:a16="http://schemas.microsoft.com/office/drawing/2014/main" id="{E7CE6954-65C6-4842-B5BD-A54F2D3974CB}"/>
            </a:ext>
          </a:extLst>
        </xdr:cNvPr>
        <xdr:cNvSpPr txBox="1"/>
      </xdr:nvSpPr>
      <xdr:spPr>
        <a:xfrm>
          <a:off x="4552950" y="996950"/>
          <a:ext cx="419100" cy="336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fub</a:t>
          </a:r>
        </a:p>
      </xdr:txBody>
    </xdr:sp>
    <xdr:clientData/>
  </xdr:twoCellAnchor>
  <xdr:twoCellAnchor>
    <xdr:from>
      <xdr:col>8</xdr:col>
      <xdr:colOff>76200</xdr:colOff>
      <xdr:row>5</xdr:row>
      <xdr:rowOff>6350</xdr:rowOff>
    </xdr:from>
    <xdr:to>
      <xdr:col>8</xdr:col>
      <xdr:colOff>444500</xdr:colOff>
      <xdr:row>5</xdr:row>
      <xdr:rowOff>6350</xdr:rowOff>
    </xdr:to>
    <xdr:cxnSp macro="">
      <xdr:nvCxnSpPr>
        <xdr:cNvPr id="29" name="Rak koppling 28">
          <a:extLst>
            <a:ext uri="{FF2B5EF4-FFF2-40B4-BE49-F238E27FC236}">
              <a16:creationId xmlns:a16="http://schemas.microsoft.com/office/drawing/2014/main" id="{585AC0A5-5FD3-4FE7-977D-A64521D143DB}"/>
            </a:ext>
          </a:extLst>
        </xdr:cNvPr>
        <xdr:cNvCxnSpPr/>
      </xdr:nvCxnSpPr>
      <xdr:spPr>
        <a:xfrm flipH="1">
          <a:off x="6540500" y="1327150"/>
          <a:ext cx="368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488950</xdr:colOff>
      <xdr:row>0</xdr:row>
      <xdr:rowOff>266700</xdr:rowOff>
    </xdr:from>
    <xdr:to>
      <xdr:col>9</xdr:col>
      <xdr:colOff>146050</xdr:colOff>
      <xdr:row>0</xdr:row>
      <xdr:rowOff>266700</xdr:rowOff>
    </xdr:to>
    <xdr:cxnSp macro="">
      <xdr:nvCxnSpPr>
        <xdr:cNvPr id="30" name="Rak pilkoppling 29">
          <a:extLst>
            <a:ext uri="{FF2B5EF4-FFF2-40B4-BE49-F238E27FC236}">
              <a16:creationId xmlns:a16="http://schemas.microsoft.com/office/drawing/2014/main" id="{DFB30B1E-F188-4978-955E-5193CABB60F7}"/>
            </a:ext>
          </a:extLst>
        </xdr:cNvPr>
        <xdr:cNvCxnSpPr/>
      </xdr:nvCxnSpPr>
      <xdr:spPr>
        <a:xfrm>
          <a:off x="4387850" y="266700"/>
          <a:ext cx="11366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2</xdr:row>
      <xdr:rowOff>120650</xdr:rowOff>
    </xdr:from>
    <xdr:to>
      <xdr:col>7</xdr:col>
      <xdr:colOff>82550</xdr:colOff>
      <xdr:row>8</xdr:row>
      <xdr:rowOff>114300</xdr:rowOff>
    </xdr:to>
    <xdr:cxnSp macro="">
      <xdr:nvCxnSpPr>
        <xdr:cNvPr id="31" name="Rak pilkoppling 30">
          <a:extLst>
            <a:ext uri="{FF2B5EF4-FFF2-40B4-BE49-F238E27FC236}">
              <a16:creationId xmlns:a16="http://schemas.microsoft.com/office/drawing/2014/main" id="{CA3748F6-37B1-484C-99AA-1DF07E981AE0}"/>
            </a:ext>
          </a:extLst>
        </xdr:cNvPr>
        <xdr:cNvCxnSpPr/>
      </xdr:nvCxnSpPr>
      <xdr:spPr>
        <a:xfrm flipV="1">
          <a:off x="3975100" y="628650"/>
          <a:ext cx="6350" cy="1365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355600</xdr:colOff>
      <xdr:row>2</xdr:row>
      <xdr:rowOff>120650</xdr:rowOff>
    </xdr:from>
    <xdr:to>
      <xdr:col>7</xdr:col>
      <xdr:colOff>487414</xdr:colOff>
      <xdr:row>2</xdr:row>
      <xdr:rowOff>122195</xdr:rowOff>
    </xdr:to>
    <xdr:cxnSp macro="">
      <xdr:nvCxnSpPr>
        <xdr:cNvPr id="32" name="Rak koppling 31">
          <a:extLst>
            <a:ext uri="{FF2B5EF4-FFF2-40B4-BE49-F238E27FC236}">
              <a16:creationId xmlns:a16="http://schemas.microsoft.com/office/drawing/2014/main" id="{9D5024D0-92A1-4F0D-8E93-B3A50790AA8A}"/>
            </a:ext>
          </a:extLst>
        </xdr:cNvPr>
        <xdr:cNvCxnSpPr/>
      </xdr:nvCxnSpPr>
      <xdr:spPr>
        <a:xfrm flipH="1" flipV="1">
          <a:off x="3867150" y="628650"/>
          <a:ext cx="519164" cy="15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8</xdr:row>
      <xdr:rowOff>114300</xdr:rowOff>
    </xdr:from>
    <xdr:to>
      <xdr:col>7</xdr:col>
      <xdr:colOff>474714</xdr:colOff>
      <xdr:row>8</xdr:row>
      <xdr:rowOff>115845</xdr:rowOff>
    </xdr:to>
    <xdr:cxnSp macro="">
      <xdr:nvCxnSpPr>
        <xdr:cNvPr id="33" name="Rak koppling 32">
          <a:extLst>
            <a:ext uri="{FF2B5EF4-FFF2-40B4-BE49-F238E27FC236}">
              <a16:creationId xmlns:a16="http://schemas.microsoft.com/office/drawing/2014/main" id="{25C3875B-BB12-4018-ACA5-D1BBC4803029}"/>
            </a:ext>
          </a:extLst>
        </xdr:cNvPr>
        <xdr:cNvCxnSpPr/>
      </xdr:nvCxnSpPr>
      <xdr:spPr>
        <a:xfrm flipH="1" flipV="1">
          <a:off x="3854450" y="1993900"/>
          <a:ext cx="519164" cy="15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487414</xdr:colOff>
      <xdr:row>0</xdr:row>
      <xdr:rowOff>120650</xdr:rowOff>
    </xdr:from>
    <xdr:to>
      <xdr:col>7</xdr:col>
      <xdr:colOff>488950</xdr:colOff>
      <xdr:row>2</xdr:row>
      <xdr:rowOff>160295</xdr:rowOff>
    </xdr:to>
    <xdr:cxnSp macro="">
      <xdr:nvCxnSpPr>
        <xdr:cNvPr id="34" name="Rak koppling 33">
          <a:extLst>
            <a:ext uri="{FF2B5EF4-FFF2-40B4-BE49-F238E27FC236}">
              <a16:creationId xmlns:a16="http://schemas.microsoft.com/office/drawing/2014/main" id="{913DC849-758E-4D91-A975-BB6E840FF539}"/>
            </a:ext>
          </a:extLst>
        </xdr:cNvPr>
        <xdr:cNvCxnSpPr/>
      </xdr:nvCxnSpPr>
      <xdr:spPr>
        <a:xfrm flipV="1">
          <a:off x="1097014" y="8312150"/>
          <a:ext cx="1536" cy="4079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144514</xdr:colOff>
      <xdr:row>0</xdr:row>
      <xdr:rowOff>107950</xdr:rowOff>
    </xdr:from>
    <xdr:to>
      <xdr:col>9</xdr:col>
      <xdr:colOff>146050</xdr:colOff>
      <xdr:row>2</xdr:row>
      <xdr:rowOff>122195</xdr:rowOff>
    </xdr:to>
    <xdr:cxnSp macro="">
      <xdr:nvCxnSpPr>
        <xdr:cNvPr id="35" name="Rak koppling 34">
          <a:extLst>
            <a:ext uri="{FF2B5EF4-FFF2-40B4-BE49-F238E27FC236}">
              <a16:creationId xmlns:a16="http://schemas.microsoft.com/office/drawing/2014/main" id="{F78526B7-BD7D-4CB0-A457-4BFE762F69BC}"/>
            </a:ext>
          </a:extLst>
        </xdr:cNvPr>
        <xdr:cNvCxnSpPr/>
      </xdr:nvCxnSpPr>
      <xdr:spPr>
        <a:xfrm flipV="1">
          <a:off x="5408664" y="107950"/>
          <a:ext cx="1536" cy="3952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9</xdr:row>
      <xdr:rowOff>63500</xdr:rowOff>
    </xdr:from>
    <xdr:to>
      <xdr:col>8</xdr:col>
      <xdr:colOff>133350</xdr:colOff>
      <xdr:row>10</xdr:row>
      <xdr:rowOff>38100</xdr:rowOff>
    </xdr:to>
    <xdr:cxnSp macro="">
      <xdr:nvCxnSpPr>
        <xdr:cNvPr id="36" name="Rak pilkoppling 35">
          <a:extLst>
            <a:ext uri="{FF2B5EF4-FFF2-40B4-BE49-F238E27FC236}">
              <a16:creationId xmlns:a16="http://schemas.microsoft.com/office/drawing/2014/main" id="{1FE9665D-7736-456E-9C74-5081D633F6EF}"/>
            </a:ext>
          </a:extLst>
        </xdr:cNvPr>
        <xdr:cNvCxnSpPr/>
      </xdr:nvCxnSpPr>
      <xdr:spPr>
        <a:xfrm flipV="1">
          <a:off x="4489450" y="2171700"/>
          <a:ext cx="152400" cy="2032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2</xdr:row>
      <xdr:rowOff>25400</xdr:rowOff>
    </xdr:from>
    <xdr:to>
      <xdr:col>9</xdr:col>
      <xdr:colOff>438150</xdr:colOff>
      <xdr:row>3</xdr:row>
      <xdr:rowOff>196850</xdr:rowOff>
    </xdr:to>
    <xdr:cxnSp macro="">
      <xdr:nvCxnSpPr>
        <xdr:cNvPr id="37" name="Rak pilkoppling 36">
          <a:extLst>
            <a:ext uri="{FF2B5EF4-FFF2-40B4-BE49-F238E27FC236}">
              <a16:creationId xmlns:a16="http://schemas.microsoft.com/office/drawing/2014/main" id="{42AE441F-10A2-4CC9-B389-CC7B6FBCB4C5}"/>
            </a:ext>
          </a:extLst>
        </xdr:cNvPr>
        <xdr:cNvCxnSpPr/>
      </xdr:nvCxnSpPr>
      <xdr:spPr>
        <a:xfrm flipH="1">
          <a:off x="5626100" y="533400"/>
          <a:ext cx="19050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139700</xdr:colOff>
      <xdr:row>6</xdr:row>
      <xdr:rowOff>66675</xdr:rowOff>
    </xdr:from>
    <xdr:to>
      <xdr:col>10</xdr:col>
      <xdr:colOff>12700</xdr:colOff>
      <xdr:row>7</xdr:row>
      <xdr:rowOff>107950</xdr:rowOff>
    </xdr:to>
    <xdr:cxnSp macro="">
      <xdr:nvCxnSpPr>
        <xdr:cNvPr id="38" name="Rak pilkoppling 37">
          <a:extLst>
            <a:ext uri="{FF2B5EF4-FFF2-40B4-BE49-F238E27FC236}">
              <a16:creationId xmlns:a16="http://schemas.microsoft.com/office/drawing/2014/main" id="{562B9393-AF22-4BED-96D9-A41D4866B9ED}"/>
            </a:ext>
          </a:extLst>
        </xdr:cNvPr>
        <xdr:cNvCxnSpPr>
          <a:endCxn id="41" idx="3"/>
        </xdr:cNvCxnSpPr>
      </xdr:nvCxnSpPr>
      <xdr:spPr>
        <a:xfrm flipH="1" flipV="1">
          <a:off x="5518150" y="1489075"/>
          <a:ext cx="482600" cy="2698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2</xdr:row>
      <xdr:rowOff>120650</xdr:rowOff>
    </xdr:from>
    <xdr:to>
      <xdr:col>9</xdr:col>
      <xdr:colOff>139700</xdr:colOff>
      <xdr:row>3</xdr:row>
      <xdr:rowOff>171450</xdr:rowOff>
    </xdr:to>
    <xdr:sp macro="" textlink="">
      <xdr:nvSpPr>
        <xdr:cNvPr id="39" name="Rektangel 38">
          <a:extLst>
            <a:ext uri="{FF2B5EF4-FFF2-40B4-BE49-F238E27FC236}">
              <a16:creationId xmlns:a16="http://schemas.microsoft.com/office/drawing/2014/main" id="{E3249982-130E-4AE9-85A9-A3E43CB3AB5A}"/>
            </a:ext>
          </a:extLst>
        </xdr:cNvPr>
        <xdr:cNvSpPr/>
      </xdr:nvSpPr>
      <xdr:spPr>
        <a:xfrm>
          <a:off x="6350000" y="876300"/>
          <a:ext cx="863600" cy="2349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495300</xdr:colOff>
      <xdr:row>4</xdr:row>
      <xdr:rowOff>6350</xdr:rowOff>
    </xdr:from>
    <xdr:to>
      <xdr:col>9</xdr:col>
      <xdr:colOff>139700</xdr:colOff>
      <xdr:row>5</xdr:row>
      <xdr:rowOff>50800</xdr:rowOff>
    </xdr:to>
    <xdr:sp macro="" textlink="">
      <xdr:nvSpPr>
        <xdr:cNvPr id="40" name="Rektangel 39">
          <a:extLst>
            <a:ext uri="{FF2B5EF4-FFF2-40B4-BE49-F238E27FC236}">
              <a16:creationId xmlns:a16="http://schemas.microsoft.com/office/drawing/2014/main" id="{78EA2075-0AF0-4A90-8035-24A6C39B11A4}"/>
            </a:ext>
          </a:extLst>
        </xdr:cNvPr>
        <xdr:cNvSpPr/>
      </xdr:nvSpPr>
      <xdr:spPr>
        <a:xfrm>
          <a:off x="4394200" y="971550"/>
          <a:ext cx="1123950" cy="2730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495300</xdr:colOff>
      <xdr:row>5</xdr:row>
      <xdr:rowOff>133350</xdr:rowOff>
    </xdr:from>
    <xdr:to>
      <xdr:col>9</xdr:col>
      <xdr:colOff>139700</xdr:colOff>
      <xdr:row>7</xdr:row>
      <xdr:rowOff>0</xdr:rowOff>
    </xdr:to>
    <xdr:sp macro="" textlink="">
      <xdr:nvSpPr>
        <xdr:cNvPr id="41" name="Rektangel 40">
          <a:extLst>
            <a:ext uri="{FF2B5EF4-FFF2-40B4-BE49-F238E27FC236}">
              <a16:creationId xmlns:a16="http://schemas.microsoft.com/office/drawing/2014/main" id="{B073B819-ACA9-4711-9E30-185E8A15F603}"/>
            </a:ext>
          </a:extLst>
        </xdr:cNvPr>
        <xdr:cNvSpPr/>
      </xdr:nvSpPr>
      <xdr:spPr>
        <a:xfrm>
          <a:off x="4394200" y="1327150"/>
          <a:ext cx="1123950" cy="32385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7</xdr:col>
      <xdr:colOff>495300</xdr:colOff>
      <xdr:row>7</xdr:row>
      <xdr:rowOff>63500</xdr:rowOff>
    </xdr:from>
    <xdr:to>
      <xdr:col>9</xdr:col>
      <xdr:colOff>139700</xdr:colOff>
      <xdr:row>8</xdr:row>
      <xdr:rowOff>114300</xdr:rowOff>
    </xdr:to>
    <xdr:sp macro="" textlink="">
      <xdr:nvSpPr>
        <xdr:cNvPr id="42" name="Rektangel 41">
          <a:extLst>
            <a:ext uri="{FF2B5EF4-FFF2-40B4-BE49-F238E27FC236}">
              <a16:creationId xmlns:a16="http://schemas.microsoft.com/office/drawing/2014/main" id="{60CFD64C-FFE6-438A-B65F-9200BDE100D8}"/>
            </a:ext>
          </a:extLst>
        </xdr:cNvPr>
        <xdr:cNvSpPr/>
      </xdr:nvSpPr>
      <xdr:spPr>
        <a:xfrm>
          <a:off x="6350000" y="1758950"/>
          <a:ext cx="863600" cy="241300"/>
        </a:xfrm>
        <a:prstGeom prst="rect">
          <a:avLst/>
        </a:prstGeom>
        <a:solidFill>
          <a:srgbClr val="FFFF00">
            <a:alpha val="25000"/>
          </a:srgbClr>
        </a:solidFill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v-SE" sz="1100"/>
        </a:p>
      </xdr:txBody>
    </xdr:sp>
    <xdr:clientData/>
  </xdr:twoCellAnchor>
  <xdr:twoCellAnchor>
    <xdr:from>
      <xdr:col>9</xdr:col>
      <xdr:colOff>0</xdr:colOff>
      <xdr:row>3</xdr:row>
      <xdr:rowOff>133350</xdr:rowOff>
    </xdr:from>
    <xdr:to>
      <xdr:col>9</xdr:col>
      <xdr:colOff>577850</xdr:colOff>
      <xdr:row>5</xdr:row>
      <xdr:rowOff>88900</xdr:rowOff>
    </xdr:to>
    <xdr:cxnSp macro="">
      <xdr:nvCxnSpPr>
        <xdr:cNvPr id="43" name="Rak pilkoppling 42">
          <a:extLst>
            <a:ext uri="{FF2B5EF4-FFF2-40B4-BE49-F238E27FC236}">
              <a16:creationId xmlns:a16="http://schemas.microsoft.com/office/drawing/2014/main" id="{8627CFB4-E976-4149-B9E1-7AD8AFB1A2BD}"/>
            </a:ext>
          </a:extLst>
        </xdr:cNvPr>
        <xdr:cNvCxnSpPr/>
      </xdr:nvCxnSpPr>
      <xdr:spPr>
        <a:xfrm flipH="1">
          <a:off x="5378450" y="869950"/>
          <a:ext cx="577850" cy="4127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349250</xdr:colOff>
      <xdr:row>6</xdr:row>
      <xdr:rowOff>107950</xdr:rowOff>
    </xdr:from>
    <xdr:to>
      <xdr:col>9</xdr:col>
      <xdr:colOff>38100</xdr:colOff>
      <xdr:row>10</xdr:row>
      <xdr:rowOff>44450</xdr:rowOff>
    </xdr:to>
    <xdr:cxnSp macro="">
      <xdr:nvCxnSpPr>
        <xdr:cNvPr id="44" name="Rak pilkoppling 43">
          <a:extLst>
            <a:ext uri="{FF2B5EF4-FFF2-40B4-BE49-F238E27FC236}">
              <a16:creationId xmlns:a16="http://schemas.microsoft.com/office/drawing/2014/main" id="{1F46BE24-4C98-4EBD-B36F-2673AA045304}"/>
            </a:ext>
          </a:extLst>
        </xdr:cNvPr>
        <xdr:cNvCxnSpPr/>
      </xdr:nvCxnSpPr>
      <xdr:spPr>
        <a:xfrm flipH="1" flipV="1">
          <a:off x="4857750" y="1530350"/>
          <a:ext cx="558800" cy="8509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37</xdr:row>
      <xdr:rowOff>196851</xdr:rowOff>
    </xdr:from>
    <xdr:to>
      <xdr:col>10</xdr:col>
      <xdr:colOff>374650</xdr:colOff>
      <xdr:row>44</xdr:row>
      <xdr:rowOff>1</xdr:rowOff>
    </xdr:to>
    <xdr:pic>
      <xdr:nvPicPr>
        <xdr:cNvPr id="77" name="Bildobjekt 76">
          <a:extLst>
            <a:ext uri="{FF2B5EF4-FFF2-40B4-BE49-F238E27FC236}">
              <a16:creationId xmlns:a16="http://schemas.microsoft.com/office/drawing/2014/main" id="{0D1C46B8-5B3A-7FFD-D140-5F4935C90B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24" r="9436"/>
        <a:stretch/>
      </xdr:blipFill>
      <xdr:spPr>
        <a:xfrm>
          <a:off x="3898900" y="8705851"/>
          <a:ext cx="2463800" cy="1403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0C92-50A6-4AE0-9D54-4F5E1F93D7A8}">
  <dimension ref="A1:L165"/>
  <sheetViews>
    <sheetView showGridLines="0" showRowColHeaders="0" showRuler="0" zoomScaleNormal="100" workbookViewId="0">
      <selection activeCell="P10" sqref="P10"/>
    </sheetView>
  </sheetViews>
  <sheetFormatPr defaultRowHeight="15"/>
  <cols>
    <col min="1" max="1" width="3.5703125" customWidth="1"/>
  </cols>
  <sheetData>
    <row r="1" spans="1:12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</row>
    <row r="2" spans="1:12">
      <c r="A2" s="54"/>
      <c r="B2" t="s">
        <v>0</v>
      </c>
      <c r="L2" s="55"/>
    </row>
    <row r="3" spans="1:12" ht="15.75" thickBot="1">
      <c r="A3" s="54"/>
      <c r="L3" s="55"/>
    </row>
    <row r="4" spans="1:12">
      <c r="A4" s="54"/>
      <c r="B4" s="86"/>
      <c r="C4" s="87" t="s">
        <v>1</v>
      </c>
      <c r="E4" s="79" t="s">
        <v>2</v>
      </c>
      <c r="F4" s="80"/>
      <c r="G4" s="80"/>
      <c r="H4" s="80"/>
      <c r="I4" s="80"/>
      <c r="J4" s="81"/>
      <c r="L4" s="55"/>
    </row>
    <row r="5" spans="1:12" ht="15.75" thickBot="1">
      <c r="A5" s="54"/>
      <c r="B5" s="21"/>
      <c r="C5" s="87" t="s">
        <v>3</v>
      </c>
      <c r="E5" s="82" t="s">
        <v>4</v>
      </c>
      <c r="F5" s="83"/>
      <c r="G5" s="83"/>
      <c r="H5" s="83"/>
      <c r="I5" s="83"/>
      <c r="J5" s="84"/>
      <c r="L5" s="55"/>
    </row>
    <row r="6" spans="1:12">
      <c r="A6" s="54"/>
      <c r="L6" s="55"/>
    </row>
    <row r="7" spans="1:12">
      <c r="A7" s="54"/>
      <c r="B7" s="6" t="s">
        <v>5</v>
      </c>
      <c r="L7" s="55"/>
    </row>
    <row r="8" spans="1:12">
      <c r="A8" s="54"/>
      <c r="B8" t="s">
        <v>6</v>
      </c>
      <c r="L8" s="55"/>
    </row>
    <row r="9" spans="1:12">
      <c r="A9" s="54"/>
      <c r="B9" t="s">
        <v>7</v>
      </c>
      <c r="L9" s="55"/>
    </row>
    <row r="10" spans="1:12">
      <c r="A10" s="54"/>
      <c r="L10" s="55"/>
    </row>
    <row r="11" spans="1:12">
      <c r="A11" s="54"/>
      <c r="B11" s="6" t="s">
        <v>8</v>
      </c>
      <c r="L11" s="55"/>
    </row>
    <row r="12" spans="1:12">
      <c r="A12" s="54"/>
      <c r="B12" t="s">
        <v>9</v>
      </c>
      <c r="L12" s="55"/>
    </row>
    <row r="13" spans="1:12">
      <c r="A13" s="54"/>
      <c r="B13" t="s">
        <v>10</v>
      </c>
      <c r="L13" s="55"/>
    </row>
    <row r="14" spans="1:12">
      <c r="A14" s="54"/>
      <c r="L14" s="55"/>
    </row>
    <row r="15" spans="1:12">
      <c r="A15" s="54"/>
      <c r="B15" s="6" t="s">
        <v>11</v>
      </c>
      <c r="L15" s="55"/>
    </row>
    <row r="16" spans="1:12">
      <c r="A16" s="54"/>
      <c r="B16" t="s">
        <v>12</v>
      </c>
      <c r="L16" s="55"/>
    </row>
    <row r="17" spans="1:12">
      <c r="A17" s="54"/>
      <c r="B17" t="s">
        <v>13</v>
      </c>
      <c r="L17" s="55"/>
    </row>
    <row r="18" spans="1:12">
      <c r="A18" s="54"/>
      <c r="L18" s="55"/>
    </row>
    <row r="19" spans="1:12">
      <c r="A19" s="54"/>
      <c r="B19" s="6" t="s">
        <v>14</v>
      </c>
      <c r="C19" s="6"/>
      <c r="D19" s="6"/>
      <c r="E19" s="6"/>
      <c r="F19" s="6"/>
      <c r="G19" s="6"/>
      <c r="H19" s="6"/>
      <c r="L19" s="55"/>
    </row>
    <row r="20" spans="1:12" ht="15.75" thickBot="1">
      <c r="A20" s="54"/>
      <c r="B20" s="6" t="s">
        <v>15</v>
      </c>
      <c r="C20" s="6"/>
      <c r="D20" s="6"/>
      <c r="E20" s="6"/>
      <c r="F20" s="6"/>
      <c r="G20" s="6"/>
      <c r="H20" s="6"/>
      <c r="L20" s="55"/>
    </row>
    <row r="21" spans="1:12">
      <c r="A21" s="54"/>
      <c r="B21" s="51"/>
      <c r="C21" s="52"/>
      <c r="D21" s="52"/>
      <c r="E21" s="52"/>
      <c r="F21" s="52"/>
      <c r="G21" s="52"/>
      <c r="H21" s="52"/>
      <c r="I21" s="52"/>
      <c r="J21" s="53"/>
      <c r="L21" s="55"/>
    </row>
    <row r="22" spans="1:12">
      <c r="A22" s="54"/>
      <c r="B22" s="54"/>
      <c r="J22" s="55"/>
      <c r="L22" s="55"/>
    </row>
    <row r="23" spans="1:12">
      <c r="A23" s="54"/>
      <c r="B23" s="54"/>
      <c r="C23" s="6" t="s">
        <v>16</v>
      </c>
      <c r="J23" s="55"/>
      <c r="L23" s="55"/>
    </row>
    <row r="24" spans="1:12">
      <c r="A24" s="54"/>
      <c r="B24" s="54"/>
      <c r="C24" t="s">
        <v>17</v>
      </c>
      <c r="J24" s="55"/>
      <c r="L24" s="55"/>
    </row>
    <row r="25" spans="1:12">
      <c r="A25" s="54"/>
      <c r="B25" s="54"/>
      <c r="C25" t="s">
        <v>18</v>
      </c>
      <c r="J25" s="55"/>
      <c r="L25" s="55"/>
    </row>
    <row r="26" spans="1:12">
      <c r="A26" s="54"/>
      <c r="B26" s="54"/>
      <c r="J26" s="55"/>
      <c r="L26" s="55"/>
    </row>
    <row r="27" spans="1:12">
      <c r="A27" s="54"/>
      <c r="B27" s="54"/>
      <c r="J27" s="55"/>
      <c r="L27" s="55"/>
    </row>
    <row r="28" spans="1:12">
      <c r="A28" s="54"/>
      <c r="B28" s="54"/>
      <c r="J28" s="55"/>
      <c r="L28" s="55"/>
    </row>
    <row r="29" spans="1:12">
      <c r="A29" s="54"/>
      <c r="B29" s="54"/>
      <c r="J29" s="55"/>
      <c r="L29" s="55"/>
    </row>
    <row r="30" spans="1:12" ht="15.75" thickBot="1">
      <c r="A30" s="54"/>
      <c r="B30" s="56"/>
      <c r="C30" s="57"/>
      <c r="D30" s="57"/>
      <c r="E30" s="57"/>
      <c r="F30" s="57"/>
      <c r="G30" s="57"/>
      <c r="H30" s="57"/>
      <c r="I30" s="57"/>
      <c r="J30" s="58"/>
      <c r="L30" s="55"/>
    </row>
    <row r="31" spans="1:12" ht="15.75" thickBot="1">
      <c r="A31" s="54"/>
      <c r="L31" s="55"/>
    </row>
    <row r="32" spans="1:12">
      <c r="A32" s="54"/>
      <c r="B32" s="51"/>
      <c r="C32" s="52"/>
      <c r="D32" s="52"/>
      <c r="E32" s="52"/>
      <c r="F32" s="52"/>
      <c r="G32" s="52"/>
      <c r="H32" s="52"/>
      <c r="I32" s="52"/>
      <c r="J32" s="53"/>
      <c r="L32" s="55"/>
    </row>
    <row r="33" spans="1:12">
      <c r="A33" s="54"/>
      <c r="B33" s="54"/>
      <c r="C33" s="6" t="s">
        <v>19</v>
      </c>
      <c r="J33" s="55"/>
      <c r="L33" s="55"/>
    </row>
    <row r="34" spans="1:12">
      <c r="A34" s="54"/>
      <c r="B34" s="54"/>
      <c r="C34" t="s">
        <v>20</v>
      </c>
      <c r="F34" s="50">
        <f>IF(PostningsMax!C3="Välj från lista","",PostningsMax!C17/2)</f>
        <v>4.25</v>
      </c>
      <c r="G34" s="88" t="s">
        <v>21</v>
      </c>
      <c r="J34" s="55"/>
      <c r="L34" s="55"/>
    </row>
    <row r="35" spans="1:12">
      <c r="A35" s="54"/>
      <c r="B35" s="54"/>
      <c r="C35" t="s">
        <v>22</v>
      </c>
      <c r="G35" s="21">
        <f>IF(PostningsMax!C3="Välj från lista","",PostningsMax!C9/2)</f>
        <v>3</v>
      </c>
      <c r="J35" s="55"/>
      <c r="L35" s="55"/>
    </row>
    <row r="36" spans="1:12">
      <c r="A36" s="54"/>
      <c r="B36" s="54"/>
      <c r="C36" t="s">
        <v>23</v>
      </c>
      <c r="G36" s="89" t="s">
        <v>24</v>
      </c>
      <c r="J36" s="55"/>
      <c r="L36" s="55"/>
    </row>
    <row r="37" spans="1:12">
      <c r="A37" s="54"/>
      <c r="B37" s="54"/>
      <c r="C37" t="s">
        <v>25</v>
      </c>
      <c r="J37" s="55"/>
      <c r="L37" s="55"/>
    </row>
    <row r="38" spans="1:12">
      <c r="A38" s="54"/>
      <c r="B38" s="54"/>
      <c r="C38" t="s">
        <v>26</v>
      </c>
      <c r="J38" s="55"/>
      <c r="L38" s="55"/>
    </row>
    <row r="39" spans="1:12">
      <c r="A39" s="54"/>
      <c r="B39" s="54"/>
      <c r="C39" t="s">
        <v>27</v>
      </c>
      <c r="J39" s="55"/>
      <c r="L39" s="55"/>
    </row>
    <row r="40" spans="1:12">
      <c r="A40" s="54"/>
      <c r="B40" s="54"/>
      <c r="C40" t="s">
        <v>28</v>
      </c>
      <c r="J40" s="55"/>
      <c r="L40" s="55"/>
    </row>
    <row r="41" spans="1:12">
      <c r="A41" s="54"/>
      <c r="B41" s="54"/>
      <c r="C41" t="s">
        <v>29</v>
      </c>
      <c r="J41" s="55"/>
      <c r="L41" s="55"/>
    </row>
    <row r="42" spans="1:12">
      <c r="A42" s="54"/>
      <c r="B42" s="54"/>
      <c r="J42" s="55"/>
      <c r="L42" s="55"/>
    </row>
    <row r="43" spans="1:12">
      <c r="A43" s="54"/>
      <c r="B43" s="54"/>
      <c r="J43" s="55"/>
      <c r="L43" s="55"/>
    </row>
    <row r="44" spans="1:12">
      <c r="A44" s="54"/>
      <c r="B44" s="54"/>
      <c r="J44" s="55"/>
      <c r="L44" s="55"/>
    </row>
    <row r="45" spans="1:12">
      <c r="A45" s="54"/>
      <c r="B45" s="54"/>
      <c r="J45" s="55"/>
      <c r="L45" s="55"/>
    </row>
    <row r="46" spans="1:12">
      <c r="A46" s="54"/>
      <c r="B46" s="54"/>
      <c r="J46" s="55"/>
      <c r="L46" s="55"/>
    </row>
    <row r="47" spans="1:12">
      <c r="A47" s="54"/>
      <c r="B47" s="54"/>
      <c r="J47" s="55"/>
      <c r="L47" s="55"/>
    </row>
    <row r="48" spans="1:12">
      <c r="A48" s="54"/>
      <c r="B48" s="54"/>
      <c r="J48" s="55"/>
      <c r="L48" s="55"/>
    </row>
    <row r="49" spans="1:12">
      <c r="A49" s="54"/>
      <c r="B49" s="54"/>
      <c r="J49" s="55"/>
      <c r="L49" s="55"/>
    </row>
    <row r="50" spans="1:12" ht="15.75" thickBot="1">
      <c r="A50" s="54"/>
      <c r="B50" s="56"/>
      <c r="C50" s="57"/>
      <c r="D50" s="57"/>
      <c r="E50" s="57"/>
      <c r="F50" s="57"/>
      <c r="G50" s="57"/>
      <c r="H50" s="57"/>
      <c r="I50" s="57"/>
      <c r="J50" s="58"/>
      <c r="L50" s="55"/>
    </row>
    <row r="51" spans="1:12">
      <c r="A51" s="54"/>
      <c r="L51" s="55"/>
    </row>
    <row r="52" spans="1:12">
      <c r="A52" s="54"/>
      <c r="L52" s="55"/>
    </row>
    <row r="53" spans="1:12">
      <c r="A53" s="54"/>
      <c r="L53" s="55"/>
    </row>
    <row r="54" spans="1:12">
      <c r="A54" s="54"/>
      <c r="L54" s="55"/>
    </row>
    <row r="55" spans="1:12" ht="15.75" thickBo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8"/>
    </row>
    <row r="56" spans="1:12" ht="15.75" thickBot="1">
      <c r="A56" s="5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3"/>
    </row>
    <row r="57" spans="1:12">
      <c r="A57" s="54"/>
      <c r="B57" s="51"/>
      <c r="C57" s="52"/>
      <c r="D57" s="52"/>
      <c r="E57" s="52"/>
      <c r="F57" s="52"/>
      <c r="G57" s="52"/>
      <c r="H57" s="52"/>
      <c r="I57" s="52"/>
      <c r="J57" s="53"/>
      <c r="L57" s="55"/>
    </row>
    <row r="58" spans="1:12">
      <c r="A58" s="54"/>
      <c r="B58" s="54"/>
      <c r="C58" s="6" t="s">
        <v>30</v>
      </c>
      <c r="J58" s="55"/>
      <c r="L58" s="55"/>
    </row>
    <row r="59" spans="1:12">
      <c r="A59" s="54"/>
      <c r="B59" s="54"/>
      <c r="C59" t="s">
        <v>31</v>
      </c>
      <c r="J59" s="55"/>
      <c r="L59" s="55"/>
    </row>
    <row r="60" spans="1:12">
      <c r="A60" s="54"/>
      <c r="B60" s="54"/>
      <c r="C60" t="s">
        <v>32</v>
      </c>
      <c r="F60" s="50">
        <f>IF(PostningsMax!C3="Välj från lista","",PostningsMax!C9/2+PostningsMax!C17/2)</f>
        <v>7.25</v>
      </c>
      <c r="J60" s="55"/>
      <c r="L60" s="55"/>
    </row>
    <row r="61" spans="1:12">
      <c r="A61" s="54"/>
      <c r="B61" s="54"/>
      <c r="C61" t="s">
        <v>33</v>
      </c>
      <c r="F61" s="21" t="s">
        <v>34</v>
      </c>
      <c r="G61" s="21">
        <f>PostningsMax!C9</f>
        <v>6</v>
      </c>
      <c r="J61" s="55"/>
      <c r="L61" s="55"/>
    </row>
    <row r="62" spans="1:12">
      <c r="A62" s="54"/>
      <c r="B62" s="54"/>
      <c r="C62" t="s">
        <v>35</v>
      </c>
      <c r="G62" s="89" t="s">
        <v>36</v>
      </c>
      <c r="J62" s="55"/>
      <c r="L62" s="55"/>
    </row>
    <row r="63" spans="1:12">
      <c r="A63" s="54"/>
      <c r="B63" s="54"/>
      <c r="C63" t="s">
        <v>37</v>
      </c>
      <c r="J63" s="55"/>
      <c r="L63" s="55"/>
    </row>
    <row r="64" spans="1:12">
      <c r="A64" s="54"/>
      <c r="B64" s="54"/>
      <c r="J64" s="55"/>
      <c r="L64" s="55"/>
    </row>
    <row r="65" spans="1:12">
      <c r="A65" s="54"/>
      <c r="B65" s="54"/>
      <c r="C65" t="s">
        <v>28</v>
      </c>
      <c r="J65" s="55"/>
      <c r="L65" s="55"/>
    </row>
    <row r="66" spans="1:12">
      <c r="A66" s="54"/>
      <c r="B66" s="54"/>
      <c r="C66" t="s">
        <v>29</v>
      </c>
      <c r="J66" s="55"/>
      <c r="L66" s="55"/>
    </row>
    <row r="67" spans="1:12">
      <c r="A67" s="54"/>
      <c r="B67" s="54"/>
      <c r="J67" s="55"/>
      <c r="L67" s="55"/>
    </row>
    <row r="68" spans="1:12">
      <c r="A68" s="54"/>
      <c r="B68" s="54"/>
      <c r="J68" s="55"/>
      <c r="L68" s="55"/>
    </row>
    <row r="69" spans="1:12">
      <c r="A69" s="54"/>
      <c r="B69" s="54"/>
      <c r="J69" s="55"/>
      <c r="L69" s="55"/>
    </row>
    <row r="70" spans="1:12">
      <c r="A70" s="54"/>
      <c r="B70" s="54"/>
      <c r="J70" s="55"/>
      <c r="L70" s="55"/>
    </row>
    <row r="71" spans="1:12">
      <c r="A71" s="54"/>
      <c r="B71" s="54"/>
      <c r="J71" s="55"/>
      <c r="L71" s="55"/>
    </row>
    <row r="72" spans="1:12">
      <c r="A72" s="54"/>
      <c r="B72" s="54"/>
      <c r="J72" s="55"/>
      <c r="L72" s="55"/>
    </row>
    <row r="73" spans="1:12">
      <c r="A73" s="54"/>
      <c r="B73" s="54"/>
      <c r="J73" s="55"/>
      <c r="L73" s="55"/>
    </row>
    <row r="74" spans="1:12">
      <c r="A74" s="54"/>
      <c r="B74" s="54"/>
      <c r="J74" s="55"/>
      <c r="L74" s="55"/>
    </row>
    <row r="75" spans="1:12" ht="15.75" thickBot="1">
      <c r="A75" s="54"/>
      <c r="B75" s="56"/>
      <c r="C75" s="57"/>
      <c r="D75" s="57"/>
      <c r="E75" s="57"/>
      <c r="F75" s="57"/>
      <c r="G75" s="57"/>
      <c r="H75" s="57"/>
      <c r="I75" s="57"/>
      <c r="J75" s="58"/>
      <c r="L75" s="55"/>
    </row>
    <row r="76" spans="1:12" ht="15.75" thickBot="1">
      <c r="A76" s="54"/>
      <c r="L76" s="55"/>
    </row>
    <row r="77" spans="1:12">
      <c r="A77" s="54"/>
      <c r="B77" s="51"/>
      <c r="C77" s="52"/>
      <c r="D77" s="52"/>
      <c r="E77" s="52"/>
      <c r="F77" s="52"/>
      <c r="G77" s="52"/>
      <c r="H77" s="52"/>
      <c r="I77" s="52"/>
      <c r="J77" s="53"/>
      <c r="L77" s="55"/>
    </row>
    <row r="78" spans="1:12">
      <c r="A78" s="54"/>
      <c r="B78" s="54"/>
      <c r="C78" s="6" t="s">
        <v>38</v>
      </c>
      <c r="J78" s="55"/>
      <c r="L78" s="55"/>
    </row>
    <row r="79" spans="1:12">
      <c r="A79" s="54"/>
      <c r="B79" s="54"/>
      <c r="C79" t="s">
        <v>39</v>
      </c>
      <c r="J79" s="55"/>
      <c r="L79" s="55"/>
    </row>
    <row r="80" spans="1:12">
      <c r="A80" s="54"/>
      <c r="B80" s="54"/>
      <c r="C80" t="s">
        <v>20</v>
      </c>
      <c r="G80" s="50">
        <f>IF(PostningsMax!C3="Välj från lista","",PostningsMax!C18/2)</f>
        <v>3.875</v>
      </c>
      <c r="J80" s="60">
        <f>IF(PostningsMax!C3="Välj från lista","",PostningsMax!C10/2)</f>
        <v>3.875</v>
      </c>
      <c r="L80" s="55"/>
    </row>
    <row r="81" spans="1:12">
      <c r="A81" s="54"/>
      <c r="B81" s="54"/>
      <c r="C81" t="s">
        <v>40</v>
      </c>
      <c r="G81" s="18" t="s">
        <v>41</v>
      </c>
      <c r="J81" s="59" t="s">
        <v>42</v>
      </c>
      <c r="L81" s="55"/>
    </row>
    <row r="82" spans="1:12">
      <c r="A82" s="54"/>
      <c r="B82" s="54"/>
      <c r="C82" t="s">
        <v>23</v>
      </c>
      <c r="J82" s="55"/>
      <c r="L82" s="55"/>
    </row>
    <row r="83" spans="1:12">
      <c r="A83" s="54"/>
      <c r="B83" s="54"/>
      <c r="C83" t="s">
        <v>25</v>
      </c>
      <c r="J83" s="55"/>
      <c r="L83" s="55"/>
    </row>
    <row r="84" spans="1:12">
      <c r="A84" s="54"/>
      <c r="B84" s="54"/>
      <c r="C84" t="s">
        <v>43</v>
      </c>
      <c r="J84" s="55"/>
      <c r="L84" s="55"/>
    </row>
    <row r="85" spans="1:12">
      <c r="A85" s="54"/>
      <c r="B85" s="54"/>
      <c r="C85" t="s">
        <v>27</v>
      </c>
      <c r="J85" s="55"/>
      <c r="L85" s="55"/>
    </row>
    <row r="86" spans="1:12">
      <c r="A86" s="54"/>
      <c r="B86" s="54"/>
      <c r="J86" s="55"/>
      <c r="L86" s="55"/>
    </row>
    <row r="87" spans="1:12">
      <c r="A87" s="54"/>
      <c r="B87" s="54"/>
      <c r="C87" t="s">
        <v>28</v>
      </c>
      <c r="J87" s="55"/>
      <c r="L87" s="55"/>
    </row>
    <row r="88" spans="1:12">
      <c r="A88" s="54"/>
      <c r="B88" s="54"/>
      <c r="C88" t="s">
        <v>44</v>
      </c>
      <c r="J88" s="55"/>
      <c r="L88" s="55"/>
    </row>
    <row r="89" spans="1:12">
      <c r="A89" s="54"/>
      <c r="B89" s="54"/>
      <c r="J89" s="55"/>
      <c r="L89" s="55"/>
    </row>
    <row r="90" spans="1:12">
      <c r="A90" s="54"/>
      <c r="B90" s="54"/>
      <c r="J90" s="55"/>
      <c r="L90" s="55"/>
    </row>
    <row r="91" spans="1:12">
      <c r="A91" s="54"/>
      <c r="B91" s="54"/>
      <c r="J91" s="55"/>
      <c r="L91" s="55"/>
    </row>
    <row r="92" spans="1:12">
      <c r="A92" s="54"/>
      <c r="B92" s="54"/>
      <c r="J92" s="55"/>
      <c r="L92" s="55"/>
    </row>
    <row r="93" spans="1:12">
      <c r="A93" s="54"/>
      <c r="B93" s="54"/>
      <c r="J93" s="55"/>
      <c r="L93" s="55"/>
    </row>
    <row r="94" spans="1:12">
      <c r="A94" s="54"/>
      <c r="B94" s="54"/>
      <c r="J94" s="55"/>
      <c r="L94" s="55"/>
    </row>
    <row r="95" spans="1:12">
      <c r="A95" s="54"/>
      <c r="B95" s="54"/>
      <c r="J95" s="55"/>
      <c r="L95" s="55"/>
    </row>
    <row r="96" spans="1:12">
      <c r="A96" s="54"/>
      <c r="B96" s="54"/>
      <c r="J96" s="55"/>
      <c r="L96" s="55"/>
    </row>
    <row r="97" spans="1:12">
      <c r="A97" s="54"/>
      <c r="B97" s="54"/>
      <c r="J97" s="55"/>
      <c r="L97" s="55"/>
    </row>
    <row r="98" spans="1:12" ht="15.75" thickBot="1">
      <c r="A98" s="54"/>
      <c r="B98" s="56"/>
      <c r="C98" s="57"/>
      <c r="D98" s="57"/>
      <c r="E98" s="57"/>
      <c r="F98" s="57"/>
      <c r="G98" s="57"/>
      <c r="H98" s="57"/>
      <c r="I98" s="57"/>
      <c r="J98" s="58"/>
      <c r="L98" s="55"/>
    </row>
    <row r="99" spans="1:12">
      <c r="A99" s="54"/>
      <c r="L99" s="55"/>
    </row>
    <row r="100" spans="1:12">
      <c r="A100" s="54"/>
      <c r="L100" s="55"/>
    </row>
    <row r="101" spans="1:12">
      <c r="A101" s="54"/>
      <c r="L101" s="55"/>
    </row>
    <row r="102" spans="1:12">
      <c r="A102" s="54"/>
      <c r="L102" s="55"/>
    </row>
    <row r="103" spans="1:12">
      <c r="A103" s="54"/>
      <c r="L103" s="55"/>
    </row>
    <row r="104" spans="1:12">
      <c r="A104" s="54"/>
      <c r="L104" s="55"/>
    </row>
    <row r="105" spans="1:12">
      <c r="A105" s="54"/>
      <c r="L105" s="55"/>
    </row>
    <row r="106" spans="1:12">
      <c r="A106" s="54"/>
      <c r="L106" s="55"/>
    </row>
    <row r="107" spans="1:12">
      <c r="A107" s="54"/>
      <c r="L107" s="55"/>
    </row>
    <row r="108" spans="1:12">
      <c r="A108" s="54"/>
      <c r="L108" s="55"/>
    </row>
    <row r="109" spans="1:12">
      <c r="A109" s="54"/>
      <c r="L109" s="55"/>
    </row>
    <row r="110" spans="1:12" ht="15.75" thickBot="1">
      <c r="A110" s="56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8"/>
    </row>
    <row r="111" spans="1:12" ht="15.75" thickBot="1">
      <c r="A111" s="51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3"/>
    </row>
    <row r="112" spans="1:12">
      <c r="A112" s="54"/>
      <c r="B112" s="51"/>
      <c r="C112" s="52"/>
      <c r="D112" s="52"/>
      <c r="E112" s="52"/>
      <c r="F112" s="52"/>
      <c r="G112" s="52"/>
      <c r="H112" s="52"/>
      <c r="I112" s="52"/>
      <c r="J112" s="53"/>
      <c r="L112" s="55"/>
    </row>
    <row r="113" spans="1:12">
      <c r="A113" s="54"/>
      <c r="B113" s="54"/>
      <c r="C113" s="6" t="s">
        <v>45</v>
      </c>
      <c r="J113" s="55"/>
      <c r="L113" s="55"/>
    </row>
    <row r="114" spans="1:12">
      <c r="A114" s="54"/>
      <c r="B114" s="54"/>
      <c r="C114" t="s">
        <v>31</v>
      </c>
      <c r="J114" s="55"/>
      <c r="L114" s="55"/>
    </row>
    <row r="115" spans="1:12">
      <c r="A115" s="54"/>
      <c r="B115" s="54"/>
      <c r="C115" t="s">
        <v>32</v>
      </c>
      <c r="J115" s="55"/>
      <c r="L115" s="55"/>
    </row>
    <row r="116" spans="1:12">
      <c r="A116" s="54"/>
      <c r="B116" s="54"/>
      <c r="C116" t="s">
        <v>46</v>
      </c>
      <c r="F116" s="61">
        <f>IF(PostningsMax!C3="Välj från lista","",PostningsMax!C10/2+PostningsMax!C18/2)</f>
        <v>7.75</v>
      </c>
      <c r="I116" s="61">
        <f>PostningsMax!C10</f>
        <v>7.75</v>
      </c>
      <c r="J116" s="55"/>
      <c r="L116" s="55"/>
    </row>
    <row r="117" spans="1:12">
      <c r="A117" s="54"/>
      <c r="B117" s="54"/>
      <c r="C117" t="s">
        <v>47</v>
      </c>
      <c r="F117" s="18" t="s">
        <v>48</v>
      </c>
      <c r="I117" s="18" t="s">
        <v>49</v>
      </c>
      <c r="J117" s="55"/>
      <c r="L117" s="55"/>
    </row>
    <row r="118" spans="1:12">
      <c r="A118" s="54"/>
      <c r="B118" s="54"/>
      <c r="C118" t="s">
        <v>50</v>
      </c>
      <c r="J118" s="55"/>
      <c r="L118" s="55"/>
    </row>
    <row r="119" spans="1:12">
      <c r="A119" s="54"/>
      <c r="B119" s="54"/>
      <c r="J119" s="55"/>
      <c r="L119" s="55"/>
    </row>
    <row r="120" spans="1:12">
      <c r="A120" s="54"/>
      <c r="B120" s="54"/>
      <c r="C120" t="s">
        <v>51</v>
      </c>
      <c r="J120" s="55"/>
      <c r="L120" s="55"/>
    </row>
    <row r="121" spans="1:12">
      <c r="A121" s="54"/>
      <c r="B121" s="54"/>
      <c r="C121" t="s">
        <v>52</v>
      </c>
      <c r="J121" s="55"/>
      <c r="L121" s="55"/>
    </row>
    <row r="122" spans="1:12">
      <c r="A122" s="54"/>
      <c r="B122" s="54"/>
      <c r="C122" t="s">
        <v>53</v>
      </c>
      <c r="J122" s="55"/>
      <c r="L122" s="55"/>
    </row>
    <row r="123" spans="1:12">
      <c r="A123" s="54"/>
      <c r="B123" s="54"/>
      <c r="J123" s="55"/>
      <c r="L123" s="55"/>
    </row>
    <row r="124" spans="1:12">
      <c r="A124" s="54"/>
      <c r="B124" s="54"/>
      <c r="J124" s="55"/>
      <c r="L124" s="55"/>
    </row>
    <row r="125" spans="1:12">
      <c r="A125" s="54"/>
      <c r="B125" s="54"/>
      <c r="J125" s="55"/>
      <c r="L125" s="55"/>
    </row>
    <row r="126" spans="1:12">
      <c r="A126" s="54"/>
      <c r="B126" s="54"/>
      <c r="J126" s="55"/>
      <c r="L126" s="55"/>
    </row>
    <row r="127" spans="1:12">
      <c r="A127" s="54"/>
      <c r="B127" s="54"/>
      <c r="J127" s="55"/>
      <c r="L127" s="55"/>
    </row>
    <row r="128" spans="1:12">
      <c r="A128" s="54"/>
      <c r="B128" s="54"/>
      <c r="J128" s="55"/>
      <c r="L128" s="55"/>
    </row>
    <row r="129" spans="1:12">
      <c r="A129" s="54"/>
      <c r="B129" s="54"/>
      <c r="J129" s="55"/>
      <c r="L129" s="55"/>
    </row>
    <row r="130" spans="1:12">
      <c r="A130" s="54"/>
      <c r="B130" s="54"/>
      <c r="J130" s="55"/>
      <c r="L130" s="55"/>
    </row>
    <row r="131" spans="1:12">
      <c r="A131" s="54"/>
      <c r="B131" s="54"/>
      <c r="J131" s="55"/>
      <c r="L131" s="55"/>
    </row>
    <row r="132" spans="1:12" ht="15.75" thickBot="1">
      <c r="A132" s="54"/>
      <c r="B132" s="56"/>
      <c r="C132" s="57"/>
      <c r="D132" s="57"/>
      <c r="E132" s="57"/>
      <c r="F132" s="57" t="s">
        <v>54</v>
      </c>
      <c r="G132" s="57"/>
      <c r="H132" s="57"/>
      <c r="I132" s="57"/>
      <c r="J132" s="58"/>
      <c r="L132" s="55"/>
    </row>
    <row r="133" spans="1:12">
      <c r="A133" s="54"/>
      <c r="L133" s="55"/>
    </row>
    <row r="134" spans="1:12">
      <c r="A134" s="54"/>
      <c r="L134" s="55"/>
    </row>
    <row r="135" spans="1:12">
      <c r="A135" s="54"/>
      <c r="L135" s="55"/>
    </row>
    <row r="136" spans="1:12">
      <c r="A136" s="54"/>
      <c r="L136" s="55"/>
    </row>
    <row r="137" spans="1:12">
      <c r="A137" s="54"/>
      <c r="L137" s="55"/>
    </row>
    <row r="138" spans="1:12">
      <c r="A138" s="54"/>
      <c r="L138" s="55"/>
    </row>
    <row r="139" spans="1:12">
      <c r="A139" s="54"/>
      <c r="L139" s="55"/>
    </row>
    <row r="140" spans="1:12">
      <c r="A140" s="54"/>
      <c r="L140" s="55"/>
    </row>
    <row r="141" spans="1:12">
      <c r="A141" s="54"/>
      <c r="L141" s="55"/>
    </row>
    <row r="142" spans="1:12">
      <c r="A142" s="54"/>
      <c r="L142" s="55"/>
    </row>
    <row r="143" spans="1:12">
      <c r="A143" s="54"/>
      <c r="L143" s="55"/>
    </row>
    <row r="144" spans="1:12">
      <c r="A144" s="54"/>
      <c r="L144" s="55"/>
    </row>
    <row r="145" spans="1:12">
      <c r="A145" s="54"/>
      <c r="L145" s="55"/>
    </row>
    <row r="146" spans="1:12">
      <c r="A146" s="54"/>
      <c r="L146" s="55"/>
    </row>
    <row r="147" spans="1:12">
      <c r="A147" s="54"/>
      <c r="L147" s="55"/>
    </row>
    <row r="148" spans="1:12">
      <c r="A148" s="54"/>
      <c r="L148" s="55"/>
    </row>
    <row r="149" spans="1:12">
      <c r="A149" s="54"/>
      <c r="L149" s="55"/>
    </row>
    <row r="150" spans="1:12">
      <c r="A150" s="54"/>
      <c r="L150" s="55"/>
    </row>
    <row r="151" spans="1:12">
      <c r="A151" s="54"/>
      <c r="L151" s="55"/>
    </row>
    <row r="152" spans="1:12">
      <c r="A152" s="54"/>
      <c r="L152" s="55"/>
    </row>
    <row r="153" spans="1:12">
      <c r="A153" s="54"/>
      <c r="L153" s="55"/>
    </row>
    <row r="154" spans="1:12">
      <c r="A154" s="54"/>
      <c r="L154" s="55"/>
    </row>
    <row r="155" spans="1:12">
      <c r="A155" s="54"/>
      <c r="L155" s="55"/>
    </row>
    <row r="156" spans="1:12">
      <c r="A156" s="54"/>
      <c r="L156" s="55"/>
    </row>
    <row r="157" spans="1:12">
      <c r="A157" s="54"/>
      <c r="L157" s="55"/>
    </row>
    <row r="158" spans="1:12">
      <c r="A158" s="54"/>
      <c r="L158" s="55"/>
    </row>
    <row r="159" spans="1:12">
      <c r="A159" s="54"/>
      <c r="L159" s="55"/>
    </row>
    <row r="160" spans="1:12">
      <c r="A160" s="54"/>
      <c r="L160" s="55"/>
    </row>
    <row r="161" spans="1:12">
      <c r="A161" s="54"/>
      <c r="L161" s="55"/>
    </row>
    <row r="162" spans="1:12">
      <c r="A162" s="54"/>
      <c r="L162" s="55"/>
    </row>
    <row r="163" spans="1:12">
      <c r="A163" s="54"/>
      <c r="L163" s="55"/>
    </row>
    <row r="164" spans="1:12">
      <c r="A164" s="54"/>
      <c r="L164" s="55"/>
    </row>
    <row r="165" spans="1:12" ht="15.75" thickBot="1">
      <c r="A165" s="56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8"/>
    </row>
  </sheetData>
  <sheetProtection algorithmName="SHA-512" hashValue="AhgQ/GpiXBGT7CD4RKR/Eikm6WRnCmUuPKpFoHBsp7UasVl2oN39OaienObCIvHQucql8W9cWeQgbMiysuojLQ==" saltValue="LREesoxqKiEB7yHzh14Sqg==" spinCount="100000" sheet="1" objects="1" scenarios="1" selectLockedCells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BA5C-0DC2-4057-A545-7D47D69BABE8}">
  <dimension ref="B2:M16"/>
  <sheetViews>
    <sheetView showGridLines="0" showRowColHeaders="0" zoomScaleNormal="100" workbookViewId="0">
      <selection activeCell="C5" sqref="C5"/>
    </sheetView>
  </sheetViews>
  <sheetFormatPr defaultRowHeight="15"/>
  <cols>
    <col min="2" max="2" width="18.28515625" bestFit="1" customWidth="1"/>
    <col min="3" max="3" width="11.85546875" bestFit="1" customWidth="1"/>
    <col min="4" max="4" width="3" customWidth="1"/>
    <col min="11" max="11" width="10.7109375" bestFit="1" customWidth="1"/>
  </cols>
  <sheetData>
    <row r="2" spans="2:13" ht="15.75" thickBot="1"/>
    <row r="3" spans="2:13" ht="15.75" thickBot="1">
      <c r="B3" s="98" t="s">
        <v>55</v>
      </c>
      <c r="C3" s="99"/>
      <c r="D3" s="99"/>
      <c r="E3" s="99"/>
      <c r="F3" s="100"/>
      <c r="I3" s="43">
        <f>C5</f>
        <v>7</v>
      </c>
      <c r="K3" s="5" t="s">
        <v>56</v>
      </c>
    </row>
    <row r="4" spans="2:13" ht="15.75" thickBot="1">
      <c r="B4" s="22" t="s">
        <v>57</v>
      </c>
      <c r="C4" s="103" t="s">
        <v>58</v>
      </c>
      <c r="D4" s="104"/>
      <c r="E4" s="103" t="s">
        <v>59</v>
      </c>
      <c r="F4" s="105"/>
      <c r="I4" s="4" t="s">
        <v>60</v>
      </c>
      <c r="L4" s="77">
        <f>C6</f>
        <v>9.4500000000000011</v>
      </c>
      <c r="M4" t="s">
        <v>61</v>
      </c>
    </row>
    <row r="5" spans="2:13">
      <c r="B5" s="72" t="s">
        <v>62</v>
      </c>
      <c r="C5" s="73">
        <v>7</v>
      </c>
      <c r="D5" s="74" t="s">
        <v>63</v>
      </c>
      <c r="E5" s="37">
        <f>IF(C5="Välj från lista","",C5*25.4)</f>
        <v>177.79999999999998</v>
      </c>
      <c r="F5" s="75" t="s">
        <v>64</v>
      </c>
      <c r="L5" s="78">
        <f>E6</f>
        <v>24.003000000000004</v>
      </c>
      <c r="M5" t="s">
        <v>65</v>
      </c>
    </row>
    <row r="6" spans="2:13">
      <c r="B6" s="23" t="s">
        <v>66</v>
      </c>
      <c r="C6" s="76">
        <f>IF(C5="Välj från lista","",_xlfn.FLOOR.MATH(SQRT((C5)^2+(C5)^2))*1.05)</f>
        <v>9.4500000000000011</v>
      </c>
      <c r="D6" s="13" t="s">
        <v>63</v>
      </c>
      <c r="E6" s="71">
        <f>IF(C5="Välj från lista","",C6*2.54)</f>
        <v>24.003000000000004</v>
      </c>
      <c r="F6" s="24" t="s">
        <v>65</v>
      </c>
      <c r="L6" s="3" t="s">
        <v>67</v>
      </c>
    </row>
    <row r="7" spans="2:13" ht="15.75" thickBot="1">
      <c r="B7" s="38" t="s">
        <v>68</v>
      </c>
      <c r="C7" s="39">
        <f>IF(C5="Välj från lista","",_xlfn.FLOOR.MATH(SQRT((C5)^2+(C5)^2)))</f>
        <v>9</v>
      </c>
      <c r="D7" s="40" t="s">
        <v>63</v>
      </c>
      <c r="E7" s="41">
        <f>IF(C5="Välj från lista","",C7*2.54)</f>
        <v>22.86</v>
      </c>
      <c r="F7" s="42" t="s">
        <v>65</v>
      </c>
    </row>
    <row r="8" spans="2:13">
      <c r="L8" s="5" t="s">
        <v>69</v>
      </c>
    </row>
    <row r="11" spans="2:13">
      <c r="K11" s="3" t="s">
        <v>70</v>
      </c>
    </row>
    <row r="13" spans="2:13">
      <c r="K13" s="77">
        <f>C7</f>
        <v>9</v>
      </c>
      <c r="L13" t="s">
        <v>61</v>
      </c>
    </row>
    <row r="14" spans="2:13">
      <c r="K14" s="78">
        <f>E7</f>
        <v>22.86</v>
      </c>
      <c r="L14" t="s">
        <v>65</v>
      </c>
    </row>
    <row r="15" spans="2:13">
      <c r="I15" t="s">
        <v>71</v>
      </c>
      <c r="K15" s="3" t="s">
        <v>72</v>
      </c>
    </row>
    <row r="16" spans="2:13">
      <c r="G16" t="s">
        <v>73</v>
      </c>
    </row>
  </sheetData>
  <sheetProtection selectLockedCells="1"/>
  <protectedRanges>
    <protectedRange sqref="C5" name="Område1"/>
  </protectedRanges>
  <mergeCells count="3">
    <mergeCell ref="B3:F3"/>
    <mergeCell ref="C4:D4"/>
    <mergeCell ref="E4:F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01F8B2-9758-45C8-889E-16D557E36BDC}">
          <x14:formula1>
            <xm:f>Data!$N$2:$N$15</xm:f>
          </x14:formula1>
          <xm:sqref>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CD61-F939-4B24-8E00-C2ACAA144AEE}">
  <dimension ref="B1:O65"/>
  <sheetViews>
    <sheetView showGridLines="0" tabSelected="1" topLeftCell="I39" zoomScale="89" zoomScaleNormal="89" workbookViewId="0">
      <selection activeCell="C3" sqref="C3"/>
    </sheetView>
  </sheetViews>
  <sheetFormatPr defaultRowHeight="15"/>
  <cols>
    <col min="2" max="2" width="23.7109375" bestFit="1" customWidth="1"/>
    <col min="3" max="3" width="12.28515625" bestFit="1" customWidth="1"/>
    <col min="4" max="4" width="3.42578125" customWidth="1"/>
    <col min="5" max="5" width="4" customWidth="1"/>
    <col min="6" max="6" width="8" customWidth="1"/>
    <col min="7" max="7" width="8.7109375" customWidth="1"/>
    <col min="8" max="8" width="15.5703125" customWidth="1"/>
    <col min="9" max="9" width="8.42578125" customWidth="1"/>
    <col min="10" max="10" width="5.140625" customWidth="1"/>
    <col min="12" max="12" width="8.7109375" customWidth="1"/>
    <col min="15" max="15" width="6.85546875" customWidth="1"/>
  </cols>
  <sheetData>
    <row r="1" spans="2:15" ht="15.75" thickBot="1">
      <c r="I1" t="s">
        <v>74</v>
      </c>
    </row>
    <row r="2" spans="2:15" ht="15.75" thickBot="1">
      <c r="B2" s="22" t="s">
        <v>57</v>
      </c>
      <c r="C2" s="103" t="s">
        <v>58</v>
      </c>
      <c r="D2" s="104"/>
      <c r="E2" s="103" t="s">
        <v>59</v>
      </c>
      <c r="F2" s="105"/>
      <c r="I2" t="s">
        <v>75</v>
      </c>
      <c r="L2" s="18">
        <f>C9</f>
        <v>6</v>
      </c>
      <c r="N2" s="5" t="s">
        <v>56</v>
      </c>
    </row>
    <row r="3" spans="2:15" ht="15.75" thickBot="1">
      <c r="B3" s="28" t="s">
        <v>76</v>
      </c>
      <c r="C3" s="85">
        <v>9.75</v>
      </c>
      <c r="D3" s="29" t="s">
        <v>63</v>
      </c>
      <c r="E3" s="30">
        <f>IF(C3="Välj från lista","",C3*25.4)</f>
        <v>247.64999999999998</v>
      </c>
      <c r="F3" s="31" t="s">
        <v>64</v>
      </c>
      <c r="L3" s="4" t="s">
        <v>60</v>
      </c>
      <c r="O3" s="20">
        <f>IF(C3="Välj från lista","",C3)</f>
        <v>9.75</v>
      </c>
    </row>
    <row r="4" spans="2:15">
      <c r="G4" s="2"/>
      <c r="O4" t="s">
        <v>77</v>
      </c>
    </row>
    <row r="6" spans="2:15" ht="15.75" thickBot="1"/>
    <row r="7" spans="2:15" ht="15.75" thickBot="1">
      <c r="B7" s="98" t="s">
        <v>78</v>
      </c>
      <c r="C7" s="99"/>
      <c r="D7" s="99"/>
      <c r="E7" s="99"/>
      <c r="F7" s="100"/>
      <c r="O7" s="5" t="s">
        <v>69</v>
      </c>
    </row>
    <row r="8" spans="2:15" ht="15.75" thickBot="1">
      <c r="B8" s="22" t="s">
        <v>57</v>
      </c>
      <c r="C8" s="103" t="s">
        <v>58</v>
      </c>
      <c r="D8" s="104"/>
      <c r="E8" s="103" t="s">
        <v>59</v>
      </c>
      <c r="F8" s="105"/>
      <c r="I8" s="19">
        <f>C10</f>
        <v>7.75</v>
      </c>
      <c r="J8" s="5" t="s">
        <v>79</v>
      </c>
    </row>
    <row r="9" spans="2:15">
      <c r="B9" s="23" t="s">
        <v>62</v>
      </c>
      <c r="C9" s="8">
        <f>IF(C3="Välj från lista","",_xlfn.FLOOR.MATH(SQRT((C3/2)^2+(C3/2)^2)))</f>
        <v>6</v>
      </c>
      <c r="D9" s="13" t="s">
        <v>63</v>
      </c>
      <c r="E9" s="11">
        <f>IF(C3="Välj från lista","",C9*25.4)</f>
        <v>152.39999999999998</v>
      </c>
      <c r="F9" s="24" t="s">
        <v>64</v>
      </c>
    </row>
    <row r="10" spans="2:15" ht="15.75" thickBot="1">
      <c r="B10" s="25" t="s">
        <v>80</v>
      </c>
      <c r="C10" s="9" cm="1">
        <f t="array" ref="C10">IF(C3="Välj från lista","",_xlfn.IFS(AND(Data!E4&gt;=2,Data!E4&lt;2.25),2,AND(Data!E4&gt;=2.25,Data!E4&lt;3.25),2.25,AND(Data!E4&gt;=3.25,Data!E4&lt;3.5),3.25,AND(Data!E4&gt;=3.5,Data!E4&lt;4.25),3.5,AND(Data!E4&gt;=4.25,Data!E4&lt;4.5),4.25,AND(Data!E4&gt;=4.5,Data!E4&lt;4.75),4.5,AND(Data!E4&gt;=4.75,Data!E4&lt;5.5),4.75,AND(Data!E4&gt;=5.5,Data!E4&lt;5.75),5.5,AND(Data!E4&gt;=5.75,Data!E4&lt;6),5.75,AND(Data!E4&gt;=6,Data!E4&lt;6.5),6,AND(Data!E4&gt;=6.5,Data!E4&lt;6.75),6.5,AND(Data!E4&gt;=6.75,Data!E4&lt;7),6.75,AND(Data!E4&gt;=7,Data!E4&lt;7.25),7,AND(Data!E4&gt;=7.25,Data!E4&lt;7.75),7.25,AND(Data!E4&gt;=7.75,Data!E4&lt;8),7.75,AND(Data!E4&gt;=8,Data!E4&lt;8.25),8,AND(Data!E4&gt;=8.25,Data!E4&lt;8.5),8.25,AND(Data!E4&gt;=8.5,Data!E4&lt;8.75),8.5,AND(Data!E4&gt;=8.75,Data!E4&lt;9),8.75,AND(Data!E4&gt;=9,Data!E4&lt;9.25),9,AND(Data!E4&gt;=9.25,Data!E4&lt;9.5),9.25,AND(Data!E4&gt;=9.5,Data!E4&lt;9.75),9.5,AND(Data!E4&gt;=9.75,Data!E4&lt;10),9.75,AND(Data!E4&gt;=10,Data!E4&lt;10.25),10,AND(Data!E4&gt;=10.25,Data!E4&lt;10.5),10.25,AND(Data!E4&gt;=10.5,Data!E4&lt;10.75),10.5,AND(Data!E4&gt;=10.75,Data!E4&lt;11),10.75,AND(Data!E4&gt;=11,Data!E4&lt;11.25),11,AND(Data!E4&gt;=11.25,Data!E4&lt;11.5),11.25,AND(Data!E4&gt;=11.5,Data!E4&lt;11.75),11.5,AND(Data!E4&gt;=11.75,Data!E4&lt;12),11.75,AND(Data!E4&gt;=12,Data!E4&lt;12.25),12,AND(Data!E4&gt;=12.25,Data!E4&lt;12.5),12.25,AND(Data!E4&gt;=12.5,Data!E4&lt;12.75),12.5,AND(Data!E4&gt;=12.75,Data!E4&lt;13),12.75,AND(Data!E4&gt;=13,Data!E4&lt;13.25),13,AND(Data!E4&gt;=13.25,Data!E4&lt;13.5),13.25,AND(Data!E4&gt;=13.5,Data!E4&lt;13.75),13.5,AND(Data!E4&gt;=13.75,Data!E4&lt;14),13.75,AND(Data!E4&gt;=14,Data!E4&lt;14.25),14,AND(Data!E4&gt;=14.25,Data!E4&lt;14.5),14.25,AND(Data!E4&gt;=14.5,Data!E4&lt;14.75),14.5,AND(Data!E4&gt;=14.75,Data!E4&lt;15),14.75,AND(Data!E4&gt;=15,Data!E4&lt;15.25),15))</f>
        <v>7.75</v>
      </c>
      <c r="D10" s="14" t="s">
        <v>63</v>
      </c>
      <c r="E10" s="12">
        <f>IF(C3="Välj från lista","",Data!E4*25.4)</f>
        <v>197.82998872169696</v>
      </c>
      <c r="F10" s="26" t="s">
        <v>64</v>
      </c>
      <c r="N10" s="3" t="s">
        <v>70</v>
      </c>
    </row>
    <row r="11" spans="2:15" ht="15.75" thickTop="1">
      <c r="B11" s="27" t="s">
        <v>81</v>
      </c>
      <c r="C11" s="10">
        <f>IF(C3="Välj från lista","",VLOOKUP(C10,Data!G3:I45,3,TRUE))</f>
        <v>1</v>
      </c>
      <c r="D11" s="15" t="s">
        <v>82</v>
      </c>
      <c r="E11" s="90" t="s">
        <v>70</v>
      </c>
      <c r="F11" s="91"/>
    </row>
    <row r="12" spans="2:15" ht="15.75" thickBot="1">
      <c r="B12" s="25" t="s">
        <v>83</v>
      </c>
      <c r="C12" s="47">
        <f>IF(C3="Välj från lista","",VLOOKUP(C10,Data!G3:I45,2,TRUE))</f>
        <v>3</v>
      </c>
      <c r="D12" s="14" t="s">
        <v>82</v>
      </c>
      <c r="E12" s="92"/>
      <c r="F12" s="93"/>
      <c r="N12" t="s">
        <v>71</v>
      </c>
    </row>
    <row r="13" spans="2:15" ht="15.75" thickTop="1">
      <c r="B13" s="44" t="s">
        <v>81</v>
      </c>
      <c r="C13" s="45" cm="1">
        <f t="array" ref="C13">IF(C3="Välj från lista","",_xlfn.IFS(AND(Data!B3&lt;1),0,AND(Data!B3&gt;=1,Data!B3&lt;2),2,AND(Data!B3&gt;=2,Data!B3&lt;3.75),0,AND(Data!B3&gt;=3.75,Data!B3&lt;4.75),2))</f>
        <v>0</v>
      </c>
      <c r="D13" s="46" t="s">
        <v>82</v>
      </c>
      <c r="E13" s="94" t="s">
        <v>84</v>
      </c>
      <c r="F13" s="95"/>
      <c r="I13" t="s">
        <v>74</v>
      </c>
    </row>
    <row r="14" spans="2:15" ht="15.75" thickBot="1">
      <c r="B14" s="25" t="s">
        <v>83</v>
      </c>
      <c r="C14" s="47" cm="1">
        <f t="array" ref="C14">IF(C3="Välj från lista","",_xlfn.IFS(AND(Data!B3&lt;2),0,AND(Data!B3&gt;=2,Data!B3&lt;4.5),2,AND(Data!B3&gt;=4.5,Data!B3&lt;6.75),4,AND(Data!B3&gt;=6.75,Data!B3&lt;11),6))</f>
        <v>0</v>
      </c>
      <c r="D14" s="48" t="s">
        <v>82</v>
      </c>
      <c r="E14" s="96"/>
      <c r="F14" s="97"/>
      <c r="I14" t="s">
        <v>85</v>
      </c>
      <c r="M14" t="s">
        <v>86</v>
      </c>
    </row>
    <row r="15" spans="2:15" ht="15.75" thickTop="1">
      <c r="B15" s="44" t="s">
        <v>81</v>
      </c>
      <c r="C15" s="45" cm="1">
        <f t="array" ref="C15">IF(C3="Välj från lista","",_xlfn.IFS(AND(Data!B4&lt;1),0,AND(Data!B4&gt;=1,Data!B4&lt;2),2,AND(Data!B4&gt;=2,Data!B4&lt;3.75),0,AND(Data!B4&gt;=3.75,Data!B4&lt;4.75),2))</f>
        <v>2</v>
      </c>
      <c r="D15" s="46" t="s">
        <v>82</v>
      </c>
      <c r="E15" s="94" t="s">
        <v>87</v>
      </c>
      <c r="F15" s="95"/>
      <c r="L15" s="50">
        <f>C17</f>
        <v>8.5</v>
      </c>
    </row>
    <row r="16" spans="2:15" ht="15.75" thickBot="1">
      <c r="B16" s="25" t="s">
        <v>83</v>
      </c>
      <c r="C16" s="47" cm="1">
        <f t="array" ref="C16">IF(C3="Välj från lista","",_xlfn.IFS(AND(Data!B4&lt;2),0,AND(Data!B4&gt;=2,Data!B4&lt;4.5),2,AND(Data!B4&gt;=4.5,Data!B4&lt;6.75),4,AND(Data!B4&gt;=6.75,Data!B4&lt;11),6))</f>
        <v>0</v>
      </c>
      <c r="D16" s="48" t="s">
        <v>82</v>
      </c>
      <c r="E16" s="96"/>
      <c r="F16" s="97"/>
      <c r="L16" s="4" t="s">
        <v>88</v>
      </c>
    </row>
    <row r="17" spans="2:14" ht="15.75" thickTop="1">
      <c r="B17" s="23" t="s">
        <v>89</v>
      </c>
      <c r="C17" s="45">
        <f>IF(C3="Välj från lista","",C9+1.25*C15+2.25*C16)</f>
        <v>8.5</v>
      </c>
      <c r="D17" s="13" t="s">
        <v>63</v>
      </c>
      <c r="E17" s="11">
        <f>IF(C3="Välj från lista","",C17*25.4)</f>
        <v>215.89999999999998</v>
      </c>
      <c r="F17" s="24" t="s">
        <v>64</v>
      </c>
      <c r="H17" s="7"/>
    </row>
    <row r="18" spans="2:14" ht="15.75" thickBot="1">
      <c r="B18" s="25" t="s">
        <v>90</v>
      </c>
      <c r="C18" s="9">
        <f>IF(C3="Välj från lista","",C10+1.25*C13+2.25*C14)</f>
        <v>7.75</v>
      </c>
      <c r="D18" s="14" t="s">
        <v>63</v>
      </c>
      <c r="E18" s="12">
        <f>IF(C3="Välj från lista","",C18*25.4)</f>
        <v>196.85</v>
      </c>
      <c r="F18" s="26" t="s">
        <v>64</v>
      </c>
      <c r="H18" s="7"/>
    </row>
    <row r="19" spans="2:14" ht="15.75" thickTop="1">
      <c r="H19" s="7"/>
    </row>
    <row r="20" spans="2:14">
      <c r="H20" s="7"/>
    </row>
    <row r="21" spans="2:14">
      <c r="I21" s="19">
        <f>C18</f>
        <v>7.75</v>
      </c>
      <c r="J21" s="5" t="s">
        <v>91</v>
      </c>
    </row>
    <row r="22" spans="2:14">
      <c r="H22" s="7"/>
    </row>
    <row r="23" spans="2:14">
      <c r="H23" s="7"/>
    </row>
    <row r="24" spans="2:14">
      <c r="H24" s="7"/>
    </row>
    <row r="25" spans="2:14" ht="15.75" thickBot="1">
      <c r="H25" s="7"/>
    </row>
    <row r="26" spans="2:14">
      <c r="H26" s="51"/>
      <c r="I26" s="52"/>
      <c r="J26" s="52"/>
      <c r="K26" s="52"/>
      <c r="L26" s="52"/>
      <c r="M26" s="52"/>
      <c r="N26" s="53"/>
    </row>
    <row r="27" spans="2:14" ht="14.1" customHeight="1">
      <c r="H27" s="63"/>
      <c r="N27" s="55"/>
    </row>
    <row r="28" spans="2:14">
      <c r="H28" s="54"/>
      <c r="I28" s="50">
        <f>IF(PostningsMax!C3="Välj från lista","",PostningsMax!C17/2)</f>
        <v>4.25</v>
      </c>
      <c r="J28" s="5" t="s">
        <v>21</v>
      </c>
      <c r="N28" s="55"/>
    </row>
    <row r="29" spans="2:14">
      <c r="H29" s="54"/>
      <c r="J29" s="18">
        <f>IF(PostningsMax!C3="Välj från lista","",PostningsMax!C9/2)</f>
        <v>3</v>
      </c>
      <c r="N29" s="55"/>
    </row>
    <row r="30" spans="2:14">
      <c r="H30" s="54"/>
      <c r="J30" s="3" t="s">
        <v>24</v>
      </c>
      <c r="N30" s="55"/>
    </row>
    <row r="31" spans="2:14">
      <c r="H31" s="54"/>
      <c r="N31" s="55"/>
    </row>
    <row r="32" spans="2:14">
      <c r="H32" s="54"/>
      <c r="N32" s="55"/>
    </row>
    <row r="33" spans="8:14">
      <c r="H33" s="54"/>
      <c r="N33" s="55"/>
    </row>
    <row r="34" spans="8:14">
      <c r="H34" s="54"/>
      <c r="N34" s="55"/>
    </row>
    <row r="35" spans="8:14">
      <c r="H35" s="54"/>
      <c r="N35" s="55"/>
    </row>
    <row r="36" spans="8:14">
      <c r="H36" s="62"/>
      <c r="N36" s="55"/>
    </row>
    <row r="37" spans="8:14">
      <c r="H37" s="62"/>
      <c r="N37" s="55"/>
    </row>
    <row r="38" spans="8:14">
      <c r="H38" s="62"/>
      <c r="N38" s="55"/>
    </row>
    <row r="39" spans="8:14">
      <c r="H39" s="62"/>
      <c r="N39" s="55"/>
    </row>
    <row r="40" spans="8:14">
      <c r="H40" s="62"/>
      <c r="I40" s="50">
        <f>IF(PostningsMax!C3="Välj från lista","",PostningsMax!K9/2+PostningsMax!C17/2)</f>
        <v>4.25</v>
      </c>
      <c r="N40" s="55"/>
    </row>
    <row r="41" spans="8:14">
      <c r="H41" s="62"/>
      <c r="I41" t="s">
        <v>34</v>
      </c>
      <c r="J41" s="21">
        <f>PostningsMax!C9</f>
        <v>6</v>
      </c>
      <c r="N41" s="55"/>
    </row>
    <row r="42" spans="8:14">
      <c r="H42" s="62"/>
      <c r="J42" s="3" t="s">
        <v>36</v>
      </c>
      <c r="N42" s="55"/>
    </row>
    <row r="43" spans="8:14">
      <c r="H43" s="62"/>
      <c r="N43" s="55"/>
    </row>
    <row r="44" spans="8:14">
      <c r="H44" s="62"/>
      <c r="N44" s="55"/>
    </row>
    <row r="45" spans="8:14">
      <c r="H45" s="54"/>
      <c r="N45" s="55"/>
    </row>
    <row r="46" spans="8:14">
      <c r="H46" s="54"/>
      <c r="N46" s="55"/>
    </row>
    <row r="47" spans="8:14">
      <c r="H47" s="54"/>
      <c r="N47" s="55"/>
    </row>
    <row r="48" spans="8:14">
      <c r="H48" s="54"/>
      <c r="J48" s="50">
        <f>IF(PostningsMax!C3="Välj från lista","",PostningsMax!C18/2)</f>
        <v>3.875</v>
      </c>
      <c r="M48" s="61">
        <f>IF(PostningsMax!C3="Välj från lista","",PostningsMax!C10/2)</f>
        <v>3.875</v>
      </c>
      <c r="N48" s="55"/>
    </row>
    <row r="49" spans="8:14">
      <c r="H49" s="54"/>
      <c r="J49" s="4" t="s">
        <v>41</v>
      </c>
      <c r="M49" s="4" t="s">
        <v>42</v>
      </c>
      <c r="N49" s="55"/>
    </row>
    <row r="50" spans="8:14">
      <c r="H50" s="54"/>
      <c r="N50" s="55"/>
    </row>
    <row r="51" spans="8:14">
      <c r="H51" s="54"/>
      <c r="N51" s="55"/>
    </row>
    <row r="52" spans="8:14">
      <c r="H52" s="54"/>
      <c r="N52" s="55"/>
    </row>
    <row r="53" spans="8:14">
      <c r="H53" s="54"/>
      <c r="N53" s="55"/>
    </row>
    <row r="54" spans="8:14">
      <c r="H54" s="54"/>
      <c r="N54" s="55"/>
    </row>
    <row r="55" spans="8:14">
      <c r="H55" s="62"/>
      <c r="N55" s="55"/>
    </row>
    <row r="56" spans="8:14">
      <c r="H56" s="54"/>
      <c r="N56" s="55"/>
    </row>
    <row r="57" spans="8:14">
      <c r="H57" s="54"/>
      <c r="N57" s="55"/>
    </row>
    <row r="58" spans="8:14">
      <c r="H58" s="54"/>
      <c r="N58" s="55"/>
    </row>
    <row r="59" spans="8:14">
      <c r="H59" s="54"/>
      <c r="I59" s="61">
        <f>IF(PostningsMax!C3="Välj från lista","",PostningsMax!C10/2+PostningsMax!C18/2)</f>
        <v>7.75</v>
      </c>
      <c r="M59" s="19">
        <f>PostningsMax!C10</f>
        <v>7.75</v>
      </c>
      <c r="N59" s="55"/>
    </row>
    <row r="60" spans="8:14">
      <c r="H60" s="54"/>
      <c r="I60" s="4" t="s">
        <v>48</v>
      </c>
      <c r="M60" s="4" t="s">
        <v>49</v>
      </c>
      <c r="N60" s="55"/>
    </row>
    <row r="61" spans="8:14">
      <c r="H61" s="54"/>
      <c r="N61" s="55"/>
    </row>
    <row r="62" spans="8:14">
      <c r="H62" s="54"/>
      <c r="N62" s="55"/>
    </row>
    <row r="63" spans="8:14">
      <c r="H63" s="54"/>
      <c r="N63" s="55"/>
    </row>
    <row r="64" spans="8:14">
      <c r="H64" s="54"/>
      <c r="N64" s="55"/>
    </row>
    <row r="65" spans="8:14" ht="15.75" thickBot="1">
      <c r="H65" s="56"/>
      <c r="I65" s="57"/>
      <c r="J65" s="57"/>
      <c r="K65" s="57"/>
      <c r="L65" s="57"/>
      <c r="M65" s="57"/>
      <c r="N65" s="58"/>
    </row>
  </sheetData>
  <sheetProtection algorithmName="SHA-512" hashValue="YDEYTI4tjupHIjIXHZN8G/vmWzOOSUjmyqq4TExOMSR9HGE3t9W/r3IkdhVOAGN7LObU1ZaeD3mc8Fima5HA1A==" saltValue="uLqlOpvO9G4q+J6gvKEpNQ==" spinCount="100000" sheet="1" objects="1" scenarios="1" selectLockedCells="1"/>
  <protectedRanges>
    <protectedRange sqref="C3" name="Område1"/>
  </protectedRanges>
  <mergeCells count="8">
    <mergeCell ref="E11:F12"/>
    <mergeCell ref="E13:F14"/>
    <mergeCell ref="E15:F16"/>
    <mergeCell ref="C2:D2"/>
    <mergeCell ref="E2:F2"/>
    <mergeCell ref="C8:D8"/>
    <mergeCell ref="E8:F8"/>
    <mergeCell ref="B7:F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9CDDA7-18FF-4BEC-8AEA-9B26329730A6}">
          <x14:formula1>
            <xm:f>Data!$L$2:$L$71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E925-6EB7-409D-A6BE-F8CFCED467A2}">
  <dimension ref="A1:K44"/>
  <sheetViews>
    <sheetView showGridLines="0" workbookViewId="0">
      <selection activeCell="N41" sqref="N40:N41"/>
    </sheetView>
  </sheetViews>
  <sheetFormatPr defaultRowHeight="15"/>
  <cols>
    <col min="4" max="4" width="6.5703125" customWidth="1"/>
    <col min="7" max="7" width="5.5703125" customWidth="1"/>
    <col min="8" max="8" width="8.7109375" customWidth="1"/>
    <col min="9" max="9" width="12.5703125" customWidth="1"/>
    <col min="10" max="10" width="8.7109375" customWidth="1"/>
    <col min="11" max="11" width="11" customWidth="1"/>
    <col min="12" max="12" width="11.85546875" bestFit="1" customWidth="1"/>
  </cols>
  <sheetData>
    <row r="1" spans="1:11" ht="21.95" customHeight="1" thickBot="1">
      <c r="A1" s="32" t="s">
        <v>92</v>
      </c>
      <c r="B1" s="33"/>
      <c r="C1" s="33"/>
      <c r="D1" s="33"/>
      <c r="E1" s="101" t="s">
        <v>93</v>
      </c>
      <c r="F1" s="102"/>
      <c r="I1" s="4" t="s">
        <v>60</v>
      </c>
    </row>
    <row r="2" spans="1:11" ht="18" customHeight="1">
      <c r="A2" s="64">
        <v>2</v>
      </c>
      <c r="B2" s="65"/>
      <c r="C2" s="65"/>
      <c r="D2" s="65"/>
      <c r="E2" s="65"/>
      <c r="F2" s="66">
        <v>2</v>
      </c>
      <c r="K2" s="3" t="s">
        <v>69</v>
      </c>
    </row>
    <row r="3" spans="1:11" ht="18" customHeight="1">
      <c r="A3" s="34" t="s">
        <v>94</v>
      </c>
      <c r="B3" s="36"/>
      <c r="C3" s="36"/>
      <c r="D3" s="36"/>
      <c r="E3" s="36"/>
      <c r="F3" s="35">
        <v>2.25</v>
      </c>
    </row>
    <row r="4" spans="1:11" ht="18" customHeight="1">
      <c r="A4" s="67" t="s">
        <v>95</v>
      </c>
      <c r="B4" s="65"/>
      <c r="C4" s="65"/>
      <c r="D4" s="65"/>
      <c r="E4" s="65"/>
      <c r="F4" s="66">
        <v>3.25</v>
      </c>
      <c r="K4" t="s">
        <v>71</v>
      </c>
    </row>
    <row r="5" spans="1:11" ht="18" customHeight="1">
      <c r="A5" s="34" t="s">
        <v>96</v>
      </c>
      <c r="B5" s="36"/>
      <c r="C5" s="36"/>
      <c r="D5" s="36"/>
      <c r="E5" s="36"/>
      <c r="F5" s="35">
        <v>3.5</v>
      </c>
    </row>
    <row r="6" spans="1:11" ht="18" customHeight="1">
      <c r="A6" s="67" t="s">
        <v>97</v>
      </c>
      <c r="B6" s="65"/>
      <c r="C6" s="65"/>
      <c r="D6" s="65"/>
      <c r="E6" s="65"/>
      <c r="F6" s="66">
        <v>4.25</v>
      </c>
      <c r="G6" s="3" t="s">
        <v>79</v>
      </c>
    </row>
    <row r="7" spans="1:11" ht="18" customHeight="1">
      <c r="A7" s="34" t="s">
        <v>98</v>
      </c>
      <c r="B7" s="36"/>
      <c r="C7" s="36"/>
      <c r="D7" s="36"/>
      <c r="E7" s="36"/>
      <c r="F7" s="35">
        <v>4.5</v>
      </c>
    </row>
    <row r="8" spans="1:11" ht="18" customHeight="1">
      <c r="A8" s="67" t="s">
        <v>99</v>
      </c>
      <c r="B8" s="65"/>
      <c r="C8" s="65"/>
      <c r="D8" s="65"/>
      <c r="E8" s="65"/>
      <c r="F8" s="66">
        <v>4.75</v>
      </c>
      <c r="K8" s="5" t="s">
        <v>70</v>
      </c>
    </row>
    <row r="9" spans="1:11" ht="18" customHeight="1">
      <c r="A9" s="34" t="s">
        <v>100</v>
      </c>
      <c r="B9" s="36"/>
      <c r="C9" s="36"/>
      <c r="D9" s="36"/>
      <c r="E9" s="36"/>
      <c r="F9" s="35">
        <v>5.5</v>
      </c>
    </row>
    <row r="10" spans="1:11" ht="18" customHeight="1">
      <c r="A10" s="67" t="s">
        <v>101</v>
      </c>
      <c r="B10" s="65"/>
      <c r="C10" s="65"/>
      <c r="D10" s="65"/>
      <c r="E10" s="65"/>
      <c r="F10" s="66">
        <v>5.75</v>
      </c>
    </row>
    <row r="11" spans="1:11" ht="18" customHeight="1">
      <c r="A11" s="34" t="s">
        <v>102</v>
      </c>
      <c r="B11" s="36"/>
      <c r="C11" s="36"/>
      <c r="D11" s="36"/>
      <c r="E11" s="36"/>
      <c r="F11" s="35">
        <v>6</v>
      </c>
      <c r="H11" s="3" t="s">
        <v>56</v>
      </c>
      <c r="J11" t="s">
        <v>73</v>
      </c>
    </row>
    <row r="12" spans="1:11" ht="18" customHeight="1">
      <c r="A12" s="67" t="s">
        <v>103</v>
      </c>
      <c r="B12" s="65"/>
      <c r="C12" s="65"/>
      <c r="D12" s="65"/>
      <c r="E12" s="65"/>
      <c r="F12" s="66">
        <v>6.5</v>
      </c>
    </row>
    <row r="13" spans="1:11" ht="18" customHeight="1">
      <c r="A13" s="34" t="s">
        <v>104</v>
      </c>
      <c r="B13" s="36"/>
      <c r="C13" s="36"/>
      <c r="D13" s="36"/>
      <c r="E13" s="36"/>
      <c r="F13" s="35">
        <v>6.75</v>
      </c>
    </row>
    <row r="14" spans="1:11" ht="18" customHeight="1">
      <c r="A14" s="67" t="s">
        <v>105</v>
      </c>
      <c r="B14" s="65"/>
      <c r="C14" s="65"/>
      <c r="D14" s="65"/>
      <c r="E14" s="65"/>
      <c r="F14" s="66">
        <v>7</v>
      </c>
    </row>
    <row r="15" spans="1:11" ht="18" customHeight="1">
      <c r="A15" s="34" t="s">
        <v>106</v>
      </c>
      <c r="B15" s="36"/>
      <c r="C15" s="36"/>
      <c r="D15" s="36"/>
      <c r="E15" s="36"/>
      <c r="F15" s="35">
        <v>7.25</v>
      </c>
    </row>
    <row r="16" spans="1:11" ht="18" customHeight="1">
      <c r="A16" s="67" t="s">
        <v>107</v>
      </c>
      <c r="B16" s="65"/>
      <c r="C16" s="65"/>
      <c r="D16" s="65"/>
      <c r="E16" s="65"/>
      <c r="F16" s="66">
        <v>7.75</v>
      </c>
    </row>
    <row r="17" spans="1:6" ht="18" customHeight="1">
      <c r="A17" s="34" t="s">
        <v>108</v>
      </c>
      <c r="B17" s="36"/>
      <c r="C17" s="36"/>
      <c r="D17" s="36"/>
      <c r="E17" s="36"/>
      <c r="F17" s="35">
        <v>8</v>
      </c>
    </row>
    <row r="18" spans="1:6" ht="18" customHeight="1">
      <c r="A18" s="67" t="s">
        <v>109</v>
      </c>
      <c r="B18" s="65"/>
      <c r="C18" s="65"/>
      <c r="D18" s="65"/>
      <c r="E18" s="65"/>
      <c r="F18" s="66">
        <v>8.25</v>
      </c>
    </row>
    <row r="19" spans="1:6" ht="18" customHeight="1">
      <c r="A19" s="34" t="s">
        <v>110</v>
      </c>
      <c r="B19" s="36"/>
      <c r="C19" s="36"/>
      <c r="D19" s="36"/>
      <c r="E19" s="36"/>
      <c r="F19" s="35">
        <v>8.5</v>
      </c>
    </row>
    <row r="20" spans="1:6" ht="18" customHeight="1">
      <c r="A20" s="67" t="s">
        <v>111</v>
      </c>
      <c r="B20" s="65"/>
      <c r="C20" s="65"/>
      <c r="D20" s="65"/>
      <c r="E20" s="65"/>
      <c r="F20" s="66">
        <v>8.75</v>
      </c>
    </row>
    <row r="21" spans="1:6" ht="18" customHeight="1">
      <c r="A21" s="34" t="s">
        <v>112</v>
      </c>
      <c r="B21" s="36"/>
      <c r="C21" s="36"/>
      <c r="D21" s="36"/>
      <c r="E21" s="36"/>
      <c r="F21" s="35">
        <v>9</v>
      </c>
    </row>
    <row r="22" spans="1:6" ht="18" customHeight="1">
      <c r="A22" s="67" t="s">
        <v>113</v>
      </c>
      <c r="B22" s="65"/>
      <c r="C22" s="65"/>
      <c r="D22" s="65"/>
      <c r="E22" s="65"/>
      <c r="F22" s="66">
        <v>9.25</v>
      </c>
    </row>
    <row r="23" spans="1:6" ht="18" customHeight="1">
      <c r="A23" s="34" t="s">
        <v>114</v>
      </c>
      <c r="B23" s="36"/>
      <c r="C23" s="36"/>
      <c r="D23" s="36"/>
      <c r="E23" s="36"/>
      <c r="F23" s="35">
        <v>9.5</v>
      </c>
    </row>
    <row r="24" spans="1:6" ht="18" customHeight="1">
      <c r="A24" s="67" t="s">
        <v>115</v>
      </c>
      <c r="B24" s="65"/>
      <c r="C24" s="65"/>
      <c r="D24" s="65"/>
      <c r="E24" s="65"/>
      <c r="F24" s="66">
        <v>9.75</v>
      </c>
    </row>
    <row r="25" spans="1:6" ht="18" customHeight="1">
      <c r="A25" s="34" t="s">
        <v>116</v>
      </c>
      <c r="B25" s="36"/>
      <c r="C25" s="36"/>
      <c r="D25" s="36"/>
      <c r="E25" s="36"/>
      <c r="F25" s="35">
        <v>10</v>
      </c>
    </row>
    <row r="26" spans="1:6" ht="18" customHeight="1">
      <c r="A26" s="67" t="s">
        <v>117</v>
      </c>
      <c r="B26" s="65"/>
      <c r="C26" s="65"/>
      <c r="D26" s="65"/>
      <c r="E26" s="65"/>
      <c r="F26" s="66">
        <v>10.25</v>
      </c>
    </row>
    <row r="27" spans="1:6" ht="18" customHeight="1">
      <c r="A27" s="34" t="s">
        <v>118</v>
      </c>
      <c r="B27" s="36"/>
      <c r="C27" s="36"/>
      <c r="D27" s="36"/>
      <c r="E27" s="36"/>
      <c r="F27" s="35">
        <v>10.5</v>
      </c>
    </row>
    <row r="28" spans="1:6" ht="18" customHeight="1">
      <c r="A28" s="67" t="s">
        <v>119</v>
      </c>
      <c r="B28" s="65"/>
      <c r="C28" s="65"/>
      <c r="D28" s="65"/>
      <c r="E28" s="65"/>
      <c r="F28" s="66">
        <v>10.75</v>
      </c>
    </row>
    <row r="29" spans="1:6" ht="18" customHeight="1">
      <c r="A29" s="34" t="s">
        <v>120</v>
      </c>
      <c r="B29" s="36"/>
      <c r="C29" s="36"/>
      <c r="D29" s="36"/>
      <c r="E29" s="36"/>
      <c r="F29" s="35">
        <v>11</v>
      </c>
    </row>
    <row r="30" spans="1:6" ht="18" customHeight="1">
      <c r="A30" s="67" t="s">
        <v>121</v>
      </c>
      <c r="B30" s="65"/>
      <c r="C30" s="65"/>
      <c r="D30" s="65"/>
      <c r="E30" s="65"/>
      <c r="F30" s="66">
        <v>11.25</v>
      </c>
    </row>
    <row r="31" spans="1:6" ht="18" customHeight="1">
      <c r="A31" s="34" t="s">
        <v>122</v>
      </c>
      <c r="B31" s="36"/>
      <c r="C31" s="36"/>
      <c r="D31" s="36"/>
      <c r="E31" s="36"/>
      <c r="F31" s="35">
        <v>11.5</v>
      </c>
    </row>
    <row r="32" spans="1:6" ht="18" customHeight="1">
      <c r="A32" s="67" t="s">
        <v>123</v>
      </c>
      <c r="B32" s="65"/>
      <c r="C32" s="65"/>
      <c r="D32" s="65"/>
      <c r="E32" s="65"/>
      <c r="F32" s="66">
        <v>11.75</v>
      </c>
    </row>
    <row r="33" spans="1:6" ht="18" customHeight="1">
      <c r="A33" s="34" t="s">
        <v>124</v>
      </c>
      <c r="B33" s="36"/>
      <c r="C33" s="36"/>
      <c r="D33" s="36"/>
      <c r="E33" s="36"/>
      <c r="F33" s="35">
        <v>12.25</v>
      </c>
    </row>
    <row r="34" spans="1:6" ht="18" customHeight="1">
      <c r="A34" s="67" t="s">
        <v>125</v>
      </c>
      <c r="B34" s="65"/>
      <c r="C34" s="65"/>
      <c r="D34" s="65"/>
      <c r="E34" s="65"/>
      <c r="F34" s="66">
        <v>12.5</v>
      </c>
    </row>
    <row r="35" spans="1:6" ht="18" customHeight="1">
      <c r="A35" s="34" t="s">
        <v>126</v>
      </c>
      <c r="B35" s="36"/>
      <c r="C35" s="36"/>
      <c r="D35" s="36"/>
      <c r="E35" s="36"/>
      <c r="F35" s="35">
        <v>12.75</v>
      </c>
    </row>
    <row r="36" spans="1:6" ht="18" customHeight="1">
      <c r="A36" s="67" t="s">
        <v>127</v>
      </c>
      <c r="B36" s="65"/>
      <c r="C36" s="65"/>
      <c r="D36" s="65"/>
      <c r="E36" s="65"/>
      <c r="F36" s="66">
        <v>13</v>
      </c>
    </row>
    <row r="37" spans="1:6" ht="18" customHeight="1">
      <c r="A37" s="34" t="s">
        <v>128</v>
      </c>
      <c r="B37" s="36"/>
      <c r="C37" s="36"/>
      <c r="D37" s="36"/>
      <c r="E37" s="36"/>
      <c r="F37" s="35">
        <v>13.25</v>
      </c>
    </row>
    <row r="38" spans="1:6" ht="18" customHeight="1">
      <c r="A38" s="67" t="s">
        <v>129</v>
      </c>
      <c r="B38" s="65"/>
      <c r="C38" s="65"/>
      <c r="D38" s="65"/>
      <c r="E38" s="65"/>
      <c r="F38" s="66">
        <v>13.5</v>
      </c>
    </row>
    <row r="39" spans="1:6" ht="18" customHeight="1">
      <c r="A39" s="34" t="s">
        <v>130</v>
      </c>
      <c r="B39" s="36"/>
      <c r="C39" s="36"/>
      <c r="D39" s="36"/>
      <c r="E39" s="36"/>
      <c r="F39" s="35">
        <v>13.75</v>
      </c>
    </row>
    <row r="40" spans="1:6" ht="18" customHeight="1">
      <c r="A40" s="67" t="s">
        <v>131</v>
      </c>
      <c r="B40" s="65"/>
      <c r="C40" s="65"/>
      <c r="D40" s="65"/>
      <c r="E40" s="65"/>
      <c r="F40" s="66">
        <v>14</v>
      </c>
    </row>
    <row r="41" spans="1:6" ht="18" customHeight="1">
      <c r="A41" s="34" t="s">
        <v>132</v>
      </c>
      <c r="B41" s="36"/>
      <c r="C41" s="36"/>
      <c r="D41" s="36"/>
      <c r="E41" s="36"/>
      <c r="F41" s="35">
        <v>14.25</v>
      </c>
    </row>
    <row r="42" spans="1:6" ht="18" customHeight="1">
      <c r="A42" s="67" t="s">
        <v>133</v>
      </c>
      <c r="B42" s="65"/>
      <c r="C42" s="65"/>
      <c r="D42" s="65"/>
      <c r="E42" s="65"/>
      <c r="F42" s="66">
        <v>14.5</v>
      </c>
    </row>
    <row r="43" spans="1:6" ht="18" customHeight="1">
      <c r="A43" s="34" t="s">
        <v>134</v>
      </c>
      <c r="B43" s="36"/>
      <c r="C43" s="36"/>
      <c r="D43" s="36"/>
      <c r="E43" s="36"/>
      <c r="F43" s="35">
        <v>14.75</v>
      </c>
    </row>
    <row r="44" spans="1:6" ht="18" customHeight="1" thickBot="1">
      <c r="A44" s="68" t="s">
        <v>135</v>
      </c>
      <c r="B44" s="69"/>
      <c r="C44" s="69"/>
      <c r="D44" s="69"/>
      <c r="E44" s="69"/>
      <c r="F44" s="70">
        <v>15</v>
      </c>
    </row>
  </sheetData>
  <mergeCells count="1">
    <mergeCell ref="E1:F1"/>
  </mergeCells>
  <phoneticPr fontId="2" type="noConversion"/>
  <pageMargins left="0" right="0" top="0" bottom="0" header="0.11811023622047245" footer="0.1181102362204724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A612-E4BA-4197-9FF7-7FA2E37C9543}">
  <dimension ref="A1:N71"/>
  <sheetViews>
    <sheetView workbookViewId="0"/>
  </sheetViews>
  <sheetFormatPr defaultRowHeight="15"/>
  <cols>
    <col min="2" max="2" width="19.7109375" bestFit="1" customWidth="1"/>
    <col min="3" max="3" width="10.85546875" customWidth="1"/>
    <col min="4" max="4" width="8.7109375" style="49"/>
    <col min="5" max="5" width="16.85546875" bestFit="1" customWidth="1"/>
  </cols>
  <sheetData>
    <row r="1" spans="1:14">
      <c r="B1" t="s">
        <v>136</v>
      </c>
      <c r="E1" t="s">
        <v>136</v>
      </c>
    </row>
    <row r="2" spans="1:14">
      <c r="B2" t="s">
        <v>137</v>
      </c>
      <c r="E2" t="s">
        <v>70</v>
      </c>
      <c r="G2" s="6" t="s">
        <v>138</v>
      </c>
      <c r="H2" s="6" t="s">
        <v>139</v>
      </c>
      <c r="I2" s="6" t="s">
        <v>140</v>
      </c>
      <c r="L2" t="s">
        <v>141</v>
      </c>
      <c r="N2" t="s">
        <v>141</v>
      </c>
    </row>
    <row r="3" spans="1:14">
      <c r="A3" t="s">
        <v>142</v>
      </c>
      <c r="B3" s="1">
        <f>IF(PostningsMax!C3="Välj från lista","",(PostningsMax!C3-PostningsMax!C10-1)/2)</f>
        <v>0.5</v>
      </c>
      <c r="D3" s="49" t="s">
        <v>36</v>
      </c>
      <c r="E3" s="1">
        <f>IF(PostningsMax!C3="Välj från lista","",SQRT((PostningsMax!C3/2)^2+(PostningsMax!C3/2)^2))</f>
        <v>6.8942911165688381</v>
      </c>
      <c r="G3" s="7">
        <v>2</v>
      </c>
      <c r="H3">
        <v>1</v>
      </c>
      <c r="I3">
        <v>0</v>
      </c>
      <c r="L3" s="1">
        <v>3</v>
      </c>
      <c r="N3">
        <v>2</v>
      </c>
    </row>
    <row r="4" spans="1:14">
      <c r="A4" t="s">
        <v>143</v>
      </c>
      <c r="B4" s="1">
        <f>IF(PostningsMax!C3="Välj från lista","",(PostningsMax!C3-PostningsMax!C9-1)/2)</f>
        <v>1.375</v>
      </c>
      <c r="D4" s="49" t="s">
        <v>49</v>
      </c>
      <c r="E4" s="1">
        <f>IF(PostningsMax!C3="Välj från lista","",(SQRT((PostningsMax!C3/2)^2+(PostningsMax!C3/2)^2))+(E3-PostningsMax!C9))</f>
        <v>7.7885822331376762</v>
      </c>
      <c r="G4" s="7">
        <v>2.25</v>
      </c>
      <c r="H4">
        <v>0</v>
      </c>
      <c r="I4">
        <v>2</v>
      </c>
      <c r="L4" s="1">
        <v>3.25</v>
      </c>
      <c r="N4">
        <v>3</v>
      </c>
    </row>
    <row r="5" spans="1:14">
      <c r="G5" s="7">
        <v>3.25</v>
      </c>
      <c r="H5">
        <v>1</v>
      </c>
      <c r="I5">
        <v>1</v>
      </c>
      <c r="L5" s="1">
        <v>3.5</v>
      </c>
      <c r="N5">
        <v>4</v>
      </c>
    </row>
    <row r="6" spans="1:14">
      <c r="G6" s="7">
        <v>3.5</v>
      </c>
      <c r="H6">
        <v>0</v>
      </c>
      <c r="I6">
        <v>3</v>
      </c>
      <c r="L6" s="1">
        <v>3.75</v>
      </c>
      <c r="N6">
        <v>5</v>
      </c>
    </row>
    <row r="7" spans="1:14">
      <c r="G7" s="7">
        <v>4.25</v>
      </c>
      <c r="H7">
        <v>2</v>
      </c>
      <c r="I7">
        <v>0</v>
      </c>
      <c r="L7" s="1">
        <v>4</v>
      </c>
      <c r="N7">
        <v>6</v>
      </c>
    </row>
    <row r="8" spans="1:14">
      <c r="G8" s="7">
        <v>4.5</v>
      </c>
      <c r="H8">
        <v>1</v>
      </c>
      <c r="I8">
        <v>2</v>
      </c>
      <c r="L8" s="1">
        <v>4.25</v>
      </c>
      <c r="N8">
        <v>7</v>
      </c>
    </row>
    <row r="9" spans="1:14">
      <c r="G9" s="7">
        <v>4.75</v>
      </c>
      <c r="H9">
        <v>0</v>
      </c>
      <c r="I9">
        <v>4</v>
      </c>
      <c r="L9" s="1">
        <v>4.5</v>
      </c>
      <c r="N9">
        <v>8</v>
      </c>
    </row>
    <row r="10" spans="1:14">
      <c r="G10" s="7">
        <v>5.5</v>
      </c>
      <c r="H10">
        <v>2</v>
      </c>
      <c r="I10">
        <v>1</v>
      </c>
      <c r="L10" s="1">
        <v>4.75</v>
      </c>
      <c r="N10">
        <v>9</v>
      </c>
    </row>
    <row r="11" spans="1:14">
      <c r="G11" s="7">
        <v>5.75</v>
      </c>
      <c r="H11">
        <v>1</v>
      </c>
      <c r="I11">
        <v>3</v>
      </c>
      <c r="L11" s="1">
        <v>5</v>
      </c>
      <c r="N11">
        <v>10</v>
      </c>
    </row>
    <row r="12" spans="1:14">
      <c r="G12" s="7">
        <v>6</v>
      </c>
      <c r="H12">
        <v>0</v>
      </c>
      <c r="I12">
        <v>5</v>
      </c>
      <c r="L12" s="1">
        <v>5.25</v>
      </c>
      <c r="N12">
        <v>11</v>
      </c>
    </row>
    <row r="13" spans="1:14">
      <c r="G13" s="7">
        <v>6.5</v>
      </c>
      <c r="H13">
        <v>3</v>
      </c>
      <c r="I13">
        <v>0</v>
      </c>
      <c r="L13" s="1">
        <v>5.5</v>
      </c>
      <c r="N13">
        <v>12</v>
      </c>
    </row>
    <row r="14" spans="1:14">
      <c r="C14" s="1"/>
      <c r="G14" s="7">
        <v>6.75</v>
      </c>
      <c r="H14">
        <v>2</v>
      </c>
      <c r="I14">
        <v>2</v>
      </c>
      <c r="L14" s="1">
        <v>5.75</v>
      </c>
      <c r="N14">
        <v>13</v>
      </c>
    </row>
    <row r="15" spans="1:14">
      <c r="B15" s="1"/>
      <c r="C15" s="1"/>
      <c r="G15" s="7">
        <v>7</v>
      </c>
      <c r="H15">
        <v>1</v>
      </c>
      <c r="I15">
        <v>4</v>
      </c>
      <c r="L15" s="1">
        <v>6</v>
      </c>
      <c r="N15">
        <v>14</v>
      </c>
    </row>
    <row r="16" spans="1:14">
      <c r="B16" s="1"/>
      <c r="C16" s="1"/>
      <c r="G16" s="7">
        <v>7.25</v>
      </c>
      <c r="H16">
        <v>0</v>
      </c>
      <c r="I16">
        <v>6</v>
      </c>
      <c r="L16" s="1">
        <v>6.25</v>
      </c>
    </row>
    <row r="17" spans="1:12">
      <c r="B17" s="1"/>
      <c r="C17" s="1"/>
      <c r="G17" s="7">
        <v>7.75</v>
      </c>
      <c r="H17">
        <v>3</v>
      </c>
      <c r="I17">
        <v>1</v>
      </c>
      <c r="L17" s="1">
        <v>6.5</v>
      </c>
    </row>
    <row r="18" spans="1:12">
      <c r="B18" s="1"/>
      <c r="C18" s="1"/>
      <c r="G18" s="7">
        <v>8</v>
      </c>
      <c r="H18">
        <v>2</v>
      </c>
      <c r="I18">
        <v>3</v>
      </c>
      <c r="L18" s="1">
        <v>6.75</v>
      </c>
    </row>
    <row r="19" spans="1:12">
      <c r="B19" s="1"/>
      <c r="C19" s="1"/>
      <c r="G19" s="7">
        <v>8.25</v>
      </c>
      <c r="H19">
        <v>1</v>
      </c>
      <c r="I19">
        <v>5</v>
      </c>
      <c r="L19" s="1">
        <v>7</v>
      </c>
    </row>
    <row r="20" spans="1:12">
      <c r="B20" s="1"/>
      <c r="C20" s="1"/>
      <c r="G20" s="7">
        <v>8.5</v>
      </c>
      <c r="H20">
        <v>0</v>
      </c>
      <c r="I20">
        <v>7</v>
      </c>
      <c r="L20" s="1">
        <v>7.25</v>
      </c>
    </row>
    <row r="21" spans="1:12">
      <c r="B21" s="1"/>
      <c r="C21" s="1"/>
      <c r="G21" s="7">
        <v>8.75</v>
      </c>
      <c r="H21">
        <v>4</v>
      </c>
      <c r="I21">
        <v>0</v>
      </c>
      <c r="L21" s="1">
        <v>7.5</v>
      </c>
    </row>
    <row r="22" spans="1:12">
      <c r="B22" s="1"/>
      <c r="C22" s="1"/>
      <c r="G22" s="7">
        <v>9</v>
      </c>
      <c r="H22">
        <v>3</v>
      </c>
      <c r="I22">
        <v>2</v>
      </c>
      <c r="L22" s="1">
        <v>7.75</v>
      </c>
    </row>
    <row r="23" spans="1:12">
      <c r="B23" s="1"/>
      <c r="C23" s="1"/>
      <c r="G23" s="7">
        <v>9.25</v>
      </c>
      <c r="H23">
        <v>2</v>
      </c>
      <c r="I23">
        <v>4</v>
      </c>
      <c r="L23" s="1">
        <v>8</v>
      </c>
    </row>
    <row r="24" spans="1:12">
      <c r="B24" s="1"/>
      <c r="C24" s="1"/>
      <c r="G24" s="7">
        <v>9.5</v>
      </c>
      <c r="H24">
        <v>1</v>
      </c>
      <c r="I24">
        <v>6</v>
      </c>
      <c r="L24" s="1">
        <v>8.25</v>
      </c>
    </row>
    <row r="25" spans="1:12">
      <c r="B25" s="1"/>
      <c r="C25" s="1"/>
      <c r="G25" s="7">
        <v>9.75</v>
      </c>
      <c r="H25">
        <v>0</v>
      </c>
      <c r="I25">
        <v>8</v>
      </c>
      <c r="L25" s="1">
        <v>8.5</v>
      </c>
    </row>
    <row r="26" spans="1:12">
      <c r="B26" s="1"/>
      <c r="C26" s="1"/>
      <c r="G26" s="7">
        <v>10</v>
      </c>
      <c r="H26">
        <v>4</v>
      </c>
      <c r="I26">
        <v>1</v>
      </c>
      <c r="L26" s="1">
        <v>8.75</v>
      </c>
    </row>
    <row r="27" spans="1:12">
      <c r="B27" s="1"/>
      <c r="C27" s="1"/>
      <c r="G27" s="7">
        <v>10.25</v>
      </c>
      <c r="H27">
        <v>3</v>
      </c>
      <c r="I27">
        <v>3</v>
      </c>
      <c r="L27" s="1">
        <v>9</v>
      </c>
    </row>
    <row r="28" spans="1:12">
      <c r="B28" s="1"/>
      <c r="C28" s="1"/>
      <c r="G28" s="7">
        <v>10.5</v>
      </c>
      <c r="H28">
        <v>2</v>
      </c>
      <c r="I28">
        <v>5</v>
      </c>
      <c r="L28" s="1">
        <v>9.25</v>
      </c>
    </row>
    <row r="29" spans="1:12">
      <c r="B29" s="1"/>
      <c r="C29" s="1"/>
      <c r="G29" s="7">
        <v>10.75</v>
      </c>
      <c r="H29">
        <v>1</v>
      </c>
      <c r="I29">
        <v>7</v>
      </c>
      <c r="L29" s="1">
        <v>9.5</v>
      </c>
    </row>
    <row r="30" spans="1:12">
      <c r="A30">
        <v>2</v>
      </c>
      <c r="B30" s="1"/>
      <c r="C30" s="1"/>
      <c r="G30" s="7">
        <v>11</v>
      </c>
      <c r="H30">
        <v>5</v>
      </c>
      <c r="I30">
        <v>0</v>
      </c>
      <c r="L30" s="1">
        <v>9.75</v>
      </c>
    </row>
    <row r="31" spans="1:12">
      <c r="A31" s="17">
        <v>0.25</v>
      </c>
      <c r="G31" s="7">
        <v>11.25</v>
      </c>
      <c r="H31">
        <v>4</v>
      </c>
      <c r="I31">
        <v>2</v>
      </c>
      <c r="L31" s="1">
        <v>10</v>
      </c>
    </row>
    <row r="32" spans="1:12">
      <c r="A32" s="16">
        <v>2</v>
      </c>
      <c r="G32" s="7">
        <v>11.5</v>
      </c>
      <c r="H32">
        <v>3</v>
      </c>
      <c r="I32">
        <v>4</v>
      </c>
      <c r="L32" s="1">
        <v>10.25</v>
      </c>
    </row>
    <row r="33" spans="1:12">
      <c r="A33" s="17">
        <v>0.25</v>
      </c>
      <c r="G33" s="7">
        <v>11.75</v>
      </c>
      <c r="H33">
        <v>2</v>
      </c>
      <c r="I33">
        <v>6</v>
      </c>
      <c r="L33" s="1">
        <v>10.5</v>
      </c>
    </row>
    <row r="34" spans="1:12">
      <c r="A34">
        <v>2</v>
      </c>
      <c r="G34" s="7">
        <v>12.25</v>
      </c>
      <c r="H34">
        <v>5</v>
      </c>
      <c r="I34">
        <v>1</v>
      </c>
      <c r="L34" s="1">
        <v>10.75</v>
      </c>
    </row>
    <row r="35" spans="1:12">
      <c r="A35" s="17">
        <v>0.25</v>
      </c>
      <c r="G35" s="7">
        <v>12.5</v>
      </c>
      <c r="H35">
        <v>4</v>
      </c>
      <c r="I35">
        <v>3</v>
      </c>
      <c r="L35" s="1">
        <v>11</v>
      </c>
    </row>
    <row r="36" spans="1:12">
      <c r="A36">
        <v>2</v>
      </c>
      <c r="G36" s="7">
        <v>12.75</v>
      </c>
      <c r="H36">
        <v>3</v>
      </c>
      <c r="I36">
        <v>5</v>
      </c>
      <c r="L36" s="1">
        <v>11.25</v>
      </c>
    </row>
    <row r="37" spans="1:12">
      <c r="A37" s="17">
        <v>0.25</v>
      </c>
      <c r="G37" s="7">
        <v>13</v>
      </c>
      <c r="H37">
        <v>2</v>
      </c>
      <c r="I37">
        <v>7</v>
      </c>
      <c r="L37" s="1">
        <v>11.5</v>
      </c>
    </row>
    <row r="38" spans="1:12">
      <c r="A38">
        <v>2</v>
      </c>
      <c r="G38" s="7">
        <v>13.25</v>
      </c>
      <c r="H38">
        <v>6</v>
      </c>
      <c r="I38">
        <v>0</v>
      </c>
      <c r="L38" s="1">
        <v>11.75</v>
      </c>
    </row>
    <row r="39" spans="1:12">
      <c r="A39" s="17">
        <v>0.25</v>
      </c>
      <c r="G39" s="7">
        <v>13.5</v>
      </c>
      <c r="H39">
        <v>5</v>
      </c>
      <c r="I39">
        <v>2</v>
      </c>
      <c r="L39" s="1">
        <v>12</v>
      </c>
    </row>
    <row r="40" spans="1:12">
      <c r="A40">
        <v>2</v>
      </c>
      <c r="G40" s="7">
        <v>13.75</v>
      </c>
      <c r="H40">
        <v>4</v>
      </c>
      <c r="I40">
        <v>4</v>
      </c>
      <c r="L40" s="1">
        <v>12.25</v>
      </c>
    </row>
    <row r="41" spans="1:12">
      <c r="A41" s="17">
        <v>0.25</v>
      </c>
      <c r="G41" s="7">
        <v>14</v>
      </c>
      <c r="H41">
        <v>3</v>
      </c>
      <c r="I41">
        <v>6</v>
      </c>
      <c r="L41" s="1">
        <v>12.5</v>
      </c>
    </row>
    <row r="42" spans="1:12">
      <c r="A42">
        <v>2</v>
      </c>
      <c r="G42" s="7">
        <v>14.25</v>
      </c>
      <c r="H42">
        <v>2</v>
      </c>
      <c r="I42">
        <v>8</v>
      </c>
      <c r="L42" s="1">
        <v>12.75</v>
      </c>
    </row>
    <row r="43" spans="1:12">
      <c r="A43" s="17">
        <v>0.25</v>
      </c>
      <c r="G43" s="7">
        <v>14.5</v>
      </c>
      <c r="H43">
        <v>1</v>
      </c>
      <c r="I43">
        <v>10</v>
      </c>
      <c r="L43" s="1">
        <v>13</v>
      </c>
    </row>
    <row r="44" spans="1:12">
      <c r="A44">
        <v>2</v>
      </c>
      <c r="G44" s="7">
        <v>14.75</v>
      </c>
      <c r="H44">
        <v>0</v>
      </c>
      <c r="I44">
        <v>12</v>
      </c>
      <c r="L44" s="1">
        <v>13.25</v>
      </c>
    </row>
    <row r="45" spans="1:12">
      <c r="A45" s="17">
        <v>0.25</v>
      </c>
      <c r="G45" s="7">
        <v>15</v>
      </c>
      <c r="H45">
        <v>4</v>
      </c>
      <c r="I45">
        <v>5</v>
      </c>
      <c r="L45" s="1">
        <v>13.5</v>
      </c>
    </row>
    <row r="46" spans="1:12">
      <c r="A46">
        <v>2</v>
      </c>
      <c r="L46" s="1">
        <v>13.75</v>
      </c>
    </row>
    <row r="47" spans="1:12">
      <c r="A47" s="17">
        <v>0.25</v>
      </c>
      <c r="L47" s="1">
        <v>14</v>
      </c>
    </row>
    <row r="48" spans="1:12">
      <c r="A48">
        <v>2</v>
      </c>
      <c r="L48" s="1">
        <v>14.25</v>
      </c>
    </row>
    <row r="49" spans="1:12">
      <c r="A49" s="17">
        <v>0.25</v>
      </c>
      <c r="L49" s="1">
        <v>14.5</v>
      </c>
    </row>
    <row r="50" spans="1:12">
      <c r="A50">
        <v>2</v>
      </c>
      <c r="L50" s="1">
        <v>14.75</v>
      </c>
    </row>
    <row r="51" spans="1:12">
      <c r="A51" s="17">
        <v>0.25</v>
      </c>
      <c r="L51" s="1">
        <v>15</v>
      </c>
    </row>
    <row r="52" spans="1:12">
      <c r="A52">
        <v>2</v>
      </c>
      <c r="L52" s="1">
        <v>15.25</v>
      </c>
    </row>
    <row r="53" spans="1:12">
      <c r="A53">
        <f>SUM(A30:A52)</f>
        <v>26.75</v>
      </c>
      <c r="L53" s="1">
        <v>15.5</v>
      </c>
    </row>
    <row r="54" spans="1:12">
      <c r="L54" s="1">
        <v>15.75</v>
      </c>
    </row>
    <row r="55" spans="1:12">
      <c r="L55" s="1">
        <v>16</v>
      </c>
    </row>
    <row r="56" spans="1:12">
      <c r="L56" s="1">
        <v>16.25</v>
      </c>
    </row>
    <row r="57" spans="1:12">
      <c r="L57" s="1">
        <v>16.5</v>
      </c>
    </row>
    <row r="58" spans="1:12">
      <c r="L58" s="1">
        <v>16.75</v>
      </c>
    </row>
    <row r="59" spans="1:12">
      <c r="L59" s="1">
        <v>17</v>
      </c>
    </row>
    <row r="60" spans="1:12">
      <c r="L60" s="1">
        <v>17.25</v>
      </c>
    </row>
    <row r="61" spans="1:12">
      <c r="L61" s="1">
        <v>17.5</v>
      </c>
    </row>
    <row r="62" spans="1:12">
      <c r="L62" s="1">
        <v>17.75</v>
      </c>
    </row>
    <row r="63" spans="1:12">
      <c r="L63" s="1">
        <v>18</v>
      </c>
    </row>
    <row r="64" spans="1:12">
      <c r="L64" s="1">
        <v>18.25</v>
      </c>
    </row>
    <row r="65" spans="12:12">
      <c r="L65" s="1">
        <v>18.5</v>
      </c>
    </row>
    <row r="66" spans="12:12">
      <c r="L66" s="1">
        <v>18.75</v>
      </c>
    </row>
    <row r="67" spans="12:12">
      <c r="L67" s="1">
        <v>19</v>
      </c>
    </row>
    <row r="68" spans="12:12">
      <c r="L68" s="1">
        <v>19.25</v>
      </c>
    </row>
    <row r="69" spans="12:12">
      <c r="L69" s="1">
        <v>19.5</v>
      </c>
    </row>
    <row r="70" spans="12:12">
      <c r="L70" s="1">
        <v>19.75</v>
      </c>
    </row>
    <row r="71" spans="12:12">
      <c r="L71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Jutäng</dc:creator>
  <cp:keywords/>
  <dc:description/>
  <cp:lastModifiedBy>Sebastian Jutäng</cp:lastModifiedBy>
  <cp:revision/>
  <dcterms:created xsi:type="dcterms:W3CDTF">2022-11-29T19:08:38Z</dcterms:created>
  <dcterms:modified xsi:type="dcterms:W3CDTF">2026-07-02T05:13:48Z</dcterms:modified>
  <cp:category/>
  <cp:contentStatus/>
</cp:coreProperties>
</file>